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2.xml" ContentType="application/vnd.ms-office.activeX+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Usuario\Desktop\Curso de Excel_Y_VBA\VBA\"/>
    </mc:Choice>
  </mc:AlternateContent>
  <xr:revisionPtr revIDLastSave="0" documentId="13_ncr:1_{B5BF2520-7972-46E2-B7D7-5C6FB63FFC16}" xr6:coauthVersionLast="47" xr6:coauthVersionMax="47" xr10:uidLastSave="{00000000-0000-0000-0000-000000000000}"/>
  <bookViews>
    <workbookView xWindow="-120" yWindow="-120" windowWidth="19800" windowHeight="11760" firstSheet="24" activeTab="26" xr2:uid="{2EBACA1E-DEFD-47A7-B724-8F208F7868DF}"/>
  </bookViews>
  <sheets>
    <sheet name="Macro-Prueba" sheetId="1" state="hidden" r:id="rId1"/>
    <sheet name="Captura" sheetId="3" state="hidden" r:id="rId2"/>
    <sheet name="Campo" sheetId="4" state="hidden" r:id="rId3"/>
    <sheet name="PRO-ME-Celdas" sheetId="22" r:id="rId4"/>
    <sheet name="PracticaCelda" sheetId="24" r:id="rId5"/>
    <sheet name="PracticaHoja" sheetId="25" r:id="rId6"/>
    <sheet name="Sucursal1" sheetId="27" r:id="rId7"/>
    <sheet name="Sucursal2" sheetId="26" r:id="rId8"/>
    <sheet name="FuncionesdeTexto" sheetId="28" r:id="rId9"/>
    <sheet name="FunTexto" sheetId="29" r:id="rId10"/>
    <sheet name="Funciones de fecha y hora" sheetId="30" r:id="rId11"/>
    <sheet name="Ejemplo-Fecha" sheetId="31" r:id="rId12"/>
    <sheet name="Funciones de conversión y forma" sheetId="32" r:id="rId13"/>
    <sheet name="Ejemp-Conversion" sheetId="33" r:id="rId14"/>
    <sheet name="Ejem-Moneda" sheetId="35" r:id="rId15"/>
    <sheet name="Eventos_Workbook" sheetId="36" r:id="rId16"/>
    <sheet name="Eventos_Hoja" sheetId="37" r:id="rId17"/>
    <sheet name="Ejm_Evento_Hoja" sheetId="38" r:id="rId18"/>
    <sheet name="Ejm_Ev_Ho" sheetId="39" r:id="rId19"/>
    <sheet name="Evento Ontime" sheetId="40" r:id="rId20"/>
    <sheet name="EventoOnkey" sheetId="41" r:id="rId21"/>
    <sheet name="FORMULASENMACROS" sheetId="42" r:id="rId22"/>
    <sheet name="BUSCARVFORMULA" sheetId="43" r:id="rId23"/>
    <sheet name="CUADRODIALOGOABRIR-GUARDAR" sheetId="44" r:id="rId24"/>
    <sheet name="VBBUSCAR" sheetId="45" r:id="rId25"/>
    <sheet name="DISEÑO" sheetId="46" r:id="rId26"/>
    <sheet name="Base" sheetId="47" r:id="rId27"/>
  </sheets>
  <functionGroups builtInGroupCount="19">
    <functionGroup name="MiCategoria"/>
  </functionGroups>
  <externalReferences>
    <externalReference r:id="rId28"/>
  </externalReferences>
  <definedNames>
    <definedName name="_xlnm._FilterDatabase" localSheetId="22" hidden="1">BUSCARVFORMULA!$A$1:$B$16</definedName>
    <definedName name="_xlnm._FilterDatabase" localSheetId="17" hidden="1">Ejm_Evento_Hoja!$A$1:$B$8</definedName>
    <definedName name="_xlnm._FilterDatabase" localSheetId="24" hidden="1">VBBUSCAR!$C$56:$C$60</definedName>
    <definedName name="lstOpciones">VBBUSCAR!$A$45:$A$48</definedName>
    <definedName name="lstSiNo">VBBUSCAR!$B$45:$B$47</definedName>
    <definedName name="Mitb1">VBBUSCAR!$A$2:$G$40</definedName>
    <definedName name="solver_eng" localSheetId="18" hidden="1">1</definedName>
    <definedName name="solver_neg" localSheetId="18" hidden="1">1</definedName>
    <definedName name="solver_num" localSheetId="18" hidden="1">0</definedName>
    <definedName name="solver_opt" localSheetId="18" hidden="1">Ejm_Ev_Ho!$B$2</definedName>
    <definedName name="solver_typ" localSheetId="18" hidden="1">1</definedName>
    <definedName name="solver_val" localSheetId="18" hidden="1">0</definedName>
    <definedName name="solver_ver" localSheetId="18" hidden="1">3</definedName>
    <definedName name="SUCURSAL">VBBUSCAR!$L$2:$L$17</definedName>
    <definedName name="TB_SUCURSAL">VBBUSCAR!$A$1:$D$18</definedName>
  </definedNames>
  <calcPr calcId="191029"/>
  <pivotCaches>
    <pivotCache cacheId="0" r:id="rId29"/>
  </pivotCaches>
  <extLst>
    <ext xmlns:x14="http://schemas.microsoft.com/office/spreadsheetml/2009/9/main" uri="{8193D73E-4604-4355-AFF4-8A2333D13BE4}">
      <x14:definedNames>
        <x14:definedName name="CTexto">
          <x14:argumentDescriptions count="2">
            <x14:argumentDescription index="0">Es la celda que contiene el texto a convertir.</x14:argumentDescription>
            <x14:argumentDescription index="1">Opcional. Es la opcion a convertir. 1=MAYUSCULAS , 2 = minusculas.</x14:argumentDescription>
          </x14:argumentDescriptions>
        </x14:definedName>
        <x14:definedName name="ExtraerNumero">
          <x14:argumentDescriptions count="1">
            <x14:argumentDescription index="0">Es la celda o referencia que contiene el texto que se extraera</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4" i="45" l="1"/>
  <c r="B21" i="46"/>
  <c r="B20" i="46"/>
  <c r="D19" i="45"/>
  <c r="E8" i="42"/>
  <c r="E9" i="42"/>
  <c r="E10" i="42"/>
  <c r="E11" i="42"/>
  <c r="E12" i="42"/>
  <c r="E13" i="42"/>
  <c r="E14" i="42"/>
  <c r="E15" i="42"/>
  <c r="E16" i="42"/>
  <c r="E17" i="42"/>
  <c r="E18" i="42"/>
  <c r="E19" i="42"/>
  <c r="E20" i="42"/>
  <c r="E21" i="42"/>
  <c r="E22" i="42"/>
  <c r="E23" i="42"/>
  <c r="F22" i="42"/>
  <c r="F21" i="42"/>
  <c r="F20" i="42"/>
  <c r="F19" i="42"/>
  <c r="F18" i="42"/>
  <c r="F17" i="42"/>
  <c r="F16" i="42"/>
  <c r="F15" i="42"/>
  <c r="F14" i="42"/>
  <c r="F13" i="42"/>
  <c r="F12" i="42"/>
  <c r="F11" i="42"/>
  <c r="F10" i="42"/>
  <c r="F9" i="42"/>
  <c r="F8" i="42"/>
  <c r="C2" i="42"/>
  <c r="B17" i="33" l="1"/>
  <c r="B15" i="33"/>
  <c r="B12" i="33"/>
  <c r="B4" i="35" a="1"/>
  <c r="B5" i="35" a="1"/>
  <c r="B6" i="35" a="1"/>
  <c r="B5" i="35" l="1"/>
  <c r="B4" i="35"/>
  <c r="B6" i="35"/>
  <c r="C16" i="31"/>
  <c r="C15" i="31"/>
  <c r="C14" i="31"/>
  <c r="C13" i="31"/>
  <c r="C11" i="31"/>
  <c r="C8" i="31"/>
  <c r="C7" i="31"/>
  <c r="C5" i="31"/>
  <c r="C4" i="31"/>
  <c r="C3" i="31"/>
  <c r="D17" i="29" l="1"/>
  <c r="D18" i="29"/>
  <c r="D16" i="29"/>
  <c r="D15" i="29"/>
  <c r="D14" i="29"/>
  <c r="D13" i="29"/>
  <c r="D12" i="29"/>
  <c r="D11" i="29"/>
  <c r="D10" i="29"/>
  <c r="D9" i="29"/>
  <c r="D8" i="29"/>
  <c r="D6" i="29"/>
  <c r="E1" i="24" l="1"/>
  <c r="E2" i="24"/>
  <c r="E3" i="24"/>
  <c r="E4" i="24"/>
  <c r="E5" i="24"/>
  <c r="E6" i="24"/>
  <c r="E7" i="24"/>
  <c r="E8" i="24"/>
  <c r="E9" i="24"/>
  <c r="E10" i="24"/>
  <c r="E11" i="24"/>
  <c r="E12" i="24"/>
  <c r="E13" i="24"/>
  <c r="E14" i="24"/>
  <c r="E15" i="24"/>
  <c r="E16" i="24"/>
  <c r="E17" i="24"/>
  <c r="E18" i="24"/>
  <c r="E19" i="24"/>
  <c r="E20" i="24"/>
  <c r="D1" i="24"/>
  <c r="D2" i="24"/>
  <c r="D3" i="24"/>
  <c r="D4" i="24"/>
  <c r="D5" i="24"/>
  <c r="D6" i="24"/>
  <c r="D7" i="24"/>
  <c r="D8" i="24"/>
  <c r="D9" i="24"/>
  <c r="D10" i="24"/>
  <c r="D11" i="24"/>
  <c r="D12" i="24"/>
  <c r="D13" i="24"/>
  <c r="D14" i="24"/>
  <c r="D15" i="24"/>
  <c r="D16" i="24"/>
  <c r="D17" i="24"/>
  <c r="D18" i="24"/>
  <c r="D19" i="24"/>
  <c r="C18" i="24"/>
  <c r="C17" i="24"/>
  <c r="C16" i="24"/>
  <c r="C15" i="24"/>
  <c r="C14" i="24"/>
  <c r="C13" i="24"/>
  <c r="C12" i="24"/>
  <c r="C11" i="24"/>
  <c r="C10" i="24"/>
  <c r="C9" i="24"/>
  <c r="C8" i="24"/>
  <c r="C7" i="24"/>
  <c r="C6" i="24"/>
  <c r="C5" i="24"/>
  <c r="C4" i="24"/>
  <c r="C3" i="24"/>
  <c r="C2" i="24"/>
  <c r="C1" i="24"/>
  <c r="C1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<sst xmlns="http://schemas.openxmlformats.org/spreadsheetml/2006/main" count="828" uniqueCount="547">
  <si>
    <t>ID</t>
  </si>
  <si>
    <t>SUCURSAL</t>
  </si>
  <si>
    <t>VENTAS</t>
  </si>
  <si>
    <t>Sucursal 1</t>
  </si>
  <si>
    <t>Sucursal 2</t>
  </si>
  <si>
    <t>Sucursal 3</t>
  </si>
  <si>
    <t>Sucursal 4</t>
  </si>
  <si>
    <t>Sucursal 5</t>
  </si>
  <si>
    <t>Sucursal 6</t>
  </si>
  <si>
    <t>Sucursal 7</t>
  </si>
  <si>
    <t>Sucursal 8</t>
  </si>
  <si>
    <t>Sucursal 9</t>
  </si>
  <si>
    <t>Sucursal 10</t>
  </si>
  <si>
    <t>NOMBRE</t>
  </si>
  <si>
    <t>APELLIDO</t>
  </si>
  <si>
    <t>Campos</t>
  </si>
  <si>
    <t>SITIO</t>
  </si>
  <si>
    <t>exceleinfo.com</t>
  </si>
  <si>
    <t>Total</t>
  </si>
  <si>
    <t>Maria</t>
  </si>
  <si>
    <t>Propiedades más usadas en rangos de celdas</t>
  </si>
  <si>
    <t>DESCRIPCIÓN</t>
  </si>
  <si>
    <t>TIPO</t>
  </si>
  <si>
    <t>Value</t>
  </si>
  <si>
    <t>Devuelve o escribe un valor en un rango de celdas</t>
  </si>
  <si>
    <t>Lectura / escritura</t>
  </si>
  <si>
    <t>Address</t>
  </si>
  <si>
    <t>Devuelve la referencia a un rango de celdas</t>
  </si>
  <si>
    <t>Sólo lectura</t>
  </si>
  <si>
    <t>Columns</t>
  </si>
  <si>
    <t>Devuelve las columnas de una rango</t>
  </si>
  <si>
    <t>Rows</t>
  </si>
  <si>
    <t>Devuelva la filas de un rango</t>
  </si>
  <si>
    <t>Count</t>
  </si>
  <si>
    <t>Devuelve el conteo de celdas de un rango. Aplica para columnas y filas</t>
  </si>
  <si>
    <t>CurrentRegion</t>
  </si>
  <si>
    <t>Región activa con respecto a un rango. De manera manual lo obtenemos usando Control + Shift + Espacio</t>
  </si>
  <si>
    <t>EntireRow</t>
  </si>
  <si>
    <t>Hace referencia a una fila completa</t>
  </si>
  <si>
    <t>EntireColumn</t>
  </si>
  <si>
    <t>Hace referencia a una columna completa</t>
  </si>
  <si>
    <t>Font</t>
  </si>
  <si>
    <t>Permite leer o modificar el formato de celdas</t>
  </si>
  <si>
    <t>Formula</t>
  </si>
  <si>
    <t>Devuelve o escribe fórmulas de celdas. Debemos usar el nombre de funciones en Inglés</t>
  </si>
  <si>
    <t>FormulaLocal</t>
  </si>
  <si>
    <t>Podemos asignarle una fórmula a las celdas en el idioma configurado en la PC</t>
  </si>
  <si>
    <t>HasFormula</t>
  </si>
  <si>
    <t>Devuelve VERDADERO si la celda contiene una fórmula</t>
  </si>
  <si>
    <t>Interior</t>
  </si>
  <si>
    <t>Permite formatear el fondo de un rango de celdas</t>
  </si>
  <si>
    <t>NumberFormat</t>
  </si>
  <si>
    <t>Permite asignar un formato de número a un rango celdas</t>
  </si>
  <si>
    <t>Offset</t>
  </si>
  <si>
    <t>Nos permite desplazarnos n cantidad de filas o columnas. DESREF en Excel</t>
  </si>
  <si>
    <t>Resize</t>
  </si>
  <si>
    <t>Permite cambiar el tamaño de una rango</t>
  </si>
  <si>
    <t>Encabezado 5</t>
  </si>
  <si>
    <t>X</t>
  </si>
  <si>
    <t>AddComment</t>
  </si>
  <si>
    <t>Añadir comentarios en celdas</t>
  </si>
  <si>
    <t>AutoFilter</t>
  </si>
  <si>
    <t>Aplica autofiltro</t>
  </si>
  <si>
    <t>AutoFit</t>
  </si>
  <si>
    <t>Auto ajustar ancho de columnas</t>
  </si>
  <si>
    <t>Clear</t>
  </si>
  <si>
    <t>Limpiar celdas de contenido, formato, comentarios.</t>
  </si>
  <si>
    <t>Clearcontents</t>
  </si>
  <si>
    <t>Limpiar celdas solo de contenido</t>
  </si>
  <si>
    <t>Copy</t>
  </si>
  <si>
    <t>Copiar celdas</t>
  </si>
  <si>
    <t>PastEspecial</t>
  </si>
  <si>
    <t>Pegado especial</t>
  </si>
  <si>
    <t>Select</t>
  </si>
  <si>
    <t>Seleccionar</t>
  </si>
  <si>
    <t>Sort</t>
  </si>
  <si>
    <t>Ordenar</t>
  </si>
  <si>
    <t>METODOS Y ACCIONES MAS USADAS EN RANGO DE CELDAS</t>
  </si>
  <si>
    <t>MES</t>
  </si>
  <si>
    <t>ENERO</t>
  </si>
  <si>
    <t>FEBRERO</t>
  </si>
  <si>
    <t>MARZO</t>
  </si>
  <si>
    <t>ABRIL</t>
  </si>
  <si>
    <t>MAYO</t>
  </si>
  <si>
    <t>JUNIO</t>
  </si>
  <si>
    <t>ENCAB 1</t>
  </si>
  <si>
    <t>ENCAB 2</t>
  </si>
  <si>
    <t>ENCAB 3</t>
  </si>
  <si>
    <t>Nombre</t>
  </si>
  <si>
    <t>Sergio</t>
  </si>
  <si>
    <t>Colorear verde si la cantidad es mayor o igual a 10</t>
  </si>
  <si>
    <t>Colorear en rojo si es menor que 10</t>
  </si>
  <si>
    <t>Intervalo</t>
  </si>
  <si>
    <t>Comision</t>
  </si>
  <si>
    <t>Menos que 10</t>
  </si>
  <si>
    <t>10 a 19</t>
  </si>
  <si>
    <t>Mas o igual a 20</t>
  </si>
  <si>
    <t>Cantidad</t>
  </si>
  <si>
    <t>Silla</t>
  </si>
  <si>
    <t>Producto</t>
  </si>
  <si>
    <t>Descuento</t>
  </si>
  <si>
    <t>Intruccion With…. End With</t>
  </si>
  <si>
    <t>ENCABE 1</t>
  </si>
  <si>
    <t>ENCABE 2</t>
  </si>
  <si>
    <t>ENCABE 3</t>
  </si>
  <si>
    <t>NUMERO 1</t>
  </si>
  <si>
    <t>BUCLE DO..WHILE,DO…UNTIL</t>
  </si>
  <si>
    <t>A</t>
  </si>
  <si>
    <t>F</t>
  </si>
  <si>
    <t>V</t>
  </si>
  <si>
    <t>D</t>
  </si>
  <si>
    <t>DO WHILE</t>
  </si>
  <si>
    <t>COLOR INDEX</t>
  </si>
  <si>
    <t>DO UNTIL</t>
  </si>
  <si>
    <t>COLOR UNTIL</t>
  </si>
  <si>
    <t>Encabezado 1</t>
  </si>
  <si>
    <t>Encabezado 2</t>
  </si>
  <si>
    <t>Encabezado 3</t>
  </si>
  <si>
    <t>Encabezado 4</t>
  </si>
  <si>
    <t>Encabezado 6</t>
  </si>
  <si>
    <t>Encabezado 7</t>
  </si>
  <si>
    <t xml:space="preserve"> Encabezado 1</t>
  </si>
  <si>
    <t>SUCURSAL 1</t>
  </si>
  <si>
    <t>Paso de argumento ByRef</t>
  </si>
  <si>
    <t>Sueldo</t>
  </si>
  <si>
    <t xml:space="preserve">Bono </t>
  </si>
  <si>
    <t>Paso de argumento ByVal</t>
  </si>
  <si>
    <t>Paso de argumento ByVal y uno Opcional</t>
  </si>
  <si>
    <t>Bono</t>
  </si>
  <si>
    <t xml:space="preserve">Bono extra </t>
  </si>
  <si>
    <t>Nombre de la función</t>
  </si>
  <si>
    <t>Descripción</t>
  </si>
  <si>
    <t>InStr</t>
  </si>
  <si>
    <t>Devuelve la posición de una cadena de texto dentro de otra.</t>
  </si>
  <si>
    <t>LCase</t>
  </si>
  <si>
    <t>Convierte un texto a minúsculas.</t>
  </si>
  <si>
    <t>UCase</t>
  </si>
  <si>
    <t>Convierte un texto a MAYÚSCULAS.</t>
  </si>
  <si>
    <t>Left</t>
  </si>
  <si>
    <t>Devuelve cierta cantidad de caracteres desde la izquierda.</t>
  </si>
  <si>
    <t>Rigth</t>
  </si>
  <si>
    <t>Devuelve cierta cantidad de caracteres desde la derecha.</t>
  </si>
  <si>
    <t>Mid</t>
  </si>
  <si>
    <t>Devuelve cierta cantidad de caracteres dada una posición.</t>
  </si>
  <si>
    <t>Len</t>
  </si>
  <si>
    <t>Devuelve el número de caracteres de una cadena de texto</t>
  </si>
  <si>
    <t>Replace</t>
  </si>
  <si>
    <t>Reeemplaza una cadena de texto dentro de otra cadena.</t>
  </si>
  <si>
    <t>StrConv</t>
  </si>
  <si>
    <t>Devuelve una cadena de texto convertida a minúsculas, MAYÚSCULAS o Nombre propio.</t>
  </si>
  <si>
    <t>Trim</t>
  </si>
  <si>
    <t>Elimina espacios excesivos de una cadena de texto</t>
  </si>
  <si>
    <t>vbNewLine</t>
  </si>
  <si>
    <t>Inserta una nueva línea de texto en un Cuadro de mensaje MsgBox</t>
  </si>
  <si>
    <t>vbTab</t>
  </si>
  <si>
    <t>Añade un espacio de tabulación en un Cuadro de mensaje MsgBox</t>
  </si>
  <si>
    <t>Funciones VBA para manejo de texto</t>
  </si>
  <si>
    <t>Texto 1</t>
  </si>
  <si>
    <t>Sergio Alejandro Campos</t>
  </si>
  <si>
    <t>Texto 2</t>
  </si>
  <si>
    <t>Alejandro</t>
  </si>
  <si>
    <t>Posición</t>
  </si>
  <si>
    <t>Texto</t>
  </si>
  <si>
    <t>texto</t>
  </si>
  <si>
    <t>TEXTO</t>
  </si>
  <si>
    <t>Texto de prueba</t>
  </si>
  <si>
    <t>Microsoft Excel</t>
  </si>
  <si>
    <t>Excel</t>
  </si>
  <si>
    <t>Curso de Macros</t>
  </si>
  <si>
    <t>Curso de VBA</t>
  </si>
  <si>
    <t>Texto de prueba1</t>
  </si>
  <si>
    <t>texto de prueba1</t>
  </si>
  <si>
    <t>Texto de prueba2</t>
  </si>
  <si>
    <t>texto de prueba3</t>
  </si>
  <si>
    <t>rueba</t>
  </si>
  <si>
    <t>TextoS de prueba</t>
  </si>
  <si>
    <t>Texto De Prueba1</t>
  </si>
  <si>
    <t>DateSerial</t>
  </si>
  <si>
    <t>Devuelve una fecha dando como argumentos valores numéricos de año, mes y día</t>
  </si>
  <si>
    <t>Date</t>
  </si>
  <si>
    <t>Devuelve la fecha actual</t>
  </si>
  <si>
    <t>Now</t>
  </si>
  <si>
    <t>Devuelve la fecha y hora actual</t>
  </si>
  <si>
    <t>Time</t>
  </si>
  <si>
    <t>Devuelve la hora del sistema</t>
  </si>
  <si>
    <t>Day</t>
  </si>
  <si>
    <t>Devuelve el día de una fecha</t>
  </si>
  <si>
    <t>Month</t>
  </si>
  <si>
    <t>Devuelve el mes de una fecha</t>
  </si>
  <si>
    <t>MonthName</t>
  </si>
  <si>
    <t>Devuelve el nombre del mes de una fecha, indicando la abreviación</t>
  </si>
  <si>
    <t>Year</t>
  </si>
  <si>
    <t>Devuelve el año de una fecha</t>
  </si>
  <si>
    <t>IsDate</t>
  </si>
  <si>
    <t>Devuelve si una variable es una fecha</t>
  </si>
  <si>
    <t>Hour</t>
  </si>
  <si>
    <t>Devuelve la hora de un valor de tiempo</t>
  </si>
  <si>
    <t>Minute</t>
  </si>
  <si>
    <t>Devuelve el minuto de un valor de tiempo</t>
  </si>
  <si>
    <t>Second</t>
  </si>
  <si>
    <t>Weekday</t>
  </si>
  <si>
    <t>Devuelve el número de día con respecto a una semana, especificando el inicio de la semana</t>
  </si>
  <si>
    <t>WeekdayName</t>
  </si>
  <si>
    <t>Devuelve una cadena con el nombre de día con respecto a una semana</t>
  </si>
  <si>
    <t>Timer</t>
  </si>
  <si>
    <t>Devuelve el número de segundos desde la media noche. Sirve para contar tiempo transcurrido</t>
  </si>
  <si>
    <t>DateValue</t>
  </si>
  <si>
    <t>Convierte una cadena de texto en fecha</t>
  </si>
  <si>
    <t>DateAdd</t>
  </si>
  <si>
    <t>Suma días a una fecha especifica. Podemos usar yyyy para años, m para meses, d para días, ww para semanas</t>
  </si>
  <si>
    <t>Funciones VBA para manejo de fechas y horas</t>
  </si>
  <si>
    <t>septiembre</t>
  </si>
  <si>
    <t>sep</t>
  </si>
  <si>
    <t>jueves</t>
  </si>
  <si>
    <t>CDate</t>
  </si>
  <si>
    <t>Convierte una expresión en tipo Fecha</t>
  </si>
  <si>
    <t>Cint</t>
  </si>
  <si>
    <t>Convierte una expresión en tipo Entero</t>
  </si>
  <si>
    <t>CLng</t>
  </si>
  <si>
    <t>Convierte una expresión en Tipo long</t>
  </si>
  <si>
    <t>Cstr</t>
  </si>
  <si>
    <t>Convierte una expresión en tipo Cadena de texto</t>
  </si>
  <si>
    <t>Format</t>
  </si>
  <si>
    <t>Muestra una expresión en un formato definido</t>
  </si>
  <si>
    <t>Val</t>
  </si>
  <si>
    <t>Devuelve un número desde una cadena de texto</t>
  </si>
  <si>
    <t>FormatNumber</t>
  </si>
  <si>
    <t>Formatea una expresión con formato de número</t>
  </si>
  <si>
    <t>FormatCurrency</t>
  </si>
  <si>
    <t>Formatea una expresión con formato de moneda</t>
  </si>
  <si>
    <t>FormatDateTime</t>
  </si>
  <si>
    <t>Formatea una expresión con formato de fecha</t>
  </si>
  <si>
    <t>FormatPercent</t>
  </si>
  <si>
    <t>Formatea una expresión con formato de porcentaje</t>
  </si>
  <si>
    <t>IsNumeric</t>
  </si>
  <si>
    <t>Valida si una expresión es número</t>
  </si>
  <si>
    <t>Valida si una expresión es fecha</t>
  </si>
  <si>
    <t>IsEmpty</t>
  </si>
  <si>
    <t>Valida si una expresión está vacía</t>
  </si>
  <si>
    <t>IsError</t>
  </si>
  <si>
    <t>Valida si una expresión devuelve un error</t>
  </si>
  <si>
    <t>Funciones VBA para uso de conversión y formato de texto y número</t>
  </si>
  <si>
    <t>100 1 excel</t>
  </si>
  <si>
    <t>Formato de número</t>
  </si>
  <si>
    <t>10Maria</t>
  </si>
  <si>
    <t>10125800,0%</t>
  </si>
  <si>
    <t>120,21 €</t>
  </si>
  <si>
    <t>120,21</t>
  </si>
  <si>
    <t>28/09/2023</t>
  </si>
  <si>
    <t>Convertir número a letras usando VBA y macros</t>
  </si>
  <si>
    <t>Ingresar número</t>
  </si>
  <si>
    <t>Número en letra</t>
  </si>
  <si>
    <t>EVENTOS</t>
  </si>
  <si>
    <t>Workbook_Open</t>
  </si>
  <si>
    <t>Cuando un archivo es abierto</t>
  </si>
  <si>
    <t>Workbook_BeforeClose</t>
  </si>
  <si>
    <t>Antes de cerrar el archivo</t>
  </si>
  <si>
    <t>Workbook_Activate</t>
  </si>
  <si>
    <t>Un archivo es activado</t>
  </si>
  <si>
    <t>Workbook_Deactivate</t>
  </si>
  <si>
    <t>Un archivo es desactivado</t>
  </si>
  <si>
    <t>Workbook_SheetChange</t>
  </si>
  <si>
    <t>Cuando el valor de una celda es cambiado de cualquier hoja</t>
  </si>
  <si>
    <t>Workbook_SheetSelectionChange</t>
  </si>
  <si>
    <t>Cuando se selecciona cualquier celda de cualquier hoja</t>
  </si>
  <si>
    <t>Workbook_SheetBeforeDoubleClick</t>
  </si>
  <si>
    <t>Antes de dar doble clic en una celda</t>
  </si>
  <si>
    <t>Workbook_SheetBeforeRightClick</t>
  </si>
  <si>
    <t>Antes de dar clic derecho en una celda</t>
  </si>
  <si>
    <t>Workbook_SheetPivotTableUpdate</t>
  </si>
  <si>
    <t>Cuando una Tabla dinámica es cambiada o actualizada</t>
  </si>
  <si>
    <t>Workbook_BeforePrint</t>
  </si>
  <si>
    <t>Antes de imprimir</t>
  </si>
  <si>
    <t>Workbook_BeforeSave</t>
  </si>
  <si>
    <t>Antes de guardar</t>
  </si>
  <si>
    <t>Workbook_NewSheet</t>
  </si>
  <si>
    <t>Al insertar una nueva hoja</t>
  </si>
  <si>
    <t>Workbook_WindowResize</t>
  </si>
  <si>
    <t>Al cambiar el tamaño de una ventana</t>
  </si>
  <si>
    <t>Worksheet_Activate</t>
  </si>
  <si>
    <t>La hoja es activada.</t>
  </si>
  <si>
    <t>Worksheet_BeforeDelete</t>
  </si>
  <si>
    <t>Antes de eliminar a hoja.</t>
  </si>
  <si>
    <t>Worksheet_BeforeDoubleClick</t>
  </si>
  <si>
    <t>Antes de dar doble clic en una celda.</t>
  </si>
  <si>
    <t>Worksheet_BeforeRightClick</t>
  </si>
  <si>
    <t>Antes de dar clic derecho sobre una celda.</t>
  </si>
  <si>
    <t>Worksheet_Calculate</t>
  </si>
  <si>
    <t>La hoja es calculada o recalculada.</t>
  </si>
  <si>
    <t>Worksheet_Change</t>
  </si>
  <si>
    <t>Cuando el valor de una celda es cambiado.</t>
  </si>
  <si>
    <t>Worksheet_Deactivate</t>
  </si>
  <si>
    <t>La hoja es desactivada (se elige activa otra hoja).</t>
  </si>
  <si>
    <t>Worksheet_FollowHyperlink</t>
  </si>
  <si>
    <t>Cuando un hipervínculo es seleccionado.</t>
  </si>
  <si>
    <t>Worksheet_PivotTableUpdate</t>
  </si>
  <si>
    <t>Worksheet_SelectionChange</t>
  </si>
  <si>
    <t>Cuando se selecciona cualquier celda o rango.</t>
  </si>
  <si>
    <t>B</t>
  </si>
  <si>
    <t>C</t>
  </si>
  <si>
    <t>E</t>
  </si>
  <si>
    <t>Total general</t>
  </si>
  <si>
    <t>VALOR</t>
  </si>
  <si>
    <t>CANTIDAD</t>
  </si>
  <si>
    <t>Etiquetas de fila</t>
  </si>
  <si>
    <t>Suma de CANTIDAD</t>
  </si>
  <si>
    <t>EVENTO ONTIME PARA AGENDAR LA EJECUCION DE MACROS</t>
  </si>
  <si>
    <t>VALOR1</t>
  </si>
  <si>
    <t>Evento OnKey para ejecutar macros con combinación de teclas</t>
  </si>
  <si>
    <t>TECLA</t>
  </si>
  <si>
    <t>CÓDIGO</t>
  </si>
  <si>
    <t>TECLA PARA COMBINAR</t>
  </si>
  <si>
    <t>ARGUMENTO</t>
  </si>
  <si>
    <t>Retroceso</t>
  </si>
  <si>
    <t>{BACKSPACE} or {BS}</t>
  </si>
  <si>
    <t>Shift</t>
  </si>
  <si>
    <t>+ (signo de más)</t>
  </si>
  <si>
    <t>Key</t>
  </si>
  <si>
    <t>La clave que hace referencia a la tecla o teclas que se presionarán.</t>
  </si>
  <si>
    <t>Pause</t>
  </si>
  <si>
    <t>{BREAK}</t>
  </si>
  <si>
    <t>Ctrl</t>
  </si>
  <si>
    <t>^ (acento circunflejo)</t>
  </si>
  <si>
    <t>Procedimiento</t>
  </si>
  <si>
    <t>El texto que indica el nombre de la macro que se ejecutará. Si ingresamos solo "" (vacío), no sucede nada cuando presionamos una tecla. Si el argumento Procedimiento se omite, Key vuelve a su estado normal en Excel. Esto es útil si acaso reemplazamos la acción de una combinación conocida en Excel.</t>
  </si>
  <si>
    <t>BloqMayús</t>
  </si>
  <si>
    <t>{CAPSLOCK}</t>
  </si>
  <si>
    <t>Alt</t>
  </si>
  <si>
    <t>% (signo de porcentaje)</t>
  </si>
  <si>
    <t>Limpiar</t>
  </si>
  <si>
    <t>{CLEAR}</t>
  </si>
  <si>
    <t>Suprimir</t>
  </si>
  <si>
    <t>{DELETE} or {DEL}</t>
  </si>
  <si>
    <t>Flecha abajo</t>
  </si>
  <si>
    <t>{DOWN}</t>
  </si>
  <si>
    <t>Fin</t>
  </si>
  <si>
    <t>{END}</t>
  </si>
  <si>
    <t>Enter</t>
  </si>
  <si>
    <t>{ENTER}</t>
  </si>
  <si>
    <t>Esc</t>
  </si>
  <si>
    <t>{ ESCAPE} or {ESC}</t>
  </si>
  <si>
    <t>Ayuda</t>
  </si>
  <si>
    <t>{HELP}</t>
  </si>
  <si>
    <t>Inicio</t>
  </si>
  <si>
    <t>{HOME}</t>
  </si>
  <si>
    <t>Insertart</t>
  </si>
  <si>
    <t>{INSERT}</t>
  </si>
  <si>
    <t>Fecha izquierda</t>
  </si>
  <si>
    <t>{LEFT}</t>
  </si>
  <si>
    <t>BloNum</t>
  </si>
  <si>
    <t>{NUMLOCK}</t>
  </si>
  <si>
    <t>AvPág</t>
  </si>
  <si>
    <t>{PGDN}</t>
  </si>
  <si>
    <t>RePág</t>
  </si>
  <si>
    <t>{PGUP}</t>
  </si>
  <si>
    <t>Intro</t>
  </si>
  <si>
    <t>{RETURN}</t>
  </si>
  <si>
    <t>Fecha derecha</t>
  </si>
  <si>
    <t>{RIGHT}</t>
  </si>
  <si>
    <t>SCROLL LOCK</t>
  </si>
  <si>
    <t>{SCROLLLOCK}</t>
  </si>
  <si>
    <t>Tabulador</t>
  </si>
  <si>
    <t>{TAB}</t>
  </si>
  <si>
    <t>Fecha arriba</t>
  </si>
  <si>
    <t>{UP}</t>
  </si>
  <si>
    <t>F1 hasta F15</t>
  </si>
  <si>
    <t>{F1} hasta {F15</t>
  </si>
  <si>
    <t>SUMA 1</t>
  </si>
  <si>
    <t>SUMA 2</t>
  </si>
  <si>
    <t>SUMA</t>
  </si>
  <si>
    <t>PROMEDIO</t>
  </si>
  <si>
    <t>MÁXIMO</t>
  </si>
  <si>
    <t>1Q</t>
  </si>
  <si>
    <t>2Q</t>
  </si>
  <si>
    <t>3Q</t>
  </si>
  <si>
    <t xml:space="preserve">ID </t>
  </si>
  <si>
    <t>NOMBRE 1</t>
  </si>
  <si>
    <t>ENCABEZADO 1</t>
  </si>
  <si>
    <t>ENCABEZADO 2</t>
  </si>
  <si>
    <t>ENCABEZADO 3</t>
  </si>
  <si>
    <t>ENCABEZADO 4</t>
  </si>
  <si>
    <t>NOMBRE ARCHIVO</t>
  </si>
  <si>
    <t>FileFilter</t>
  </si>
  <si>
    <t>Valor de texto que indica el filtro de archivos. Ejemplo: Archivos de Excel (*.xlsx;*.xlsm),*.xlsx;*.xlsm</t>
  </si>
  <si>
    <t>FilterIndex</t>
  </si>
  <si>
    <t>Especifica el índice correspondiente a los filtros de archivo para indicar el filtro predeterminado. Los valores van de 1 hasta el número de filtros. Si se omite el valor, se tomará el primer filtro.</t>
  </si>
  <si>
    <t>Title</t>
  </si>
  <si>
    <t>Valor de texto que indica el título de la ventana. Si se omite, el valor será "Abrir".</t>
  </si>
  <si>
    <t>ButtonText</t>
  </si>
  <si>
    <t>Aplicable para Excel para Mac.</t>
  </si>
  <si>
    <t>MultiSelect</t>
  </si>
  <si>
    <t>True para permitir si se pueden elegir varios archivos. False para elegir sólo un número. El valor por default es False.</t>
  </si>
  <si>
    <t xml:space="preserve">   Textode   prueba   </t>
  </si>
  <si>
    <t>Textode   prueba</t>
  </si>
  <si>
    <t>Textode prueba</t>
  </si>
  <si>
    <t>C:\Users\Usuario\Desktop\contacts.xlsx</t>
  </si>
  <si>
    <t>NOMBRE 2</t>
  </si>
  <si>
    <t>NOMBRE 3</t>
  </si>
  <si>
    <t>NOMBRE 4</t>
  </si>
  <si>
    <t>NOMBRE 5</t>
  </si>
  <si>
    <t>NOMBRE 6</t>
  </si>
  <si>
    <t>NOMBRE 7</t>
  </si>
  <si>
    <t>NOMBRE 8</t>
  </si>
  <si>
    <t>NOMBRE 9</t>
  </si>
  <si>
    <t>NOMBRE 10</t>
  </si>
  <si>
    <t>NOMBRE 11</t>
  </si>
  <si>
    <t>NOMBRE 12</t>
  </si>
  <si>
    <t>NOMBRE 13</t>
  </si>
  <si>
    <t>NOMBRE 14</t>
  </si>
  <si>
    <t>NOMBRE 15</t>
  </si>
  <si>
    <t>AAAA</t>
  </si>
  <si>
    <t xml:space="preserve"> </t>
  </si>
  <si>
    <t>VENDEDOR</t>
  </si>
  <si>
    <t>PRODUCTO</t>
  </si>
  <si>
    <t>VENDEDOR 1</t>
  </si>
  <si>
    <t>VENDEDOR 2</t>
  </si>
  <si>
    <t>VENDEDOR 3</t>
  </si>
  <si>
    <t>VENDEDOR 4</t>
  </si>
  <si>
    <t>VENDEDOR 5</t>
  </si>
  <si>
    <t>VENDEDOR 6</t>
  </si>
  <si>
    <t>VENDEDOR 7</t>
  </si>
  <si>
    <t>VENDEDOR 8</t>
  </si>
  <si>
    <t>VENDEDOR 9</t>
  </si>
  <si>
    <t>VENDEDOR 10</t>
  </si>
  <si>
    <t>VENDEDOR 11</t>
  </si>
  <si>
    <t>VENDEDOR 12</t>
  </si>
  <si>
    <t>VENDEDOR 13</t>
  </si>
  <si>
    <t>VENDEDOR 14</t>
  </si>
  <si>
    <t>VENDEDOR 15</t>
  </si>
  <si>
    <t>PRODUCTO 1</t>
  </si>
  <si>
    <t>PRODUCTO 2</t>
  </si>
  <si>
    <t>PRODUCTO 3</t>
  </si>
  <si>
    <t>SUCRUSAL 1</t>
  </si>
  <si>
    <t>SUCRUSAL 2</t>
  </si>
  <si>
    <t>SUCRUSAL 3</t>
  </si>
  <si>
    <t>SUCRUSAL 4</t>
  </si>
  <si>
    <t>SUCRUSAL 5</t>
  </si>
  <si>
    <t>SUCRUSAL 6</t>
  </si>
  <si>
    <t>SUCRUSAL 7</t>
  </si>
  <si>
    <t>SUCRUSAL 8</t>
  </si>
  <si>
    <t>SUCRUSAL 9</t>
  </si>
  <si>
    <t>SUCRUSAL 10</t>
  </si>
  <si>
    <t>SUCRUSAL 11</t>
  </si>
  <si>
    <t>SUCRUSAL 12</t>
  </si>
  <si>
    <t>SUCRUSAL 13</t>
  </si>
  <si>
    <t>SUCRUSAL 14</t>
  </si>
  <si>
    <t>SUCRUSAL 15</t>
  </si>
  <si>
    <t>i</t>
  </si>
  <si>
    <t>SUCURSAL 2</t>
  </si>
  <si>
    <t>SUCURSAL 3</t>
  </si>
  <si>
    <t>SUCURSAL 4</t>
  </si>
  <si>
    <t>SUCURSAL 5</t>
  </si>
  <si>
    <t>SUCURSAL 6</t>
  </si>
  <si>
    <t>SUCURSAL 7</t>
  </si>
  <si>
    <t>SUCURSAL 8</t>
  </si>
  <si>
    <t>SUCURSAL 9</t>
  </si>
  <si>
    <t>SUCURSAL 10</t>
  </si>
  <si>
    <t>SUCURSAL 11</t>
  </si>
  <si>
    <t>SUCURSAL 12</t>
  </si>
  <si>
    <t>SUCURSAL 13</t>
  </si>
  <si>
    <t>SUCURSAL 14</t>
  </si>
  <si>
    <t>SUCURSAL 15</t>
  </si>
  <si>
    <t>SUCURSAL 16</t>
  </si>
  <si>
    <t>SUCURSAL *</t>
  </si>
  <si>
    <t>SU 1</t>
  </si>
  <si>
    <t>SU 2</t>
  </si>
  <si>
    <t>SU 3</t>
  </si>
  <si>
    <t>SU 4</t>
  </si>
  <si>
    <t>SU 5</t>
  </si>
  <si>
    <t>SU 6</t>
  </si>
  <si>
    <t>SU 7</t>
  </si>
  <si>
    <t>SU 8</t>
  </si>
  <si>
    <t>SU 9</t>
  </si>
  <si>
    <t>SU 10</t>
  </si>
  <si>
    <t>SU 11</t>
  </si>
  <si>
    <t>SU 12</t>
  </si>
  <si>
    <t>SU 13</t>
  </si>
  <si>
    <t>SU 14</t>
  </si>
  <si>
    <t>SU 15</t>
  </si>
  <si>
    <t>SU 16</t>
  </si>
  <si>
    <t>USUARIO_TEL</t>
  </si>
  <si>
    <t>CODIGO_SEG</t>
  </si>
  <si>
    <t>CS96716</t>
  </si>
  <si>
    <t>texto 1</t>
  </si>
  <si>
    <t>CS1111</t>
  </si>
  <si>
    <t>CS2222</t>
  </si>
  <si>
    <t>PRODUCTO 6</t>
  </si>
  <si>
    <t>qq</t>
  </si>
  <si>
    <t>qqqq</t>
  </si>
  <si>
    <t>qqqqqq</t>
  </si>
  <si>
    <t>fff</t>
  </si>
  <si>
    <t>dsdasd</t>
  </si>
  <si>
    <t>sdad</t>
  </si>
  <si>
    <t>sdasda</t>
  </si>
  <si>
    <t>dad</t>
  </si>
  <si>
    <t>dsada</t>
  </si>
  <si>
    <t>dasdads</t>
  </si>
  <si>
    <t>dsad</t>
  </si>
  <si>
    <t>asd</t>
  </si>
  <si>
    <t>dasd</t>
  </si>
  <si>
    <t>sda</t>
  </si>
  <si>
    <t>dasdad</t>
  </si>
  <si>
    <t>adsd</t>
  </si>
  <si>
    <t>FECHA</t>
  </si>
  <si>
    <t>sq</t>
  </si>
  <si>
    <t>BASICO</t>
  </si>
  <si>
    <t>INTERMEDIO</t>
  </si>
  <si>
    <t>AVANZADO</t>
  </si>
  <si>
    <t>SI</t>
  </si>
  <si>
    <t>NO</t>
  </si>
  <si>
    <t>Columna1</t>
  </si>
  <si>
    <t xml:space="preserve">PRESTAMO DE 50.000 A 6 PAGOS MENSUALES </t>
  </si>
  <si>
    <t>Desplaza para meses</t>
  </si>
  <si>
    <t>Prestamo</t>
  </si>
  <si>
    <t>TASA DE INTERES</t>
  </si>
  <si>
    <t>Plazo/Pago</t>
  </si>
  <si>
    <t>Pago</t>
  </si>
  <si>
    <t>total a pagar</t>
  </si>
  <si>
    <t>PEGAR</t>
  </si>
  <si>
    <t>Columna2</t>
  </si>
  <si>
    <t>STARTTIME</t>
  </si>
  <si>
    <t>FORMATO</t>
  </si>
  <si>
    <t>FORMULAS</t>
  </si>
  <si>
    <t>NOMBRES</t>
  </si>
  <si>
    <t>CORREO</t>
  </si>
  <si>
    <t>SEXO</t>
  </si>
  <si>
    <t>FECHA NACIMIENTO</t>
  </si>
  <si>
    <t>TELEF C</t>
  </si>
  <si>
    <t>TELEF PA</t>
  </si>
  <si>
    <t>PAGINA WEB</t>
  </si>
  <si>
    <t>RED SOCIALES</t>
  </si>
  <si>
    <t>IMAGEN</t>
  </si>
  <si>
    <t>CALLE</t>
  </si>
  <si>
    <t>NUM</t>
  </si>
  <si>
    <t>COLONIA</t>
  </si>
  <si>
    <t>CP</t>
  </si>
  <si>
    <t xml:space="preserve">CIUDAD </t>
  </si>
  <si>
    <t>ESTADO</t>
  </si>
  <si>
    <t/>
  </si>
  <si>
    <t>@</t>
  </si>
  <si>
    <t>ELIGE</t>
  </si>
  <si>
    <t>NOMBRE LARGO</t>
  </si>
  <si>
    <t>miguel@gmail.com</t>
  </si>
  <si>
    <t>15/02/2023</t>
  </si>
  <si>
    <t>asadasd</t>
  </si>
  <si>
    <t>C:\Users\Usuario\Downloads\imagen2.jpg</t>
  </si>
  <si>
    <t>dsdasd_miguel@gmail.com_15/02/2023_1234567891_1234567891_0_0_asadasd_dasd_dasd_46546_dsad_dasd_F_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</si>
</sst>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quot;€&quot;* #,##0.00_);_(&quot;€&quot;* \(#,##0.00\);_(&quot;€&quot;* &quot;-&quot;??_);_(@_)"/>
    <numFmt numFmtId="165" formatCode="yyyy/mm/dd"/>
    <numFmt numFmtId="166" formatCode="dd/mmm/yyyy"/>
    <numFmt numFmtId="167" formatCode="&quot;$&quot;#,##0.00;[Red]\-&quot;$&quot;#,##0.00"/>
    <numFmt numFmtId="168" formatCode="0.0"/>
    <numFmt numFmtId="169" formatCode="_-&quot;$&quot;* #,##0_-;\-&quot;$&quot;* #,##0_-;_-&quot;$&quot;* &quot;-&quot;??_-;_-@_-"/>
    <numFmt numFmtId="170" formatCode="_-&quot;$&quot;* #,##0.00_-;\-&quot;$&quot;* #,##0.00_-;_-&quot;$&quot;* &quot;-&quot;??_-;_-@_-"/>
    <numFmt numFmtId="171" formatCode="#,##0.00\ &quot;€&quot;"/>
    <numFmt numFmtId="172" formatCode="#,##0.0\ &quot;€&quot;"/>
  </numFmts>
  <fonts count="26" x14ac:knownFonts="1">
    <font>
      <sz val="11"/>
      <color theme="1"/>
      <name val="Calibri"/>
      <family val="2"/>
      <scheme val="minor"/>
    </font>
    <font>
      <sz val="11"/>
      <color theme="1"/>
      <name val="Segoe UI"/>
      <family val="2"/>
    </font>
    <font>
      <b/>
      <sz val="11"/>
      <color theme="0"/>
      <name val="Segoe UI"/>
      <family val="2"/>
    </font>
    <font>
      <sz val="20"/>
      <color theme="0"/>
      <name val="Segoe UI"/>
      <family val="2"/>
    </font>
    <font>
      <sz val="20"/>
      <color theme="1"/>
      <name val="Segoe UI"/>
      <family val="2"/>
    </font>
    <font>
      <b/>
      <sz val="11"/>
      <color theme="1"/>
      <name val="Segoe UI"/>
      <family val="2"/>
    </font>
    <font>
      <b/>
      <sz val="11"/>
      <color theme="1"/>
      <name val="Calibri"/>
      <family val="2"/>
      <scheme val="minor"/>
    </font>
    <font>
      <sz val="14"/>
      <color indexed="8"/>
      <name val="Arial"/>
      <family val="2"/>
    </font>
    <font>
      <sz val="20"/>
      <color theme="1"/>
      <name val="Arial"/>
      <family val="2"/>
    </font>
    <font>
      <sz val="10"/>
      <color theme="1"/>
      <name val="Arial"/>
      <family val="2"/>
    </font>
    <font>
      <b/>
      <sz val="12"/>
      <color theme="1"/>
      <name val="Calibri"/>
      <family val="2"/>
      <scheme val="minor"/>
    </font>
    <font>
      <sz val="8"/>
      <name val="Calibri"/>
      <family val="2"/>
      <scheme val="minor"/>
    </font>
    <font>
      <u/>
      <sz val="11"/>
      <color theme="1"/>
      <name val="Calibri"/>
      <family val="2"/>
      <scheme val="minor"/>
    </font>
    <font>
      <sz val="11"/>
      <color theme="1"/>
      <name val="ADLaM Display"/>
    </font>
    <font>
      <sz val="8"/>
      <color theme="1"/>
      <name val="Calibri"/>
      <family val="2"/>
      <scheme val="minor"/>
    </font>
    <font>
      <sz val="10"/>
      <color theme="1"/>
      <name val="Calibri"/>
      <family val="2"/>
    </font>
    <font>
      <sz val="10"/>
      <color theme="1"/>
      <name val="Blackadder ITC"/>
      <family val="5"/>
    </font>
    <font>
      <sz val="10"/>
      <color theme="1"/>
      <name val="Calibri"/>
      <family val="2"/>
      <scheme val="minor"/>
    </font>
    <font>
      <b/>
      <sz val="10"/>
      <color theme="1"/>
      <name val="Calibri"/>
      <family val="2"/>
    </font>
    <font>
      <sz val="11"/>
      <color rgb="FF000000"/>
      <name val="Calibri"/>
      <family val="2"/>
    </font>
    <font>
      <sz val="11"/>
      <name val="Calibri"/>
      <family val="2"/>
      <scheme val="minor"/>
    </font>
    <font>
      <b/>
      <sz val="15"/>
      <color theme="3"/>
      <name val="Calibri"/>
      <family val="2"/>
      <scheme val="minor"/>
    </font>
    <font>
      <b/>
      <sz val="10"/>
      <color indexed="8"/>
      <name val="Arial"/>
      <family val="2"/>
    </font>
    <font>
      <sz val="11"/>
      <color theme="1"/>
      <name val="Calibri"/>
      <family val="2"/>
      <scheme val="minor"/>
    </font>
    <font>
      <sz val="11"/>
      <color theme="0"/>
      <name val="Segoe UI"/>
      <family val="2"/>
    </font>
    <font>
      <b/>
      <sz val="11"/>
      <color theme="0"/>
      <name val="Calibri"/>
      <family val="2"/>
      <scheme val="minor"/>
    </font>
  </fonts>
  <fills count="21">
    <fill>
      <patternFill patternType="none"/>
    </fill>
    <fill>
      <patternFill patternType="gray125"/>
    </fill>
    <fill>
      <patternFill patternType="solid">
        <fgColor theme="5"/>
        <bgColor theme="5"/>
      </patternFill>
    </fill>
    <fill>
      <patternFill patternType="solid">
        <fgColor theme="9"/>
        <bgColor indexed="64"/>
      </patternFill>
    </fill>
    <fill>
      <patternFill patternType="solid">
        <fgColor rgb="FF0000FF"/>
        <bgColor indexed="64"/>
      </patternFill>
    </fill>
    <fill>
      <patternFill patternType="solid">
        <fgColor rgb="FFC86496"/>
        <bgColor indexed="64"/>
      </patternFill>
    </fill>
    <fill>
      <patternFill patternType="solid">
        <fgColor indexed="57"/>
        <bgColor indexed="64"/>
      </patternFill>
    </fill>
    <fill>
      <patternFill patternType="solid">
        <fgColor theme="0" tint="-0.14999847407452621"/>
        <bgColor theme="0" tint="-0.14999847407452621"/>
      </patternFill>
    </fill>
    <fill>
      <patternFill patternType="solid">
        <fgColor theme="7"/>
        <bgColor theme="7"/>
      </patternFill>
    </fill>
    <fill>
      <patternFill patternType="solid">
        <fgColor rgb="FFFF0000"/>
        <bgColor indexed="64"/>
      </patternFill>
    </fill>
    <fill>
      <patternFill patternType="solid">
        <fgColor rgb="FF00FF00"/>
        <bgColor indexed="64"/>
      </patternFill>
    </fill>
    <fill>
      <patternFill patternType="solid">
        <fgColor theme="9" tint="-0.249977111117893"/>
        <bgColor indexed="64"/>
      </patternFill>
    </fill>
    <fill>
      <patternFill patternType="solid">
        <fgColor theme="2"/>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4"/>
        <bgColor theme="4"/>
      </patternFill>
    </fill>
  </fills>
  <borders count="22">
    <border>
      <left/>
      <right/>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style="thin">
        <color theme="5"/>
      </top>
      <bottom style="thin">
        <color theme="5"/>
      </bottom>
      <diagonal/>
    </border>
    <border>
      <left/>
      <right/>
      <top style="thin">
        <color theme="5"/>
      </top>
      <bottom style="thin">
        <color theme="5"/>
      </bottom>
      <diagonal/>
    </border>
    <border>
      <left/>
      <right style="thin">
        <color theme="5"/>
      </right>
      <top style="thin">
        <color theme="5"/>
      </top>
      <bottom style="thin">
        <color theme="5"/>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ck">
        <color theme="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s>
  <cellStyleXfs count="6">
    <xf numFmtId="0" fontId="0" fillId="0" borderId="0"/>
    <xf numFmtId="0" fontId="1" fillId="0" borderId="0"/>
    <xf numFmtId="0" fontId="21" fillId="0" borderId="17" applyNumberFormat="0" applyFill="0" applyAlignment="0" applyProtection="0"/>
    <xf numFmtId="164" fontId="23" fillId="0" borderId="0" applyFont="0" applyFill="0" applyBorder="0" applyAlignment="0" applyProtection="0"/>
    <xf numFmtId="170" fontId="1" fillId="0" borderId="0" applyFont="0" applyFill="0" applyBorder="0" applyAlignment="0" applyProtection="0"/>
    <xf numFmtId="9" fontId="23" fillId="0" borderId="0" applyFont="0" applyFill="0" applyBorder="0" applyAlignment="0" applyProtection="0"/>
  </cellStyleXfs>
  <cellXfs count="94">
    <xf numFmtId="0" fontId="0" fillId="0" borderId="0" xfId="0"/>
    <xf numFmtId="0" fontId="2" fillId="2" borderId="1" xfId="1" applyFont="1" applyFill="1" applyBorder="1"/>
    <xf numFmtId="0" fontId="2" fillId="2" borderId="2" xfId="1" applyFont="1" applyFill="1" applyBorder="1"/>
    <xf numFmtId="0" fontId="2" fillId="2" borderId="3" xfId="1" applyFont="1" applyFill="1" applyBorder="1"/>
    <xf numFmtId="0" fontId="1" fillId="0" borderId="0" xfId="1"/>
    <xf numFmtId="0" fontId="1" fillId="0" borderId="1" xfId="1" applyBorder="1"/>
    <xf numFmtId="0" fontId="1" fillId="0" borderId="2" xfId="1" applyBorder="1"/>
    <xf numFmtId="0" fontId="1" fillId="0" borderId="3" xfId="1" applyBorder="1"/>
    <xf numFmtId="0" fontId="1" fillId="0" borderId="4" xfId="1" applyBorder="1"/>
    <xf numFmtId="0" fontId="1" fillId="0" borderId="5" xfId="1" applyBorder="1"/>
    <xf numFmtId="0" fontId="1" fillId="0" borderId="6" xfId="1" applyBorder="1"/>
    <xf numFmtId="0" fontId="3" fillId="3" borderId="0" xfId="1" applyFont="1" applyFill="1"/>
    <xf numFmtId="0" fontId="4" fillId="0" borderId="7" xfId="1" applyFont="1" applyBorder="1"/>
    <xf numFmtId="0" fontId="4" fillId="0" borderId="0" xfId="1" applyFont="1"/>
    <xf numFmtId="0" fontId="5" fillId="0" borderId="0" xfId="1" applyFont="1"/>
    <xf numFmtId="0" fontId="7" fillId="0" borderId="0" xfId="0" applyFont="1" applyAlignment="1">
      <alignment vertical="top"/>
    </xf>
    <xf numFmtId="0" fontId="0" fillId="0" borderId="0" xfId="0" applyAlignment="1">
      <alignment vertical="top"/>
    </xf>
    <xf numFmtId="0" fontId="6" fillId="0" borderId="8" xfId="0" applyFont="1" applyBorder="1"/>
    <xf numFmtId="0" fontId="6" fillId="0" borderId="9" xfId="0" applyFont="1" applyBorder="1"/>
    <xf numFmtId="0" fontId="6" fillId="0" borderId="10" xfId="0" applyFont="1"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8" fillId="0" borderId="0" xfId="0" applyFont="1"/>
    <xf numFmtId="0" fontId="8" fillId="4" borderId="0" xfId="0" applyFont="1" applyFill="1"/>
    <xf numFmtId="0" fontId="8" fillId="5" borderId="0" xfId="0" applyFont="1" applyFill="1"/>
    <xf numFmtId="0" fontId="8" fillId="6" borderId="0" xfId="0" applyFont="1" applyFill="1"/>
    <xf numFmtId="165" fontId="8" fillId="0" borderId="0" xfId="0" applyNumberFormat="1" applyFont="1"/>
    <xf numFmtId="0" fontId="6" fillId="8" borderId="13" xfId="0" applyFont="1" applyFill="1" applyBorder="1"/>
    <xf numFmtId="0" fontId="6" fillId="8" borderId="12" xfId="0" applyFont="1" applyFill="1" applyBorder="1"/>
    <xf numFmtId="0" fontId="9" fillId="7" borderId="13" xfId="0" applyFont="1" applyFill="1" applyBorder="1"/>
    <xf numFmtId="0" fontId="9" fillId="7" borderId="12" xfId="0" applyFont="1" applyFill="1" applyBorder="1"/>
    <xf numFmtId="0" fontId="9" fillId="0" borderId="13" xfId="0" applyFont="1" applyBorder="1"/>
    <xf numFmtId="0" fontId="9" fillId="0" borderId="12" xfId="0" applyFont="1" applyBorder="1"/>
    <xf numFmtId="0" fontId="9" fillId="7" borderId="16" xfId="0" applyFont="1" applyFill="1" applyBorder="1"/>
    <xf numFmtId="0" fontId="9" fillId="7" borderId="15" xfId="0" applyFont="1" applyFill="1" applyBorder="1"/>
    <xf numFmtId="0" fontId="10" fillId="0" borderId="0" xfId="0" applyFont="1" applyAlignment="1">
      <alignment vertical="top"/>
    </xf>
    <xf numFmtId="0" fontId="0" fillId="9" borderId="0" xfId="0" applyFill="1"/>
    <xf numFmtId="0" fontId="0" fillId="10" borderId="0" xfId="0" applyFill="1"/>
    <xf numFmtId="9" fontId="0" fillId="0" borderId="0" xfId="0" applyNumberFormat="1"/>
    <xf numFmtId="0" fontId="12" fillId="0" borderId="0" xfId="0" applyFont="1"/>
    <xf numFmtId="0" fontId="13" fillId="0" borderId="0" xfId="0" applyFont="1"/>
    <xf numFmtId="0" fontId="14" fillId="0" borderId="0" xfId="0" applyFont="1"/>
    <xf numFmtId="0" fontId="15" fillId="0" borderId="0" xfId="0" applyFont="1"/>
    <xf numFmtId="0" fontId="16" fillId="0" borderId="0" xfId="0" applyFont="1"/>
    <xf numFmtId="0" fontId="17" fillId="0" borderId="0" xfId="0" applyFont="1"/>
    <xf numFmtId="0" fontId="18" fillId="0" borderId="0" xfId="0" applyFont="1"/>
    <xf numFmtId="0" fontId="15" fillId="10" borderId="0" xfId="0" applyFont="1" applyFill="1"/>
    <xf numFmtId="9" fontId="12" fillId="0" borderId="0" xfId="0" applyNumberFormat="1" applyFont="1"/>
    <xf numFmtId="0" fontId="0" fillId="11" borderId="0" xfId="0" applyFill="1"/>
    <xf numFmtId="0" fontId="0" fillId="12" borderId="0" xfId="0" applyFill="1"/>
    <xf numFmtId="0" fontId="20" fillId="9" borderId="0" xfId="0" applyFont="1" applyFill="1"/>
    <xf numFmtId="0" fontId="0" fillId="13" borderId="0" xfId="0" applyFill="1"/>
    <xf numFmtId="0" fontId="22" fillId="0" borderId="0" xfId="0" applyFont="1" applyAlignment="1">
      <alignment vertical="top"/>
    </xf>
    <xf numFmtId="0" fontId="0" fillId="14" borderId="0" xfId="0" applyFill="1" applyAlignment="1">
      <alignment vertical="top"/>
    </xf>
    <xf numFmtId="0" fontId="21" fillId="0" borderId="17" xfId="2" applyAlignment="1">
      <alignment vertical="top"/>
    </xf>
    <xf numFmtId="0" fontId="0" fillId="15" borderId="0" xfId="0" applyFill="1"/>
    <xf numFmtId="15" fontId="0" fillId="0" borderId="0" xfId="0" applyNumberFormat="1" applyAlignment="1">
      <alignment vertical="top"/>
    </xf>
    <xf numFmtId="14" fontId="0" fillId="0" borderId="0" xfId="0" applyNumberFormat="1" applyAlignment="1">
      <alignment vertical="top"/>
    </xf>
    <xf numFmtId="22" fontId="0" fillId="0" borderId="0" xfId="0" applyNumberFormat="1" applyAlignment="1">
      <alignment vertical="top"/>
    </xf>
    <xf numFmtId="19" fontId="0" fillId="0" borderId="0" xfId="0" applyNumberFormat="1" applyAlignment="1">
      <alignment vertical="top"/>
    </xf>
    <xf numFmtId="166" fontId="0" fillId="0" borderId="0" xfId="0" applyNumberFormat="1" applyAlignment="1">
      <alignment vertical="top"/>
    </xf>
    <xf numFmtId="49" fontId="0" fillId="0" borderId="0" xfId="0" applyNumberFormat="1" applyAlignment="1">
      <alignment vertical="top"/>
    </xf>
    <xf numFmtId="1" fontId="0" fillId="0" borderId="0" xfId="0" applyNumberFormat="1" applyAlignment="1">
      <alignment vertical="top"/>
    </xf>
    <xf numFmtId="167" fontId="0" fillId="0" borderId="0" xfId="0" applyNumberFormat="1" applyAlignment="1">
      <alignment vertical="top"/>
    </xf>
    <xf numFmtId="168" fontId="0" fillId="0" borderId="0" xfId="0" applyNumberFormat="1" applyAlignment="1">
      <alignment vertical="top"/>
    </xf>
    <xf numFmtId="9" fontId="0" fillId="0" borderId="0" xfId="0" applyNumberFormat="1" applyAlignment="1">
      <alignment vertical="top"/>
    </xf>
    <xf numFmtId="21" fontId="0" fillId="0" borderId="0" xfId="0" applyNumberFormat="1" applyAlignment="1">
      <alignment vertical="top"/>
    </xf>
    <xf numFmtId="0" fontId="21" fillId="0" borderId="17" xfId="2" applyFill="1" applyAlignment="1">
      <alignment vertical="top"/>
    </xf>
    <xf numFmtId="164" fontId="0" fillId="0" borderId="0" xfId="3" applyFont="1" applyFill="1" applyAlignment="1">
      <alignment vertical="top"/>
    </xf>
    <xf numFmtId="0" fontId="0" fillId="10" borderId="0" xfId="0" applyFill="1" applyAlignment="1">
      <alignment vertical="top"/>
    </xf>
    <xf numFmtId="0" fontId="0" fillId="0" borderId="0" xfId="0" applyAlignment="1">
      <alignment horizontal="left" vertical="top"/>
    </xf>
    <xf numFmtId="0" fontId="0" fillId="0" borderId="0" xfId="0" pivotButton="1" applyAlignment="1">
      <alignment vertical="top"/>
    </xf>
    <xf numFmtId="0" fontId="1" fillId="16" borderId="15" xfId="1" applyFill="1" applyBorder="1"/>
    <xf numFmtId="169" fontId="1" fillId="16" borderId="15" xfId="1" applyNumberFormat="1" applyFill="1" applyBorder="1"/>
    <xf numFmtId="169" fontId="0" fillId="17" borderId="18" xfId="4" applyNumberFormat="1" applyFont="1" applyFill="1" applyBorder="1"/>
    <xf numFmtId="169" fontId="0" fillId="17" borderId="19" xfId="4" applyNumberFormat="1" applyFont="1" applyFill="1" applyBorder="1"/>
    <xf numFmtId="169" fontId="0" fillId="17" borderId="20" xfId="4" applyNumberFormat="1" applyFont="1" applyFill="1" applyBorder="1"/>
    <xf numFmtId="169" fontId="1" fillId="0" borderId="0" xfId="1" applyNumberFormat="1"/>
    <xf numFmtId="0" fontId="24" fillId="18" borderId="0" xfId="1" applyFont="1" applyFill="1"/>
    <xf numFmtId="169" fontId="24" fillId="18" borderId="0" xfId="1" applyNumberFormat="1" applyFont="1" applyFill="1"/>
    <xf numFmtId="169" fontId="0" fillId="0" borderId="0" xfId="4" applyNumberFormat="1" applyFont="1"/>
    <xf numFmtId="170" fontId="0" fillId="0" borderId="0" xfId="4" applyFont="1"/>
    <xf numFmtId="0" fontId="6" fillId="0" borderId="0" xfId="0" applyFont="1"/>
    <xf numFmtId="14" fontId="0" fillId="0" borderId="0" xfId="0" applyNumberFormat="1"/>
    <xf numFmtId="0" fontId="0" fillId="19" borderId="0" xfId="0" applyFill="1"/>
    <xf numFmtId="171" fontId="0" fillId="0" borderId="0" xfId="0" applyNumberFormat="1"/>
    <xf numFmtId="10" fontId="0" fillId="0" borderId="0" xfId="5" applyNumberFormat="1" applyFont="1"/>
    <xf numFmtId="172" fontId="0" fillId="0" borderId="0" xfId="0" applyNumberFormat="1"/>
    <xf numFmtId="0" fontId="25" fillId="20" borderId="21" xfId="0" applyFont="1" applyFill="1" applyBorder="1"/>
    <xf numFmtId="22" fontId="0" fillId="0" borderId="0" xfId="0" applyNumberFormat="1"/>
  </cellXfs>
  <cellStyles count="6">
    <cellStyle name="Encabezado 1" xfId="2" builtinId="16"/>
    <cellStyle name="Moneda" xfId="3" builtinId="4"/>
    <cellStyle name="Moneda 2" xfId="4" xr:uid="{B3A2B3D2-5F55-4C96-B6B5-8C79367D9E42}"/>
    <cellStyle name="Normal" xfId="0" builtinId="0"/>
    <cellStyle name="Normal 2" xfId="1" xr:uid="{AA63503B-7138-4101-90DA-D89D987A6040}"/>
    <cellStyle name="Porcentaje" xfId="5" builtinId="5"/>
  </cellStyles>
  <dxfs count="30">
    <dxf>
      <fill>
        <patternFill patternType="solid">
          <fgColor indexed="64"/>
          <bgColor theme="4" tint="0.39997558519241921"/>
        </patternFill>
      </fill>
    </dxf>
    <dxf>
      <fill>
        <patternFill patternType="solid">
          <fgColor indexed="64"/>
          <bgColor theme="4" tint="0.39997558519241921"/>
        </patternFill>
      </fill>
    </dxf>
    <dxf>
      <font>
        <b/>
        <i val="0"/>
        <strike val="0"/>
        <condense val="0"/>
        <extend val="0"/>
        <outline val="0"/>
        <shadow val="0"/>
        <u val="none"/>
        <vertAlign val="baseline"/>
        <sz val="11"/>
        <color theme="1"/>
        <name val="Calibri"/>
        <family val="2"/>
        <scheme val="minor"/>
      </font>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0"/>
        <color indexed="8"/>
        <name val="Arial"/>
        <family val="2"/>
        <scheme val="none"/>
      </font>
    </dxf>
    <dxf>
      <fill>
        <patternFill patternType="none">
          <fgColor indexed="64"/>
          <bgColor indexed="65"/>
        </patternFill>
      </fill>
    </dxf>
    <dxf>
      <fill>
        <patternFill patternType="none">
          <fgColor indexed="64"/>
          <bgColor indexed="65"/>
        </patternFill>
      </fill>
    </dxf>
    <dxf>
      <border outline="0">
        <top style="thin">
          <color theme="8"/>
        </top>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0"/>
        <color indexed="8"/>
        <name val="Arial"/>
        <family val="2"/>
        <scheme val="none"/>
      </font>
    </dxf>
    <dxf>
      <font>
        <b/>
        <i val="0"/>
        <strike val="0"/>
        <condense val="0"/>
        <extend val="0"/>
        <outline val="0"/>
        <shadow val="0"/>
        <u val="none"/>
        <vertAlign val="baseline"/>
        <sz val="10"/>
        <color indexed="8"/>
        <name val="Arial"/>
        <family val="2"/>
        <scheme val="none"/>
      </font>
    </dxf>
    <dxf>
      <font>
        <b/>
        <i val="0"/>
        <strike val="0"/>
        <condense val="0"/>
        <extend val="0"/>
        <outline val="0"/>
        <shadow val="0"/>
        <u val="none"/>
        <vertAlign val="baseline"/>
        <sz val="10"/>
        <color indexed="8"/>
        <name val="Arial"/>
        <family val="2"/>
        <scheme val="none"/>
      </font>
    </dxf>
    <dxf>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indexed="8"/>
        <name val="Arial"/>
        <family val="2"/>
        <scheme val="none"/>
      </font>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23</xdr:row>
          <xdr:rowOff>9525</xdr:rowOff>
        </xdr:from>
        <xdr:to>
          <xdr:col>4</xdr:col>
          <xdr:colOff>381000</xdr:colOff>
          <xdr:row>24</xdr:row>
          <xdr:rowOff>152400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Evaluar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14</xdr:row>
          <xdr:rowOff>57150</xdr:rowOff>
        </xdr:from>
        <xdr:to>
          <xdr:col>5</xdr:col>
          <xdr:colOff>276225</xdr:colOff>
          <xdr:row>16</xdr:row>
          <xdr:rowOff>57150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CONVERTIR TEXTO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66675</xdr:colOff>
          <xdr:row>9</xdr:row>
          <xdr:rowOff>123825</xdr:rowOff>
        </xdr:from>
        <xdr:to>
          <xdr:col>13</xdr:col>
          <xdr:colOff>676275</xdr:colOff>
          <xdr:row>11</xdr:row>
          <xdr:rowOff>9525</xdr:rowOff>
        </xdr:to>
        <xdr:sp macro="" textlink="">
          <xdr:nvSpPr>
            <xdr:cNvPr id="30721" name="CheckBox1" hidden="1">
              <a:extLst>
                <a:ext uri="{63B3BB69-23CF-44E3-9099-C40C66FF867C}">
                  <a14:compatExt spid="_x0000_s30721"/>
                </a:ext>
                <a:ext uri="{FF2B5EF4-FFF2-40B4-BE49-F238E27FC236}">
                  <a16:creationId xmlns:a16="http://schemas.microsoft.com/office/drawing/2014/main" id="{00000000-0008-0000-18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21</xdr:row>
          <xdr:rowOff>95250</xdr:rowOff>
        </xdr:from>
        <xdr:to>
          <xdr:col>6</xdr:col>
          <xdr:colOff>466725</xdr:colOff>
          <xdr:row>23</xdr:row>
          <xdr:rowOff>19050</xdr:rowOff>
        </xdr:to>
        <xdr:sp macro="" textlink="">
          <xdr:nvSpPr>
            <xdr:cNvPr id="30730" name="CommandButton1" hidden="1">
              <a:extLst>
                <a:ext uri="{63B3BB69-23CF-44E3-9099-C40C66FF867C}">
                  <a14:compatExt spid="_x0000_s30730"/>
                </a:ext>
                <a:ext uri="{FF2B5EF4-FFF2-40B4-BE49-F238E27FC236}">
                  <a16:creationId xmlns:a16="http://schemas.microsoft.com/office/drawing/2014/main" id="{00000000-0008-0000-18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304800</xdr:colOff>
      <xdr:row>1</xdr:row>
      <xdr:rowOff>38100</xdr:rowOff>
    </xdr:from>
    <xdr:to>
      <xdr:col>2</xdr:col>
      <xdr:colOff>9525</xdr:colOff>
      <xdr:row>7</xdr:row>
      <xdr:rowOff>123825</xdr:rowOff>
    </xdr:to>
    <xdr:grpSp>
      <xdr:nvGrpSpPr>
        <xdr:cNvPr id="8" name="Grupo 7">
          <a:extLst>
            <a:ext uri="{FF2B5EF4-FFF2-40B4-BE49-F238E27FC236}">
              <a16:creationId xmlns:a16="http://schemas.microsoft.com/office/drawing/2014/main" id="{00000000-0008-0000-1900-000008000000}"/>
            </a:ext>
          </a:extLst>
        </xdr:cNvPr>
        <xdr:cNvGrpSpPr/>
      </xdr:nvGrpSpPr>
      <xdr:grpSpPr>
        <a:xfrm>
          <a:off x="304800" y="228600"/>
          <a:ext cx="1952625" cy="1228725"/>
          <a:chOff x="304800" y="228600"/>
          <a:chExt cx="1228725" cy="1228725"/>
        </a:xfrm>
      </xdr:grpSpPr>
      <xdr:sp macro="" textlink="">
        <xdr:nvSpPr>
          <xdr:cNvPr id="3" name="Rectángulo 2">
            <a:extLst>
              <a:ext uri="{FF2B5EF4-FFF2-40B4-BE49-F238E27FC236}">
                <a16:creationId xmlns:a16="http://schemas.microsoft.com/office/drawing/2014/main" id="{00000000-0008-0000-1900-000003000000}"/>
              </a:ext>
            </a:extLst>
          </xdr:cNvPr>
          <xdr:cNvSpPr/>
        </xdr:nvSpPr>
        <xdr:spPr>
          <a:xfrm>
            <a:off x="304800" y="228600"/>
            <a:ext cx="1228725" cy="1228725"/>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4" name="Cara sonriente 3">
            <a:extLst>
              <a:ext uri="{FF2B5EF4-FFF2-40B4-BE49-F238E27FC236}">
                <a16:creationId xmlns:a16="http://schemas.microsoft.com/office/drawing/2014/main" id="{00000000-0008-0000-1900-000004000000}"/>
              </a:ext>
            </a:extLst>
          </xdr:cNvPr>
          <xdr:cNvSpPr/>
        </xdr:nvSpPr>
        <xdr:spPr>
          <a:xfrm>
            <a:off x="523875" y="466724"/>
            <a:ext cx="819150" cy="809625"/>
          </a:xfrm>
          <a:prstGeom prst="smileyFac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xdr:col>
      <xdr:colOff>304800</xdr:colOff>
      <xdr:row>1</xdr:row>
      <xdr:rowOff>66675</xdr:rowOff>
    </xdr:from>
    <xdr:to>
      <xdr:col>4</xdr:col>
      <xdr:colOff>9525</xdr:colOff>
      <xdr:row>7</xdr:row>
      <xdr:rowOff>152400</xdr:rowOff>
    </xdr:to>
    <xdr:grpSp>
      <xdr:nvGrpSpPr>
        <xdr:cNvPr id="9" name="Grupo 8">
          <a:extLst>
            <a:ext uri="{FF2B5EF4-FFF2-40B4-BE49-F238E27FC236}">
              <a16:creationId xmlns:a16="http://schemas.microsoft.com/office/drawing/2014/main" id="{00000000-0008-0000-1900-000009000000}"/>
            </a:ext>
          </a:extLst>
        </xdr:cNvPr>
        <xdr:cNvGrpSpPr/>
      </xdr:nvGrpSpPr>
      <xdr:grpSpPr>
        <a:xfrm>
          <a:off x="2552700" y="257175"/>
          <a:ext cx="1228725" cy="1228725"/>
          <a:chOff x="1924050" y="238125"/>
          <a:chExt cx="1228725" cy="1228725"/>
        </a:xfrm>
      </xdr:grpSpPr>
      <xdr:sp macro="" textlink="">
        <xdr:nvSpPr>
          <xdr:cNvPr id="6" name="Rectángulo 5">
            <a:extLst>
              <a:ext uri="{FF2B5EF4-FFF2-40B4-BE49-F238E27FC236}">
                <a16:creationId xmlns:a16="http://schemas.microsoft.com/office/drawing/2014/main" id="{00000000-0008-0000-1900-000006000000}"/>
              </a:ext>
            </a:extLst>
          </xdr:cNvPr>
          <xdr:cNvSpPr/>
        </xdr:nvSpPr>
        <xdr:spPr>
          <a:xfrm>
            <a:off x="1924050" y="238125"/>
            <a:ext cx="1228725" cy="1228725"/>
          </a:xfrm>
          <a:prstGeom prst="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7" name="Cara sonriente 6">
            <a:extLst>
              <a:ext uri="{FF2B5EF4-FFF2-40B4-BE49-F238E27FC236}">
                <a16:creationId xmlns:a16="http://schemas.microsoft.com/office/drawing/2014/main" id="{00000000-0008-0000-1900-000007000000}"/>
              </a:ext>
            </a:extLst>
          </xdr:cNvPr>
          <xdr:cNvSpPr/>
        </xdr:nvSpPr>
        <xdr:spPr>
          <a:xfrm>
            <a:off x="2095500" y="447674"/>
            <a:ext cx="819150" cy="809625"/>
          </a:xfrm>
          <a:prstGeom prst="smileyFac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5</xdr:col>
          <xdr:colOff>561975</xdr:colOff>
          <xdr:row>4</xdr:row>
          <xdr:rowOff>28575</xdr:rowOff>
        </xdr:from>
        <xdr:to>
          <xdr:col>7</xdr:col>
          <xdr:colOff>409575</xdr:colOff>
          <xdr:row>5</xdr:row>
          <xdr:rowOff>104775</xdr:rowOff>
        </xdr:to>
        <xdr:sp macro="" textlink="">
          <xdr:nvSpPr>
            <xdr:cNvPr id="55297" name="CheckBox1" hidden="1">
              <a:extLst>
                <a:ext uri="{63B3BB69-23CF-44E3-9099-C40C66FF867C}">
                  <a14:compatExt spid="_x0000_s55297"/>
                </a:ext>
                <a:ext uri="{FF2B5EF4-FFF2-40B4-BE49-F238E27FC236}">
                  <a16:creationId xmlns:a16="http://schemas.microsoft.com/office/drawing/2014/main" id="{00000000-0008-0000-19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8</xdr:row>
          <xdr:rowOff>0</xdr:rowOff>
        </xdr:from>
        <xdr:to>
          <xdr:col>6</xdr:col>
          <xdr:colOff>485775</xdr:colOff>
          <xdr:row>9</xdr:row>
          <xdr:rowOff>114300</xdr:rowOff>
        </xdr:to>
        <xdr:sp macro="" textlink="">
          <xdr:nvSpPr>
            <xdr:cNvPr id="55299" name="Formulario" hidden="1">
              <a:extLst>
                <a:ext uri="{63B3BB69-23CF-44E3-9099-C40C66FF867C}">
                  <a14:compatExt spid="_x0000_s55299"/>
                </a:ext>
                <a:ext uri="{FF2B5EF4-FFF2-40B4-BE49-F238E27FC236}">
                  <a16:creationId xmlns:a16="http://schemas.microsoft.com/office/drawing/2014/main" id="{00000000-0008-0000-19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161925</xdr:rowOff>
        </xdr:from>
        <xdr:to>
          <xdr:col>4</xdr:col>
          <xdr:colOff>523875</xdr:colOff>
          <xdr:row>15</xdr:row>
          <xdr:rowOff>0</xdr:rowOff>
        </xdr:to>
        <xdr:sp macro="" textlink="">
          <xdr:nvSpPr>
            <xdr:cNvPr id="55300" name="ScrollBar1" hidden="1">
              <a:extLst>
                <a:ext uri="{63B3BB69-23CF-44E3-9099-C40C66FF867C}">
                  <a14:compatExt spid="_x0000_s55300"/>
                </a:ext>
                <a:ext uri="{FF2B5EF4-FFF2-40B4-BE49-F238E27FC236}">
                  <a16:creationId xmlns:a16="http://schemas.microsoft.com/office/drawing/2014/main" id="{00000000-0008-0000-19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161925</xdr:rowOff>
        </xdr:from>
        <xdr:to>
          <xdr:col>3</xdr:col>
          <xdr:colOff>504825</xdr:colOff>
          <xdr:row>18</xdr:row>
          <xdr:rowOff>152400</xdr:rowOff>
        </xdr:to>
        <xdr:sp macro="" textlink="">
          <xdr:nvSpPr>
            <xdr:cNvPr id="55301" name="ScrollBar2" hidden="1">
              <a:extLst>
                <a:ext uri="{63B3BB69-23CF-44E3-9099-C40C66FF867C}">
                  <a14:compatExt spid="_x0000_s55301"/>
                </a:ext>
                <a:ext uri="{FF2B5EF4-FFF2-40B4-BE49-F238E27FC236}">
                  <a16:creationId xmlns:a16="http://schemas.microsoft.com/office/drawing/2014/main" id="{00000000-0008-0000-1900-000005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752475</xdr:colOff>
      <xdr:row>17</xdr:row>
      <xdr:rowOff>0</xdr:rowOff>
    </xdr:from>
    <xdr:to>
      <xdr:col>13</xdr:col>
      <xdr:colOff>723900</xdr:colOff>
      <xdr:row>30</xdr:row>
      <xdr:rowOff>180975</xdr:rowOff>
    </xdr:to>
    <xdr:grpSp>
      <xdr:nvGrpSpPr>
        <xdr:cNvPr id="6" name="Grupo 5">
          <a:extLst>
            <a:ext uri="{FF2B5EF4-FFF2-40B4-BE49-F238E27FC236}">
              <a16:creationId xmlns:a16="http://schemas.microsoft.com/office/drawing/2014/main" id="{00000000-0008-0000-1A00-000006000000}"/>
            </a:ext>
          </a:extLst>
        </xdr:cNvPr>
        <xdr:cNvGrpSpPr/>
      </xdr:nvGrpSpPr>
      <xdr:grpSpPr>
        <a:xfrm>
          <a:off x="9020175" y="3238500"/>
          <a:ext cx="2257425" cy="2657475"/>
          <a:chOff x="7353300" y="1323975"/>
          <a:chExt cx="2257425" cy="2657475"/>
        </a:xfrm>
      </xdr:grpSpPr>
      <xdr:sp macro="" textlink="">
        <xdr:nvSpPr>
          <xdr:cNvPr id="2" name="Rectángulo: esquinas redondeadas 1">
            <a:extLst>
              <a:ext uri="{FF2B5EF4-FFF2-40B4-BE49-F238E27FC236}">
                <a16:creationId xmlns:a16="http://schemas.microsoft.com/office/drawing/2014/main" id="{00000000-0008-0000-1A00-000002000000}"/>
              </a:ext>
            </a:extLst>
          </xdr:cNvPr>
          <xdr:cNvSpPr/>
        </xdr:nvSpPr>
        <xdr:spPr>
          <a:xfrm>
            <a:off x="7353300" y="1323975"/>
            <a:ext cx="2257425" cy="26574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ACCIONES</a:t>
            </a:r>
          </a:p>
        </xdr:txBody>
      </xdr:sp>
      <xdr:sp macro="[0]!Forx" textlink="">
        <xdr:nvSpPr>
          <xdr:cNvPr id="3" name="Rectángulo 2">
            <a:extLst>
              <a:ext uri="{FF2B5EF4-FFF2-40B4-BE49-F238E27FC236}">
                <a16:creationId xmlns:a16="http://schemas.microsoft.com/office/drawing/2014/main" id="{00000000-0008-0000-1A00-000003000000}"/>
              </a:ext>
            </a:extLst>
          </xdr:cNvPr>
          <xdr:cNvSpPr/>
        </xdr:nvSpPr>
        <xdr:spPr>
          <a:xfrm>
            <a:off x="7658100" y="1714500"/>
            <a:ext cx="1371600" cy="44767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ES" sz="1100"/>
              <a:t>ALTA</a:t>
            </a:r>
          </a:p>
        </xdr:txBody>
      </xdr:sp>
      <xdr:sp macro="[0]!Foru" textlink="">
        <xdr:nvSpPr>
          <xdr:cNvPr id="4" name="Rectángulo 3">
            <a:extLst>
              <a:ext uri="{FF2B5EF4-FFF2-40B4-BE49-F238E27FC236}">
                <a16:creationId xmlns:a16="http://schemas.microsoft.com/office/drawing/2014/main" id="{00000000-0008-0000-1A00-000004000000}"/>
              </a:ext>
            </a:extLst>
          </xdr:cNvPr>
          <xdr:cNvSpPr/>
        </xdr:nvSpPr>
        <xdr:spPr>
          <a:xfrm>
            <a:off x="7686675" y="2219325"/>
            <a:ext cx="1381125" cy="49530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ctr"/>
            <a:r>
              <a:rPr lang="es-ES" sz="1100"/>
              <a:t>BUSCAR</a:t>
            </a:r>
          </a:p>
        </xdr:txBody>
      </xdr:sp>
      <xdr:sp macro="" textlink="">
        <xdr:nvSpPr>
          <xdr:cNvPr id="5" name="Rectángulo 4">
            <a:extLst>
              <a:ext uri="{FF2B5EF4-FFF2-40B4-BE49-F238E27FC236}">
                <a16:creationId xmlns:a16="http://schemas.microsoft.com/office/drawing/2014/main" id="{00000000-0008-0000-1A00-000005000000}"/>
              </a:ext>
            </a:extLst>
          </xdr:cNvPr>
          <xdr:cNvSpPr/>
        </xdr:nvSpPr>
        <xdr:spPr>
          <a:xfrm>
            <a:off x="7686675" y="2752725"/>
            <a:ext cx="1362075" cy="4381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s-ES" sz="1100"/>
              <a:t>ELIMINAR</a:t>
            </a:r>
          </a:p>
        </xdr:txBody>
      </xdr:sp>
      <xdr:sp macro="" textlink="">
        <xdr:nvSpPr>
          <xdr:cNvPr id="7" name="Rectángulo 6">
            <a:extLst>
              <a:ext uri="{FF2B5EF4-FFF2-40B4-BE49-F238E27FC236}">
                <a16:creationId xmlns:a16="http://schemas.microsoft.com/office/drawing/2014/main" id="{00000000-0008-0000-1A00-000007000000}"/>
              </a:ext>
            </a:extLst>
          </xdr:cNvPr>
          <xdr:cNvSpPr/>
        </xdr:nvSpPr>
        <xdr:spPr>
          <a:xfrm>
            <a:off x="7686675" y="3267075"/>
            <a:ext cx="1362075" cy="43815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ctr"/>
            <a:r>
              <a:rPr lang="es-ES" sz="1100"/>
              <a:t>ACTUALIZAR</a:t>
            </a:r>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uario\Downloads\Nueva%20carpeta%20(2)\043%20-%20Usar%20Formulas%20y%20funciones%20desde%20macros.xlsm" TargetMode="External"/><Relationship Id="rId1" Type="http://schemas.openxmlformats.org/officeDocument/2006/relationships/externalLinkPath" Target="/Users/Usuario/Downloads/Nueva%20carpeta%20(2)/043%20-%20Usar%20Formulas%20y%20funciones%20desde%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CELeINFO"/>
      <sheetName val="Hoja1"/>
      <sheetName val="Hoja2"/>
    </sheetNames>
    <sheetDataSet>
      <sheetData sheetId="0"/>
      <sheetData sheetId="1"/>
      <sheetData sheetId="2">
        <row r="1">
          <cell r="A1" t="str">
            <v>ID</v>
          </cell>
          <cell r="B1" t="str">
            <v>NOMBRE</v>
          </cell>
        </row>
        <row r="2">
          <cell r="A2">
            <v>1</v>
          </cell>
          <cell r="B2" t="str">
            <v>NOMBRE 1</v>
          </cell>
        </row>
        <row r="3">
          <cell r="A3">
            <v>2</v>
          </cell>
          <cell r="B3" t="str">
            <v>NOMBRE 2</v>
          </cell>
        </row>
        <row r="4">
          <cell r="A4">
            <v>3</v>
          </cell>
          <cell r="B4" t="str">
            <v>NOMBRE 3</v>
          </cell>
        </row>
        <row r="5">
          <cell r="A5">
            <v>4</v>
          </cell>
          <cell r="B5" t="str">
            <v>NOMBRE 4</v>
          </cell>
        </row>
        <row r="6">
          <cell r="A6">
            <v>5</v>
          </cell>
          <cell r="B6" t="str">
            <v>NOMBRE 5</v>
          </cell>
        </row>
        <row r="7">
          <cell r="A7">
            <v>6</v>
          </cell>
          <cell r="B7" t="str">
            <v>NOMBRE 6</v>
          </cell>
        </row>
        <row r="8">
          <cell r="A8">
            <v>7</v>
          </cell>
          <cell r="B8" t="str">
            <v>NOMBRE 7</v>
          </cell>
        </row>
        <row r="9">
          <cell r="A9">
            <v>8</v>
          </cell>
          <cell r="B9" t="str">
            <v>NOMBRE 8</v>
          </cell>
        </row>
        <row r="10">
          <cell r="A10">
            <v>9</v>
          </cell>
          <cell r="B10" t="str">
            <v>NOMBRE 9</v>
          </cell>
        </row>
        <row r="11">
          <cell r="A11">
            <v>10</v>
          </cell>
          <cell r="B11" t="str">
            <v>NOMBRE 10</v>
          </cell>
        </row>
        <row r="12">
          <cell r="A12">
            <v>11</v>
          </cell>
          <cell r="B12" t="str">
            <v>NOMBRE 11</v>
          </cell>
        </row>
        <row r="13">
          <cell r="A13">
            <v>12</v>
          </cell>
          <cell r="B13" t="str">
            <v>NOMBRE 12</v>
          </cell>
        </row>
        <row r="14">
          <cell r="A14">
            <v>13</v>
          </cell>
          <cell r="B14" t="str">
            <v>NOMBRE 13</v>
          </cell>
        </row>
        <row r="15">
          <cell r="A15">
            <v>14</v>
          </cell>
          <cell r="B15" t="str">
            <v>NOMBRE 14</v>
          </cell>
        </row>
        <row r="16">
          <cell r="A16">
            <v>15</v>
          </cell>
          <cell r="B16" t="str">
            <v>NOMBRE 15</v>
          </cell>
        </row>
      </sheetData>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uario/Downloads/Nueva%20carpeta%20(2)/039%20-%20Automatizando%20macros%20con%20Eventos%20de%20Hoja%20o%20Worksheet.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rgio Alejandro Campos" refreshedDate="43676.857725231479" createdVersion="6" refreshedVersion="6" minRefreshableVersion="3" recordCount="36" xr:uid="{B4CFD71C-8B66-46DB-B9FD-A588815F0677}">
  <cacheSource type="worksheet">
    <worksheetSource name="Tabla3" r:id="rId2"/>
  </cacheSource>
  <cacheFields count="2">
    <cacheField name="VALOR" numFmtId="0">
      <sharedItems count="6">
        <s v="A"/>
        <s v="B"/>
        <s v="C"/>
        <s v="D"/>
        <s v="E"/>
        <s v="F"/>
      </sharedItems>
    </cacheField>
    <cacheField name="CANTIDAD" numFmtId="0">
      <sharedItems containsSemiMixedTypes="0" containsString="0" containsNumber="1" containsInteger="1" minValue="180" maxValue="10000" count="36">
        <n v="10000"/>
        <n v="245"/>
        <n v="420"/>
        <n v="955"/>
        <n v="719"/>
        <n v="797"/>
        <n v="589"/>
        <n v="221"/>
        <n v="627"/>
        <n v="182"/>
        <n v="200"/>
        <n v="328"/>
        <n v="980"/>
        <n v="569"/>
        <n v="727"/>
        <n v="873"/>
        <n v="696"/>
        <n v="780"/>
        <n v="644"/>
        <n v="785"/>
        <n v="542"/>
        <n v="180"/>
        <n v="192"/>
        <n v="986"/>
        <n v="678"/>
        <n v="896"/>
        <n v="705"/>
        <n v="653"/>
        <n v="588"/>
        <n v="580"/>
        <n v="916"/>
        <n v="261"/>
        <n v="596"/>
        <n v="347"/>
        <n v="766"/>
        <n v="61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r>
  <r>
    <x v="1"/>
    <x v="1"/>
  </r>
  <r>
    <x v="2"/>
    <x v="2"/>
  </r>
  <r>
    <x v="3"/>
    <x v="3"/>
  </r>
  <r>
    <x v="4"/>
    <x v="4"/>
  </r>
  <r>
    <x v="5"/>
    <x v="5"/>
  </r>
  <r>
    <x v="0"/>
    <x v="6"/>
  </r>
  <r>
    <x v="1"/>
    <x v="7"/>
  </r>
  <r>
    <x v="2"/>
    <x v="8"/>
  </r>
  <r>
    <x v="3"/>
    <x v="9"/>
  </r>
  <r>
    <x v="4"/>
    <x v="10"/>
  </r>
  <r>
    <x v="5"/>
    <x v="11"/>
  </r>
  <r>
    <x v="0"/>
    <x v="12"/>
  </r>
  <r>
    <x v="1"/>
    <x v="13"/>
  </r>
  <r>
    <x v="2"/>
    <x v="14"/>
  </r>
  <r>
    <x v="3"/>
    <x v="15"/>
  </r>
  <r>
    <x v="4"/>
    <x v="16"/>
  </r>
  <r>
    <x v="5"/>
    <x v="17"/>
  </r>
  <r>
    <x v="0"/>
    <x v="18"/>
  </r>
  <r>
    <x v="1"/>
    <x v="19"/>
  </r>
  <r>
    <x v="2"/>
    <x v="20"/>
  </r>
  <r>
    <x v="3"/>
    <x v="21"/>
  </r>
  <r>
    <x v="4"/>
    <x v="22"/>
  </r>
  <r>
    <x v="5"/>
    <x v="23"/>
  </r>
  <r>
    <x v="0"/>
    <x v="24"/>
  </r>
  <r>
    <x v="1"/>
    <x v="25"/>
  </r>
  <r>
    <x v="2"/>
    <x v="26"/>
  </r>
  <r>
    <x v="3"/>
    <x v="27"/>
  </r>
  <r>
    <x v="4"/>
    <x v="28"/>
  </r>
  <r>
    <x v="5"/>
    <x v="29"/>
  </r>
  <r>
    <x v="0"/>
    <x v="30"/>
  </r>
  <r>
    <x v="1"/>
    <x v="31"/>
  </r>
  <r>
    <x v="2"/>
    <x v="32"/>
  </r>
  <r>
    <x v="3"/>
    <x v="33"/>
  </r>
  <r>
    <x v="4"/>
    <x v="34"/>
  </r>
  <r>
    <x v="5"/>
    <x v="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DCE1CF-6432-4F05-993A-70A71F2501C9}" name="TablaDinámica1" cacheId="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1:B8" firstHeaderRow="1" firstDataRow="1" firstDataCol="1"/>
  <pivotFields count="2">
    <pivotField axis="axisRow" showAll="0">
      <items count="7">
        <item x="0"/>
        <item x="1"/>
        <item x="2"/>
        <item x="3"/>
        <item x="4"/>
        <item x="5"/>
        <item t="default"/>
      </items>
    </pivotField>
    <pivotField dataField="1" showAll="0">
      <items count="37">
        <item x="21"/>
        <item x="9"/>
        <item x="22"/>
        <item x="10"/>
        <item x="7"/>
        <item x="1"/>
        <item x="31"/>
        <item x="11"/>
        <item x="33"/>
        <item x="2"/>
        <item x="20"/>
        <item x="13"/>
        <item x="29"/>
        <item x="28"/>
        <item x="6"/>
        <item x="32"/>
        <item x="35"/>
        <item x="8"/>
        <item x="18"/>
        <item x="27"/>
        <item x="24"/>
        <item x="16"/>
        <item x="26"/>
        <item x="4"/>
        <item x="14"/>
        <item x="34"/>
        <item x="17"/>
        <item x="19"/>
        <item x="5"/>
        <item x="15"/>
        <item x="25"/>
        <item x="30"/>
        <item x="3"/>
        <item x="12"/>
        <item x="23"/>
        <item x="0"/>
        <item t="default"/>
      </items>
    </pivotField>
  </pivotFields>
  <rowFields count="1">
    <field x="0"/>
  </rowFields>
  <rowItems count="7">
    <i>
      <x/>
    </i>
    <i>
      <x v="1"/>
    </i>
    <i>
      <x v="2"/>
    </i>
    <i>
      <x v="3"/>
    </i>
    <i>
      <x v="4"/>
    </i>
    <i>
      <x v="5"/>
    </i>
    <i t="grand">
      <x/>
    </i>
  </rowItems>
  <colItems count="1">
    <i/>
  </colItems>
  <dataFields count="1">
    <dataField name="Suma de CANTIDAD"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C5A943-84EA-486B-A148-1C76966058A0}" name="Tabla1" displayName="Tabla1" ref="A4:C20" totalsRowShown="0" headerRowDxfId="29" headerRowBorderDxfId="28" tableBorderDxfId="27" totalsRowBorderDxfId="26">
  <autoFilter ref="A4:C20" xr:uid="{26C5A943-84EA-486B-A148-1C76966058A0}"/>
  <tableColumns count="3">
    <tableColumn id="1" xr3:uid="{B31378FF-68F6-410E-8C21-387CD8BD448B}" name="NOMBRE" dataDxfId="25"/>
    <tableColumn id="2" xr3:uid="{58186B33-C68E-45FD-B0FB-86129F5B4749}" name="DESCRIPCIÓN" dataDxfId="24"/>
    <tableColumn id="3" xr3:uid="{963CDE81-8B0D-4A2F-8F1C-300090E3FB10}" name="TIPO" dataDxfId="23"/>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9726FF9-1758-4E8F-9810-FEDAB991FE7C}" name="Tabla14" displayName="Tabla14" ref="A1:B13" totalsRowShown="0" headerRowDxfId="22">
  <tableColumns count="2">
    <tableColumn id="1" xr3:uid="{71A29189-5ED9-49BA-9720-D490B384652A}" name="Nombre de la función"/>
    <tableColumn id="2" xr3:uid="{C8D94E00-839E-4305-B686-0F94BEBD1963}" name="Descripción"/>
  </tableColumns>
  <tableStyleInfo name="TableStyleMedium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D94056-F5B4-4F00-BD6E-9C62BA70D3C2}" name="Tabla13" displayName="Tabla13" ref="A1:B18" totalsRowShown="0" headerRowDxfId="21">
  <tableColumns count="2">
    <tableColumn id="1" xr3:uid="{829650ED-4702-45F2-910B-A28567349448}" name="Nombre de la función"/>
    <tableColumn id="2" xr3:uid="{05EECE08-A385-4E36-BB87-3C42AB9A246C}" name="Descripción"/>
  </tableColumns>
  <tableStyleInfo name="TableStyleMedium2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C5ED9B-E42A-461D-B3CF-5F01361B9222}" name="Tabla132" displayName="Tabla132" ref="A1:B15" totalsRowShown="0" headerRowDxfId="20">
  <tableColumns count="2">
    <tableColumn id="1" xr3:uid="{40AA6717-3ABF-4132-AC76-A228B2D3D98B}" name="Nombre de la función"/>
    <tableColumn id="2" xr3:uid="{FBF242F5-EC0E-4AF2-A710-507BB46B7DEA}" name="Descripción"/>
  </tableColumns>
  <tableStyleInfo name="TableStyleMedium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0370ED1-94E0-4DF6-A87B-6D458C8A5DC5}" name="Tabla16" displayName="Tabla16" ref="A1:B14" totalsRowShown="0" headerRowDxfId="19" dataDxfId="18">
  <autoFilter ref="A1:B14" xr:uid="{70370ED1-94E0-4DF6-A87B-6D458C8A5DC5}"/>
  <tableColumns count="2">
    <tableColumn id="1" xr3:uid="{D5F1D695-3FE0-4375-9FD2-12176A946B2B}" name="EVENTOS" dataDxfId="17"/>
    <tableColumn id="2" xr3:uid="{C6ECB738-0D95-4749-8AC8-7229573FEBD8}" name="DESCRIPCIÓN" dataDxfId="16"/>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E9A237-F7AA-4197-9015-A644E7438C16}" name="Tabla2" displayName="Tabla2" ref="A1:B11" totalsRowShown="0" headerRowDxfId="15" dataDxfId="14" tableBorderDxfId="13">
  <autoFilter ref="A1:B11" xr:uid="{66E9A237-F7AA-4197-9015-A644E7438C16}"/>
  <tableColumns count="2">
    <tableColumn id="1" xr3:uid="{F7C41728-5AE8-47A4-8F03-80DC036D05F2}" name="EVENTOS" dataDxfId="12"/>
    <tableColumn id="2" xr3:uid="{3D2E4F0C-88F8-4E6B-9FEE-3A60D5D997B8}" name="DESCRIPCIÓN" dataDxfId="11"/>
  </tableColumns>
  <tableStyleInfo name="TableStyleLight10"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78413E2-F971-43AC-934A-6499036F3032}" name="Tabla3" displayName="Tabla3" ref="A1:B37" totalsRowShown="0" headerRowDxfId="10">
  <autoFilter ref="A1:B37" xr:uid="{878413E2-F971-43AC-934A-6499036F3032}"/>
  <tableColumns count="2">
    <tableColumn id="1" xr3:uid="{F287B44C-DFE3-4FDA-AB6D-60CAA5501173}" name="VALOR"/>
    <tableColumn id="2" xr3:uid="{734E7B94-4522-44B5-AE02-67D72383B066}" name="CANTIDA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C9D7E2-3C3D-4C9F-9D47-145446EC46D4}" name="Tabla19" displayName="Tabla19" ref="A4:B26" totalsRowShown="0" headerRowDxfId="9" dataDxfId="8">
  <tableColumns count="2">
    <tableColumn id="1" xr3:uid="{5A4223C5-44C7-45A8-B60E-4D6AEA6B7206}" name="TECLA" dataDxfId="7"/>
    <tableColumn id="2" xr3:uid="{9FE56BF6-3534-43B6-A2F0-AF697BB11D4B}" name="CÓDIGO" dataDxfId="6"/>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2E2B9A-65A4-4CA7-A8C3-3BAE8363EDAF}" name="Tabla210" displayName="Tabla210" ref="D4:E7" totalsRowShown="0" dataDxfId="5">
  <tableColumns count="2">
    <tableColumn id="1" xr3:uid="{0BF5F7B8-07F4-4CBF-9566-B30737B0D4F2}" name="TECLA PARA COMBINAR" dataDxfId="4"/>
    <tableColumn id="2" xr3:uid="{0F2B1D1F-0BB0-472E-A847-479BA8394F7F}" name="CÓDIGO" dataDxfId="3"/>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A204A83-5173-41DF-9E87-A449DBEEF439}" name="Tabla10" displayName="Tabla10" ref="A1:E6" totalsRowShown="0">
  <autoFilter ref="A1:E6" xr:uid="{3A204A83-5173-41DF-9E87-A449DBEEF439}"/>
  <tableColumns count="5">
    <tableColumn id="1" xr3:uid="{19D2E8AD-F191-4985-8491-6B27AB25D56E}" name="ENCABEZADO 1"/>
    <tableColumn id="2" xr3:uid="{047DDAFD-48DD-46E3-9A8F-5DFB50614D0C}" name="ENCABEZADO 2"/>
    <tableColumn id="3" xr3:uid="{E07772BD-9B86-4B5B-9A56-8B623F38F017}" name="ENCABEZADO 3"/>
    <tableColumn id="4" xr3:uid="{81850AA2-24FA-422B-AD06-36EF1AF6BD7A}" name="ENCABEZADO 4"/>
    <tableColumn id="5" xr3:uid="{6F6C38FB-69CE-4728-9A96-2B9FEB4A0E93}" name="NOMBRE ARCHIVO"/>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7DF517-D065-4D8F-9A81-EA4E73EC365A}" name="Tabla113" displayName="Tabla113" ref="F15:G20" totalsRowShown="0">
  <autoFilter ref="F15:G20" xr:uid="{A17DF517-D065-4D8F-9A81-EA4E73EC365A}"/>
  <tableColumns count="2">
    <tableColumn id="1" xr3:uid="{2388ADFF-B5AA-47DA-A414-0460EFC03085}" name="ARGUMENTO"/>
    <tableColumn id="2" xr3:uid="{1CB87859-A400-4976-83BB-9AD0EF5D1B1D}" name="DESCRIPCIÓ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FE54B4-43B7-4C0E-B089-AF0CFB130F01}" name="Tabla11" displayName="Tabla11" ref="A1:G18" totalsRowShown="0">
  <autoFilter ref="A1:G18" xr:uid="{A9FE54B4-43B7-4C0E-B089-AF0CFB130F01}"/>
  <tableColumns count="7">
    <tableColumn id="1" xr3:uid="{D296A4F9-45FB-4E91-8033-8EC84F2A8FCB}" name="ID"/>
    <tableColumn id="2" xr3:uid="{6032C7D4-0E46-477F-ACB6-D8EE58630A4E}" name="VENDEDOR"/>
    <tableColumn id="3" xr3:uid="{C7E96706-65AC-48AF-A350-1C838DBCC497}" name="SUCURSAL"/>
    <tableColumn id="4" xr3:uid="{7BD1AC3C-CC57-4173-8032-63EF2298E5B6}" name="PRODUCTO"/>
    <tableColumn id="6" xr3:uid="{3CC2C02B-2726-4AD5-8556-5D11E9A4FA42}" name="Columna2"/>
    <tableColumn id="5" xr3:uid="{F290C692-565E-4F2A-86CD-233462C84870}" name="Columna1"/>
    <tableColumn id="9" xr3:uid="{B50E38D6-1ACB-40FD-A7AC-33F9159FF4E3}" name="FECH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14AA638-F48F-49F1-A366-406F1D87E510}" name="Tabla15" displayName="Tabla15" ref="L1:L17" totalsRowShown="0" headerRowDxfId="2">
  <autoFilter ref="L1:L17" xr:uid="{914AA638-F48F-49F1-A366-406F1D87E510}"/>
  <tableColumns count="1">
    <tableColumn id="1" xr3:uid="{74729C23-BF6B-4F48-BB52-A9DE186BCDE0}" name="SUCURSAL"/>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E63DF09-90E6-407C-8737-E5A199339DCA}" name="Tabla17" displayName="Tabla17" ref="K1:K17" totalsRowShown="0">
  <autoFilter ref="K1:K17" xr:uid="{DE63DF09-90E6-407C-8737-E5A199339DCA}"/>
  <tableColumns count="1">
    <tableColumn id="1" xr3:uid="{A10DDD20-4CF7-45BD-9A2D-3E2512C18256}" name="SUCURSAL *"/>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8DF3E7-D842-4721-B28F-6C3A1C0629B2}" name="Tabla18" displayName="Tabla18" ref="A45:A48" totalsRowShown="0" headerRowDxfId="1">
  <autoFilter ref="A45:A48" xr:uid="{128DF3E7-D842-4721-B28F-6C3A1C0629B2}"/>
  <tableColumns count="1">
    <tableColumn id="1" xr3:uid="{EBF11014-F9D2-40D9-8B86-51473DD20B51}" name="Columna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A243521-ED03-4CEE-8117-30B7C3FE1A57}" name="Tabla20" displayName="Tabla20" ref="B45:B47" totalsRowShown="0" headerRowDxfId="0">
  <autoFilter ref="B45:B47" xr:uid="{AA243521-ED03-4CEE-8117-30B7C3FE1A57}"/>
  <tableColumns count="1">
    <tableColumn id="1" xr3:uid="{98521C0A-4923-4FF6-9934-AB2C40FA6271}" name="Column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control" Target="../activeX/activeX1.xml"/><Relationship Id="rId7" Type="http://schemas.openxmlformats.org/officeDocument/2006/relationships/table" Target="../tables/table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table" Target="../tables/table16.xml"/><Relationship Id="rId5" Type="http://schemas.openxmlformats.org/officeDocument/2006/relationships/control" Target="../activeX/activeX2.xml"/><Relationship Id="rId10" Type="http://schemas.openxmlformats.org/officeDocument/2006/relationships/table" Target="../tables/table15.xml"/><Relationship Id="rId4" Type="http://schemas.openxmlformats.org/officeDocument/2006/relationships/image" Target="../media/image1.emf"/><Relationship Id="rId9" Type="http://schemas.openxmlformats.org/officeDocument/2006/relationships/table" Target="../tables/table14.xml"/></Relationships>
</file>

<file path=xl/worksheets/_rels/sheet26.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3.xml"/><Relationship Id="rId7" Type="http://schemas.openxmlformats.org/officeDocument/2006/relationships/control" Target="../activeX/activeX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4.emf"/><Relationship Id="rId5" Type="http://schemas.openxmlformats.org/officeDocument/2006/relationships/control" Target="../activeX/activeX4.xml"/><Relationship Id="rId10" Type="http://schemas.openxmlformats.org/officeDocument/2006/relationships/image" Target="../media/image6.emf"/><Relationship Id="rId4" Type="http://schemas.openxmlformats.org/officeDocument/2006/relationships/image" Target="../media/image3.emf"/><Relationship Id="rId9" Type="http://schemas.openxmlformats.org/officeDocument/2006/relationships/control" Target="../activeX/activeX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06C95-12C0-43CB-B4EC-766BEC5E46BF}">
  <sheetPr codeName="Hoja1"/>
  <dimension ref="A1:C12"/>
  <sheetViews>
    <sheetView workbookViewId="0">
      <selection activeCell="A2" sqref="A2"/>
    </sheetView>
  </sheetViews>
  <sheetFormatPr baseColWidth="10" defaultColWidth="11.5703125" defaultRowHeight="16.5" x14ac:dyDescent="0.3"/>
  <cols>
    <col min="1" max="1" width="4.28515625" style="4" customWidth="1"/>
    <col min="2" max="3" width="15" style="4" customWidth="1"/>
    <col min="4" max="16384" width="11.5703125" style="4"/>
  </cols>
  <sheetData>
    <row r="1" spans="1:3" x14ac:dyDescent="0.3">
      <c r="A1" s="1" t="s">
        <v>0</v>
      </c>
      <c r="B1" s="2" t="s">
        <v>1</v>
      </c>
      <c r="C1" s="3" t="s">
        <v>2</v>
      </c>
    </row>
    <row r="2" spans="1:3" x14ac:dyDescent="0.3">
      <c r="A2" s="5">
        <v>1</v>
      </c>
      <c r="B2" s="6" t="s">
        <v>3</v>
      </c>
      <c r="C2" s="7">
        <v>387</v>
      </c>
    </row>
    <row r="3" spans="1:3" x14ac:dyDescent="0.3">
      <c r="A3" s="5">
        <v>2</v>
      </c>
      <c r="B3" s="6" t="s">
        <v>4</v>
      </c>
      <c r="C3" s="7">
        <v>160</v>
      </c>
    </row>
    <row r="4" spans="1:3" x14ac:dyDescent="0.3">
      <c r="A4" s="5">
        <v>3</v>
      </c>
      <c r="B4" s="6" t="s">
        <v>5</v>
      </c>
      <c r="C4" s="7">
        <v>361</v>
      </c>
    </row>
    <row r="5" spans="1:3" x14ac:dyDescent="0.3">
      <c r="A5" s="5">
        <v>4</v>
      </c>
      <c r="B5" s="6" t="s">
        <v>6</v>
      </c>
      <c r="C5" s="7">
        <v>791</v>
      </c>
    </row>
    <row r="6" spans="1:3" x14ac:dyDescent="0.3">
      <c r="A6" s="5">
        <v>5</v>
      </c>
      <c r="B6" s="6" t="s">
        <v>7</v>
      </c>
      <c r="C6" s="7">
        <v>304</v>
      </c>
    </row>
    <row r="7" spans="1:3" x14ac:dyDescent="0.3">
      <c r="A7" s="5">
        <v>6</v>
      </c>
      <c r="B7" s="6" t="s">
        <v>8</v>
      </c>
      <c r="C7" s="7">
        <v>725</v>
      </c>
    </row>
    <row r="8" spans="1:3" x14ac:dyDescent="0.3">
      <c r="A8" s="5">
        <v>7</v>
      </c>
      <c r="B8" s="6" t="s">
        <v>9</v>
      </c>
      <c r="C8" s="7">
        <v>456</v>
      </c>
    </row>
    <row r="9" spans="1:3" x14ac:dyDescent="0.3">
      <c r="A9" s="5">
        <v>8</v>
      </c>
      <c r="B9" s="6" t="s">
        <v>10</v>
      </c>
      <c r="C9" s="7">
        <v>926</v>
      </c>
    </row>
    <row r="10" spans="1:3" x14ac:dyDescent="0.3">
      <c r="A10" s="5">
        <v>9</v>
      </c>
      <c r="B10" s="6" t="s">
        <v>11</v>
      </c>
      <c r="C10" s="7">
        <v>721</v>
      </c>
    </row>
    <row r="11" spans="1:3" x14ac:dyDescent="0.3">
      <c r="A11" s="8">
        <v>10</v>
      </c>
      <c r="B11" s="9" t="s">
        <v>12</v>
      </c>
      <c r="C11" s="10">
        <v>163</v>
      </c>
    </row>
    <row r="12" spans="1:3" x14ac:dyDescent="0.3">
      <c r="B12" s="4" t="s">
        <v>18</v>
      </c>
      <c r="C12" s="4">
        <f>SUM(C2:C11)</f>
        <v>4994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1AF4E-4950-4393-8F85-D8B9C5CD14AD}">
  <sheetPr codeName="Hoja3"/>
  <dimension ref="B2:D6"/>
  <sheetViews>
    <sheetView workbookViewId="0">
      <selection activeCell="A2" sqref="A2"/>
    </sheetView>
  </sheetViews>
  <sheetFormatPr baseColWidth="10" defaultColWidth="11.5703125" defaultRowHeight="16.5" x14ac:dyDescent="0.3"/>
  <cols>
    <col min="1" max="1" width="11.5703125" style="4"/>
    <col min="2" max="2" width="17.5703125" style="4" bestFit="1" customWidth="1"/>
    <col min="3" max="3" width="30.28515625" style="4" bestFit="1" customWidth="1"/>
    <col min="4" max="4" width="11.5703125" style="4"/>
    <col min="5" max="5" width="17.5703125" style="4" bestFit="1" customWidth="1"/>
    <col min="6" max="6" width="28.85546875" style="4" customWidth="1"/>
    <col min="7" max="16384" width="11.5703125" style="4"/>
  </cols>
  <sheetData>
    <row r="2" spans="2:4" ht="30.75" x14ac:dyDescent="0.55000000000000004">
      <c r="B2" s="11" t="s">
        <v>13</v>
      </c>
      <c r="C2" s="12" t="s">
        <v>19</v>
      </c>
      <c r="D2" s="13"/>
    </row>
    <row r="3" spans="2:4" ht="30.75" x14ac:dyDescent="0.55000000000000004">
      <c r="B3" s="13"/>
      <c r="C3" s="13"/>
      <c r="D3" s="13"/>
    </row>
    <row r="4" spans="2:4" ht="30.75" x14ac:dyDescent="0.55000000000000004">
      <c r="B4" s="11" t="s">
        <v>14</v>
      </c>
      <c r="C4" s="12" t="s">
        <v>15</v>
      </c>
      <c r="D4" s="13"/>
    </row>
    <row r="6" spans="2:4" ht="30.75" x14ac:dyDescent="0.55000000000000004">
      <c r="B6" s="11" t="s">
        <v>16</v>
      </c>
      <c r="C6" s="12" t="s">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CFFCFE-D5E7-45D3-BB0A-A6C8DA90C288}">
  <sheetPr codeName="Hoja4"/>
  <dimension ref="A1:G9"/>
  <sheetViews>
    <sheetView workbookViewId="0">
      <selection activeCell="A2" sqref="A2"/>
    </sheetView>
  </sheetViews>
  <sheetFormatPr baseColWidth="10" defaultColWidth="11.5703125" defaultRowHeight="16.5" x14ac:dyDescent="0.3"/>
  <cols>
    <col min="1" max="1" width="30.28515625" style="4" bestFit="1" customWidth="1"/>
    <col min="2" max="2" width="15.42578125" style="4" bestFit="1" customWidth="1"/>
    <col min="3" max="3" width="27.140625" style="4" bestFit="1" customWidth="1"/>
    <col min="4" max="16384" width="11.5703125" style="4"/>
  </cols>
  <sheetData>
    <row r="1" spans="1:7" x14ac:dyDescent="0.3">
      <c r="A1" s="14" t="s">
        <v>13</v>
      </c>
      <c r="B1" s="14" t="s">
        <v>14</v>
      </c>
      <c r="C1" s="14" t="s">
        <v>16</v>
      </c>
    </row>
    <row r="2" spans="1:7" ht="30.75" x14ac:dyDescent="0.55000000000000004">
      <c r="A2" s="12" t="s">
        <v>19</v>
      </c>
      <c r="B2" s="12" t="s">
        <v>15</v>
      </c>
      <c r="C2" s="12" t="s">
        <v>17</v>
      </c>
      <c r="D2"/>
      <c r="E2"/>
      <c r="F2"/>
      <c r="G2"/>
    </row>
    <row r="3" spans="1:7" x14ac:dyDescent="0.3">
      <c r="A3"/>
      <c r="B3"/>
      <c r="C3"/>
      <c r="D3"/>
      <c r="E3"/>
      <c r="F3"/>
      <c r="G3"/>
    </row>
    <row r="4" spans="1:7" x14ac:dyDescent="0.3">
      <c r="A4"/>
      <c r="B4"/>
      <c r="C4"/>
      <c r="D4"/>
      <c r="E4"/>
      <c r="F4"/>
      <c r="G4"/>
    </row>
    <row r="5" spans="1:7" x14ac:dyDescent="0.3">
      <c r="A5"/>
      <c r="B5"/>
      <c r="C5"/>
      <c r="D5"/>
      <c r="E5"/>
    </row>
    <row r="6" spans="1:7" x14ac:dyDescent="0.3">
      <c r="A6"/>
      <c r="B6"/>
      <c r="C6"/>
      <c r="D6"/>
      <c r="E6"/>
    </row>
    <row r="7" spans="1:7" x14ac:dyDescent="0.3">
      <c r="A7"/>
      <c r="B7"/>
      <c r="C7"/>
      <c r="D7"/>
      <c r="E7"/>
    </row>
    <row r="8" spans="1:7" x14ac:dyDescent="0.3">
      <c r="A8"/>
      <c r="B8"/>
      <c r="C8"/>
      <c r="D8"/>
      <c r="E8"/>
    </row>
    <row r="9" spans="1:7" x14ac:dyDescent="0.3">
      <c r="A9"/>
      <c r="B9"/>
      <c r="C9"/>
      <c r="D9"/>
      <c r="E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6018C-A3B6-4EFE-84C8-E50A408BA1C7}">
  <sheetPr codeName="Hoja2"/>
  <dimension ref="A1:C36"/>
  <sheetViews>
    <sheetView workbookViewId="0">
      <selection activeCell="A2" sqref="A2"/>
    </sheetView>
  </sheetViews>
  <sheetFormatPr baseColWidth="10" defaultRowHeight="15" x14ac:dyDescent="0.25"/>
  <cols>
    <col min="1" max="1" width="22" style="16" customWidth="1"/>
    <col min="2" max="2" width="90.7109375" style="16" bestFit="1" customWidth="1"/>
    <col min="3" max="3" width="15.85546875" style="16" bestFit="1" customWidth="1"/>
    <col min="4" max="16384" width="11.42578125" style="16"/>
  </cols>
  <sheetData>
    <row r="1" spans="1:3" ht="18" x14ac:dyDescent="0.25">
      <c r="A1" s="15" t="s">
        <v>20</v>
      </c>
    </row>
    <row r="4" spans="1:3" x14ac:dyDescent="0.25">
      <c r="A4" s="17" t="s">
        <v>13</v>
      </c>
      <c r="B4" s="18" t="s">
        <v>21</v>
      </c>
      <c r="C4" s="19" t="s">
        <v>22</v>
      </c>
    </row>
    <row r="5" spans="1:3" x14ac:dyDescent="0.25">
      <c r="A5" s="20" t="s">
        <v>23</v>
      </c>
      <c r="B5" s="21" t="s">
        <v>24</v>
      </c>
      <c r="C5" s="22" t="s">
        <v>25</v>
      </c>
    </row>
    <row r="6" spans="1:3" x14ac:dyDescent="0.25">
      <c r="A6" s="23" t="s">
        <v>26</v>
      </c>
      <c r="B6" s="24" t="s">
        <v>27</v>
      </c>
      <c r="C6" s="25" t="s">
        <v>28</v>
      </c>
    </row>
    <row r="7" spans="1:3" x14ac:dyDescent="0.25">
      <c r="A7" s="23" t="s">
        <v>29</v>
      </c>
      <c r="B7" s="24" t="s">
        <v>30</v>
      </c>
      <c r="C7" s="25" t="s">
        <v>28</v>
      </c>
    </row>
    <row r="8" spans="1:3" x14ac:dyDescent="0.25">
      <c r="A8" s="23" t="s">
        <v>31</v>
      </c>
      <c r="B8" s="24" t="s">
        <v>32</v>
      </c>
      <c r="C8" s="25" t="s">
        <v>28</v>
      </c>
    </row>
    <row r="9" spans="1:3" x14ac:dyDescent="0.25">
      <c r="A9" s="23" t="s">
        <v>33</v>
      </c>
      <c r="B9" s="24" t="s">
        <v>34</v>
      </c>
      <c r="C9" s="25" t="s">
        <v>28</v>
      </c>
    </row>
    <row r="10" spans="1:3" x14ac:dyDescent="0.25">
      <c r="A10" s="23" t="s">
        <v>35</v>
      </c>
      <c r="B10" s="24" t="s">
        <v>36</v>
      </c>
      <c r="C10" s="25" t="s">
        <v>28</v>
      </c>
    </row>
    <row r="11" spans="1:3" x14ac:dyDescent="0.25">
      <c r="A11" s="23" t="s">
        <v>37</v>
      </c>
      <c r="B11" s="24" t="s">
        <v>38</v>
      </c>
      <c r="C11" s="25" t="s">
        <v>28</v>
      </c>
    </row>
    <row r="12" spans="1:3" x14ac:dyDescent="0.25">
      <c r="A12" s="23" t="s">
        <v>39</v>
      </c>
      <c r="B12" s="24" t="s">
        <v>40</v>
      </c>
      <c r="C12" s="25" t="s">
        <v>28</v>
      </c>
    </row>
    <row r="13" spans="1:3" x14ac:dyDescent="0.25">
      <c r="A13" s="23" t="s">
        <v>41</v>
      </c>
      <c r="B13" s="24" t="s">
        <v>42</v>
      </c>
      <c r="C13" s="25" t="s">
        <v>25</v>
      </c>
    </row>
    <row r="14" spans="1:3" x14ac:dyDescent="0.25">
      <c r="A14" s="23" t="s">
        <v>43</v>
      </c>
      <c r="B14" s="24" t="s">
        <v>44</v>
      </c>
      <c r="C14" s="25" t="s">
        <v>25</v>
      </c>
    </row>
    <row r="15" spans="1:3" x14ac:dyDescent="0.25">
      <c r="A15" s="23" t="s">
        <v>45</v>
      </c>
      <c r="B15" s="24" t="s">
        <v>46</v>
      </c>
      <c r="C15" s="25" t="s">
        <v>25</v>
      </c>
    </row>
    <row r="16" spans="1:3" x14ac:dyDescent="0.25">
      <c r="A16" s="23" t="s">
        <v>47</v>
      </c>
      <c r="B16" s="24" t="s">
        <v>48</v>
      </c>
      <c r="C16" s="25" t="s">
        <v>28</v>
      </c>
    </row>
    <row r="17" spans="1:3" x14ac:dyDescent="0.25">
      <c r="A17" s="23" t="s">
        <v>49</v>
      </c>
      <c r="B17" s="24" t="s">
        <v>50</v>
      </c>
      <c r="C17" s="25" t="s">
        <v>25</v>
      </c>
    </row>
    <row r="18" spans="1:3" x14ac:dyDescent="0.25">
      <c r="A18" s="23" t="s">
        <v>51</v>
      </c>
      <c r="B18" s="24" t="s">
        <v>52</v>
      </c>
      <c r="C18" s="25" t="s">
        <v>25</v>
      </c>
    </row>
    <row r="19" spans="1:3" x14ac:dyDescent="0.25">
      <c r="A19" s="23" t="s">
        <v>53</v>
      </c>
      <c r="B19" s="24" t="s">
        <v>54</v>
      </c>
      <c r="C19" s="25" t="s">
        <v>25</v>
      </c>
    </row>
    <row r="20" spans="1:3" x14ac:dyDescent="0.25">
      <c r="A20" s="23" t="s">
        <v>55</v>
      </c>
      <c r="B20" s="24" t="s">
        <v>56</v>
      </c>
      <c r="C20" s="25" t="s">
        <v>28</v>
      </c>
    </row>
    <row r="24" spans="1:3" ht="15.75" x14ac:dyDescent="0.25">
      <c r="A24" s="39" t="s">
        <v>77</v>
      </c>
      <c r="B24" s="39"/>
    </row>
    <row r="27" spans="1:3" x14ac:dyDescent="0.25">
      <c r="A27" s="31" t="s">
        <v>13</v>
      </c>
      <c r="B27" s="32" t="s">
        <v>21</v>
      </c>
    </row>
    <row r="28" spans="1:3" x14ac:dyDescent="0.2">
      <c r="A28" s="33" t="s">
        <v>59</v>
      </c>
      <c r="B28" s="34" t="s">
        <v>60</v>
      </c>
    </row>
    <row r="29" spans="1:3" x14ac:dyDescent="0.2">
      <c r="A29" s="35" t="s">
        <v>61</v>
      </c>
      <c r="B29" s="36" t="s">
        <v>62</v>
      </c>
    </row>
    <row r="30" spans="1:3" x14ac:dyDescent="0.2">
      <c r="A30" s="33" t="s">
        <v>63</v>
      </c>
      <c r="B30" s="34" t="s">
        <v>64</v>
      </c>
    </row>
    <row r="31" spans="1:3" x14ac:dyDescent="0.2">
      <c r="A31" s="35" t="s">
        <v>65</v>
      </c>
      <c r="B31" s="36" t="s">
        <v>66</v>
      </c>
    </row>
    <row r="32" spans="1:3" x14ac:dyDescent="0.2">
      <c r="A32" s="33" t="s">
        <v>67</v>
      </c>
      <c r="B32" s="34" t="s">
        <v>68</v>
      </c>
    </row>
    <row r="33" spans="1:2" x14ac:dyDescent="0.2">
      <c r="A33" s="35" t="s">
        <v>69</v>
      </c>
      <c r="B33" s="36" t="s">
        <v>70</v>
      </c>
    </row>
    <row r="34" spans="1:2" x14ac:dyDescent="0.2">
      <c r="A34" s="33" t="s">
        <v>71</v>
      </c>
      <c r="B34" s="34" t="s">
        <v>72</v>
      </c>
    </row>
    <row r="35" spans="1:2" x14ac:dyDescent="0.2">
      <c r="A35" s="35" t="s">
        <v>73</v>
      </c>
      <c r="B35" s="36" t="s">
        <v>74</v>
      </c>
    </row>
    <row r="36" spans="1:2" x14ac:dyDescent="0.2">
      <c r="A36" s="37" t="s">
        <v>75</v>
      </c>
      <c r="B36" s="38" t="s">
        <v>76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D44AD-1925-4929-A2D7-01DA218B1CCD}">
  <sheetPr codeName="Hoja7"/>
  <dimension ref="A1:E24"/>
  <sheetViews>
    <sheetView workbookViewId="0">
      <selection activeCell="D15" sqref="D15"/>
    </sheetView>
  </sheetViews>
  <sheetFormatPr baseColWidth="10" defaultRowHeight="15" x14ac:dyDescent="0.25"/>
  <cols>
    <col min="1" max="1" width="21.28515625" bestFit="1" customWidth="1"/>
    <col min="2" max="3" width="11.7109375" bestFit="1" customWidth="1"/>
    <col min="4" max="4" width="26.140625" customWidth="1"/>
  </cols>
  <sheetData>
    <row r="1" spans="1:5" ht="25.5" x14ac:dyDescent="0.35">
      <c r="A1" s="27" t="s">
        <v>58</v>
      </c>
      <c r="B1" s="26" t="s">
        <v>57</v>
      </c>
      <c r="C1" s="26">
        <f t="shared" ref="C1:C18" si="0">SUM(20,20)</f>
        <v>40</v>
      </c>
      <c r="D1" s="26" t="e">
        <f t="shared" ref="D1:D19" ca="1" si="1">SUMA(20,30)</f>
        <v>#NAME?</v>
      </c>
      <c r="E1" t="e">
        <f t="shared" ref="E1:E20" ca="1" si="2">SUMA(20,30)</f>
        <v>#NAME?</v>
      </c>
    </row>
    <row r="2" spans="1:5" ht="25.5" x14ac:dyDescent="0.35">
      <c r="A2" s="28">
        <v>576</v>
      </c>
      <c r="B2" s="26">
        <v>365</v>
      </c>
      <c r="C2" s="26">
        <f t="shared" si="0"/>
        <v>40</v>
      </c>
      <c r="D2" s="26" t="e">
        <f t="shared" ca="1" si="1"/>
        <v>#NAME?</v>
      </c>
      <c r="E2" t="e">
        <f t="shared" ca="1" si="2"/>
        <v>#NAME?</v>
      </c>
    </row>
    <row r="3" spans="1:5" ht="25.5" x14ac:dyDescent="0.35">
      <c r="A3" s="29">
        <v>987</v>
      </c>
      <c r="B3" s="26">
        <v>907</v>
      </c>
      <c r="C3" s="26">
        <f t="shared" si="0"/>
        <v>40</v>
      </c>
      <c r="D3" s="26" t="e">
        <f t="shared" ca="1" si="1"/>
        <v>#NAME?</v>
      </c>
      <c r="E3" t="e">
        <f t="shared" ca="1" si="2"/>
        <v>#NAME?</v>
      </c>
    </row>
    <row r="4" spans="1:5" ht="25.5" x14ac:dyDescent="0.35">
      <c r="A4" s="30">
        <v>502</v>
      </c>
      <c r="B4" s="26">
        <v>340</v>
      </c>
      <c r="C4" s="26">
        <f t="shared" si="0"/>
        <v>40</v>
      </c>
      <c r="D4" s="26" t="e">
        <f t="shared" ca="1" si="1"/>
        <v>#NAME?</v>
      </c>
      <c r="E4" t="e">
        <f t="shared" ca="1" si="2"/>
        <v>#NAME?</v>
      </c>
    </row>
    <row r="5" spans="1:5" ht="25.5" x14ac:dyDescent="0.35">
      <c r="A5" s="30">
        <v>288</v>
      </c>
      <c r="B5" s="26">
        <v>691</v>
      </c>
      <c r="C5" s="26">
        <f t="shared" si="0"/>
        <v>40</v>
      </c>
      <c r="D5" s="26" t="e">
        <f t="shared" ca="1" si="1"/>
        <v>#NAME?</v>
      </c>
      <c r="E5" t="e">
        <f t="shared" ca="1" si="2"/>
        <v>#NAME?</v>
      </c>
    </row>
    <row r="6" spans="1:5" ht="25.5" x14ac:dyDescent="0.35">
      <c r="A6" s="26">
        <v>847</v>
      </c>
      <c r="B6" s="26">
        <v>601</v>
      </c>
      <c r="C6" s="26">
        <f t="shared" si="0"/>
        <v>40</v>
      </c>
      <c r="D6" s="26" t="e">
        <f t="shared" ca="1" si="1"/>
        <v>#NAME?</v>
      </c>
      <c r="E6" t="e">
        <f t="shared" ca="1" si="2"/>
        <v>#NAME?</v>
      </c>
    </row>
    <row r="7" spans="1:5" ht="25.5" x14ac:dyDescent="0.35">
      <c r="A7" s="26">
        <v>771</v>
      </c>
      <c r="B7" s="26">
        <v>645</v>
      </c>
      <c r="C7" s="26">
        <f t="shared" si="0"/>
        <v>40</v>
      </c>
      <c r="D7" s="26" t="e">
        <f t="shared" ca="1" si="1"/>
        <v>#NAME?</v>
      </c>
      <c r="E7" t="e">
        <f t="shared" ca="1" si="2"/>
        <v>#NAME?</v>
      </c>
    </row>
    <row r="8" spans="1:5" ht="25.5" x14ac:dyDescent="0.35">
      <c r="A8" s="26">
        <v>286</v>
      </c>
      <c r="B8" s="26">
        <v>767</v>
      </c>
      <c r="C8" s="26">
        <f t="shared" si="0"/>
        <v>40</v>
      </c>
      <c r="D8" s="26" t="e">
        <f t="shared" ca="1" si="1"/>
        <v>#NAME?</v>
      </c>
      <c r="E8" t="e">
        <f t="shared" ca="1" si="2"/>
        <v>#NAME?</v>
      </c>
    </row>
    <row r="9" spans="1:5" ht="25.5" x14ac:dyDescent="0.35">
      <c r="A9" s="26">
        <v>284</v>
      </c>
      <c r="B9" s="26">
        <v>800</v>
      </c>
      <c r="C9" s="26">
        <f t="shared" si="0"/>
        <v>40</v>
      </c>
      <c r="D9" s="26" t="e">
        <f t="shared" ca="1" si="1"/>
        <v>#NAME?</v>
      </c>
      <c r="E9" t="e">
        <f t="shared" ca="1" si="2"/>
        <v>#NAME?</v>
      </c>
    </row>
    <row r="10" spans="1:5" ht="25.5" x14ac:dyDescent="0.35">
      <c r="A10" s="26">
        <v>895</v>
      </c>
      <c r="B10" s="26">
        <v>404</v>
      </c>
      <c r="C10" s="26">
        <f t="shared" si="0"/>
        <v>40</v>
      </c>
      <c r="D10" s="26" t="e">
        <f t="shared" ca="1" si="1"/>
        <v>#NAME?</v>
      </c>
      <c r="E10" t="e">
        <f t="shared" ca="1" si="2"/>
        <v>#NAME?</v>
      </c>
    </row>
    <row r="11" spans="1:5" ht="25.5" x14ac:dyDescent="0.35">
      <c r="A11" s="26">
        <v>242</v>
      </c>
      <c r="B11" s="26">
        <v>546</v>
      </c>
      <c r="C11" s="26">
        <f t="shared" si="0"/>
        <v>40</v>
      </c>
      <c r="D11" s="26" t="e">
        <f t="shared" ca="1" si="1"/>
        <v>#NAME?</v>
      </c>
      <c r="E11" t="e">
        <f t="shared" ca="1" si="2"/>
        <v>#NAME?</v>
      </c>
    </row>
    <row r="12" spans="1:5" ht="25.5" x14ac:dyDescent="0.35">
      <c r="A12" s="26">
        <v>796</v>
      </c>
      <c r="B12" s="26">
        <v>668</v>
      </c>
      <c r="C12" s="26">
        <f t="shared" si="0"/>
        <v>40</v>
      </c>
      <c r="D12" s="26" t="e">
        <f t="shared" ca="1" si="1"/>
        <v>#NAME?</v>
      </c>
      <c r="E12" t="e">
        <f t="shared" ca="1" si="2"/>
        <v>#NAME?</v>
      </c>
    </row>
    <row r="13" spans="1:5" ht="25.5" x14ac:dyDescent="0.35">
      <c r="A13" s="26">
        <v>870</v>
      </c>
      <c r="B13" s="26">
        <v>316</v>
      </c>
      <c r="C13" s="26">
        <f t="shared" si="0"/>
        <v>40</v>
      </c>
      <c r="D13" s="26" t="e">
        <f t="shared" ca="1" si="1"/>
        <v>#NAME?</v>
      </c>
      <c r="E13" t="e">
        <f t="shared" ca="1" si="2"/>
        <v>#NAME?</v>
      </c>
    </row>
    <row r="14" spans="1:5" ht="25.5" x14ac:dyDescent="0.35">
      <c r="A14" s="26">
        <v>707</v>
      </c>
      <c r="B14" s="26">
        <v>510</v>
      </c>
      <c r="C14" s="26">
        <f t="shared" si="0"/>
        <v>40</v>
      </c>
      <c r="D14" s="26" t="e">
        <f t="shared" ca="1" si="1"/>
        <v>#NAME?</v>
      </c>
      <c r="E14" t="e">
        <f t="shared" ca="1" si="2"/>
        <v>#NAME?</v>
      </c>
    </row>
    <row r="15" spans="1:5" ht="25.5" x14ac:dyDescent="0.35">
      <c r="A15" s="26">
        <v>459</v>
      </c>
      <c r="B15" s="26">
        <v>610</v>
      </c>
      <c r="C15" s="26">
        <f t="shared" si="0"/>
        <v>40</v>
      </c>
      <c r="D15" s="26" t="e">
        <f t="shared" ca="1" si="1"/>
        <v>#NAME?</v>
      </c>
      <c r="E15" t="e">
        <f t="shared" ca="1" si="2"/>
        <v>#NAME?</v>
      </c>
    </row>
    <row r="16" spans="1:5" ht="25.5" x14ac:dyDescent="0.35">
      <c r="A16" s="26">
        <v>813</v>
      </c>
      <c r="B16" s="26">
        <v>937</v>
      </c>
      <c r="C16" s="26">
        <f t="shared" si="0"/>
        <v>40</v>
      </c>
      <c r="D16" s="26" t="e">
        <f t="shared" ca="1" si="1"/>
        <v>#NAME?</v>
      </c>
      <c r="E16" t="e">
        <f t="shared" ca="1" si="2"/>
        <v>#NAME?</v>
      </c>
    </row>
    <row r="17" spans="1:5" ht="25.5" x14ac:dyDescent="0.35">
      <c r="A17" s="26">
        <v>243</v>
      </c>
      <c r="B17" s="26">
        <v>865</v>
      </c>
      <c r="C17" s="26">
        <f t="shared" si="0"/>
        <v>40</v>
      </c>
      <c r="D17" s="26" t="e">
        <f t="shared" ca="1" si="1"/>
        <v>#NAME?</v>
      </c>
      <c r="E17" t="e">
        <f t="shared" ca="1" si="2"/>
        <v>#NAME?</v>
      </c>
    </row>
    <row r="18" spans="1:5" ht="25.5" x14ac:dyDescent="0.35">
      <c r="A18" s="26">
        <v>525</v>
      </c>
      <c r="B18" s="26">
        <v>848</v>
      </c>
      <c r="C18" s="26">
        <f t="shared" si="0"/>
        <v>40</v>
      </c>
      <c r="D18" s="26" t="e">
        <f t="shared" ca="1" si="1"/>
        <v>#NAME?</v>
      </c>
      <c r="E18" t="e">
        <f t="shared" ca="1" si="2"/>
        <v>#NAME?</v>
      </c>
    </row>
    <row r="19" spans="1:5" ht="25.5" x14ac:dyDescent="0.35">
      <c r="A19" s="26">
        <v>45</v>
      </c>
      <c r="B19" s="26">
        <v>45</v>
      </c>
      <c r="C19" s="26">
        <v>45</v>
      </c>
      <c r="D19" s="26" t="e">
        <f t="shared" ca="1" si="1"/>
        <v>#NAME?</v>
      </c>
      <c r="E19" t="e">
        <f t="shared" ca="1" si="2"/>
        <v>#NAME?</v>
      </c>
    </row>
    <row r="20" spans="1:5" ht="25.5" x14ac:dyDescent="0.35">
      <c r="A20" s="26">
        <v>45</v>
      </c>
      <c r="B20" s="26">
        <v>45</v>
      </c>
      <c r="C20" s="26">
        <v>45</v>
      </c>
      <c r="D20" s="26">
        <v>45</v>
      </c>
      <c r="E20" t="e">
        <f t="shared" ca="1" si="2"/>
        <v>#NAME?</v>
      </c>
    </row>
    <row r="21" spans="1:5" ht="25.5" x14ac:dyDescent="0.35">
      <c r="A21" s="26">
        <v>45</v>
      </c>
      <c r="B21" s="26">
        <v>45</v>
      </c>
      <c r="C21" s="26">
        <v>45</v>
      </c>
      <c r="D21" s="26">
        <v>45</v>
      </c>
    </row>
    <row r="22" spans="1:5" ht="25.5" x14ac:dyDescent="0.35">
      <c r="A22" s="26">
        <v>45</v>
      </c>
      <c r="B22" s="26">
        <v>45</v>
      </c>
      <c r="C22" s="26">
        <v>45</v>
      </c>
      <c r="D22" s="26">
        <v>45</v>
      </c>
    </row>
    <row r="23" spans="1:5" ht="25.5" x14ac:dyDescent="0.35">
      <c r="A23" s="26">
        <v>45</v>
      </c>
      <c r="B23" s="26">
        <v>45</v>
      </c>
      <c r="C23" s="26">
        <v>45</v>
      </c>
      <c r="D23" s="26">
        <v>45</v>
      </c>
    </row>
    <row r="24" spans="1:5" ht="25.5" x14ac:dyDescent="0.35">
      <c r="A24" s="26">
        <v>45</v>
      </c>
      <c r="B24" s="26">
        <v>45</v>
      </c>
      <c r="C24" s="26">
        <v>45</v>
      </c>
      <c r="D24" s="26">
        <v>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A2005-9B7A-4575-BBD9-49D3E0D54733}">
  <sheetPr codeName="Hoja6"/>
  <dimension ref="A1:H75"/>
  <sheetViews>
    <sheetView topLeftCell="A62" workbookViewId="0">
      <selection activeCell="D73" sqref="D73"/>
    </sheetView>
  </sheetViews>
  <sheetFormatPr baseColWidth="10" defaultRowHeight="15" x14ac:dyDescent="0.25"/>
  <cols>
    <col min="1" max="1" width="14.85546875" customWidth="1"/>
    <col min="2" max="2" width="11.28515625" customWidth="1"/>
    <col min="3" max="3" width="11.42578125" customWidth="1"/>
  </cols>
  <sheetData>
    <row r="1" spans="1:4" x14ac:dyDescent="0.25">
      <c r="A1" t="s">
        <v>78</v>
      </c>
      <c r="B1" t="s">
        <v>85</v>
      </c>
      <c r="C1" t="s">
        <v>86</v>
      </c>
      <c r="D1" t="s">
        <v>87</v>
      </c>
    </row>
    <row r="2" spans="1:4" x14ac:dyDescent="0.25">
      <c r="A2" s="40" t="s">
        <v>79</v>
      </c>
      <c r="B2">
        <v>1</v>
      </c>
      <c r="C2">
        <v>2</v>
      </c>
      <c r="D2">
        <v>3</v>
      </c>
    </row>
    <row r="3" spans="1:4" x14ac:dyDescent="0.25">
      <c r="A3" t="s">
        <v>80</v>
      </c>
      <c r="B3">
        <v>2</v>
      </c>
      <c r="C3">
        <v>3</v>
      </c>
      <c r="D3">
        <v>4</v>
      </c>
    </row>
    <row r="4" spans="1:4" x14ac:dyDescent="0.25">
      <c r="A4" t="s">
        <v>81</v>
      </c>
      <c r="B4">
        <v>3</v>
      </c>
      <c r="C4">
        <v>4</v>
      </c>
      <c r="D4">
        <v>5</v>
      </c>
    </row>
    <row r="5" spans="1:4" x14ac:dyDescent="0.25">
      <c r="A5" t="s">
        <v>82</v>
      </c>
      <c r="B5">
        <v>4</v>
      </c>
      <c r="C5">
        <v>5</v>
      </c>
      <c r="D5">
        <v>6</v>
      </c>
    </row>
    <row r="6" spans="1:4" x14ac:dyDescent="0.25">
      <c r="A6" t="s">
        <v>83</v>
      </c>
      <c r="B6">
        <v>5</v>
      </c>
      <c r="C6">
        <v>6</v>
      </c>
      <c r="D6">
        <v>7</v>
      </c>
    </row>
    <row r="7" spans="1:4" x14ac:dyDescent="0.25">
      <c r="A7" t="s">
        <v>84</v>
      </c>
      <c r="B7">
        <v>6</v>
      </c>
      <c r="C7">
        <v>7</v>
      </c>
      <c r="D7">
        <v>8</v>
      </c>
    </row>
    <row r="10" spans="1:4" x14ac:dyDescent="0.25">
      <c r="A10" t="s">
        <v>88</v>
      </c>
      <c r="B10" t="s">
        <v>89</v>
      </c>
    </row>
    <row r="13" spans="1:4" x14ac:dyDescent="0.25">
      <c r="A13" t="s">
        <v>90</v>
      </c>
    </row>
    <row r="14" spans="1:4" x14ac:dyDescent="0.25">
      <c r="A14" t="s">
        <v>91</v>
      </c>
    </row>
    <row r="16" spans="1:4" x14ac:dyDescent="0.25">
      <c r="A16" t="s">
        <v>105</v>
      </c>
      <c r="B16" s="41">
        <v>11</v>
      </c>
    </row>
    <row r="19" spans="1:4" x14ac:dyDescent="0.25">
      <c r="A19" t="s">
        <v>92</v>
      </c>
      <c r="B19" t="s">
        <v>93</v>
      </c>
    </row>
    <row r="20" spans="1:4" x14ac:dyDescent="0.25">
      <c r="A20" t="s">
        <v>94</v>
      </c>
      <c r="B20" s="42">
        <v>0</v>
      </c>
    </row>
    <row r="21" spans="1:4" x14ac:dyDescent="0.25">
      <c r="A21" t="s">
        <v>95</v>
      </c>
      <c r="B21" s="42">
        <v>0.1</v>
      </c>
    </row>
    <row r="22" spans="1:4" x14ac:dyDescent="0.25">
      <c r="A22" t="s">
        <v>96</v>
      </c>
      <c r="B22" s="42">
        <v>0.2</v>
      </c>
    </row>
    <row r="24" spans="1:4" x14ac:dyDescent="0.25">
      <c r="A24" t="s">
        <v>97</v>
      </c>
      <c r="B24" t="s">
        <v>99</v>
      </c>
      <c r="C24" t="s">
        <v>100</v>
      </c>
    </row>
    <row r="25" spans="1:4" x14ac:dyDescent="0.25">
      <c r="A25">
        <v>5</v>
      </c>
      <c r="B25" t="s">
        <v>98</v>
      </c>
      <c r="C25" s="51">
        <v>0</v>
      </c>
    </row>
    <row r="28" spans="1:4" x14ac:dyDescent="0.25">
      <c r="A28" t="s">
        <v>101</v>
      </c>
    </row>
    <row r="31" spans="1:4" ht="15.75" x14ac:dyDescent="0.3">
      <c r="A31" s="49" t="s">
        <v>102</v>
      </c>
      <c r="B31" s="49" t="s">
        <v>103</v>
      </c>
      <c r="C31" s="49" t="s">
        <v>104</v>
      </c>
      <c r="D31" s="47"/>
    </row>
    <row r="32" spans="1:4" ht="15.75" x14ac:dyDescent="0.3">
      <c r="A32" s="46">
        <v>1</v>
      </c>
      <c r="B32" s="46">
        <v>2</v>
      </c>
      <c r="C32" s="46">
        <v>3</v>
      </c>
      <c r="D32" s="47"/>
    </row>
    <row r="33" spans="1:8" ht="15.75" x14ac:dyDescent="0.3">
      <c r="A33" s="46">
        <v>2</v>
      </c>
      <c r="B33" s="46">
        <v>3</v>
      </c>
      <c r="C33" s="46">
        <v>4</v>
      </c>
      <c r="D33" s="47"/>
    </row>
    <row r="34" spans="1:8" ht="16.5" x14ac:dyDescent="0.3">
      <c r="A34" s="46">
        <v>3</v>
      </c>
      <c r="B34" s="46">
        <v>4</v>
      </c>
      <c r="C34" s="46">
        <v>5</v>
      </c>
      <c r="D34" s="47"/>
      <c r="F34" s="44"/>
    </row>
    <row r="35" spans="1:8" ht="15.75" x14ac:dyDescent="0.3">
      <c r="A35" s="46">
        <v>4</v>
      </c>
      <c r="B35" s="46">
        <v>5</v>
      </c>
      <c r="C35" s="46">
        <v>6</v>
      </c>
      <c r="D35" s="47"/>
      <c r="E35" s="45"/>
    </row>
    <row r="36" spans="1:8" ht="15.75" x14ac:dyDescent="0.3">
      <c r="A36" s="50">
        <v>15</v>
      </c>
      <c r="B36" s="46">
        <v>6</v>
      </c>
      <c r="C36" s="46">
        <v>7</v>
      </c>
      <c r="D36" s="47"/>
    </row>
    <row r="37" spans="1:8" ht="15.75" x14ac:dyDescent="0.3">
      <c r="A37" s="46">
        <v>6</v>
      </c>
      <c r="B37" s="46">
        <v>7</v>
      </c>
      <c r="C37" s="46">
        <v>8</v>
      </c>
      <c r="D37" s="47"/>
    </row>
    <row r="38" spans="1:8" ht="15.75" x14ac:dyDescent="0.3">
      <c r="A38" s="46">
        <v>7</v>
      </c>
      <c r="B38" s="46">
        <v>8</v>
      </c>
      <c r="C38" s="46">
        <v>9</v>
      </c>
      <c r="D38" s="47"/>
    </row>
    <row r="39" spans="1:8" ht="15.75" x14ac:dyDescent="0.3">
      <c r="A39" s="46">
        <v>8</v>
      </c>
      <c r="B39" s="46">
        <v>9</v>
      </c>
      <c r="C39" s="46">
        <v>10</v>
      </c>
      <c r="D39" s="47"/>
    </row>
    <row r="40" spans="1:8" x14ac:dyDescent="0.25">
      <c r="A40" s="48"/>
      <c r="B40" s="48"/>
      <c r="C40" s="48"/>
      <c r="D40" s="48"/>
      <c r="H40" s="43"/>
    </row>
    <row r="41" spans="1:8" x14ac:dyDescent="0.25">
      <c r="A41" s="48"/>
      <c r="B41" s="48"/>
      <c r="C41" s="48"/>
      <c r="D41" s="48"/>
    </row>
    <row r="42" spans="1:8" x14ac:dyDescent="0.25">
      <c r="A42" t="s">
        <v>106</v>
      </c>
    </row>
    <row r="43" spans="1:8" x14ac:dyDescent="0.25">
      <c r="A43" t="s">
        <v>22</v>
      </c>
    </row>
    <row r="44" spans="1:8" x14ac:dyDescent="0.25">
      <c r="A44" t="s">
        <v>107</v>
      </c>
    </row>
    <row r="45" spans="1:8" x14ac:dyDescent="0.25">
      <c r="A45" t="s">
        <v>107</v>
      </c>
    </row>
    <row r="46" spans="1:8" x14ac:dyDescent="0.25">
      <c r="A46" t="s">
        <v>108</v>
      </c>
    </row>
    <row r="47" spans="1:8" x14ac:dyDescent="0.25">
      <c r="A47" t="s">
        <v>109</v>
      </c>
    </row>
    <row r="48" spans="1:8" x14ac:dyDescent="0.25">
      <c r="A48" t="s">
        <v>110</v>
      </c>
    </row>
    <row r="49" spans="1:3" x14ac:dyDescent="0.25">
      <c r="A49" t="s">
        <v>109</v>
      </c>
    </row>
    <row r="50" spans="1:3" x14ac:dyDescent="0.25">
      <c r="A50" t="s">
        <v>107</v>
      </c>
    </row>
    <row r="51" spans="1:3" x14ac:dyDescent="0.25">
      <c r="B51" t="s">
        <v>111</v>
      </c>
      <c r="C51" t="s">
        <v>113</v>
      </c>
    </row>
    <row r="52" spans="1:3" x14ac:dyDescent="0.25">
      <c r="A52" t="s">
        <v>22</v>
      </c>
      <c r="B52" t="s">
        <v>112</v>
      </c>
      <c r="C52" t="s">
        <v>114</v>
      </c>
    </row>
    <row r="53" spans="1:3" x14ac:dyDescent="0.25">
      <c r="A53" s="52" t="s">
        <v>107</v>
      </c>
      <c r="B53">
        <v>12</v>
      </c>
      <c r="C53">
        <v>12</v>
      </c>
    </row>
    <row r="54" spans="1:3" x14ac:dyDescent="0.25">
      <c r="A54" s="53" t="s">
        <v>110</v>
      </c>
      <c r="B54">
        <v>2</v>
      </c>
      <c r="C54">
        <v>2</v>
      </c>
    </row>
    <row r="55" spans="1:3" x14ac:dyDescent="0.25">
      <c r="A55" s="54" t="s">
        <v>109</v>
      </c>
      <c r="B55">
        <v>3</v>
      </c>
      <c r="C55">
        <v>3</v>
      </c>
    </row>
    <row r="56" spans="1:3" x14ac:dyDescent="0.25">
      <c r="A56" s="55" t="s">
        <v>108</v>
      </c>
      <c r="B56">
        <v>46</v>
      </c>
      <c r="C56">
        <v>46</v>
      </c>
    </row>
    <row r="61" spans="1:3" x14ac:dyDescent="0.25">
      <c r="A61" t="s">
        <v>123</v>
      </c>
    </row>
    <row r="62" spans="1:3" x14ac:dyDescent="0.25">
      <c r="A62" t="s">
        <v>124</v>
      </c>
      <c r="B62">
        <v>100</v>
      </c>
    </row>
    <row r="63" spans="1:3" x14ac:dyDescent="0.25">
      <c r="A63" t="s">
        <v>125</v>
      </c>
      <c r="B63">
        <v>200</v>
      </c>
    </row>
    <row r="64" spans="1:3" x14ac:dyDescent="0.25">
      <c r="A64" t="s">
        <v>18</v>
      </c>
      <c r="B64">
        <v>300</v>
      </c>
    </row>
    <row r="66" spans="1:2" x14ac:dyDescent="0.25">
      <c r="A66" t="s">
        <v>126</v>
      </c>
    </row>
    <row r="67" spans="1:2" x14ac:dyDescent="0.25">
      <c r="A67" t="s">
        <v>124</v>
      </c>
      <c r="B67">
        <v>100</v>
      </c>
    </row>
    <row r="68" spans="1:2" x14ac:dyDescent="0.25">
      <c r="A68" t="s">
        <v>125</v>
      </c>
      <c r="B68">
        <v>200</v>
      </c>
    </row>
    <row r="69" spans="1:2" x14ac:dyDescent="0.25">
      <c r="A69" t="s">
        <v>18</v>
      </c>
      <c r="B69">
        <v>1200</v>
      </c>
    </row>
    <row r="71" spans="1:2" x14ac:dyDescent="0.25">
      <c r="A71" t="s">
        <v>127</v>
      </c>
    </row>
    <row r="72" spans="1:2" x14ac:dyDescent="0.25">
      <c r="A72" t="s">
        <v>124</v>
      </c>
      <c r="B72">
        <v>1000</v>
      </c>
    </row>
    <row r="73" spans="1:2" x14ac:dyDescent="0.25">
      <c r="A73" t="s">
        <v>128</v>
      </c>
      <c r="B73">
        <v>200</v>
      </c>
    </row>
    <row r="74" spans="1:2" x14ac:dyDescent="0.25">
      <c r="A74" t="s">
        <v>129</v>
      </c>
      <c r="B74">
        <v>100</v>
      </c>
    </row>
    <row r="75" spans="1:2" x14ac:dyDescent="0.25">
      <c r="A75" t="s">
        <v>18</v>
      </c>
      <c r="B75">
        <v>1200</v>
      </c>
    </row>
  </sheetData>
  <phoneticPr fontId="11" type="noConversion"/>
  <dataValidations disablePrompts="1" count="1">
    <dataValidation type="list" allowBlank="1" showInputMessage="1" showErrorMessage="1" sqref="E1" xr:uid="{2EE32C3F-2A2F-412D-9F89-2AB0FB5B14C2}">
      <formula1>$A$2:$A$7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truccion_Select_Case">
                <anchor moveWithCells="1" sizeWithCells="1">
                  <from>
                    <xdr:col>3</xdr:col>
                    <xdr:colOff>95250</xdr:colOff>
                    <xdr:row>23</xdr:row>
                    <xdr:rowOff>9525</xdr:rowOff>
                  </from>
                  <to>
                    <xdr:col>4</xdr:col>
                    <xdr:colOff>381000</xdr:colOff>
                    <xdr:row>24</xdr:row>
                    <xdr:rowOff>152400</xdr:rowOff>
                  </to>
                </anchor>
              </controlPr>
            </control>
          </mc:Choice>
        </mc:AlternateContent>
        <mc:AlternateContent xmlns:mc="http://schemas.openxmlformats.org/markup-compatibility/2006">
          <mc:Choice Requires="x14">
            <control shapeId="6146" r:id="rId4" name="Button 2">
              <controlPr defaultSize="0" print="0" autoFill="0" autoPict="0" macro="[0]!Convertir_Texto">
                <anchor moveWithCells="1" sizeWithCells="1">
                  <from>
                    <xdr:col>3</xdr:col>
                    <xdr:colOff>180975</xdr:colOff>
                    <xdr:row>14</xdr:row>
                    <xdr:rowOff>57150</xdr:rowOff>
                  </from>
                  <to>
                    <xdr:col>5</xdr:col>
                    <xdr:colOff>276225</xdr:colOff>
                    <xdr:row>16</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6EA68-4993-40D2-92D9-2B8006A05900}">
  <sheetPr codeName="Hoja8"/>
  <dimension ref="A1:G13"/>
  <sheetViews>
    <sheetView topLeftCell="A4" workbookViewId="0">
      <selection activeCell="A2" sqref="A2:A13"/>
    </sheetView>
  </sheetViews>
  <sheetFormatPr baseColWidth="10" defaultRowHeight="15" x14ac:dyDescent="0.25"/>
  <cols>
    <col min="1" max="1" width="14" customWidth="1"/>
    <col min="2" max="2" width="12.85546875" bestFit="1" customWidth="1"/>
  </cols>
  <sheetData>
    <row r="1" spans="1:7" x14ac:dyDescent="0.25">
      <c r="A1" t="s">
        <v>121</v>
      </c>
      <c r="B1" t="s">
        <v>116</v>
      </c>
      <c r="C1" t="s">
        <v>117</v>
      </c>
      <c r="D1" t="s">
        <v>118</v>
      </c>
      <c r="E1" t="s">
        <v>57</v>
      </c>
      <c r="F1" t="s">
        <v>119</v>
      </c>
      <c r="G1" t="s">
        <v>120</v>
      </c>
    </row>
    <row r="2" spans="1:7" x14ac:dyDescent="0.25">
      <c r="A2" t="s">
        <v>122</v>
      </c>
      <c r="B2">
        <v>1789</v>
      </c>
      <c r="C2">
        <v>1790</v>
      </c>
      <c r="D2">
        <v>1791</v>
      </c>
      <c r="E2">
        <v>1792</v>
      </c>
      <c r="F2">
        <v>1793</v>
      </c>
      <c r="G2">
        <v>1794</v>
      </c>
    </row>
    <row r="3" spans="1:7" x14ac:dyDescent="0.25">
      <c r="A3" t="s">
        <v>122</v>
      </c>
      <c r="B3">
        <v>1790</v>
      </c>
      <c r="C3">
        <v>1791</v>
      </c>
      <c r="D3">
        <v>1792</v>
      </c>
      <c r="E3">
        <v>1793</v>
      </c>
      <c r="F3">
        <v>1794</v>
      </c>
      <c r="G3">
        <v>1795</v>
      </c>
    </row>
    <row r="4" spans="1:7" x14ac:dyDescent="0.25">
      <c r="A4" t="s">
        <v>122</v>
      </c>
      <c r="B4">
        <v>1791</v>
      </c>
      <c r="C4">
        <v>1792</v>
      </c>
      <c r="D4">
        <v>1793</v>
      </c>
      <c r="E4">
        <v>1794</v>
      </c>
      <c r="F4">
        <v>1795</v>
      </c>
      <c r="G4">
        <v>1796</v>
      </c>
    </row>
    <row r="5" spans="1:7" x14ac:dyDescent="0.25">
      <c r="A5" t="s">
        <v>122</v>
      </c>
      <c r="B5">
        <v>1789</v>
      </c>
      <c r="C5">
        <v>1793</v>
      </c>
      <c r="D5">
        <v>1794</v>
      </c>
      <c r="E5">
        <v>1795</v>
      </c>
      <c r="F5">
        <v>1796</v>
      </c>
      <c r="G5">
        <v>1797</v>
      </c>
    </row>
    <row r="6" spans="1:7" x14ac:dyDescent="0.25">
      <c r="A6" t="s">
        <v>122</v>
      </c>
      <c r="B6">
        <v>1790</v>
      </c>
      <c r="C6">
        <v>1794</v>
      </c>
      <c r="D6">
        <v>1795</v>
      </c>
      <c r="E6">
        <v>1796</v>
      </c>
      <c r="F6">
        <v>1797</v>
      </c>
      <c r="G6">
        <v>1798</v>
      </c>
    </row>
    <row r="7" spans="1:7" x14ac:dyDescent="0.25">
      <c r="A7" t="s">
        <v>122</v>
      </c>
      <c r="B7">
        <v>1791</v>
      </c>
      <c r="C7">
        <v>1795</v>
      </c>
      <c r="D7">
        <v>1796</v>
      </c>
      <c r="E7">
        <v>1797</v>
      </c>
      <c r="F7">
        <v>1798</v>
      </c>
      <c r="G7">
        <v>1799</v>
      </c>
    </row>
    <row r="8" spans="1:7" x14ac:dyDescent="0.25">
      <c r="A8" t="s">
        <v>122</v>
      </c>
      <c r="B8">
        <v>1789</v>
      </c>
      <c r="C8">
        <v>1796</v>
      </c>
      <c r="D8">
        <v>1797</v>
      </c>
      <c r="E8">
        <v>1798</v>
      </c>
      <c r="F8">
        <v>1799</v>
      </c>
      <c r="G8">
        <v>1800</v>
      </c>
    </row>
    <row r="9" spans="1:7" x14ac:dyDescent="0.25">
      <c r="A9" t="s">
        <v>122</v>
      </c>
      <c r="B9">
        <v>1790</v>
      </c>
      <c r="C9">
        <v>1797</v>
      </c>
      <c r="D9">
        <v>1798</v>
      </c>
      <c r="E9">
        <v>1799</v>
      </c>
      <c r="F9">
        <v>1800</v>
      </c>
      <c r="G9">
        <v>1801</v>
      </c>
    </row>
    <row r="10" spans="1:7" x14ac:dyDescent="0.25">
      <c r="A10" t="s">
        <v>122</v>
      </c>
      <c r="B10">
        <v>1791</v>
      </c>
      <c r="C10">
        <v>1798</v>
      </c>
      <c r="D10">
        <v>1799</v>
      </c>
      <c r="E10">
        <v>1800</v>
      </c>
      <c r="F10">
        <v>1801</v>
      </c>
      <c r="G10">
        <v>1802</v>
      </c>
    </row>
    <row r="11" spans="1:7" x14ac:dyDescent="0.25">
      <c r="A11" t="s">
        <v>122</v>
      </c>
      <c r="B11">
        <v>1789</v>
      </c>
      <c r="C11">
        <v>1799</v>
      </c>
      <c r="D11">
        <v>1800</v>
      </c>
      <c r="E11">
        <v>1801</v>
      </c>
      <c r="F11">
        <v>1802</v>
      </c>
      <c r="G11">
        <v>1803</v>
      </c>
    </row>
    <row r="12" spans="1:7" x14ac:dyDescent="0.25">
      <c r="A12" t="s">
        <v>122</v>
      </c>
      <c r="B12">
        <v>1790</v>
      </c>
      <c r="C12">
        <v>1800</v>
      </c>
      <c r="D12">
        <v>1801</v>
      </c>
      <c r="E12">
        <v>1802</v>
      </c>
      <c r="F12">
        <v>1803</v>
      </c>
      <c r="G12">
        <v>1804</v>
      </c>
    </row>
    <row r="13" spans="1:7" x14ac:dyDescent="0.25">
      <c r="A13" t="s">
        <v>122</v>
      </c>
      <c r="B13">
        <v>1791</v>
      </c>
      <c r="C13">
        <v>1801</v>
      </c>
      <c r="D13">
        <v>1802</v>
      </c>
      <c r="E13">
        <v>1803</v>
      </c>
      <c r="F13">
        <v>1804</v>
      </c>
      <c r="G13">
        <v>1805</v>
      </c>
    </row>
  </sheetData>
  <phoneticPr fontId="1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A0FA3-EC16-41CB-A25A-5140F59AFAE4}">
  <sheetPr codeName="Hoja5"/>
  <dimension ref="A1:G9"/>
  <sheetViews>
    <sheetView workbookViewId="0">
      <selection activeCell="A2" sqref="A2"/>
    </sheetView>
  </sheetViews>
  <sheetFormatPr baseColWidth="10" defaultRowHeight="15" x14ac:dyDescent="0.25"/>
  <cols>
    <col min="1" max="1" width="14" customWidth="1"/>
    <col min="2" max="2" width="12.85546875" bestFit="1" customWidth="1"/>
    <col min="6" max="6" width="12.85546875" bestFit="1" customWidth="1"/>
  </cols>
  <sheetData>
    <row r="1" spans="1:7" x14ac:dyDescent="0.25">
      <c r="A1" t="s">
        <v>115</v>
      </c>
      <c r="B1" t="s">
        <v>116</v>
      </c>
      <c r="C1" t="s">
        <v>117</v>
      </c>
      <c r="D1" t="s">
        <v>118</v>
      </c>
      <c r="E1" t="s">
        <v>57</v>
      </c>
      <c r="F1" t="s">
        <v>119</v>
      </c>
      <c r="G1" t="s">
        <v>120</v>
      </c>
    </row>
    <row r="2" spans="1:7" x14ac:dyDescent="0.25">
      <c r="A2" t="s">
        <v>4</v>
      </c>
      <c r="B2">
        <v>235</v>
      </c>
      <c r="C2">
        <v>236</v>
      </c>
      <c r="D2">
        <v>237</v>
      </c>
      <c r="E2">
        <v>238</v>
      </c>
      <c r="F2">
        <v>239</v>
      </c>
      <c r="G2">
        <v>240</v>
      </c>
    </row>
    <row r="3" spans="1:7" x14ac:dyDescent="0.25">
      <c r="A3" t="s">
        <v>4</v>
      </c>
      <c r="B3">
        <v>236</v>
      </c>
      <c r="C3">
        <v>237</v>
      </c>
      <c r="D3">
        <v>238</v>
      </c>
      <c r="E3">
        <v>239</v>
      </c>
      <c r="F3">
        <v>240</v>
      </c>
      <c r="G3">
        <v>241</v>
      </c>
    </row>
    <row r="4" spans="1:7" x14ac:dyDescent="0.25">
      <c r="A4" t="s">
        <v>4</v>
      </c>
      <c r="B4">
        <v>237</v>
      </c>
      <c r="C4">
        <v>238</v>
      </c>
      <c r="D4">
        <v>239</v>
      </c>
      <c r="E4">
        <v>240</v>
      </c>
      <c r="F4">
        <v>241</v>
      </c>
      <c r="G4">
        <v>242</v>
      </c>
    </row>
    <row r="5" spans="1:7" x14ac:dyDescent="0.25">
      <c r="A5" t="s">
        <v>4</v>
      </c>
      <c r="B5">
        <v>238</v>
      </c>
      <c r="C5">
        <v>239</v>
      </c>
      <c r="D5">
        <v>240</v>
      </c>
      <c r="E5">
        <v>241</v>
      </c>
      <c r="F5">
        <v>242</v>
      </c>
      <c r="G5">
        <v>243</v>
      </c>
    </row>
    <row r="6" spans="1:7" x14ac:dyDescent="0.25">
      <c r="A6" t="s">
        <v>4</v>
      </c>
      <c r="B6">
        <v>239</v>
      </c>
      <c r="C6">
        <v>240</v>
      </c>
      <c r="D6">
        <v>241</v>
      </c>
      <c r="E6">
        <v>242</v>
      </c>
      <c r="F6">
        <v>243</v>
      </c>
      <c r="G6">
        <v>244</v>
      </c>
    </row>
    <row r="7" spans="1:7" x14ac:dyDescent="0.25">
      <c r="A7" t="s">
        <v>4</v>
      </c>
      <c r="B7">
        <v>240</v>
      </c>
      <c r="C7">
        <v>241</v>
      </c>
      <c r="D7">
        <v>242</v>
      </c>
      <c r="E7">
        <v>243</v>
      </c>
      <c r="F7">
        <v>244</v>
      </c>
      <c r="G7">
        <v>245</v>
      </c>
    </row>
    <row r="8" spans="1:7" x14ac:dyDescent="0.25">
      <c r="A8" t="s">
        <v>4</v>
      </c>
      <c r="B8">
        <v>241</v>
      </c>
      <c r="C8">
        <v>242</v>
      </c>
      <c r="D8">
        <v>243</v>
      </c>
      <c r="E8">
        <v>244</v>
      </c>
      <c r="F8">
        <v>245</v>
      </c>
      <c r="G8">
        <v>246</v>
      </c>
    </row>
    <row r="9" spans="1:7" x14ac:dyDescent="0.25">
      <c r="A9" t="s">
        <v>4</v>
      </c>
      <c r="B9">
        <v>242</v>
      </c>
      <c r="C9">
        <v>243</v>
      </c>
      <c r="D9">
        <v>244</v>
      </c>
      <c r="E9">
        <v>245</v>
      </c>
      <c r="F9">
        <v>246</v>
      </c>
      <c r="G9">
        <v>247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2A18E-778A-4590-8075-3C99250854F1}">
  <sheetPr codeName="Hoja9"/>
  <dimension ref="A1:B13"/>
  <sheetViews>
    <sheetView workbookViewId="0">
      <selection activeCell="B20" sqref="B20"/>
    </sheetView>
  </sheetViews>
  <sheetFormatPr baseColWidth="10" defaultRowHeight="15" x14ac:dyDescent="0.25"/>
  <cols>
    <col min="1" max="1" width="21.42578125" style="16" customWidth="1"/>
    <col min="2" max="2" width="80.140625" style="16" bestFit="1" customWidth="1"/>
    <col min="3" max="3" width="60.140625" style="16" bestFit="1" customWidth="1"/>
    <col min="4" max="16384" width="11.42578125" style="16"/>
  </cols>
  <sheetData>
    <row r="1" spans="1:2" x14ac:dyDescent="0.25">
      <c r="A1" s="56" t="s">
        <v>130</v>
      </c>
      <c r="B1" s="56" t="s">
        <v>131</v>
      </c>
    </row>
    <row r="2" spans="1:2" x14ac:dyDescent="0.25">
      <c r="A2" s="16" t="s">
        <v>132</v>
      </c>
      <c r="B2" s="16" t="s">
        <v>133</v>
      </c>
    </row>
    <row r="3" spans="1:2" x14ac:dyDescent="0.25">
      <c r="A3" s="16" t="s">
        <v>134</v>
      </c>
      <c r="B3" s="16" t="s">
        <v>135</v>
      </c>
    </row>
    <row r="4" spans="1:2" x14ac:dyDescent="0.25">
      <c r="A4" s="16" t="s">
        <v>136</v>
      </c>
      <c r="B4" s="16" t="s">
        <v>137</v>
      </c>
    </row>
    <row r="5" spans="1:2" x14ac:dyDescent="0.25">
      <c r="A5" s="16" t="s">
        <v>138</v>
      </c>
      <c r="B5" s="16" t="s">
        <v>139</v>
      </c>
    </row>
    <row r="6" spans="1:2" x14ac:dyDescent="0.25">
      <c r="A6" s="16" t="s">
        <v>140</v>
      </c>
      <c r="B6" s="16" t="s">
        <v>141</v>
      </c>
    </row>
    <row r="7" spans="1:2" x14ac:dyDescent="0.25">
      <c r="A7" s="16" t="s">
        <v>142</v>
      </c>
      <c r="B7" s="16" t="s">
        <v>143</v>
      </c>
    </row>
    <row r="8" spans="1:2" x14ac:dyDescent="0.25">
      <c r="A8" s="16" t="s">
        <v>144</v>
      </c>
      <c r="B8" s="16" t="s">
        <v>145</v>
      </c>
    </row>
    <row r="9" spans="1:2" x14ac:dyDescent="0.25">
      <c r="A9" s="16" t="s">
        <v>146</v>
      </c>
      <c r="B9" s="16" t="s">
        <v>147</v>
      </c>
    </row>
    <row r="10" spans="1:2" x14ac:dyDescent="0.25">
      <c r="A10" s="16" t="s">
        <v>148</v>
      </c>
      <c r="B10" s="16" t="s">
        <v>149</v>
      </c>
    </row>
    <row r="11" spans="1:2" x14ac:dyDescent="0.25">
      <c r="A11" s="16" t="s">
        <v>150</v>
      </c>
      <c r="B11" s="16" t="s">
        <v>151</v>
      </c>
    </row>
    <row r="12" spans="1:2" x14ac:dyDescent="0.25">
      <c r="A12" s="57" t="s">
        <v>152</v>
      </c>
      <c r="B12" s="57" t="s">
        <v>153</v>
      </c>
    </row>
    <row r="13" spans="1:2" x14ac:dyDescent="0.25">
      <c r="A13" s="57" t="s">
        <v>154</v>
      </c>
      <c r="B13" s="57" t="s">
        <v>155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58F43-8308-4C31-9C8F-8DEE04C2795A}">
  <sheetPr codeName="Hoja10"/>
  <dimension ref="A1:L19"/>
  <sheetViews>
    <sheetView workbookViewId="0">
      <selection activeCell="G13" sqref="G13"/>
    </sheetView>
  </sheetViews>
  <sheetFormatPr baseColWidth="10" defaultRowHeight="15" x14ac:dyDescent="0.25"/>
  <cols>
    <col min="2" max="2" width="18.5703125" bestFit="1" customWidth="1"/>
    <col min="3" max="3" width="23.42578125" bestFit="1" customWidth="1"/>
    <col min="4" max="4" width="17.85546875" bestFit="1" customWidth="1"/>
  </cols>
  <sheetData>
    <row r="1" spans="1:12" ht="20.25" thickBot="1" x14ac:dyDescent="0.3">
      <c r="A1" s="58" t="s">
        <v>156</v>
      </c>
      <c r="B1" s="58"/>
      <c r="C1" s="58"/>
      <c r="D1" s="58"/>
      <c r="E1" s="58"/>
      <c r="F1" s="58"/>
      <c r="G1" s="58"/>
      <c r="H1" s="58"/>
      <c r="I1" s="58"/>
      <c r="J1" s="58"/>
      <c r="K1" s="58"/>
      <c r="L1" s="58"/>
    </row>
    <row r="2" spans="1:12" ht="15.75" thickTop="1" x14ac:dyDescent="0.25"/>
    <row r="4" spans="1:12" x14ac:dyDescent="0.25">
      <c r="A4" s="16" t="s">
        <v>132</v>
      </c>
      <c r="B4" s="56" t="s">
        <v>157</v>
      </c>
      <c r="C4" t="s">
        <v>158</v>
      </c>
    </row>
    <row r="5" spans="1:12" x14ac:dyDescent="0.25">
      <c r="A5" s="16"/>
      <c r="B5" s="56" t="s">
        <v>159</v>
      </c>
      <c r="C5" t="s">
        <v>160</v>
      </c>
    </row>
    <row r="6" spans="1:12" x14ac:dyDescent="0.25">
      <c r="A6" s="16"/>
      <c r="B6" s="56" t="s">
        <v>161</v>
      </c>
      <c r="C6" s="59">
        <v>8</v>
      </c>
      <c r="D6" s="16">
        <f>FIND(C5,C4)</f>
        <v>8</v>
      </c>
    </row>
    <row r="7" spans="1:12" x14ac:dyDescent="0.25">
      <c r="A7" s="16"/>
      <c r="B7" s="16"/>
      <c r="D7" s="16"/>
    </row>
    <row r="8" spans="1:12" x14ac:dyDescent="0.25">
      <c r="A8" s="16" t="s">
        <v>134</v>
      </c>
      <c r="B8" s="16" t="s">
        <v>162</v>
      </c>
      <c r="C8" s="59" t="s">
        <v>163</v>
      </c>
      <c r="D8" s="16" t="str">
        <f>LOWER(B8)</f>
        <v>texto</v>
      </c>
    </row>
    <row r="9" spans="1:12" x14ac:dyDescent="0.25">
      <c r="A9" s="16" t="s">
        <v>136</v>
      </c>
      <c r="B9" s="16" t="s">
        <v>162</v>
      </c>
      <c r="C9" s="59" t="s">
        <v>164</v>
      </c>
      <c r="D9" s="16" t="str">
        <f>UPPER(B9)</f>
        <v>TEXTO</v>
      </c>
    </row>
    <row r="10" spans="1:12" x14ac:dyDescent="0.25">
      <c r="A10" s="16" t="s">
        <v>138</v>
      </c>
      <c r="B10" s="16" t="s">
        <v>175</v>
      </c>
      <c r="C10" s="59" t="s">
        <v>162</v>
      </c>
      <c r="D10" s="16" t="str">
        <f>LEFT(B10,5)</f>
        <v>Texto</v>
      </c>
    </row>
    <row r="11" spans="1:12" x14ac:dyDescent="0.25">
      <c r="A11" s="16" t="s">
        <v>140</v>
      </c>
      <c r="B11" s="16" t="s">
        <v>165</v>
      </c>
      <c r="C11" s="59" t="s">
        <v>174</v>
      </c>
      <c r="D11" s="16" t="str">
        <f>RIGHT(B11,6)</f>
        <v>prueba</v>
      </c>
    </row>
    <row r="12" spans="1:12" x14ac:dyDescent="0.25">
      <c r="A12" s="16" t="s">
        <v>142</v>
      </c>
      <c r="B12" s="16" t="s">
        <v>166</v>
      </c>
      <c r="C12" s="59" t="s">
        <v>447</v>
      </c>
      <c r="D12" s="16" t="str">
        <f>MID(B12,11,5)</f>
        <v>Excel</v>
      </c>
    </row>
    <row r="13" spans="1:12" x14ac:dyDescent="0.25">
      <c r="A13" s="16" t="s">
        <v>144</v>
      </c>
      <c r="B13" s="16" t="s">
        <v>167</v>
      </c>
      <c r="C13" s="59">
        <v>5</v>
      </c>
      <c r="D13" s="16">
        <f>LEN(C13)</f>
        <v>1</v>
      </c>
    </row>
    <row r="14" spans="1:12" x14ac:dyDescent="0.25">
      <c r="A14" s="16" t="s">
        <v>146</v>
      </c>
      <c r="B14" s="16" t="s">
        <v>168</v>
      </c>
      <c r="C14" s="59" t="s">
        <v>169</v>
      </c>
      <c r="D14" s="16" t="str">
        <f>SUBSTITUTE(B14,"Macros","VBA")</f>
        <v>Curso de VBA</v>
      </c>
    </row>
    <row r="15" spans="1:12" x14ac:dyDescent="0.25">
      <c r="A15" s="16" t="s">
        <v>148</v>
      </c>
      <c r="B15" s="16" t="s">
        <v>170</v>
      </c>
      <c r="C15" s="59" t="s">
        <v>171</v>
      </c>
      <c r="D15" s="16" t="str">
        <f>LOWER(B15)</f>
        <v>texto de prueba1</v>
      </c>
    </row>
    <row r="16" spans="1:12" x14ac:dyDescent="0.25">
      <c r="A16" s="16"/>
      <c r="B16" s="16" t="s">
        <v>172</v>
      </c>
      <c r="C16" s="59" t="s">
        <v>176</v>
      </c>
      <c r="D16" s="16" t="str">
        <f>UPPER(B16)</f>
        <v>TEXTO DE PRUEBA2</v>
      </c>
    </row>
    <row r="17" spans="1:5" x14ac:dyDescent="0.25">
      <c r="A17" s="16"/>
      <c r="B17" s="16" t="s">
        <v>173</v>
      </c>
      <c r="C17" s="59"/>
      <c r="D17" s="16" t="str">
        <f>PROPER(B17)</f>
        <v>Texto De Prueba3</v>
      </c>
    </row>
    <row r="18" spans="1:5" x14ac:dyDescent="0.25">
      <c r="A18" s="16" t="s">
        <v>150</v>
      </c>
      <c r="B18" s="16" t="s">
        <v>392</v>
      </c>
      <c r="C18" s="59" t="s">
        <v>393</v>
      </c>
      <c r="D18" s="16" t="str">
        <f>TRIM(B18)</f>
        <v>Textode prueba</v>
      </c>
      <c r="E18" t="s">
        <v>394</v>
      </c>
    </row>
    <row r="19" spans="1:5" x14ac:dyDescent="0.25">
      <c r="C19" s="4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324CD-7C90-4EC2-9CCD-7A28AC27AB5D}">
  <sheetPr codeName="Hoja11"/>
  <dimension ref="A1:B18"/>
  <sheetViews>
    <sheetView topLeftCell="A7" workbookViewId="0">
      <selection activeCell="A24" sqref="A24"/>
    </sheetView>
  </sheetViews>
  <sheetFormatPr baseColWidth="10" defaultRowHeight="15" x14ac:dyDescent="0.25"/>
  <cols>
    <col min="1" max="1" width="19.7109375" style="16" bestFit="1" customWidth="1"/>
    <col min="2" max="2" width="95" style="16" bestFit="1" customWidth="1"/>
    <col min="3" max="16384" width="11.42578125" style="16"/>
  </cols>
  <sheetData>
    <row r="1" spans="1:2" x14ac:dyDescent="0.25">
      <c r="A1" s="56" t="s">
        <v>130</v>
      </c>
      <c r="B1" s="56" t="s">
        <v>131</v>
      </c>
    </row>
    <row r="2" spans="1:2" x14ac:dyDescent="0.25">
      <c r="A2" s="16" t="s">
        <v>177</v>
      </c>
      <c r="B2" s="16" t="s">
        <v>178</v>
      </c>
    </row>
    <row r="3" spans="1:2" x14ac:dyDescent="0.25">
      <c r="A3" s="16" t="s">
        <v>179</v>
      </c>
      <c r="B3" s="16" t="s">
        <v>180</v>
      </c>
    </row>
    <row r="4" spans="1:2" x14ac:dyDescent="0.25">
      <c r="A4" s="16" t="s">
        <v>181</v>
      </c>
      <c r="B4" s="16" t="s">
        <v>182</v>
      </c>
    </row>
    <row r="5" spans="1:2" x14ac:dyDescent="0.25">
      <c r="A5" s="16" t="s">
        <v>183</v>
      </c>
      <c r="B5" s="16" t="s">
        <v>184</v>
      </c>
    </row>
    <row r="6" spans="1:2" x14ac:dyDescent="0.25">
      <c r="A6" s="16" t="s">
        <v>185</v>
      </c>
      <c r="B6" s="16" t="s">
        <v>186</v>
      </c>
    </row>
    <row r="7" spans="1:2" x14ac:dyDescent="0.25">
      <c r="A7" s="16" t="s">
        <v>187</v>
      </c>
      <c r="B7" s="16" t="s">
        <v>188</v>
      </c>
    </row>
    <row r="8" spans="1:2" x14ac:dyDescent="0.25">
      <c r="A8" s="16" t="s">
        <v>189</v>
      </c>
      <c r="B8" s="16" t="s">
        <v>190</v>
      </c>
    </row>
    <row r="9" spans="1:2" x14ac:dyDescent="0.25">
      <c r="A9" s="16" t="s">
        <v>191</v>
      </c>
      <c r="B9" s="16" t="s">
        <v>192</v>
      </c>
    </row>
    <row r="10" spans="1:2" x14ac:dyDescent="0.25">
      <c r="A10" s="16" t="s">
        <v>193</v>
      </c>
      <c r="B10" s="16" t="s">
        <v>194</v>
      </c>
    </row>
    <row r="11" spans="1:2" x14ac:dyDescent="0.25">
      <c r="A11" s="16" t="s">
        <v>195</v>
      </c>
      <c r="B11" s="16" t="s">
        <v>196</v>
      </c>
    </row>
    <row r="12" spans="1:2" x14ac:dyDescent="0.25">
      <c r="A12" s="16" t="s">
        <v>197</v>
      </c>
      <c r="B12" s="16" t="s">
        <v>198</v>
      </c>
    </row>
    <row r="13" spans="1:2" x14ac:dyDescent="0.25">
      <c r="A13" s="16" t="s">
        <v>199</v>
      </c>
      <c r="B13" s="16" t="s">
        <v>198</v>
      </c>
    </row>
    <row r="14" spans="1:2" x14ac:dyDescent="0.25">
      <c r="A14" s="16" t="s">
        <v>200</v>
      </c>
      <c r="B14" s="16" t="s">
        <v>201</v>
      </c>
    </row>
    <row r="15" spans="1:2" x14ac:dyDescent="0.25">
      <c r="A15" s="16" t="s">
        <v>202</v>
      </c>
      <c r="B15" s="16" t="s">
        <v>203</v>
      </c>
    </row>
    <row r="16" spans="1:2" x14ac:dyDescent="0.25">
      <c r="A16" s="16" t="s">
        <v>204</v>
      </c>
      <c r="B16" s="16" t="s">
        <v>205</v>
      </c>
    </row>
    <row r="17" spans="1:2" x14ac:dyDescent="0.25">
      <c r="A17" s="16" t="s">
        <v>206</v>
      </c>
      <c r="B17" s="16" t="s">
        <v>207</v>
      </c>
    </row>
    <row r="18" spans="1:2" x14ac:dyDescent="0.25">
      <c r="A18" s="16" t="s">
        <v>208</v>
      </c>
      <c r="B18" s="16" t="s">
        <v>209</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74AE5-8F16-4CA2-B85F-F94730B425F9}">
  <sheetPr codeName="Hoja12"/>
  <dimension ref="A1:K20"/>
  <sheetViews>
    <sheetView topLeftCell="A6" workbookViewId="0">
      <selection activeCell="B20" sqref="B20"/>
    </sheetView>
  </sheetViews>
  <sheetFormatPr baseColWidth="10" defaultRowHeight="15" x14ac:dyDescent="0.25"/>
  <cols>
    <col min="2" max="3" width="15.7109375" bestFit="1" customWidth="1"/>
  </cols>
  <sheetData>
    <row r="1" spans="1:11" ht="20.25" thickBot="1" x14ac:dyDescent="0.3">
      <c r="A1" s="58" t="s">
        <v>210</v>
      </c>
      <c r="B1" s="58"/>
      <c r="C1" s="58"/>
      <c r="D1" s="58"/>
      <c r="E1" s="58"/>
      <c r="F1" s="58"/>
      <c r="G1" s="58"/>
      <c r="H1" s="58"/>
      <c r="I1" s="58"/>
      <c r="J1" s="58"/>
      <c r="K1" s="58"/>
    </row>
    <row r="2" spans="1:11" ht="15.75" thickTop="1" x14ac:dyDescent="0.25">
      <c r="A2" s="16"/>
      <c r="B2" s="16"/>
      <c r="C2" s="16"/>
      <c r="D2" s="16"/>
      <c r="E2" s="16"/>
      <c r="F2" s="16"/>
      <c r="G2" s="16"/>
      <c r="H2" s="16"/>
      <c r="I2" s="16"/>
      <c r="J2" s="16"/>
      <c r="K2" s="16"/>
    </row>
    <row r="3" spans="1:11" x14ac:dyDescent="0.25">
      <c r="A3" s="16" t="s">
        <v>177</v>
      </c>
      <c r="B3" s="60">
        <v>45197</v>
      </c>
      <c r="C3" s="61">
        <f>DATE(2019,7,10)</f>
        <v>43656</v>
      </c>
      <c r="D3" s="16"/>
      <c r="E3" s="16"/>
      <c r="F3" s="16"/>
      <c r="G3" s="16"/>
      <c r="H3" s="16"/>
      <c r="I3" s="16"/>
      <c r="J3" s="16"/>
      <c r="K3" s="16"/>
    </row>
    <row r="4" spans="1:11" x14ac:dyDescent="0.25">
      <c r="A4" s="16" t="s">
        <v>179</v>
      </c>
      <c r="B4" s="61">
        <v>45197</v>
      </c>
      <c r="C4" s="61">
        <f ca="1">TODAY()</f>
        <v>45249</v>
      </c>
      <c r="D4" s="16"/>
      <c r="E4" s="16"/>
      <c r="F4" s="16"/>
      <c r="G4" s="16"/>
      <c r="H4" s="16"/>
      <c r="I4" s="16"/>
      <c r="J4" s="16"/>
      <c r="K4" s="16"/>
    </row>
    <row r="5" spans="1:11" x14ac:dyDescent="0.25">
      <c r="A5" s="16" t="s">
        <v>181</v>
      </c>
      <c r="B5" s="62">
        <v>45197.41810185185</v>
      </c>
      <c r="C5" s="62">
        <f ca="1">NOW()</f>
        <v>45249.746353472219</v>
      </c>
      <c r="D5" s="16"/>
      <c r="E5" s="16"/>
      <c r="F5" s="16"/>
      <c r="G5" s="16"/>
      <c r="H5" s="16"/>
      <c r="I5" s="16"/>
      <c r="J5" s="16"/>
      <c r="K5" s="16"/>
    </row>
    <row r="6" spans="1:11" x14ac:dyDescent="0.25">
      <c r="A6" s="16" t="s">
        <v>183</v>
      </c>
      <c r="B6" s="63">
        <v>0.41810185185185184</v>
      </c>
      <c r="C6" s="16"/>
      <c r="D6" s="16"/>
      <c r="E6" s="16"/>
      <c r="F6" s="16"/>
      <c r="G6" s="16"/>
      <c r="H6" s="16"/>
      <c r="I6" s="16"/>
      <c r="J6" s="16"/>
      <c r="K6" s="16"/>
    </row>
    <row r="7" spans="1:11" x14ac:dyDescent="0.25">
      <c r="A7" s="16" t="s">
        <v>185</v>
      </c>
      <c r="B7" s="16">
        <v>29</v>
      </c>
      <c r="C7" s="16">
        <f ca="1">DAY(TODAY())</f>
        <v>19</v>
      </c>
      <c r="D7" s="16"/>
      <c r="E7" s="16"/>
      <c r="F7" s="16"/>
      <c r="G7" s="16"/>
      <c r="H7" s="16"/>
      <c r="I7" s="16"/>
      <c r="J7" s="16"/>
      <c r="K7" s="16"/>
    </row>
    <row r="8" spans="1:11" x14ac:dyDescent="0.25">
      <c r="A8" s="16" t="s">
        <v>187</v>
      </c>
      <c r="B8" s="16">
        <v>10</v>
      </c>
      <c r="C8" s="16">
        <f ca="1">MONTH(TODAY())</f>
        <v>11</v>
      </c>
      <c r="D8" s="16"/>
      <c r="E8" s="16"/>
      <c r="F8" s="16"/>
      <c r="G8" s="16"/>
      <c r="H8" s="16"/>
      <c r="I8" s="16"/>
      <c r="J8" s="16"/>
      <c r="K8" s="16"/>
    </row>
    <row r="9" spans="1:11" x14ac:dyDescent="0.25">
      <c r="A9" s="16" t="s">
        <v>189</v>
      </c>
      <c r="B9" s="16" t="s">
        <v>211</v>
      </c>
      <c r="C9" s="16"/>
      <c r="D9" s="16"/>
      <c r="E9" s="16"/>
      <c r="F9" s="16"/>
      <c r="G9" s="16"/>
      <c r="H9" s="16"/>
      <c r="I9" s="16"/>
      <c r="J9" s="16"/>
      <c r="K9" s="16"/>
    </row>
    <row r="10" spans="1:11" x14ac:dyDescent="0.25">
      <c r="A10" s="16" t="s">
        <v>189</v>
      </c>
      <c r="B10" s="16" t="s">
        <v>212</v>
      </c>
      <c r="C10" s="16"/>
      <c r="D10" s="16"/>
      <c r="E10" s="16"/>
      <c r="F10" s="16"/>
      <c r="G10" s="16"/>
      <c r="H10" s="16"/>
      <c r="I10" s="16"/>
      <c r="J10" s="16"/>
      <c r="K10" s="16"/>
    </row>
    <row r="11" spans="1:11" x14ac:dyDescent="0.25">
      <c r="A11" s="16" t="s">
        <v>191</v>
      </c>
      <c r="B11" s="16">
        <v>2023</v>
      </c>
      <c r="C11" s="16">
        <f ca="1">YEAR(TODAY())</f>
        <v>2023</v>
      </c>
      <c r="D11" s="16"/>
      <c r="E11" s="16"/>
      <c r="F11" s="16"/>
      <c r="G11" s="16"/>
      <c r="H11" s="16"/>
      <c r="I11" s="16"/>
      <c r="J11" s="16"/>
      <c r="K11" s="16"/>
    </row>
    <row r="12" spans="1:11" x14ac:dyDescent="0.25">
      <c r="A12" s="16" t="s">
        <v>193</v>
      </c>
      <c r="B12" s="16" t="b">
        <v>1</v>
      </c>
      <c r="C12" s="16"/>
      <c r="D12" s="16"/>
      <c r="E12" s="16"/>
      <c r="F12" s="16"/>
      <c r="G12" s="16"/>
      <c r="H12" s="16"/>
      <c r="I12" s="16"/>
      <c r="J12" s="16"/>
      <c r="K12" s="16"/>
    </row>
    <row r="13" spans="1:11" x14ac:dyDescent="0.25">
      <c r="A13" s="16" t="s">
        <v>195</v>
      </c>
      <c r="B13" s="16">
        <v>10</v>
      </c>
      <c r="C13" s="16">
        <f ca="1">HOUR(NOW())</f>
        <v>17</v>
      </c>
      <c r="D13" s="16"/>
      <c r="E13" s="16"/>
      <c r="F13" s="16"/>
      <c r="G13" s="16"/>
      <c r="H13" s="16"/>
      <c r="I13" s="16"/>
      <c r="J13" s="16"/>
      <c r="K13" s="16"/>
    </row>
    <row r="14" spans="1:11" x14ac:dyDescent="0.25">
      <c r="A14" s="16" t="s">
        <v>197</v>
      </c>
      <c r="B14" s="16">
        <v>37</v>
      </c>
      <c r="C14" s="16">
        <f ca="1">MINUTE(NOW())</f>
        <v>54</v>
      </c>
      <c r="D14" s="16"/>
      <c r="E14" s="16"/>
      <c r="F14" s="16"/>
      <c r="G14" s="16"/>
      <c r="H14" s="16"/>
      <c r="I14" s="16"/>
      <c r="J14" s="16"/>
      <c r="K14" s="16"/>
    </row>
    <row r="15" spans="1:11" x14ac:dyDescent="0.25">
      <c r="A15" s="16" t="s">
        <v>199</v>
      </c>
      <c r="B15" s="16">
        <v>4</v>
      </c>
      <c r="C15" s="16">
        <f ca="1">SECOND(NOW())</f>
        <v>45</v>
      </c>
      <c r="D15" s="16"/>
      <c r="E15" s="16"/>
      <c r="F15" s="16"/>
      <c r="G15" s="16"/>
      <c r="H15" s="16"/>
      <c r="I15" s="16"/>
      <c r="J15" s="16"/>
      <c r="K15" s="16"/>
    </row>
    <row r="16" spans="1:11" x14ac:dyDescent="0.25">
      <c r="A16" s="16" t="s">
        <v>200</v>
      </c>
      <c r="B16" s="16">
        <v>4</v>
      </c>
      <c r="C16" s="16">
        <f ca="1">WEEKDAY(DAY(TODAY()),11)</f>
        <v>4</v>
      </c>
      <c r="D16" s="16"/>
      <c r="E16" s="16"/>
      <c r="F16" s="16"/>
      <c r="G16" s="16"/>
      <c r="H16" s="16"/>
      <c r="I16" s="16"/>
      <c r="J16" s="16"/>
      <c r="K16" s="16"/>
    </row>
    <row r="17" spans="1:11" x14ac:dyDescent="0.25">
      <c r="A17" s="16" t="s">
        <v>202</v>
      </c>
      <c r="B17" s="16" t="s">
        <v>213</v>
      </c>
      <c r="C17" s="16"/>
      <c r="D17" s="16"/>
      <c r="E17" s="16"/>
      <c r="F17" s="16"/>
      <c r="G17" s="16"/>
      <c r="H17" s="16"/>
      <c r="I17" s="16"/>
      <c r="J17" s="16"/>
      <c r="K17" s="16"/>
    </row>
    <row r="18" spans="1:11" x14ac:dyDescent="0.25">
      <c r="A18" s="16" t="s">
        <v>204</v>
      </c>
      <c r="B18" s="16">
        <v>0.01</v>
      </c>
      <c r="C18" s="16"/>
      <c r="D18" s="16"/>
      <c r="E18" s="16"/>
      <c r="F18" s="16"/>
      <c r="G18" s="16"/>
      <c r="H18" s="16"/>
      <c r="I18" s="16"/>
      <c r="J18" s="16"/>
      <c r="K18" s="16"/>
    </row>
    <row r="19" spans="1:11" x14ac:dyDescent="0.25">
      <c r="A19" s="16" t="s">
        <v>206</v>
      </c>
      <c r="B19" s="64">
        <v>43829</v>
      </c>
      <c r="C19" s="16"/>
      <c r="D19" s="16"/>
      <c r="E19" s="16"/>
      <c r="F19" s="16"/>
      <c r="G19" s="16"/>
      <c r="H19" s="16"/>
      <c r="I19" s="16"/>
      <c r="J19" s="16"/>
      <c r="K19" s="16"/>
    </row>
    <row r="20" spans="1:11" x14ac:dyDescent="0.25">
      <c r="A20" s="16" t="s">
        <v>208</v>
      </c>
      <c r="B20" s="61">
        <v>43667</v>
      </c>
      <c r="C20" s="16"/>
      <c r="D20" s="16"/>
      <c r="E20" s="16"/>
      <c r="F20" s="16"/>
      <c r="G20" s="16"/>
      <c r="H20" s="16"/>
      <c r="I20" s="16"/>
      <c r="J20" s="16"/>
      <c r="K20" s="16"/>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EF647-D4D9-4F31-9C6D-D69E2439E01C}">
  <sheetPr codeName="Hoja13"/>
  <dimension ref="A1:B19"/>
  <sheetViews>
    <sheetView workbookViewId="0">
      <selection activeCell="B15" sqref="B15"/>
    </sheetView>
  </sheetViews>
  <sheetFormatPr baseColWidth="10" defaultRowHeight="15" x14ac:dyDescent="0.25"/>
  <cols>
    <col min="1" max="1" width="19.7109375" style="16" bestFit="1" customWidth="1"/>
    <col min="2" max="2" width="95" style="16" bestFit="1" customWidth="1"/>
    <col min="3" max="16384" width="11.42578125" style="16"/>
  </cols>
  <sheetData>
    <row r="1" spans="1:2" x14ac:dyDescent="0.25">
      <c r="A1" s="56" t="s">
        <v>130</v>
      </c>
      <c r="B1" s="56" t="s">
        <v>131</v>
      </c>
    </row>
    <row r="2" spans="1:2" x14ac:dyDescent="0.25">
      <c r="A2" s="16" t="s">
        <v>214</v>
      </c>
      <c r="B2" s="16" t="s">
        <v>215</v>
      </c>
    </row>
    <row r="3" spans="1:2" x14ac:dyDescent="0.25">
      <c r="A3" s="16" t="s">
        <v>216</v>
      </c>
      <c r="B3" s="16" t="s">
        <v>217</v>
      </c>
    </row>
    <row r="4" spans="1:2" x14ac:dyDescent="0.25">
      <c r="A4" s="16" t="s">
        <v>218</v>
      </c>
      <c r="B4" s="16" t="s">
        <v>219</v>
      </c>
    </row>
    <row r="5" spans="1:2" x14ac:dyDescent="0.25">
      <c r="A5" s="16" t="s">
        <v>220</v>
      </c>
      <c r="B5" s="16" t="s">
        <v>221</v>
      </c>
    </row>
    <row r="6" spans="1:2" x14ac:dyDescent="0.25">
      <c r="A6" s="16" t="s">
        <v>222</v>
      </c>
      <c r="B6" s="16" t="s">
        <v>223</v>
      </c>
    </row>
    <row r="7" spans="1:2" x14ac:dyDescent="0.25">
      <c r="A7" s="16" t="s">
        <v>224</v>
      </c>
      <c r="B7" s="16" t="s">
        <v>225</v>
      </c>
    </row>
    <row r="8" spans="1:2" x14ac:dyDescent="0.25">
      <c r="A8" s="16" t="s">
        <v>226</v>
      </c>
      <c r="B8" s="16" t="s">
        <v>227</v>
      </c>
    </row>
    <row r="9" spans="1:2" x14ac:dyDescent="0.25">
      <c r="A9" s="16" t="s">
        <v>228</v>
      </c>
      <c r="B9" s="16" t="s">
        <v>229</v>
      </c>
    </row>
    <row r="10" spans="1:2" x14ac:dyDescent="0.25">
      <c r="A10" s="16" t="s">
        <v>230</v>
      </c>
      <c r="B10" s="16" t="s">
        <v>231</v>
      </c>
    </row>
    <row r="11" spans="1:2" x14ac:dyDescent="0.25">
      <c r="A11" s="16" t="s">
        <v>232</v>
      </c>
      <c r="B11" s="16" t="s">
        <v>233</v>
      </c>
    </row>
    <row r="12" spans="1:2" x14ac:dyDescent="0.25">
      <c r="A12" s="16" t="s">
        <v>234</v>
      </c>
      <c r="B12" s="16" t="s">
        <v>235</v>
      </c>
    </row>
    <row r="13" spans="1:2" x14ac:dyDescent="0.25">
      <c r="A13" s="16" t="s">
        <v>193</v>
      </c>
      <c r="B13" s="16" t="s">
        <v>236</v>
      </c>
    </row>
    <row r="14" spans="1:2" x14ac:dyDescent="0.25">
      <c r="A14" s="16" t="s">
        <v>237</v>
      </c>
      <c r="B14" s="16" t="s">
        <v>238</v>
      </c>
    </row>
    <row r="15" spans="1:2" x14ac:dyDescent="0.25">
      <c r="A15" s="16" t="s">
        <v>239</v>
      </c>
      <c r="B15" s="16" t="s">
        <v>240</v>
      </c>
    </row>
    <row r="19" spans="1:1" x14ac:dyDescent="0.25">
      <c r="A19" s="6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C7F4C-A27A-4412-B08F-4E277A0291C5}">
  <sheetPr codeName="Hoja14"/>
  <dimension ref="A1:K19"/>
  <sheetViews>
    <sheetView topLeftCell="A6" workbookViewId="0">
      <selection activeCell="B18" sqref="B18"/>
    </sheetView>
  </sheetViews>
  <sheetFormatPr baseColWidth="10" defaultRowHeight="15" x14ac:dyDescent="0.25"/>
  <cols>
    <col min="1" max="1" width="18.140625" style="16" customWidth="1"/>
    <col min="2" max="2" width="16.85546875" style="16" bestFit="1" customWidth="1"/>
    <col min="3" max="3" width="26.5703125" style="16" bestFit="1" customWidth="1"/>
    <col min="4" max="16384" width="11.42578125" style="16"/>
  </cols>
  <sheetData>
    <row r="1" spans="1:11" ht="20.25" thickBot="1" x14ac:dyDescent="0.3">
      <c r="A1" s="58" t="s">
        <v>241</v>
      </c>
      <c r="B1" s="58"/>
      <c r="C1" s="58"/>
      <c r="D1" s="58"/>
      <c r="E1" s="58"/>
      <c r="F1" s="58"/>
      <c r="G1" s="58"/>
      <c r="H1" s="58"/>
      <c r="I1" s="58"/>
      <c r="J1" s="58"/>
      <c r="K1" s="58"/>
    </row>
    <row r="2" spans="1:11" ht="15.75" thickTop="1" x14ac:dyDescent="0.25"/>
    <row r="3" spans="1:11" x14ac:dyDescent="0.25">
      <c r="A3" s="16" t="s">
        <v>214</v>
      </c>
      <c r="B3" s="16">
        <v>1111</v>
      </c>
      <c r="C3" s="61">
        <v>1111</v>
      </c>
    </row>
    <row r="4" spans="1:11" x14ac:dyDescent="0.25">
      <c r="A4" s="16" t="s">
        <v>216</v>
      </c>
      <c r="B4" s="16">
        <v>123.75</v>
      </c>
      <c r="C4" s="16">
        <v>124</v>
      </c>
    </row>
    <row r="5" spans="1:11" x14ac:dyDescent="0.25">
      <c r="A5" s="16" t="s">
        <v>218</v>
      </c>
      <c r="B5" s="16">
        <v>123.75</v>
      </c>
      <c r="C5" s="66">
        <v>124</v>
      </c>
    </row>
    <row r="6" spans="1:11" x14ac:dyDescent="0.25">
      <c r="A6" s="16" t="s">
        <v>220</v>
      </c>
      <c r="B6" s="63"/>
      <c r="C6" s="16" t="s">
        <v>244</v>
      </c>
    </row>
    <row r="7" spans="1:11" x14ac:dyDescent="0.25">
      <c r="A7" s="16" t="s">
        <v>222</v>
      </c>
      <c r="B7" s="16">
        <v>101258</v>
      </c>
      <c r="C7" s="67" t="s">
        <v>245</v>
      </c>
    </row>
    <row r="8" spans="1:11" x14ac:dyDescent="0.25">
      <c r="A8" s="16" t="s">
        <v>224</v>
      </c>
      <c r="B8" s="65" t="s">
        <v>242</v>
      </c>
      <c r="C8" s="16">
        <v>1001</v>
      </c>
    </row>
    <row r="9" spans="1:11" x14ac:dyDescent="0.25">
      <c r="A9" s="56" t="s">
        <v>243</v>
      </c>
    </row>
    <row r="10" spans="1:11" x14ac:dyDescent="0.25">
      <c r="A10" s="16" t="s">
        <v>226</v>
      </c>
      <c r="B10" s="68">
        <v>120.212</v>
      </c>
      <c r="C10" s="16" t="s">
        <v>247</v>
      </c>
    </row>
    <row r="11" spans="1:11" x14ac:dyDescent="0.25">
      <c r="A11" s="16" t="s">
        <v>228</v>
      </c>
      <c r="B11" s="68">
        <v>120.212</v>
      </c>
      <c r="C11" s="67" t="s">
        <v>246</v>
      </c>
    </row>
    <row r="12" spans="1:11" x14ac:dyDescent="0.25">
      <c r="A12" s="16" t="s">
        <v>230</v>
      </c>
      <c r="B12" s="61">
        <f ca="1">TODAY()</f>
        <v>45249</v>
      </c>
      <c r="C12" s="70" t="s">
        <v>248</v>
      </c>
    </row>
    <row r="13" spans="1:11" x14ac:dyDescent="0.25">
      <c r="A13" s="16" t="s">
        <v>232</v>
      </c>
      <c r="B13" s="16">
        <v>0.5</v>
      </c>
      <c r="C13" s="69">
        <v>0.5</v>
      </c>
    </row>
    <row r="14" spans="1:11" x14ac:dyDescent="0.25">
      <c r="A14" s="16" t="s">
        <v>234</v>
      </c>
      <c r="B14" s="16">
        <v>123</v>
      </c>
      <c r="C14" s="16" t="b">
        <v>1</v>
      </c>
    </row>
    <row r="15" spans="1:11" x14ac:dyDescent="0.25">
      <c r="A15" s="16" t="s">
        <v>193</v>
      </c>
      <c r="B15" s="61">
        <f ca="1">TODAY()</f>
        <v>45249</v>
      </c>
      <c r="C15" s="16" t="b">
        <v>1</v>
      </c>
    </row>
    <row r="16" spans="1:11" x14ac:dyDescent="0.25">
      <c r="A16" s="16" t="s">
        <v>237</v>
      </c>
      <c r="C16" s="16" t="b">
        <v>1</v>
      </c>
    </row>
    <row r="17" spans="1:3" x14ac:dyDescent="0.25">
      <c r="A17" s="16" t="s">
        <v>239</v>
      </c>
      <c r="B17" s="16" t="e">
        <f>10/0</f>
        <v>#DIV/0!</v>
      </c>
      <c r="C17" s="16" t="b">
        <v>1</v>
      </c>
    </row>
    <row r="18" spans="1:3" x14ac:dyDescent="0.25">
      <c r="B18" s="64"/>
    </row>
    <row r="19" spans="1:3" x14ac:dyDescent="0.25">
      <c r="B19" s="6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9C0E-0473-4356-B2D2-CBD7B372ED80}">
  <sheetPr codeName="Hoja16"/>
  <dimension ref="A1:K17"/>
  <sheetViews>
    <sheetView workbookViewId="0">
      <selection activeCell="B12" sqref="B12"/>
    </sheetView>
  </sheetViews>
  <sheetFormatPr baseColWidth="10" defaultRowHeight="15" x14ac:dyDescent="0.25"/>
  <cols>
    <col min="1" max="1" width="23.28515625" style="16" customWidth="1"/>
    <col min="2" max="2" width="63.85546875" style="16" bestFit="1" customWidth="1"/>
    <col min="3" max="3" width="16.28515625" style="16" customWidth="1"/>
    <col min="4" max="16384" width="11.42578125" style="16"/>
  </cols>
  <sheetData>
    <row r="1" spans="1:11" ht="20.25" thickBot="1" x14ac:dyDescent="0.3">
      <c r="A1" s="71" t="s">
        <v>249</v>
      </c>
      <c r="B1" s="71"/>
      <c r="C1" s="71"/>
      <c r="D1" s="71"/>
      <c r="E1" s="71"/>
      <c r="F1" s="71"/>
      <c r="G1" s="71"/>
      <c r="H1" s="71"/>
      <c r="I1" s="71"/>
      <c r="J1" s="71"/>
      <c r="K1" s="71"/>
    </row>
    <row r="2" spans="1:11" ht="15.75" thickTop="1" x14ac:dyDescent="0.25"/>
    <row r="3" spans="1:11" x14ac:dyDescent="0.25">
      <c r="A3" s="16" t="s">
        <v>250</v>
      </c>
      <c r="B3" s="16" t="s">
        <v>251</v>
      </c>
      <c r="C3" s="61"/>
    </row>
    <row r="4" spans="1:11" x14ac:dyDescent="0.25">
      <c r="A4" s="72">
        <v>95.543000000000006</v>
      </c>
      <c r="B4" s="16" t="str" cm="1">
        <f t="array" ref="B4">cMoneda2(A4,"PESO","PESOS",1,"M.N.")</f>
        <v>NOVENTA Y CINCO PESOS CON CINCUENTA Y CUATRO CENTAVOS M.N.</v>
      </c>
    </row>
    <row r="5" spans="1:11" x14ac:dyDescent="0.25">
      <c r="A5" s="72">
        <v>95</v>
      </c>
      <c r="B5" s="16" t="str" cm="1">
        <f t="array" ref="B5">cMoneda2(A5,"PESO","PESOS",0,"M.N.")</f>
        <v>NOVENTA Y CINCO PESOS M.N.</v>
      </c>
      <c r="C5" s="66"/>
    </row>
    <row r="6" spans="1:11" x14ac:dyDescent="0.25">
      <c r="A6" s="72">
        <v>95.43</v>
      </c>
      <c r="B6" s="16" t="str" cm="1">
        <f t="array" ref="B6">cMoneda2(A6,"PESO","PESOS",1)</f>
        <v xml:space="preserve">NOVENTA Y CINCO PESOS CON CUARENTA Y TRES CENTAVOS </v>
      </c>
    </row>
    <row r="7" spans="1:11" x14ac:dyDescent="0.25">
      <c r="C7" s="67"/>
    </row>
    <row r="11" spans="1:11" x14ac:dyDescent="0.25">
      <c r="C11" s="67"/>
    </row>
    <row r="12" spans="1:11" x14ac:dyDescent="0.25">
      <c r="B12" s="73"/>
      <c r="C12" s="67"/>
    </row>
    <row r="13" spans="1:11" x14ac:dyDescent="0.25">
      <c r="C13" s="67"/>
    </row>
    <row r="14" spans="1:11" x14ac:dyDescent="0.25">
      <c r="C14" s="67"/>
    </row>
    <row r="16" spans="1:11" x14ac:dyDescent="0.25">
      <c r="C16" s="69"/>
    </row>
    <row r="17" spans="3:3" x14ac:dyDescent="0.25">
      <c r="C17" s="6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6ADB8-C99D-4ADF-9CBB-43A2A946B78F}">
  <sheetPr codeName="Hoja15"/>
  <dimension ref="A1:F21"/>
  <sheetViews>
    <sheetView workbookViewId="0">
      <selection activeCell="B21" sqref="B21"/>
    </sheetView>
  </sheetViews>
  <sheetFormatPr baseColWidth="10" defaultColWidth="11.5703125" defaultRowHeight="15" x14ac:dyDescent="0.25"/>
  <cols>
    <col min="1" max="1" width="28.85546875" style="16" bestFit="1" customWidth="1"/>
    <col min="2" max="2" width="50.7109375" style="16" bestFit="1" customWidth="1"/>
    <col min="3" max="5" width="11.5703125" style="16"/>
    <col min="6" max="7" width="11.7109375" style="16" bestFit="1" customWidth="1"/>
    <col min="8" max="16384" width="11.5703125" style="16"/>
  </cols>
  <sheetData>
    <row r="1" spans="1:6" x14ac:dyDescent="0.25">
      <c r="A1" s="16" t="s">
        <v>252</v>
      </c>
      <c r="B1" s="16" t="s">
        <v>21</v>
      </c>
    </row>
    <row r="2" spans="1:6" x14ac:dyDescent="0.25">
      <c r="A2" s="16" t="s">
        <v>253</v>
      </c>
      <c r="B2" s="16" t="s">
        <v>254</v>
      </c>
    </row>
    <row r="3" spans="1:6" x14ac:dyDescent="0.25">
      <c r="A3" s="16" t="s">
        <v>255</v>
      </c>
      <c r="B3" s="16" t="s">
        <v>256</v>
      </c>
      <c r="E3"/>
      <c r="F3"/>
    </row>
    <row r="4" spans="1:6" x14ac:dyDescent="0.25">
      <c r="A4" s="16" t="s">
        <v>257</v>
      </c>
      <c r="B4" s="16" t="s">
        <v>258</v>
      </c>
      <c r="E4"/>
      <c r="F4"/>
    </row>
    <row r="5" spans="1:6" x14ac:dyDescent="0.25">
      <c r="A5" s="16" t="s">
        <v>259</v>
      </c>
      <c r="B5" s="16" t="s">
        <v>260</v>
      </c>
      <c r="E5"/>
      <c r="F5"/>
    </row>
    <row r="6" spans="1:6" x14ac:dyDescent="0.25">
      <c r="A6" s="16" t="s">
        <v>261</v>
      </c>
      <c r="B6" s="16" t="s">
        <v>262</v>
      </c>
      <c r="E6"/>
      <c r="F6"/>
    </row>
    <row r="7" spans="1:6" x14ac:dyDescent="0.25">
      <c r="A7" s="16" t="s">
        <v>263</v>
      </c>
      <c r="B7" s="16" t="s">
        <v>264</v>
      </c>
      <c r="E7"/>
      <c r="F7"/>
    </row>
    <row r="8" spans="1:6" x14ac:dyDescent="0.25">
      <c r="A8" s="16" t="s">
        <v>265</v>
      </c>
      <c r="B8" s="16" t="s">
        <v>266</v>
      </c>
      <c r="E8"/>
      <c r="F8"/>
    </row>
    <row r="9" spans="1:6" x14ac:dyDescent="0.25">
      <c r="A9" s="16" t="s">
        <v>267</v>
      </c>
      <c r="B9" s="16" t="s">
        <v>268</v>
      </c>
      <c r="E9"/>
      <c r="F9"/>
    </row>
    <row r="10" spans="1:6" x14ac:dyDescent="0.25">
      <c r="A10" s="16" t="s">
        <v>269</v>
      </c>
      <c r="B10" s="16" t="s">
        <v>270</v>
      </c>
      <c r="E10"/>
      <c r="F10"/>
    </row>
    <row r="11" spans="1:6" x14ac:dyDescent="0.25">
      <c r="A11" s="16" t="s">
        <v>271</v>
      </c>
      <c r="B11" s="16" t="s">
        <v>272</v>
      </c>
      <c r="E11"/>
      <c r="F11"/>
    </row>
    <row r="12" spans="1:6" x14ac:dyDescent="0.25">
      <c r="A12" s="16" t="s">
        <v>273</v>
      </c>
      <c r="B12" s="16" t="s">
        <v>274</v>
      </c>
      <c r="E12"/>
      <c r="F12"/>
    </row>
    <row r="13" spans="1:6" x14ac:dyDescent="0.25">
      <c r="A13" s="16" t="s">
        <v>275</v>
      </c>
      <c r="B13" s="16" t="s">
        <v>276</v>
      </c>
    </row>
    <row r="14" spans="1:6" x14ac:dyDescent="0.25">
      <c r="A14" s="16" t="s">
        <v>277</v>
      </c>
      <c r="B14" s="16" t="s">
        <v>278</v>
      </c>
    </row>
    <row r="17" spans="2:4" x14ac:dyDescent="0.25">
      <c r="B17"/>
      <c r="C17"/>
      <c r="D17"/>
    </row>
    <row r="18" spans="2:4" x14ac:dyDescent="0.25">
      <c r="B18"/>
      <c r="C18"/>
      <c r="D18"/>
    </row>
    <row r="19" spans="2:4" x14ac:dyDescent="0.25">
      <c r="B19"/>
      <c r="C19"/>
      <c r="D19"/>
    </row>
    <row r="20" spans="2:4" x14ac:dyDescent="0.25">
      <c r="B20"/>
      <c r="C20"/>
      <c r="D20"/>
    </row>
    <row r="21" spans="2:4" x14ac:dyDescent="0.25">
      <c r="B21"/>
      <c r="C21"/>
      <c r="D21"/>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BBF79-56DF-4B3C-8181-6FF476B6A783}">
  <sheetPr codeName="Hoja17"/>
  <dimension ref="A1:B14"/>
  <sheetViews>
    <sheetView workbookViewId="0">
      <selection activeCell="A2" sqref="A2"/>
    </sheetView>
  </sheetViews>
  <sheetFormatPr baseColWidth="10" defaultColWidth="11.5703125" defaultRowHeight="15" x14ac:dyDescent="0.25"/>
  <cols>
    <col min="1" max="1" width="28.85546875" style="16" bestFit="1" customWidth="1"/>
    <col min="2" max="2" width="50.7109375" style="16" bestFit="1" customWidth="1"/>
    <col min="3" max="5" width="11.5703125" style="16"/>
    <col min="6" max="7" width="11.7109375" style="16" bestFit="1" customWidth="1"/>
    <col min="8" max="16384" width="11.5703125" style="16"/>
  </cols>
  <sheetData>
    <row r="1" spans="1:2" x14ac:dyDescent="0.25">
      <c r="A1" s="16" t="s">
        <v>252</v>
      </c>
      <c r="B1" s="16" t="s">
        <v>21</v>
      </c>
    </row>
    <row r="2" spans="1:2" x14ac:dyDescent="0.25">
      <c r="A2" s="16" t="s">
        <v>279</v>
      </c>
      <c r="B2" s="16" t="s">
        <v>280</v>
      </c>
    </row>
    <row r="3" spans="1:2" x14ac:dyDescent="0.25">
      <c r="A3" s="16" t="s">
        <v>281</v>
      </c>
      <c r="B3" s="16" t="s">
        <v>282</v>
      </c>
    </row>
    <row r="4" spans="1:2" x14ac:dyDescent="0.25">
      <c r="A4" s="16" t="s">
        <v>283</v>
      </c>
      <c r="B4" s="16" t="s">
        <v>284</v>
      </c>
    </row>
    <row r="5" spans="1:2" x14ac:dyDescent="0.25">
      <c r="A5" s="16" t="s">
        <v>285</v>
      </c>
      <c r="B5" s="16" t="s">
        <v>286</v>
      </c>
    </row>
    <row r="6" spans="1:2" x14ac:dyDescent="0.25">
      <c r="A6" s="16" t="s">
        <v>287</v>
      </c>
      <c r="B6" s="16" t="s">
        <v>288</v>
      </c>
    </row>
    <row r="7" spans="1:2" x14ac:dyDescent="0.25">
      <c r="A7" s="16" t="s">
        <v>289</v>
      </c>
      <c r="B7" s="16" t="s">
        <v>290</v>
      </c>
    </row>
    <row r="8" spans="1:2" x14ac:dyDescent="0.25">
      <c r="A8" s="16" t="s">
        <v>291</v>
      </c>
      <c r="B8" s="16" t="s">
        <v>292</v>
      </c>
    </row>
    <row r="9" spans="1:2" x14ac:dyDescent="0.25">
      <c r="A9" s="16" t="s">
        <v>293</v>
      </c>
      <c r="B9" s="16" t="s">
        <v>294</v>
      </c>
    </row>
    <row r="10" spans="1:2" x14ac:dyDescent="0.25">
      <c r="A10" s="16" t="s">
        <v>295</v>
      </c>
      <c r="B10" s="16" t="s">
        <v>270</v>
      </c>
    </row>
    <row r="11" spans="1:2" x14ac:dyDescent="0.25">
      <c r="A11" s="16" t="s">
        <v>296</v>
      </c>
      <c r="B11" s="16" t="s">
        <v>297</v>
      </c>
    </row>
    <row r="14" spans="1:2" x14ac:dyDescent="0.25">
      <c r="B14"/>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FBB15-226B-4CF3-8EC2-DB9AAC95A907}">
  <sheetPr codeName="Hoja18"/>
  <dimension ref="A1:B37"/>
  <sheetViews>
    <sheetView workbookViewId="0">
      <selection sqref="A1:B37"/>
    </sheetView>
  </sheetViews>
  <sheetFormatPr baseColWidth="10" defaultRowHeight="15" x14ac:dyDescent="0.25"/>
  <cols>
    <col min="1" max="1" width="11.42578125" style="16"/>
    <col min="2" max="2" width="12.28515625" style="16" customWidth="1"/>
    <col min="3" max="16384" width="11.42578125" style="16"/>
  </cols>
  <sheetData>
    <row r="1" spans="1:2" x14ac:dyDescent="0.25">
      <c r="A1" s="56" t="s">
        <v>302</v>
      </c>
      <c r="B1" s="56" t="s">
        <v>303</v>
      </c>
    </row>
    <row r="2" spans="1:2" x14ac:dyDescent="0.25">
      <c r="A2" s="16" t="s">
        <v>107</v>
      </c>
      <c r="B2" s="16">
        <v>10000</v>
      </c>
    </row>
    <row r="3" spans="1:2" x14ac:dyDescent="0.25">
      <c r="A3" s="16" t="s">
        <v>298</v>
      </c>
      <c r="B3" s="16">
        <v>5245</v>
      </c>
    </row>
    <row r="4" spans="1:2" x14ac:dyDescent="0.25">
      <c r="A4" s="16" t="s">
        <v>299</v>
      </c>
      <c r="B4" s="16">
        <v>4420</v>
      </c>
    </row>
    <row r="5" spans="1:2" x14ac:dyDescent="0.25">
      <c r="A5" s="16" t="s">
        <v>110</v>
      </c>
      <c r="B5" s="16">
        <v>4955</v>
      </c>
    </row>
    <row r="6" spans="1:2" x14ac:dyDescent="0.25">
      <c r="A6" s="16" t="s">
        <v>300</v>
      </c>
      <c r="B6" s="16">
        <v>11719</v>
      </c>
    </row>
    <row r="7" spans="1:2" x14ac:dyDescent="0.25">
      <c r="A7" s="16" t="s">
        <v>108</v>
      </c>
      <c r="B7" s="16">
        <v>797</v>
      </c>
    </row>
    <row r="8" spans="1:2" x14ac:dyDescent="0.25">
      <c r="A8" s="16" t="s">
        <v>107</v>
      </c>
      <c r="B8" s="16">
        <v>589</v>
      </c>
    </row>
    <row r="9" spans="1:2" x14ac:dyDescent="0.25">
      <c r="A9" s="16" t="s">
        <v>298</v>
      </c>
      <c r="B9" s="16">
        <v>221</v>
      </c>
    </row>
    <row r="10" spans="1:2" x14ac:dyDescent="0.25">
      <c r="A10" s="16" t="s">
        <v>299</v>
      </c>
      <c r="B10" s="16">
        <v>627</v>
      </c>
    </row>
    <row r="11" spans="1:2" x14ac:dyDescent="0.25">
      <c r="A11" s="16" t="s">
        <v>110</v>
      </c>
      <c r="B11" s="16">
        <v>182</v>
      </c>
    </row>
    <row r="12" spans="1:2" x14ac:dyDescent="0.25">
      <c r="A12" s="16" t="s">
        <v>300</v>
      </c>
      <c r="B12" s="16">
        <v>200</v>
      </c>
    </row>
    <row r="13" spans="1:2" x14ac:dyDescent="0.25">
      <c r="A13" s="16" t="s">
        <v>108</v>
      </c>
      <c r="B13" s="16">
        <v>328</v>
      </c>
    </row>
    <row r="14" spans="1:2" x14ac:dyDescent="0.25">
      <c r="A14" s="16" t="s">
        <v>107</v>
      </c>
      <c r="B14" s="16">
        <v>980</v>
      </c>
    </row>
    <row r="15" spans="1:2" x14ac:dyDescent="0.25">
      <c r="A15" s="16" t="s">
        <v>298</v>
      </c>
      <c r="B15" s="16">
        <v>569</v>
      </c>
    </row>
    <row r="16" spans="1:2" x14ac:dyDescent="0.25">
      <c r="A16" s="16" t="s">
        <v>299</v>
      </c>
      <c r="B16" s="16">
        <v>727</v>
      </c>
    </row>
    <row r="17" spans="1:2" x14ac:dyDescent="0.25">
      <c r="A17" s="16" t="s">
        <v>110</v>
      </c>
      <c r="B17" s="16">
        <v>873</v>
      </c>
    </row>
    <row r="18" spans="1:2" x14ac:dyDescent="0.25">
      <c r="A18" s="16" t="s">
        <v>300</v>
      </c>
      <c r="B18" s="16">
        <v>696</v>
      </c>
    </row>
    <row r="19" spans="1:2" x14ac:dyDescent="0.25">
      <c r="A19" s="16" t="s">
        <v>108</v>
      </c>
      <c r="B19" s="16">
        <v>780</v>
      </c>
    </row>
    <row r="20" spans="1:2" x14ac:dyDescent="0.25">
      <c r="A20" s="16" t="s">
        <v>107</v>
      </c>
      <c r="B20" s="16">
        <v>644</v>
      </c>
    </row>
    <row r="21" spans="1:2" x14ac:dyDescent="0.25">
      <c r="A21" s="16" t="s">
        <v>298</v>
      </c>
      <c r="B21" s="16">
        <v>785</v>
      </c>
    </row>
    <row r="22" spans="1:2" x14ac:dyDescent="0.25">
      <c r="A22" s="16" t="s">
        <v>299</v>
      </c>
      <c r="B22" s="16">
        <v>542</v>
      </c>
    </row>
    <row r="23" spans="1:2" x14ac:dyDescent="0.25">
      <c r="A23" s="16" t="s">
        <v>110</v>
      </c>
      <c r="B23" s="16">
        <v>180</v>
      </c>
    </row>
    <row r="24" spans="1:2" x14ac:dyDescent="0.25">
      <c r="A24" s="16" t="s">
        <v>300</v>
      </c>
      <c r="B24" s="16">
        <v>192</v>
      </c>
    </row>
    <row r="25" spans="1:2" x14ac:dyDescent="0.25">
      <c r="A25" s="16" t="s">
        <v>108</v>
      </c>
      <c r="B25" s="16">
        <v>986</v>
      </c>
    </row>
    <row r="26" spans="1:2" x14ac:dyDescent="0.25">
      <c r="A26" s="16" t="s">
        <v>107</v>
      </c>
      <c r="B26" s="16">
        <v>678</v>
      </c>
    </row>
    <row r="27" spans="1:2" x14ac:dyDescent="0.25">
      <c r="A27" s="16" t="s">
        <v>298</v>
      </c>
      <c r="B27" s="16">
        <v>896</v>
      </c>
    </row>
    <row r="28" spans="1:2" x14ac:dyDescent="0.25">
      <c r="A28" s="16" t="s">
        <v>299</v>
      </c>
      <c r="B28" s="16">
        <v>705</v>
      </c>
    </row>
    <row r="29" spans="1:2" x14ac:dyDescent="0.25">
      <c r="A29" s="16" t="s">
        <v>110</v>
      </c>
      <c r="B29" s="16">
        <v>653</v>
      </c>
    </row>
    <row r="30" spans="1:2" x14ac:dyDescent="0.25">
      <c r="A30" s="16" t="s">
        <v>300</v>
      </c>
      <c r="B30" s="16">
        <v>588</v>
      </c>
    </row>
    <row r="31" spans="1:2" x14ac:dyDescent="0.25">
      <c r="A31" s="16" t="s">
        <v>108</v>
      </c>
      <c r="B31" s="16">
        <v>580</v>
      </c>
    </row>
    <row r="32" spans="1:2" x14ac:dyDescent="0.25">
      <c r="A32" s="16" t="s">
        <v>107</v>
      </c>
      <c r="B32" s="16">
        <v>916</v>
      </c>
    </row>
    <row r="33" spans="1:2" x14ac:dyDescent="0.25">
      <c r="A33" s="16" t="s">
        <v>298</v>
      </c>
      <c r="B33" s="16">
        <v>261</v>
      </c>
    </row>
    <row r="34" spans="1:2" x14ac:dyDescent="0.25">
      <c r="A34" s="16" t="s">
        <v>299</v>
      </c>
      <c r="B34" s="16">
        <v>596</v>
      </c>
    </row>
    <row r="35" spans="1:2" x14ac:dyDescent="0.25">
      <c r="A35" s="16" t="s">
        <v>110</v>
      </c>
      <c r="B35" s="16">
        <v>347</v>
      </c>
    </row>
    <row r="36" spans="1:2" x14ac:dyDescent="0.25">
      <c r="A36" s="16" t="s">
        <v>300</v>
      </c>
      <c r="B36" s="16">
        <v>766</v>
      </c>
    </row>
    <row r="37" spans="1:2" x14ac:dyDescent="0.25">
      <c r="A37" s="16" t="s">
        <v>108</v>
      </c>
      <c r="B37" s="16">
        <v>615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7FBEE-CA2F-4E81-BFDB-D8FD6C041C0A}">
  <sheetPr codeName="Hoja19"/>
  <dimension ref="A1:B8"/>
  <sheetViews>
    <sheetView workbookViewId="0">
      <selection activeCell="D7" sqref="D7"/>
    </sheetView>
  </sheetViews>
  <sheetFormatPr baseColWidth="10" defaultRowHeight="15" x14ac:dyDescent="0.25"/>
  <cols>
    <col min="1" max="1" width="17.140625" style="16" bestFit="1" customWidth="1"/>
    <col min="2" max="2" width="18.5703125" style="16" bestFit="1" customWidth="1"/>
    <col min="3" max="16384" width="11.42578125" style="16"/>
  </cols>
  <sheetData>
    <row r="1" spans="1:2" x14ac:dyDescent="0.25">
      <c r="A1" s="75" t="s">
        <v>304</v>
      </c>
      <c r="B1" s="16" t="s">
        <v>305</v>
      </c>
    </row>
    <row r="2" spans="1:2" x14ac:dyDescent="0.25">
      <c r="A2" s="74" t="s">
        <v>107</v>
      </c>
      <c r="B2" s="16">
        <v>13807</v>
      </c>
    </row>
    <row r="3" spans="1:2" x14ac:dyDescent="0.25">
      <c r="A3" s="74" t="s">
        <v>298</v>
      </c>
      <c r="B3" s="16">
        <v>2977</v>
      </c>
    </row>
    <row r="4" spans="1:2" x14ac:dyDescent="0.25">
      <c r="A4" s="74" t="s">
        <v>299</v>
      </c>
      <c r="B4" s="16">
        <v>3617</v>
      </c>
    </row>
    <row r="5" spans="1:2" x14ac:dyDescent="0.25">
      <c r="A5" s="74" t="s">
        <v>110</v>
      </c>
      <c r="B5" s="16">
        <v>3190</v>
      </c>
    </row>
    <row r="6" spans="1:2" x14ac:dyDescent="0.25">
      <c r="A6" s="74" t="s">
        <v>300</v>
      </c>
      <c r="B6" s="16">
        <v>3161</v>
      </c>
    </row>
    <row r="7" spans="1:2" x14ac:dyDescent="0.25">
      <c r="A7" s="74" t="s">
        <v>108</v>
      </c>
      <c r="B7" s="16">
        <v>4086</v>
      </c>
    </row>
    <row r="8" spans="1:2" x14ac:dyDescent="0.25">
      <c r="A8" s="74" t="s">
        <v>301</v>
      </c>
      <c r="B8" s="16">
        <v>30838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10F07-2023-448A-BF0F-916E75C08AFD}">
  <sheetPr codeName="Hoja20"/>
  <dimension ref="A1:B3"/>
  <sheetViews>
    <sheetView workbookViewId="0">
      <selection activeCell="E6" sqref="E6"/>
    </sheetView>
  </sheetViews>
  <sheetFormatPr baseColWidth="10" defaultRowHeight="15" x14ac:dyDescent="0.25"/>
  <sheetData>
    <row r="1" spans="1:2" x14ac:dyDescent="0.25">
      <c r="A1" t="s">
        <v>306</v>
      </c>
    </row>
    <row r="3" spans="1:2" x14ac:dyDescent="0.25">
      <c r="A3" t="s">
        <v>307</v>
      </c>
      <c r="B3">
        <v>71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85BBD-9465-42BB-816D-A9789E4EB849}">
  <sheetPr codeName="Hoja21"/>
  <dimension ref="A1:Q26"/>
  <sheetViews>
    <sheetView topLeftCell="B1" workbookViewId="0">
      <selection activeCell="D13" sqref="D13"/>
    </sheetView>
  </sheetViews>
  <sheetFormatPr baseColWidth="10" defaultColWidth="11.5703125" defaultRowHeight="15" x14ac:dyDescent="0.25"/>
  <cols>
    <col min="1" max="1" width="17.7109375" style="16" customWidth="1"/>
    <col min="2" max="2" width="30.140625" style="16" customWidth="1"/>
    <col min="3" max="3" width="11.5703125" style="16"/>
    <col min="4" max="4" width="24.85546875" style="16" customWidth="1"/>
    <col min="5" max="5" width="20.5703125" style="16" bestFit="1" customWidth="1"/>
    <col min="6" max="6" width="11.5703125" style="16"/>
    <col min="7" max="7" width="12.7109375" style="16" bestFit="1" customWidth="1"/>
    <col min="8" max="8" width="20.7109375" style="16" customWidth="1"/>
    <col min="9" max="16384" width="11.5703125" style="16"/>
  </cols>
  <sheetData>
    <row r="1" spans="1:17" ht="20.25" thickBot="1" x14ac:dyDescent="0.3">
      <c r="A1" s="71" t="s">
        <v>308</v>
      </c>
      <c r="B1" s="71"/>
      <c r="C1" s="71"/>
      <c r="D1" s="71"/>
      <c r="E1" s="71"/>
      <c r="F1" s="71"/>
      <c r="G1" s="71"/>
      <c r="H1" s="71"/>
      <c r="I1" s="71"/>
      <c r="J1" s="71"/>
      <c r="K1" s="71"/>
      <c r="L1" s="71"/>
      <c r="M1" s="71"/>
      <c r="N1" s="71"/>
      <c r="O1" s="71"/>
      <c r="P1" s="71"/>
      <c r="Q1" s="71"/>
    </row>
    <row r="2" spans="1:17" ht="15.75" thickTop="1" x14ac:dyDescent="0.25"/>
    <row r="4" spans="1:17" x14ac:dyDescent="0.25">
      <c r="A4" s="16" t="s">
        <v>309</v>
      </c>
      <c r="B4" s="16" t="s">
        <v>310</v>
      </c>
      <c r="D4" s="16" t="s">
        <v>311</v>
      </c>
      <c r="E4" s="16" t="s">
        <v>310</v>
      </c>
      <c r="G4" s="56" t="s">
        <v>312</v>
      </c>
      <c r="H4" s="56" t="s">
        <v>21</v>
      </c>
    </row>
    <row r="5" spans="1:17" x14ac:dyDescent="0.25">
      <c r="A5" s="16" t="s">
        <v>313</v>
      </c>
      <c r="B5" s="16" t="s">
        <v>314</v>
      </c>
      <c r="D5" s="16" t="s">
        <v>315</v>
      </c>
      <c r="E5" s="16" t="s">
        <v>316</v>
      </c>
      <c r="G5" s="16" t="s">
        <v>317</v>
      </c>
      <c r="H5" s="16" t="s">
        <v>318</v>
      </c>
    </row>
    <row r="6" spans="1:17" x14ac:dyDescent="0.25">
      <c r="A6" s="16" t="s">
        <v>319</v>
      </c>
      <c r="B6" s="16" t="s">
        <v>320</v>
      </c>
      <c r="D6" s="16" t="s">
        <v>321</v>
      </c>
      <c r="E6" s="16" t="s">
        <v>322</v>
      </c>
      <c r="G6" s="16" t="s">
        <v>323</v>
      </c>
      <c r="H6" s="16" t="s">
        <v>324</v>
      </c>
    </row>
    <row r="7" spans="1:17" x14ac:dyDescent="0.25">
      <c r="A7" s="16" t="s">
        <v>325</v>
      </c>
      <c r="B7" s="16" t="s">
        <v>326</v>
      </c>
      <c r="D7" s="16" t="s">
        <v>327</v>
      </c>
      <c r="E7" s="16" t="s">
        <v>328</v>
      </c>
    </row>
    <row r="8" spans="1:17" x14ac:dyDescent="0.25">
      <c r="A8" s="16" t="s">
        <v>329</v>
      </c>
      <c r="B8" s="16" t="s">
        <v>330</v>
      </c>
    </row>
    <row r="9" spans="1:17" x14ac:dyDescent="0.25">
      <c r="A9" s="16" t="s">
        <v>331</v>
      </c>
      <c r="B9" s="16" t="s">
        <v>332</v>
      </c>
    </row>
    <row r="10" spans="1:17" x14ac:dyDescent="0.25">
      <c r="A10" s="16" t="s">
        <v>333</v>
      </c>
      <c r="B10" s="16" t="s">
        <v>334</v>
      </c>
    </row>
    <row r="11" spans="1:17" x14ac:dyDescent="0.25">
      <c r="A11" s="16" t="s">
        <v>335</v>
      </c>
      <c r="B11" s="16" t="s">
        <v>336</v>
      </c>
    </row>
    <row r="12" spans="1:17" x14ac:dyDescent="0.25">
      <c r="A12" s="16" t="s">
        <v>337</v>
      </c>
      <c r="B12" s="16" t="s">
        <v>338</v>
      </c>
    </row>
    <row r="13" spans="1:17" x14ac:dyDescent="0.25">
      <c r="A13" s="16" t="s">
        <v>339</v>
      </c>
      <c r="B13" s="16" t="s">
        <v>340</v>
      </c>
    </row>
    <row r="14" spans="1:17" x14ac:dyDescent="0.25">
      <c r="A14" s="16" t="s">
        <v>341</v>
      </c>
      <c r="B14" s="16" t="s">
        <v>342</v>
      </c>
    </row>
    <row r="15" spans="1:17" x14ac:dyDescent="0.25">
      <c r="A15" s="16" t="s">
        <v>343</v>
      </c>
      <c r="B15" s="16" t="s">
        <v>344</v>
      </c>
    </row>
    <row r="16" spans="1:17" x14ac:dyDescent="0.25">
      <c r="A16" s="16" t="s">
        <v>345</v>
      </c>
      <c r="B16" s="16" t="s">
        <v>346</v>
      </c>
    </row>
    <row r="17" spans="1:2" x14ac:dyDescent="0.25">
      <c r="A17" s="16" t="s">
        <v>347</v>
      </c>
      <c r="B17" s="16" t="s">
        <v>348</v>
      </c>
    </row>
    <row r="18" spans="1:2" x14ac:dyDescent="0.25">
      <c r="A18" s="16" t="s">
        <v>349</v>
      </c>
      <c r="B18" s="16" t="s">
        <v>350</v>
      </c>
    </row>
    <row r="19" spans="1:2" x14ac:dyDescent="0.25">
      <c r="A19" s="16" t="s">
        <v>351</v>
      </c>
      <c r="B19" s="16" t="s">
        <v>352</v>
      </c>
    </row>
    <row r="20" spans="1:2" x14ac:dyDescent="0.25">
      <c r="A20" s="16" t="s">
        <v>353</v>
      </c>
      <c r="B20" s="16" t="s">
        <v>354</v>
      </c>
    </row>
    <row r="21" spans="1:2" x14ac:dyDescent="0.25">
      <c r="A21" s="16" t="s">
        <v>355</v>
      </c>
      <c r="B21" s="16" t="s">
        <v>356</v>
      </c>
    </row>
    <row r="22" spans="1:2" x14ac:dyDescent="0.25">
      <c r="A22" s="16" t="s">
        <v>357</v>
      </c>
      <c r="B22" s="16" t="s">
        <v>358</v>
      </c>
    </row>
    <row r="23" spans="1:2" x14ac:dyDescent="0.25">
      <c r="A23" s="16" t="s">
        <v>359</v>
      </c>
      <c r="B23" s="16" t="s">
        <v>360</v>
      </c>
    </row>
    <row r="24" spans="1:2" x14ac:dyDescent="0.25">
      <c r="A24" s="16" t="s">
        <v>361</v>
      </c>
      <c r="B24" s="16" t="s">
        <v>362</v>
      </c>
    </row>
    <row r="25" spans="1:2" x14ac:dyDescent="0.25">
      <c r="A25" s="16" t="s">
        <v>363</v>
      </c>
      <c r="B25" s="16" t="s">
        <v>364</v>
      </c>
    </row>
    <row r="26" spans="1:2" x14ac:dyDescent="0.25">
      <c r="A26" s="16" t="s">
        <v>365</v>
      </c>
      <c r="B26" s="16" t="s">
        <v>366</v>
      </c>
    </row>
  </sheetData>
  <pageMargins left="0.7" right="0.7" top="0.75" bottom="0.75" header="0.3" footer="0.3"/>
  <tableParts count="2">
    <tablePart r:id="rId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B93B9-C70A-43BD-A3C7-273D9BC47A00}">
  <sheetPr codeName="Hoja22"/>
  <dimension ref="A1:F29"/>
  <sheetViews>
    <sheetView workbookViewId="0">
      <selection activeCell="H14" sqref="H14"/>
    </sheetView>
  </sheetViews>
  <sheetFormatPr baseColWidth="10" defaultColWidth="11.5703125" defaultRowHeight="16.5" x14ac:dyDescent="0.3"/>
  <cols>
    <col min="1" max="1" width="3.28515625" style="4" bestFit="1" customWidth="1"/>
    <col min="2" max="2" width="11.42578125" style="4" bestFit="1" customWidth="1"/>
    <col min="3" max="3" width="11.28515625" style="4" bestFit="1" customWidth="1"/>
    <col min="4" max="4" width="10.42578125" style="4" bestFit="1" customWidth="1"/>
    <col min="5" max="5" width="12.5703125" style="4" bestFit="1" customWidth="1"/>
    <col min="6" max="10" width="12.28515625" style="4" customWidth="1"/>
    <col min="11" max="16384" width="11.5703125" style="4"/>
  </cols>
  <sheetData>
    <row r="1" spans="1:6" x14ac:dyDescent="0.3">
      <c r="B1" s="4" t="s">
        <v>367</v>
      </c>
      <c r="C1" s="76">
        <v>41066</v>
      </c>
    </row>
    <row r="2" spans="1:6" x14ac:dyDescent="0.3">
      <c r="B2" s="4" t="s">
        <v>368</v>
      </c>
      <c r="C2" s="77">
        <f>SUM(B8:B22)</f>
        <v>41066</v>
      </c>
    </row>
    <row r="4" spans="1:6" ht="17.25" thickBot="1" x14ac:dyDescent="0.35">
      <c r="B4" s="4" t="s">
        <v>369</v>
      </c>
      <c r="C4" s="4" t="s">
        <v>370</v>
      </c>
      <c r="D4" s="4" t="s">
        <v>371</v>
      </c>
    </row>
    <row r="5" spans="1:6" ht="17.25" thickBot="1" x14ac:dyDescent="0.35">
      <c r="B5" s="78">
        <v>41066</v>
      </c>
      <c r="C5" s="79">
        <v>2737.7333333333331</v>
      </c>
      <c r="D5" s="80">
        <v>4203</v>
      </c>
    </row>
    <row r="6" spans="1:6" x14ac:dyDescent="0.3">
      <c r="B6" s="81"/>
      <c r="C6" s="81"/>
      <c r="D6" s="81"/>
    </row>
    <row r="7" spans="1:6" x14ac:dyDescent="0.3">
      <c r="A7" s="82" t="s">
        <v>0</v>
      </c>
      <c r="B7" s="83" t="s">
        <v>372</v>
      </c>
      <c r="C7" s="83" t="s">
        <v>373</v>
      </c>
      <c r="D7" s="83" t="s">
        <v>374</v>
      </c>
      <c r="E7" s="82" t="s">
        <v>13</v>
      </c>
      <c r="F7" s="82" t="s">
        <v>13</v>
      </c>
    </row>
    <row r="8" spans="1:6" x14ac:dyDescent="0.3">
      <c r="A8" s="4">
        <v>10</v>
      </c>
      <c r="B8" s="84">
        <v>1715</v>
      </c>
      <c r="C8" s="84">
        <v>4261</v>
      </c>
      <c r="D8" s="84">
        <v>1489</v>
      </c>
      <c r="E8" s="4" t="str">
        <f>VLOOKUP(A8,BUSCARVFORMULA!$A$1:$B$16,2,0)</f>
        <v>NOMBRE 10</v>
      </c>
      <c r="F8" s="4" t="str">
        <f>VLOOKUP(A8,[1]Hoja2!$A$1:$B$16,2,0)</f>
        <v>NOMBRE 10</v>
      </c>
    </row>
    <row r="9" spans="1:6" x14ac:dyDescent="0.3">
      <c r="A9" s="4">
        <v>8</v>
      </c>
      <c r="B9" s="84">
        <v>3719</v>
      </c>
      <c r="C9" s="84">
        <v>3097</v>
      </c>
      <c r="D9" s="84">
        <v>1238</v>
      </c>
      <c r="E9" s="4" t="str">
        <f>VLOOKUP(A9,BUSCARVFORMULA!$A$1:$B$16,2,0)</f>
        <v>NOMBRE 8</v>
      </c>
      <c r="F9" s="4" t="str">
        <f>VLOOKUP(A9,[1]Hoja2!$A$1:$B$16,2,0)</f>
        <v>NOMBRE 8</v>
      </c>
    </row>
    <row r="10" spans="1:6" x14ac:dyDescent="0.3">
      <c r="A10" s="4">
        <v>12</v>
      </c>
      <c r="B10" s="84">
        <v>3474</v>
      </c>
      <c r="C10" s="84">
        <v>3157</v>
      </c>
      <c r="D10" s="84">
        <v>2222</v>
      </c>
      <c r="E10" s="4" t="str">
        <f>VLOOKUP(A10,BUSCARVFORMULA!$A$1:$B$16,2,0)</f>
        <v>NOMBRE 12</v>
      </c>
      <c r="F10" s="4" t="str">
        <f>VLOOKUP(A10,[1]Hoja2!$A$1:$B$16,2,0)</f>
        <v>NOMBRE 12</v>
      </c>
    </row>
    <row r="11" spans="1:6" x14ac:dyDescent="0.3">
      <c r="A11" s="4">
        <v>3</v>
      </c>
      <c r="B11" s="84">
        <v>1097</v>
      </c>
      <c r="C11" s="84">
        <v>2289</v>
      </c>
      <c r="D11" s="84">
        <v>2742</v>
      </c>
      <c r="E11" s="4" t="str">
        <f>VLOOKUP(A11,BUSCARVFORMULA!$A$1:$B$16,2,0)</f>
        <v>NOMBRE 3</v>
      </c>
      <c r="F11" s="4" t="str">
        <f>VLOOKUP(A11,[1]Hoja2!$A$1:$B$16,2,0)</f>
        <v>NOMBRE 3</v>
      </c>
    </row>
    <row r="12" spans="1:6" x14ac:dyDescent="0.3">
      <c r="A12" s="4">
        <v>14</v>
      </c>
      <c r="B12" s="84">
        <v>4093</v>
      </c>
      <c r="C12" s="84">
        <v>4642</v>
      </c>
      <c r="D12" s="84">
        <v>1557</v>
      </c>
      <c r="E12" s="4" t="str">
        <f>VLOOKUP(A12,BUSCARVFORMULA!$A$1:$B$16,2,0)</f>
        <v>NOMBRE 14</v>
      </c>
      <c r="F12" s="4" t="str">
        <f>VLOOKUP(A12,[1]Hoja2!$A$1:$B$16,2,0)</f>
        <v>NOMBRE 14</v>
      </c>
    </row>
    <row r="13" spans="1:6" x14ac:dyDescent="0.3">
      <c r="A13" s="4">
        <v>6</v>
      </c>
      <c r="B13" s="84">
        <v>2870</v>
      </c>
      <c r="C13" s="84">
        <v>1198</v>
      </c>
      <c r="D13" s="84">
        <v>3257</v>
      </c>
      <c r="E13" s="4" t="str">
        <f>VLOOKUP(A13,BUSCARVFORMULA!$A$1:$B$16,2,0)</f>
        <v>NOMBRE 6</v>
      </c>
      <c r="F13" s="4" t="str">
        <f>VLOOKUP(A13,[1]Hoja2!$A$1:$B$16,2,0)</f>
        <v>NOMBRE 6</v>
      </c>
    </row>
    <row r="14" spans="1:6" x14ac:dyDescent="0.3">
      <c r="A14" s="4">
        <v>11</v>
      </c>
      <c r="B14" s="84">
        <v>1557</v>
      </c>
      <c r="C14" s="84">
        <v>3271</v>
      </c>
      <c r="D14" s="84">
        <v>2044</v>
      </c>
      <c r="E14" s="4" t="str">
        <f>VLOOKUP(A14,BUSCARVFORMULA!$A$1:$B$16,2,0)</f>
        <v>NOMBRE 11</v>
      </c>
      <c r="F14" s="4" t="str">
        <f>VLOOKUP(A14,[1]Hoja2!$A$1:$B$16,2,0)</f>
        <v>NOMBRE 11</v>
      </c>
    </row>
    <row r="15" spans="1:6" x14ac:dyDescent="0.3">
      <c r="A15" s="4">
        <v>15</v>
      </c>
      <c r="B15" s="84">
        <v>3521</v>
      </c>
      <c r="C15" s="84">
        <v>4073</v>
      </c>
      <c r="D15" s="84">
        <v>1335</v>
      </c>
      <c r="E15" s="4" t="str">
        <f>VLOOKUP(A15,BUSCARVFORMULA!$A$1:$B$16,2,0)</f>
        <v>NOMBRE 15</v>
      </c>
      <c r="F15" s="4" t="str">
        <f>VLOOKUP(A15,[1]Hoja2!$A$1:$B$16,2,0)</f>
        <v>NOMBRE 15</v>
      </c>
    </row>
    <row r="16" spans="1:6" x14ac:dyDescent="0.3">
      <c r="A16" s="4">
        <v>1</v>
      </c>
      <c r="B16" s="84">
        <v>4203</v>
      </c>
      <c r="C16" s="84">
        <v>3515</v>
      </c>
      <c r="D16" s="84">
        <v>2581</v>
      </c>
      <c r="E16" s="4" t="str">
        <f>VLOOKUP(A16,BUSCARVFORMULA!$A$1:$B$16,2,0)</f>
        <v>NOMBRE 1</v>
      </c>
      <c r="F16" s="4" t="str">
        <f>VLOOKUP(A16,[1]Hoja2!$A$1:$B$16,2,0)</f>
        <v>NOMBRE 1</v>
      </c>
    </row>
    <row r="17" spans="1:6" x14ac:dyDescent="0.3">
      <c r="A17" s="4">
        <v>7</v>
      </c>
      <c r="B17" s="84">
        <v>1082</v>
      </c>
      <c r="C17" s="84">
        <v>4263</v>
      </c>
      <c r="D17" s="84">
        <v>2487</v>
      </c>
      <c r="E17" s="4" t="str">
        <f>VLOOKUP(A17,BUSCARVFORMULA!$A$1:$B$16,2,0)</f>
        <v>NOMBRE 7</v>
      </c>
      <c r="F17" s="4" t="str">
        <f>VLOOKUP(A17,[1]Hoja2!$A$1:$B$16,2,0)</f>
        <v>NOMBRE 7</v>
      </c>
    </row>
    <row r="18" spans="1:6" x14ac:dyDescent="0.3">
      <c r="A18" s="4">
        <v>9</v>
      </c>
      <c r="B18" s="84">
        <v>3245</v>
      </c>
      <c r="C18" s="84">
        <v>2289</v>
      </c>
      <c r="D18" s="84">
        <v>2850</v>
      </c>
      <c r="E18" s="4" t="str">
        <f>VLOOKUP(A18,BUSCARVFORMULA!$A$1:$B$16,2,0)</f>
        <v>NOMBRE 9</v>
      </c>
      <c r="F18" s="4" t="str">
        <f>VLOOKUP(A18,[1]Hoja2!$A$1:$B$16,2,0)</f>
        <v>NOMBRE 9</v>
      </c>
    </row>
    <row r="19" spans="1:6" x14ac:dyDescent="0.3">
      <c r="A19" s="4">
        <v>5</v>
      </c>
      <c r="B19" s="84">
        <v>3474</v>
      </c>
      <c r="C19" s="84">
        <v>2044</v>
      </c>
      <c r="D19" s="84">
        <v>1615</v>
      </c>
      <c r="E19" s="4" t="str">
        <f>VLOOKUP(A19,BUSCARVFORMULA!$A$1:$B$16,2,0)</f>
        <v>NOMBRE 5</v>
      </c>
      <c r="F19" s="4" t="str">
        <f>VLOOKUP(A19,[1]Hoja2!$A$1:$B$16,2,0)</f>
        <v>NOMBRE 5</v>
      </c>
    </row>
    <row r="20" spans="1:6" x14ac:dyDescent="0.3">
      <c r="A20" s="4">
        <v>4</v>
      </c>
      <c r="B20" s="84">
        <v>2318</v>
      </c>
      <c r="C20" s="84">
        <v>1503</v>
      </c>
      <c r="D20" s="84">
        <v>4977</v>
      </c>
      <c r="E20" s="4" t="str">
        <f>VLOOKUP(A20,BUSCARVFORMULA!$A$1:$B$16,2,0)</f>
        <v>NOMBRE 4</v>
      </c>
      <c r="F20" s="4" t="str">
        <f>VLOOKUP(A20,[1]Hoja2!$A$1:$B$16,2,0)</f>
        <v>NOMBRE 4</v>
      </c>
    </row>
    <row r="21" spans="1:6" x14ac:dyDescent="0.3">
      <c r="A21" s="4">
        <v>13</v>
      </c>
      <c r="B21" s="84">
        <v>1698</v>
      </c>
      <c r="C21" s="84">
        <v>4153</v>
      </c>
      <c r="D21" s="84">
        <v>1735</v>
      </c>
      <c r="E21" s="4" t="str">
        <f>VLOOKUP(A21,BUSCARVFORMULA!$A$1:$B$16,2,0)</f>
        <v>NOMBRE 13</v>
      </c>
      <c r="F21" s="4" t="str">
        <f>VLOOKUP(A21,[1]Hoja2!$A$1:$B$16,2,0)</f>
        <v>NOMBRE 13</v>
      </c>
    </row>
    <row r="22" spans="1:6" x14ac:dyDescent="0.3">
      <c r="A22" s="4">
        <v>2</v>
      </c>
      <c r="B22" s="84">
        <v>3000</v>
      </c>
      <c r="C22" s="84">
        <v>2249</v>
      </c>
      <c r="D22" s="84">
        <v>2243</v>
      </c>
      <c r="E22" s="4" t="str">
        <f>VLOOKUP(A22,BUSCARVFORMULA!$A$1:$B$16,2,0)</f>
        <v>NOMBRE 2</v>
      </c>
      <c r="F22" s="4" t="str">
        <f>VLOOKUP(A22,[1]Hoja2!$A$1:$B$16,2,0)</f>
        <v>NOMBRE 2</v>
      </c>
    </row>
    <row r="23" spans="1:6" x14ac:dyDescent="0.3">
      <c r="A23" s="4">
        <v>1</v>
      </c>
      <c r="B23" s="85"/>
      <c r="C23" s="85"/>
      <c r="D23" s="85"/>
      <c r="E23" s="4" t="str">
        <f>VLOOKUP(A23,BUSCARVFORMULA!$A$1:$B$16,2,0)</f>
        <v>NOMBRE 1</v>
      </c>
    </row>
    <row r="24" spans="1:6" x14ac:dyDescent="0.3">
      <c r="B24" s="85"/>
      <c r="C24" s="85"/>
      <c r="D24" s="85"/>
    </row>
    <row r="25" spans="1:6" x14ac:dyDescent="0.3">
      <c r="B25" s="85"/>
      <c r="C25" s="85"/>
      <c r="D25" s="85"/>
    </row>
    <row r="26" spans="1:6" x14ac:dyDescent="0.3">
      <c r="B26" s="85"/>
      <c r="C26" s="85"/>
      <c r="D26" s="85"/>
    </row>
    <row r="27" spans="1:6" x14ac:dyDescent="0.3">
      <c r="B27" s="85"/>
      <c r="C27" s="85"/>
      <c r="D27" s="85"/>
    </row>
    <row r="28" spans="1:6" x14ac:dyDescent="0.3">
      <c r="B28" s="85"/>
      <c r="C28" s="85"/>
      <c r="D28" s="85"/>
    </row>
    <row r="29" spans="1:6" x14ac:dyDescent="0.3">
      <c r="B29" s="85"/>
      <c r="C29" s="85"/>
      <c r="D29" s="85"/>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709EF-C107-430A-A2BA-5CD9886D756C}">
  <sheetPr codeName="Hoja23"/>
  <dimension ref="A1:B16"/>
  <sheetViews>
    <sheetView workbookViewId="0"/>
  </sheetViews>
  <sheetFormatPr baseColWidth="10" defaultRowHeight="15" x14ac:dyDescent="0.25"/>
  <sheetData>
    <row r="1" spans="1:2" x14ac:dyDescent="0.25">
      <c r="A1" t="s">
        <v>375</v>
      </c>
      <c r="B1" t="s">
        <v>13</v>
      </c>
    </row>
    <row r="2" spans="1:2" x14ac:dyDescent="0.25">
      <c r="A2">
        <v>1</v>
      </c>
      <c r="B2" t="s">
        <v>376</v>
      </c>
    </row>
    <row r="3" spans="1:2" x14ac:dyDescent="0.25">
      <c r="A3">
        <v>2</v>
      </c>
      <c r="B3" t="s">
        <v>396</v>
      </c>
    </row>
    <row r="4" spans="1:2" x14ac:dyDescent="0.25">
      <c r="A4">
        <v>3</v>
      </c>
      <c r="B4" t="s">
        <v>397</v>
      </c>
    </row>
    <row r="5" spans="1:2" x14ac:dyDescent="0.25">
      <c r="A5">
        <v>4</v>
      </c>
      <c r="B5" t="s">
        <v>398</v>
      </c>
    </row>
    <row r="6" spans="1:2" x14ac:dyDescent="0.25">
      <c r="A6">
        <v>5</v>
      </c>
      <c r="B6" t="s">
        <v>399</v>
      </c>
    </row>
    <row r="7" spans="1:2" x14ac:dyDescent="0.25">
      <c r="A7">
        <v>6</v>
      </c>
      <c r="B7" t="s">
        <v>400</v>
      </c>
    </row>
    <row r="8" spans="1:2" x14ac:dyDescent="0.25">
      <c r="A8">
        <v>7</v>
      </c>
      <c r="B8" t="s">
        <v>401</v>
      </c>
    </row>
    <row r="9" spans="1:2" x14ac:dyDescent="0.25">
      <c r="A9">
        <v>8</v>
      </c>
      <c r="B9" t="s">
        <v>402</v>
      </c>
    </row>
    <row r="10" spans="1:2" x14ac:dyDescent="0.25">
      <c r="A10">
        <v>9</v>
      </c>
      <c r="B10" t="s">
        <v>403</v>
      </c>
    </row>
    <row r="11" spans="1:2" x14ac:dyDescent="0.25">
      <c r="A11">
        <v>10</v>
      </c>
      <c r="B11" t="s">
        <v>404</v>
      </c>
    </row>
    <row r="12" spans="1:2" x14ac:dyDescent="0.25">
      <c r="A12">
        <v>11</v>
      </c>
      <c r="B12" t="s">
        <v>405</v>
      </c>
    </row>
    <row r="13" spans="1:2" x14ac:dyDescent="0.25">
      <c r="A13">
        <v>12</v>
      </c>
      <c r="B13" t="s">
        <v>406</v>
      </c>
    </row>
    <row r="14" spans="1:2" x14ac:dyDescent="0.25">
      <c r="A14">
        <v>13</v>
      </c>
      <c r="B14" t="s">
        <v>407</v>
      </c>
    </row>
    <row r="15" spans="1:2" x14ac:dyDescent="0.25">
      <c r="A15">
        <v>14</v>
      </c>
      <c r="B15" t="s">
        <v>408</v>
      </c>
    </row>
    <row r="16" spans="1:2" x14ac:dyDescent="0.25">
      <c r="A16">
        <v>15</v>
      </c>
      <c r="B16" t="s">
        <v>409</v>
      </c>
    </row>
  </sheetData>
  <phoneticPr fontId="1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5DBA0-BAB0-4382-A9CA-0F1EC71DD26F}">
  <sheetPr codeName="Hoja24"/>
  <dimension ref="A1:G20"/>
  <sheetViews>
    <sheetView workbookViewId="0">
      <selection activeCell="A10" sqref="A10"/>
    </sheetView>
  </sheetViews>
  <sheetFormatPr baseColWidth="10" defaultRowHeight="15" x14ac:dyDescent="0.25"/>
  <cols>
    <col min="1" max="4" width="16.5703125" customWidth="1"/>
    <col min="5" max="5" width="47" customWidth="1"/>
    <col min="7" max="7" width="172.5703125" bestFit="1" customWidth="1"/>
  </cols>
  <sheetData>
    <row r="1" spans="1:7" x14ac:dyDescent="0.25">
      <c r="A1" t="s">
        <v>377</v>
      </c>
      <c r="B1" t="s">
        <v>378</v>
      </c>
      <c r="C1" t="s">
        <v>379</v>
      </c>
      <c r="D1" t="s">
        <v>380</v>
      </c>
      <c r="E1" t="s">
        <v>381</v>
      </c>
    </row>
    <row r="2" spans="1:7" x14ac:dyDescent="0.25">
      <c r="A2" t="s">
        <v>107</v>
      </c>
      <c r="B2" t="s">
        <v>107</v>
      </c>
      <c r="C2" t="s">
        <v>107</v>
      </c>
      <c r="D2" t="s">
        <v>107</v>
      </c>
      <c r="E2" t="s">
        <v>410</v>
      </c>
    </row>
    <row r="3" spans="1:7" x14ac:dyDescent="0.25">
      <c r="A3" t="s">
        <v>298</v>
      </c>
      <c r="B3" t="s">
        <v>298</v>
      </c>
      <c r="C3" t="s">
        <v>298</v>
      </c>
      <c r="D3" t="s">
        <v>298</v>
      </c>
    </row>
    <row r="4" spans="1:7" x14ac:dyDescent="0.25">
      <c r="A4" t="s">
        <v>299</v>
      </c>
      <c r="B4" t="s">
        <v>299</v>
      </c>
      <c r="C4" t="s">
        <v>299</v>
      </c>
      <c r="D4" t="s">
        <v>299</v>
      </c>
    </row>
    <row r="5" spans="1:7" x14ac:dyDescent="0.25">
      <c r="A5" t="s">
        <v>110</v>
      </c>
      <c r="B5" t="s">
        <v>110</v>
      </c>
      <c r="C5" t="s">
        <v>110</v>
      </c>
      <c r="D5" t="s">
        <v>110</v>
      </c>
      <c r="E5" t="s">
        <v>395</v>
      </c>
    </row>
    <row r="6" spans="1:7" x14ac:dyDescent="0.25">
      <c r="A6" t="s">
        <v>300</v>
      </c>
      <c r="B6" t="s">
        <v>300</v>
      </c>
      <c r="C6" t="s">
        <v>300</v>
      </c>
      <c r="D6" t="s">
        <v>300</v>
      </c>
    </row>
    <row r="14" spans="1:7" x14ac:dyDescent="0.25">
      <c r="E14" t="s">
        <v>411</v>
      </c>
    </row>
    <row r="15" spans="1:7" x14ac:dyDescent="0.25">
      <c r="F15" s="16" t="s">
        <v>312</v>
      </c>
      <c r="G15" s="16" t="s">
        <v>21</v>
      </c>
    </row>
    <row r="16" spans="1:7" x14ac:dyDescent="0.25">
      <c r="F16" s="16" t="s">
        <v>382</v>
      </c>
      <c r="G16" s="16" t="s">
        <v>383</v>
      </c>
    </row>
    <row r="17" spans="6:7" x14ac:dyDescent="0.25">
      <c r="F17" s="16" t="s">
        <v>384</v>
      </c>
      <c r="G17" s="16" t="s">
        <v>385</v>
      </c>
    </row>
    <row r="18" spans="6:7" x14ac:dyDescent="0.25">
      <c r="F18" s="16" t="s">
        <v>386</v>
      </c>
      <c r="G18" s="16" t="s">
        <v>387</v>
      </c>
    </row>
    <row r="19" spans="6:7" x14ac:dyDescent="0.25">
      <c r="F19" s="16" t="s">
        <v>388</v>
      </c>
      <c r="G19" s="16" t="s">
        <v>389</v>
      </c>
    </row>
    <row r="20" spans="6:7" x14ac:dyDescent="0.25">
      <c r="F20" s="16" t="s">
        <v>390</v>
      </c>
      <c r="G20" s="16" t="s">
        <v>391</v>
      </c>
    </row>
  </sheetData>
  <phoneticPr fontId="11" type="noConversion"/>
  <pageMargins left="0.7" right="0.7" top="0.75" bottom="0.75" header="0.3" footer="0.3"/>
  <tableParts count="2">
    <tablePart r:id="rId1"/>
    <tablePart r:id="rId2"/>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EF427-43A0-4E3B-B389-F274FB5800A0}">
  <sheetPr codeName="Hoja25"/>
  <dimension ref="A1:L64"/>
  <sheetViews>
    <sheetView topLeftCell="A55" workbookViewId="0">
      <selection activeCell="C71" sqref="C71"/>
    </sheetView>
  </sheetViews>
  <sheetFormatPr baseColWidth="10" defaultRowHeight="15" x14ac:dyDescent="0.25"/>
  <cols>
    <col min="1" max="1" width="15.7109375" bestFit="1" customWidth="1"/>
    <col min="2" max="2" width="13.28515625" bestFit="1" customWidth="1"/>
    <col min="3" max="3" width="18.140625" customWidth="1"/>
    <col min="4" max="6" width="13.140625" customWidth="1"/>
    <col min="7" max="7" width="30.42578125" customWidth="1"/>
    <col min="10" max="10" width="13.85546875" customWidth="1"/>
    <col min="11" max="11" width="12.42578125" bestFit="1" customWidth="1"/>
  </cols>
  <sheetData>
    <row r="1" spans="1:12" x14ac:dyDescent="0.25">
      <c r="A1" t="s">
        <v>0</v>
      </c>
      <c r="B1" t="s">
        <v>412</v>
      </c>
      <c r="C1" t="s">
        <v>1</v>
      </c>
      <c r="D1" t="s">
        <v>413</v>
      </c>
      <c r="E1" t="s">
        <v>519</v>
      </c>
      <c r="F1" t="s">
        <v>510</v>
      </c>
      <c r="G1" t="s">
        <v>503</v>
      </c>
      <c r="J1" s="92" t="s">
        <v>518</v>
      </c>
      <c r="K1" t="s">
        <v>463</v>
      </c>
      <c r="L1" s="86" t="s">
        <v>1</v>
      </c>
    </row>
    <row r="2" spans="1:12" x14ac:dyDescent="0.25">
      <c r="A2">
        <v>1</v>
      </c>
      <c r="B2" t="s">
        <v>414</v>
      </c>
      <c r="C2" t="s">
        <v>433</v>
      </c>
      <c r="D2" t="s">
        <v>486</v>
      </c>
      <c r="J2" t="s">
        <v>412</v>
      </c>
      <c r="K2" t="s">
        <v>464</v>
      </c>
      <c r="L2" t="s">
        <v>122</v>
      </c>
    </row>
    <row r="3" spans="1:12" x14ac:dyDescent="0.25">
      <c r="A3">
        <v>2</v>
      </c>
      <c r="B3" t="s">
        <v>415</v>
      </c>
      <c r="C3" t="s">
        <v>432</v>
      </c>
      <c r="D3" t="s">
        <v>430</v>
      </c>
      <c r="J3" t="s">
        <v>414</v>
      </c>
      <c r="K3" t="s">
        <v>465</v>
      </c>
      <c r="L3" t="s">
        <v>448</v>
      </c>
    </row>
    <row r="4" spans="1:12" x14ac:dyDescent="0.25">
      <c r="A4">
        <v>3</v>
      </c>
      <c r="B4" t="s">
        <v>416</v>
      </c>
      <c r="C4" t="s">
        <v>434</v>
      </c>
      <c r="D4" t="s">
        <v>431</v>
      </c>
      <c r="J4" t="s">
        <v>415</v>
      </c>
      <c r="K4" t="s">
        <v>466</v>
      </c>
      <c r="L4" t="s">
        <v>449</v>
      </c>
    </row>
    <row r="5" spans="1:12" x14ac:dyDescent="0.25">
      <c r="A5">
        <v>4</v>
      </c>
      <c r="B5" t="s">
        <v>417</v>
      </c>
      <c r="C5" t="s">
        <v>435</v>
      </c>
      <c r="D5" t="s">
        <v>429</v>
      </c>
      <c r="J5" t="s">
        <v>416</v>
      </c>
      <c r="K5" t="s">
        <v>467</v>
      </c>
      <c r="L5" t="s">
        <v>450</v>
      </c>
    </row>
    <row r="6" spans="1:12" x14ac:dyDescent="0.25">
      <c r="A6">
        <v>5</v>
      </c>
      <c r="B6" t="s">
        <v>418</v>
      </c>
      <c r="C6" t="s">
        <v>436</v>
      </c>
      <c r="D6" t="s">
        <v>430</v>
      </c>
      <c r="J6" t="s">
        <v>417</v>
      </c>
      <c r="K6" t="s">
        <v>468</v>
      </c>
      <c r="L6" t="s">
        <v>451</v>
      </c>
    </row>
    <row r="7" spans="1:12" x14ac:dyDescent="0.25">
      <c r="A7">
        <v>6</v>
      </c>
      <c r="B7" t="s">
        <v>419</v>
      </c>
      <c r="C7" t="s">
        <v>437</v>
      </c>
      <c r="D7" t="s">
        <v>431</v>
      </c>
      <c r="J7" t="s">
        <v>418</v>
      </c>
      <c r="K7" t="s">
        <v>469</v>
      </c>
      <c r="L7" t="s">
        <v>452</v>
      </c>
    </row>
    <row r="8" spans="1:12" x14ac:dyDescent="0.25">
      <c r="A8">
        <v>7</v>
      </c>
      <c r="B8" t="s">
        <v>420</v>
      </c>
      <c r="C8" t="s">
        <v>438</v>
      </c>
      <c r="D8" t="s">
        <v>431</v>
      </c>
      <c r="J8" t="s">
        <v>419</v>
      </c>
      <c r="K8" t="s">
        <v>470</v>
      </c>
      <c r="L8" t="s">
        <v>453</v>
      </c>
    </row>
    <row r="9" spans="1:12" x14ac:dyDescent="0.25">
      <c r="A9">
        <v>8</v>
      </c>
      <c r="B9" t="s">
        <v>421</v>
      </c>
      <c r="C9" t="s">
        <v>439</v>
      </c>
      <c r="D9" t="s">
        <v>430</v>
      </c>
      <c r="J9" t="s">
        <v>420</v>
      </c>
      <c r="K9" t="s">
        <v>471</v>
      </c>
      <c r="L9" t="s">
        <v>454</v>
      </c>
    </row>
    <row r="10" spans="1:12" x14ac:dyDescent="0.25">
      <c r="A10">
        <v>9</v>
      </c>
      <c r="B10" t="s">
        <v>422</v>
      </c>
      <c r="C10" t="s">
        <v>440</v>
      </c>
      <c r="D10" t="s">
        <v>429</v>
      </c>
      <c r="J10" t="s">
        <v>421</v>
      </c>
      <c r="K10" t="s">
        <v>472</v>
      </c>
      <c r="L10" t="s">
        <v>455</v>
      </c>
    </row>
    <row r="11" spans="1:12" x14ac:dyDescent="0.25">
      <c r="A11">
        <v>10</v>
      </c>
      <c r="B11" t="s">
        <v>423</v>
      </c>
      <c r="C11" t="s">
        <v>441</v>
      </c>
      <c r="D11" t="s">
        <v>431</v>
      </c>
      <c r="J11" t="s">
        <v>422</v>
      </c>
      <c r="K11" t="s">
        <v>473</v>
      </c>
      <c r="L11" t="s">
        <v>456</v>
      </c>
    </row>
    <row r="12" spans="1:12" x14ac:dyDescent="0.25">
      <c r="A12">
        <v>11</v>
      </c>
      <c r="B12" t="s">
        <v>424</v>
      </c>
      <c r="C12" t="s">
        <v>442</v>
      </c>
      <c r="D12" t="s">
        <v>430</v>
      </c>
      <c r="J12" t="s">
        <v>423</v>
      </c>
      <c r="K12" t="s">
        <v>474</v>
      </c>
      <c r="L12" t="s">
        <v>457</v>
      </c>
    </row>
    <row r="13" spans="1:12" x14ac:dyDescent="0.25">
      <c r="A13">
        <v>12</v>
      </c>
      <c r="B13" t="s">
        <v>425</v>
      </c>
      <c r="C13" t="s">
        <v>443</v>
      </c>
      <c r="D13" t="s">
        <v>429</v>
      </c>
      <c r="J13" t="s">
        <v>424</v>
      </c>
      <c r="K13" t="s">
        <v>475</v>
      </c>
      <c r="L13" t="s">
        <v>458</v>
      </c>
    </row>
    <row r="14" spans="1:12" x14ac:dyDescent="0.25">
      <c r="A14">
        <v>13</v>
      </c>
      <c r="B14" t="s">
        <v>426</v>
      </c>
      <c r="C14" t="s">
        <v>444</v>
      </c>
      <c r="D14" t="s">
        <v>431</v>
      </c>
      <c r="J14" t="s">
        <v>425</v>
      </c>
      <c r="K14" t="s">
        <v>476</v>
      </c>
      <c r="L14" t="s">
        <v>459</v>
      </c>
    </row>
    <row r="15" spans="1:12" x14ac:dyDescent="0.25">
      <c r="A15">
        <v>14</v>
      </c>
      <c r="B15" t="s">
        <v>427</v>
      </c>
      <c r="C15" t="s">
        <v>445</v>
      </c>
      <c r="D15" t="s">
        <v>431</v>
      </c>
      <c r="J15" t="s">
        <v>426</v>
      </c>
      <c r="K15" t="s">
        <v>477</v>
      </c>
      <c r="L15" t="s">
        <v>460</v>
      </c>
    </row>
    <row r="16" spans="1:12" x14ac:dyDescent="0.25">
      <c r="A16">
        <v>15</v>
      </c>
      <c r="B16" t="s">
        <v>428</v>
      </c>
      <c r="C16" t="s">
        <v>446</v>
      </c>
      <c r="D16" t="s">
        <v>429</v>
      </c>
      <c r="J16" t="s">
        <v>427</v>
      </c>
      <c r="K16" t="s">
        <v>478</v>
      </c>
      <c r="L16" t="s">
        <v>461</v>
      </c>
    </row>
    <row r="17" spans="1:12" x14ac:dyDescent="0.25">
      <c r="A17">
        <v>16</v>
      </c>
      <c r="B17" t="s">
        <v>58</v>
      </c>
      <c r="C17" t="s">
        <v>107</v>
      </c>
      <c r="D17" t="s">
        <v>107</v>
      </c>
      <c r="J17" t="s">
        <v>428</v>
      </c>
      <c r="K17" t="s">
        <v>479</v>
      </c>
      <c r="L17" t="s">
        <v>462</v>
      </c>
    </row>
    <row r="18" spans="1:12" x14ac:dyDescent="0.25">
      <c r="A18">
        <v>17</v>
      </c>
      <c r="B18" t="s">
        <v>504</v>
      </c>
      <c r="C18" t="s">
        <v>487</v>
      </c>
      <c r="D18" t="s">
        <v>487</v>
      </c>
      <c r="G18" s="43"/>
      <c r="J18" t="s">
        <v>414</v>
      </c>
    </row>
    <row r="19" spans="1:12" x14ac:dyDescent="0.25">
      <c r="A19" t="s">
        <v>480</v>
      </c>
      <c r="B19" t="s">
        <v>481</v>
      </c>
      <c r="C19" s="87">
        <v>286</v>
      </c>
      <c r="D19" t="str">
        <f>VLOOKUP(C19,A20:B32,2,0)</f>
        <v>CS2222</v>
      </c>
      <c r="J19" t="s">
        <v>415</v>
      </c>
    </row>
    <row r="20" spans="1:12" x14ac:dyDescent="0.25">
      <c r="A20">
        <v>7010</v>
      </c>
      <c r="B20" t="s">
        <v>482</v>
      </c>
    </row>
    <row r="31" spans="1:12" x14ac:dyDescent="0.25">
      <c r="A31" t="s">
        <v>483</v>
      </c>
      <c r="B31" t="s">
        <v>484</v>
      </c>
    </row>
    <row r="32" spans="1:12" x14ac:dyDescent="0.25">
      <c r="A32" s="87">
        <v>286</v>
      </c>
      <c r="B32" t="s">
        <v>485</v>
      </c>
    </row>
    <row r="33" spans="1:7" x14ac:dyDescent="0.25">
      <c r="A33" s="43">
        <v>287</v>
      </c>
      <c r="B33" t="s">
        <v>487</v>
      </c>
      <c r="C33" t="s">
        <v>488</v>
      </c>
      <c r="D33" t="s">
        <v>489</v>
      </c>
    </row>
    <row r="34" spans="1:7" x14ac:dyDescent="0.25">
      <c r="A34">
        <v>288</v>
      </c>
      <c r="B34" t="s">
        <v>490</v>
      </c>
      <c r="C34" t="s">
        <v>490</v>
      </c>
      <c r="D34" t="s">
        <v>490</v>
      </c>
    </row>
    <row r="35" spans="1:7" x14ac:dyDescent="0.25">
      <c r="A35">
        <v>289</v>
      </c>
      <c r="B35" t="s">
        <v>491</v>
      </c>
      <c r="C35" t="s">
        <v>492</v>
      </c>
      <c r="D35" t="s">
        <v>493</v>
      </c>
    </row>
    <row r="36" spans="1:7" x14ac:dyDescent="0.25">
      <c r="A36">
        <v>290</v>
      </c>
      <c r="B36" t="s">
        <v>494</v>
      </c>
      <c r="C36" t="s">
        <v>495</v>
      </c>
      <c r="D36" t="s">
        <v>496</v>
      </c>
    </row>
    <row r="37" spans="1:7" x14ac:dyDescent="0.25">
      <c r="A37">
        <v>291</v>
      </c>
      <c r="B37" t="s">
        <v>497</v>
      </c>
      <c r="C37" t="s">
        <v>498</v>
      </c>
      <c r="D37" t="s">
        <v>499</v>
      </c>
    </row>
    <row r="38" spans="1:7" x14ac:dyDescent="0.25">
      <c r="A38">
        <v>292</v>
      </c>
      <c r="B38" t="s">
        <v>500</v>
      </c>
      <c r="C38" t="s">
        <v>501</v>
      </c>
      <c r="D38" t="s">
        <v>502</v>
      </c>
    </row>
    <row r="39" spans="1:7" x14ac:dyDescent="0.25">
      <c r="A39">
        <v>17</v>
      </c>
      <c r="B39" t="s">
        <v>414</v>
      </c>
      <c r="C39" t="s">
        <v>433</v>
      </c>
      <c r="D39" t="s">
        <v>486</v>
      </c>
      <c r="G39" s="87">
        <v>45211</v>
      </c>
    </row>
    <row r="40" spans="1:7" x14ac:dyDescent="0.25">
      <c r="A40">
        <v>17</v>
      </c>
      <c r="B40" t="s">
        <v>415</v>
      </c>
      <c r="C40" t="s">
        <v>432</v>
      </c>
      <c r="D40" t="s">
        <v>430</v>
      </c>
      <c r="G40" s="87">
        <v>45211</v>
      </c>
    </row>
    <row r="45" spans="1:7" x14ac:dyDescent="0.25">
      <c r="A45" s="88" t="s">
        <v>510</v>
      </c>
      <c r="B45" s="88" t="s">
        <v>510</v>
      </c>
    </row>
    <row r="46" spans="1:7" x14ac:dyDescent="0.25">
      <c r="A46" t="s">
        <v>505</v>
      </c>
      <c r="B46" t="s">
        <v>508</v>
      </c>
    </row>
    <row r="47" spans="1:7" x14ac:dyDescent="0.25">
      <c r="A47" t="s">
        <v>506</v>
      </c>
      <c r="B47" t="s">
        <v>509</v>
      </c>
    </row>
    <row r="48" spans="1:7" x14ac:dyDescent="0.25">
      <c r="A48" t="s">
        <v>507</v>
      </c>
    </row>
    <row r="56" spans="1:3" x14ac:dyDescent="0.25">
      <c r="A56" t="s">
        <v>520</v>
      </c>
      <c r="C56" t="s">
        <v>521</v>
      </c>
    </row>
    <row r="57" spans="1:3" x14ac:dyDescent="0.25">
      <c r="A57" s="87">
        <v>43901.7</v>
      </c>
      <c r="C57" s="87">
        <v>43901.7</v>
      </c>
    </row>
    <row r="58" spans="1:3" x14ac:dyDescent="0.25">
      <c r="A58" s="93">
        <v>43902.699999942131</v>
      </c>
      <c r="C58" s="87">
        <v>43902.699999942131</v>
      </c>
    </row>
    <row r="59" spans="1:3" x14ac:dyDescent="0.25">
      <c r="A59" s="93">
        <v>43903.7</v>
      </c>
      <c r="C59" s="87">
        <v>43903.7</v>
      </c>
    </row>
    <row r="60" spans="1:3" x14ac:dyDescent="0.25">
      <c r="A60" s="93">
        <v>43901.702777777777</v>
      </c>
      <c r="C60" s="87">
        <v>43901.702777777777</v>
      </c>
    </row>
    <row r="63" spans="1:3" x14ac:dyDescent="0.25">
      <c r="C63" t="s">
        <v>522</v>
      </c>
    </row>
    <row r="64" spans="1:3" x14ac:dyDescent="0.25">
      <c r="C64" s="87">
        <f>DATE(YEAR(A58),MONTH(A58),DAY(A58))</f>
        <v>43902</v>
      </c>
    </row>
  </sheetData>
  <autoFilter ref="C56:C60" xr:uid="{C29EF427-43A0-4E3B-B389-F274FB5800A0}"/>
  <phoneticPr fontId="11" type="noConversion"/>
  <pageMargins left="0.7" right="0.7" top="0.75" bottom="0.75" header="0.3" footer="0.3"/>
  <drawing r:id="rId1"/>
  <legacyDrawing r:id="rId2"/>
  <controls>
    <mc:AlternateContent xmlns:mc="http://schemas.openxmlformats.org/markup-compatibility/2006">
      <mc:Choice Requires="x14">
        <control shapeId="30730" r:id="rId3" name="CommandButton1">
          <controlPr defaultSize="0" autoLine="0" r:id="rId4">
            <anchor moveWithCells="1">
              <from>
                <xdr:col>5</xdr:col>
                <xdr:colOff>428625</xdr:colOff>
                <xdr:row>21</xdr:row>
                <xdr:rowOff>95250</xdr:rowOff>
              </from>
              <to>
                <xdr:col>6</xdr:col>
                <xdr:colOff>466725</xdr:colOff>
                <xdr:row>23</xdr:row>
                <xdr:rowOff>19050</xdr:rowOff>
              </to>
            </anchor>
          </controlPr>
        </control>
      </mc:Choice>
      <mc:Fallback>
        <control shapeId="30730" r:id="rId3" name="CommandButton1"/>
      </mc:Fallback>
    </mc:AlternateContent>
    <mc:AlternateContent xmlns:mc="http://schemas.openxmlformats.org/markup-compatibility/2006">
      <mc:Choice Requires="x14">
        <control shapeId="30721" r:id="rId5" name="CheckBox1">
          <controlPr defaultSize="0" autoLine="0" r:id="rId6">
            <anchor moveWithCells="1">
              <from>
                <xdr:col>12</xdr:col>
                <xdr:colOff>66675</xdr:colOff>
                <xdr:row>9</xdr:row>
                <xdr:rowOff>123825</xdr:rowOff>
              </from>
              <to>
                <xdr:col>13</xdr:col>
                <xdr:colOff>676275</xdr:colOff>
                <xdr:row>11</xdr:row>
                <xdr:rowOff>9525</xdr:rowOff>
              </to>
            </anchor>
          </controlPr>
        </control>
      </mc:Choice>
      <mc:Fallback>
        <control shapeId="30721" r:id="rId5" name="CheckBox1"/>
      </mc:Fallback>
    </mc:AlternateContent>
  </controls>
  <tableParts count="5">
    <tablePart r:id="rId7"/>
    <tablePart r:id="rId8"/>
    <tablePart r:id="rId9"/>
    <tablePart r:id="rId10"/>
    <tablePart r:id="rId1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455B2-033D-473C-BA49-E8EDCB3C563B}">
  <sheetPr codeName="Hoja26"/>
  <dimension ref="A10:C21"/>
  <sheetViews>
    <sheetView workbookViewId="0">
      <selection activeCell="H14" sqref="H14"/>
    </sheetView>
  </sheetViews>
  <sheetFormatPr baseColWidth="10" defaultRowHeight="15" x14ac:dyDescent="0.25"/>
  <cols>
    <col min="1" max="1" width="22.28515625" customWidth="1"/>
  </cols>
  <sheetData>
    <row r="10" spans="1:3" x14ac:dyDescent="0.25">
      <c r="C10">
        <v>5</v>
      </c>
    </row>
    <row r="14" spans="1:3" x14ac:dyDescent="0.25">
      <c r="A14" t="s">
        <v>511</v>
      </c>
    </row>
    <row r="15" spans="1:3" x14ac:dyDescent="0.25">
      <c r="A15" t="s">
        <v>512</v>
      </c>
    </row>
    <row r="16" spans="1:3" x14ac:dyDescent="0.25">
      <c r="A16" t="s">
        <v>513</v>
      </c>
      <c r="B16" s="91">
        <v>50000</v>
      </c>
    </row>
    <row r="17" spans="1:2" x14ac:dyDescent="0.25">
      <c r="A17" t="s">
        <v>514</v>
      </c>
      <c r="B17" s="90">
        <v>0.16500000000000001</v>
      </c>
    </row>
    <row r="18" spans="1:2" x14ac:dyDescent="0.25">
      <c r="A18" t="s">
        <v>515</v>
      </c>
      <c r="B18">
        <v>12</v>
      </c>
    </row>
    <row r="20" spans="1:2" x14ac:dyDescent="0.25">
      <c r="A20" t="s">
        <v>516</v>
      </c>
      <c r="B20" s="89">
        <f>B16*B17/100</f>
        <v>82.5</v>
      </c>
    </row>
    <row r="21" spans="1:2" x14ac:dyDescent="0.25">
      <c r="A21" t="s">
        <v>517</v>
      </c>
      <c r="B21" s="89">
        <f>B20*B18</f>
        <v>990</v>
      </c>
    </row>
  </sheetData>
  <pageMargins left="0.7" right="0.7" top="0.75" bottom="0.75" header="0.3" footer="0.3"/>
  <drawing r:id="rId1"/>
  <legacyDrawing r:id="rId2"/>
  <controls>
    <mc:AlternateContent xmlns:mc="http://schemas.openxmlformats.org/markup-compatibility/2006">
      <mc:Choice Requires="x14">
        <control shapeId="55301" r:id="rId3" name="ScrollBar2">
          <controlPr defaultSize="0" autoLine="0" autoPict="0" linkedCell="B18" r:id="rId4">
            <anchor moveWithCells="1">
              <from>
                <xdr:col>3</xdr:col>
                <xdr:colOff>76200</xdr:colOff>
                <xdr:row>16</xdr:row>
                <xdr:rowOff>161925</xdr:rowOff>
              </from>
              <to>
                <xdr:col>3</xdr:col>
                <xdr:colOff>504825</xdr:colOff>
                <xdr:row>18</xdr:row>
                <xdr:rowOff>152400</xdr:rowOff>
              </to>
            </anchor>
          </controlPr>
        </control>
      </mc:Choice>
      <mc:Fallback>
        <control shapeId="55301" r:id="rId3" name="ScrollBar2"/>
      </mc:Fallback>
    </mc:AlternateContent>
    <mc:AlternateContent xmlns:mc="http://schemas.openxmlformats.org/markup-compatibility/2006">
      <mc:Choice Requires="x14">
        <control shapeId="55300" r:id="rId5" name="ScrollBar1">
          <controlPr defaultSize="0" autoLine="0" linkedCell="B18" r:id="rId6">
            <anchor moveWithCells="1">
              <from>
                <xdr:col>1</xdr:col>
                <xdr:colOff>114300</xdr:colOff>
                <xdr:row>13</xdr:row>
                <xdr:rowOff>161925</xdr:rowOff>
              </from>
              <to>
                <xdr:col>4</xdr:col>
                <xdr:colOff>523875</xdr:colOff>
                <xdr:row>15</xdr:row>
                <xdr:rowOff>0</xdr:rowOff>
              </to>
            </anchor>
          </controlPr>
        </control>
      </mc:Choice>
      <mc:Fallback>
        <control shapeId="55300" r:id="rId5" name="ScrollBar1"/>
      </mc:Fallback>
    </mc:AlternateContent>
    <mc:AlternateContent xmlns:mc="http://schemas.openxmlformats.org/markup-compatibility/2006">
      <mc:Choice Requires="x14">
        <control shapeId="55297" r:id="rId7" name="CheckBox1">
          <controlPr defaultSize="0" autoLine="0" r:id="rId8">
            <anchor moveWithCells="1">
              <from>
                <xdr:col>5</xdr:col>
                <xdr:colOff>561975</xdr:colOff>
                <xdr:row>4</xdr:row>
                <xdr:rowOff>28575</xdr:rowOff>
              </from>
              <to>
                <xdr:col>7</xdr:col>
                <xdr:colOff>409575</xdr:colOff>
                <xdr:row>5</xdr:row>
                <xdr:rowOff>104775</xdr:rowOff>
              </to>
            </anchor>
          </controlPr>
        </control>
      </mc:Choice>
      <mc:Fallback>
        <control shapeId="55297" r:id="rId7" name="CheckBox1"/>
      </mc:Fallback>
    </mc:AlternateContent>
    <mc:AlternateContent xmlns:mc="http://schemas.openxmlformats.org/markup-compatibility/2006">
      <mc:Choice Requires="x14">
        <control shapeId="55299" r:id="rId9" name="Formulario">
          <controlPr defaultSize="0" autoLine="0" r:id="rId10">
            <anchor moveWithCells="1">
              <from>
                <xdr:col>5</xdr:col>
                <xdr:colOff>333375</xdr:colOff>
                <xdr:row>8</xdr:row>
                <xdr:rowOff>0</xdr:rowOff>
              </from>
              <to>
                <xdr:col>6</xdr:col>
                <xdr:colOff>485775</xdr:colOff>
                <xdr:row>9</xdr:row>
                <xdr:rowOff>114300</xdr:rowOff>
              </to>
            </anchor>
          </controlPr>
        </control>
      </mc:Choice>
      <mc:Fallback>
        <control shapeId="55299" r:id="rId9" name="Formulario"/>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4449B-8B3B-46BD-8F4A-E5A527866236}">
  <sheetPr codeName="Hoja27"/>
  <dimension ref="A1:Q6"/>
  <sheetViews>
    <sheetView tabSelected="1" topLeftCell="K1" workbookViewId="0">
      <selection activeCell="Q12" sqref="Q12"/>
    </sheetView>
  </sheetViews>
  <sheetFormatPr baseColWidth="10" defaultRowHeight="15" x14ac:dyDescent="0.25"/>
  <cols>
    <col min="4" max="4" width="21.140625" customWidth="1"/>
    <col min="17" max="17" width="102" customWidth="1"/>
    <col min="18" max="18" width="11.42578125" customWidth="1"/>
  </cols>
  <sheetData>
    <row r="1" spans="1:17" x14ac:dyDescent="0.25">
      <c r="A1" t="s">
        <v>0</v>
      </c>
      <c r="B1" t="s">
        <v>523</v>
      </c>
      <c r="C1" t="s">
        <v>524</v>
      </c>
      <c r="D1" t="s">
        <v>526</v>
      </c>
      <c r="E1" t="s">
        <v>528</v>
      </c>
      <c r="F1" t="s">
        <v>527</v>
      </c>
      <c r="G1" t="s">
        <v>529</v>
      </c>
      <c r="H1" t="s">
        <v>530</v>
      </c>
      <c r="I1" t="s">
        <v>532</v>
      </c>
      <c r="J1" t="s">
        <v>533</v>
      </c>
      <c r="K1" t="s">
        <v>534</v>
      </c>
      <c r="L1" t="s">
        <v>535</v>
      </c>
      <c r="M1" t="s">
        <v>536</v>
      </c>
      <c r="N1" t="s">
        <v>537</v>
      </c>
      <c r="O1" t="s">
        <v>525</v>
      </c>
      <c r="P1" t="s">
        <v>531</v>
      </c>
      <c r="Q1" t="s">
        <v>541</v>
      </c>
    </row>
    <row r="2" spans="1:17" x14ac:dyDescent="0.25">
      <c r="A2">
        <v>1</v>
      </c>
      <c r="B2" t="s">
        <v>538</v>
      </c>
      <c r="C2" t="s">
        <v>538</v>
      </c>
      <c r="D2" t="s">
        <v>538</v>
      </c>
      <c r="E2" t="s">
        <v>538</v>
      </c>
      <c r="F2" t="s">
        <v>538</v>
      </c>
      <c r="G2" t="s">
        <v>538</v>
      </c>
      <c r="H2" t="s">
        <v>538</v>
      </c>
      <c r="I2" t="s">
        <v>538</v>
      </c>
      <c r="J2" t="s">
        <v>538</v>
      </c>
      <c r="K2" t="s">
        <v>538</v>
      </c>
      <c r="L2" t="s">
        <v>538</v>
      </c>
      <c r="M2" t="s">
        <v>538</v>
      </c>
      <c r="N2" t="s">
        <v>538</v>
      </c>
      <c r="O2" t="s">
        <v>538</v>
      </c>
    </row>
    <row r="3" spans="1:17" x14ac:dyDescent="0.25">
      <c r="A3">
        <v>2</v>
      </c>
      <c r="B3" t="s">
        <v>538</v>
      </c>
      <c r="C3" t="s">
        <v>538</v>
      </c>
      <c r="D3" t="s">
        <v>538</v>
      </c>
      <c r="E3" t="s">
        <v>538</v>
      </c>
      <c r="F3" t="s">
        <v>538</v>
      </c>
      <c r="G3" t="s">
        <v>538</v>
      </c>
      <c r="H3" t="s">
        <v>538</v>
      </c>
      <c r="I3" t="s">
        <v>538</v>
      </c>
      <c r="J3" t="s">
        <v>538</v>
      </c>
      <c r="K3" t="s">
        <v>538</v>
      </c>
      <c r="L3" t="s">
        <v>538</v>
      </c>
      <c r="M3" t="s">
        <v>538</v>
      </c>
      <c r="N3" t="s">
        <v>538</v>
      </c>
      <c r="O3" t="s">
        <v>538</v>
      </c>
    </row>
    <row r="4" spans="1:17" x14ac:dyDescent="0.25">
      <c r="A4">
        <v>3</v>
      </c>
      <c r="B4" t="s">
        <v>491</v>
      </c>
      <c r="C4" t="s">
        <v>491</v>
      </c>
      <c r="D4" t="s">
        <v>491</v>
      </c>
      <c r="E4" t="s">
        <v>491</v>
      </c>
      <c r="F4" t="s">
        <v>491</v>
      </c>
      <c r="G4" t="s">
        <v>491</v>
      </c>
      <c r="H4" t="s">
        <v>491</v>
      </c>
      <c r="I4" t="s">
        <v>491</v>
      </c>
      <c r="J4" t="s">
        <v>491</v>
      </c>
      <c r="K4" t="s">
        <v>491</v>
      </c>
      <c r="L4" t="s">
        <v>491</v>
      </c>
      <c r="M4" t="s">
        <v>491</v>
      </c>
      <c r="N4" t="s">
        <v>491</v>
      </c>
      <c r="O4" t="s">
        <v>491</v>
      </c>
      <c r="Q4" s="43"/>
    </row>
    <row r="5" spans="1:17" x14ac:dyDescent="0.25">
      <c r="A5">
        <v>4</v>
      </c>
      <c r="H5" t="s">
        <v>539</v>
      </c>
      <c r="O5" t="s">
        <v>540</v>
      </c>
    </row>
    <row r="6" spans="1:17" x14ac:dyDescent="0.25">
      <c r="A6">
        <v>5</v>
      </c>
      <c r="B6" t="s">
        <v>491</v>
      </c>
      <c r="C6" t="s">
        <v>542</v>
      </c>
      <c r="D6" t="s">
        <v>543</v>
      </c>
      <c r="E6">
        <v>1234567891</v>
      </c>
      <c r="F6">
        <v>1234567891</v>
      </c>
      <c r="G6">
        <v>0</v>
      </c>
      <c r="H6">
        <v>0</v>
      </c>
      <c r="I6" t="s">
        <v>544</v>
      </c>
      <c r="J6" t="s">
        <v>499</v>
      </c>
      <c r="K6" t="s">
        <v>499</v>
      </c>
      <c r="L6">
        <v>46546</v>
      </c>
      <c r="M6" t="s">
        <v>497</v>
      </c>
      <c r="N6" t="s">
        <v>499</v>
      </c>
      <c r="O6" t="s">
        <v>108</v>
      </c>
      <c r="P6" t="s">
        <v>545</v>
      </c>
      <c r="Q6" t="s">
        <v>546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27</vt:i4>
      </vt:variant>
      <vt:variant>
        <vt:lpstr>Rangos con nombre</vt:lpstr>
      </vt:variant>
      <vt:variant>
        <vt:i4>5</vt:i4>
      </vt:variant>
    </vt:vector>
  </HeadingPairs>
  <TitlesOfParts>
    <vt:vector size="32" baseType="lpstr">
      <vt:lpstr>Macro-Prueba</vt:lpstr>
      <vt:lpstr>Captura</vt:lpstr>
      <vt:lpstr>Campo</vt:lpstr>
      <vt:lpstr>PRO-ME-Celdas</vt:lpstr>
      <vt:lpstr>PracticaCelda</vt:lpstr>
      <vt:lpstr>PracticaHoja</vt:lpstr>
      <vt:lpstr>Sucursal1</vt:lpstr>
      <vt:lpstr>Sucursal2</vt:lpstr>
      <vt:lpstr>FuncionesdeTexto</vt:lpstr>
      <vt:lpstr>FunTexto</vt:lpstr>
      <vt:lpstr>Funciones de fecha y hora</vt:lpstr>
      <vt:lpstr>Ejemplo-Fecha</vt:lpstr>
      <vt:lpstr>Funciones de conversión y forma</vt:lpstr>
      <vt:lpstr>Ejemp-Conversion</vt:lpstr>
      <vt:lpstr>Ejem-Moneda</vt:lpstr>
      <vt:lpstr>Eventos_Workbook</vt:lpstr>
      <vt:lpstr>Eventos_Hoja</vt:lpstr>
      <vt:lpstr>Ejm_Evento_Hoja</vt:lpstr>
      <vt:lpstr>Ejm_Ev_Ho</vt:lpstr>
      <vt:lpstr>Evento Ontime</vt:lpstr>
      <vt:lpstr>EventoOnkey</vt:lpstr>
      <vt:lpstr>FORMULASENMACROS</vt:lpstr>
      <vt:lpstr>BUSCARVFORMULA</vt:lpstr>
      <vt:lpstr>CUADRODIALOGOABRIR-GUARDAR</vt:lpstr>
      <vt:lpstr>VBBUSCAR</vt:lpstr>
      <vt:lpstr>DISEÑO</vt:lpstr>
      <vt:lpstr>Base</vt:lpstr>
      <vt:lpstr>lstOpciones</vt:lpstr>
      <vt:lpstr>lstSiNo</vt:lpstr>
      <vt:lpstr>Mitb1</vt:lpstr>
      <vt:lpstr>SUCURSAL</vt:lpstr>
      <vt:lpstr>TB_SUCURSAL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MALLQUI TORRES, MIGUEL ANGEL</dc:creator>
  <cp:lastModifiedBy>MALLQUI TORRES, MIGUEL ANGEL</cp:lastModifiedBy>
  <dcterms:created xsi:type="dcterms:W3CDTF">2023-09-15T00:01:49Z</dcterms:created>
  <dcterms:modified xsi:type="dcterms:W3CDTF">2023-11-19T22:55:33Z</dcterms:modified>
</cp:coreProperties>
</file>