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jpmg\Desktop\Results\"/>
    </mc:Choice>
  </mc:AlternateContent>
  <xr:revisionPtr revIDLastSave="0" documentId="13_ncr:1_{7307EB6E-1949-4AD6-A48A-4C115A4D4A72}" xr6:coauthVersionLast="47" xr6:coauthVersionMax="47" xr10:uidLastSave="{00000000-0000-0000-0000-000000000000}"/>
  <bookViews>
    <workbookView xWindow="28680" yWindow="-120" windowWidth="51840" windowHeight="21240" firstSheet="13" activeTab="26" xr2:uid="{00000000-000D-0000-FFFF-FFFF00000000}"/>
  </bookViews>
  <sheets>
    <sheet name="Folha4" sheetId="9" r:id="rId1"/>
    <sheet name="Folha1" sheetId="14" r:id="rId2"/>
    <sheet name="Folha2" sheetId="15" r:id="rId3"/>
    <sheet name="PreQuestData" sheetId="10" r:id="rId4"/>
    <sheet name="Folha5" sheetId="17" r:id="rId5"/>
    <sheet name="Folha3" sheetId="16" r:id="rId6"/>
    <sheet name="GameInfoData" sheetId="11" r:id="rId7"/>
    <sheet name="PostQuestData" sheetId="12" r:id="rId8"/>
    <sheet name="Day1Day2Comparison" sheetId="13" r:id="rId9"/>
    <sheet name="CompetitionVSCooperation" sheetId="21" r:id="rId10"/>
    <sheet name="Day 2" sheetId="18" r:id="rId11"/>
    <sheet name="SUS" sheetId="20" r:id="rId12"/>
    <sheet name="CompetitionVSCooperation2" sheetId="22" r:id="rId13"/>
    <sheet name="CompetitionVSCooperationBackUp" sheetId="23" r:id="rId14"/>
    <sheet name="FullCompetitionVSCooperation" sheetId="24" r:id="rId15"/>
    <sheet name="FullGame" sheetId="25" r:id="rId16"/>
    <sheet name="OverallHITD" sheetId="26" r:id="rId17"/>
    <sheet name="Folha9" sheetId="31" r:id="rId18"/>
    <sheet name="HIT1D" sheetId="27" r:id="rId19"/>
    <sheet name="HIT2D" sheetId="28" r:id="rId20"/>
    <sheet name="HIT3D" sheetId="29" r:id="rId21"/>
    <sheet name="OverallHITAchiever" sheetId="30" r:id="rId22"/>
    <sheet name="OverallHITExplorer" sheetId="32" r:id="rId23"/>
    <sheet name="OverallHITSocializer" sheetId="33" r:id="rId24"/>
    <sheet name="OverallHITKiller" sheetId="34" r:id="rId25"/>
    <sheet name="AchieverHIT1" sheetId="35" r:id="rId26"/>
    <sheet name="AchieverHIT2" sheetId="36" r:id="rId27"/>
  </sheets>
  <calcPr calcId="191029"/>
  <pivotCaches>
    <pivotCache cacheId="0" r:id="rId28"/>
    <pivotCache cacheId="1" r:id="rId29"/>
    <pivotCache cacheId="2" r:id="rId3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35" l="1"/>
  <c r="L14" i="35"/>
  <c r="P9" i="35"/>
  <c r="P8" i="35"/>
  <c r="P7" i="35"/>
  <c r="L11" i="35"/>
  <c r="L10" i="35"/>
  <c r="L9" i="35"/>
  <c r="L8" i="35"/>
  <c r="L7" i="35"/>
  <c r="H14" i="35"/>
  <c r="H11" i="35"/>
  <c r="H10" i="35"/>
  <c r="H9" i="35"/>
  <c r="H8" i="35"/>
  <c r="H7" i="35"/>
  <c r="AC9" i="34"/>
  <c r="AC8" i="34"/>
  <c r="AC10" i="34" s="1"/>
  <c r="AC7" i="34"/>
  <c r="Y9" i="34"/>
  <c r="Y8" i="34"/>
  <c r="Y11" i="34" s="1"/>
  <c r="Y7" i="34"/>
  <c r="U9" i="34"/>
  <c r="U8" i="34"/>
  <c r="U10" i="34" s="1"/>
  <c r="U7" i="34"/>
  <c r="Q11" i="34"/>
  <c r="Y10" i="34"/>
  <c r="Q10" i="34"/>
  <c r="Q9" i="34"/>
  <c r="Q8" i="34"/>
  <c r="Q7" i="34"/>
  <c r="I16" i="34"/>
  <c r="F16" i="34"/>
  <c r="C16" i="34"/>
  <c r="I15" i="34"/>
  <c r="F15" i="34"/>
  <c r="C15" i="34"/>
  <c r="AC9" i="33"/>
  <c r="AC8" i="33"/>
  <c r="AC7" i="33"/>
  <c r="Y9" i="33"/>
  <c r="Y8" i="33"/>
  <c r="Y11" i="33" s="1"/>
  <c r="Y7" i="33"/>
  <c r="U9" i="33"/>
  <c r="U8" i="33"/>
  <c r="U7" i="33"/>
  <c r="Q11" i="33"/>
  <c r="AC10" i="33"/>
  <c r="Y10" i="33"/>
  <c r="Q10" i="33"/>
  <c r="Q9" i="33"/>
  <c r="Q8" i="33"/>
  <c r="Q7" i="33"/>
  <c r="I25" i="33"/>
  <c r="F25" i="33"/>
  <c r="I24" i="33"/>
  <c r="F24" i="33"/>
  <c r="C25" i="33"/>
  <c r="C24" i="33"/>
  <c r="AC8" i="32"/>
  <c r="AC7" i="32"/>
  <c r="AC6" i="32"/>
  <c r="AC9" i="32" s="1"/>
  <c r="Y8" i="32"/>
  <c r="Y7" i="32"/>
  <c r="Y6" i="32"/>
  <c r="U8" i="32"/>
  <c r="U7" i="32"/>
  <c r="U10" i="32" s="1"/>
  <c r="U6" i="32"/>
  <c r="AC10" i="32"/>
  <c r="Q10" i="32"/>
  <c r="Y9" i="32"/>
  <c r="U9" i="32"/>
  <c r="Q9" i="32"/>
  <c r="Q8" i="32"/>
  <c r="Q7" i="32"/>
  <c r="Q6" i="32"/>
  <c r="I28" i="32"/>
  <c r="F28" i="32"/>
  <c r="I27" i="32"/>
  <c r="F27" i="32"/>
  <c r="C28" i="32"/>
  <c r="C27" i="32"/>
  <c r="AC7" i="30"/>
  <c r="AC6" i="30"/>
  <c r="AC9" i="30" s="1"/>
  <c r="AC5" i="30"/>
  <c r="AC8" i="30" s="1"/>
  <c r="Y7" i="30"/>
  <c r="Y6" i="30"/>
  <c r="Y5" i="30"/>
  <c r="Y8" i="30" s="1"/>
  <c r="U9" i="30"/>
  <c r="U8" i="30"/>
  <c r="U7" i="30"/>
  <c r="U6" i="30"/>
  <c r="U5" i="30"/>
  <c r="Q9" i="30"/>
  <c r="Q8" i="30"/>
  <c r="Q7" i="30"/>
  <c r="Q8" i="26"/>
  <c r="Q6" i="30"/>
  <c r="Q5" i="30"/>
  <c r="I17" i="30"/>
  <c r="F17" i="30"/>
  <c r="I16" i="30"/>
  <c r="F16" i="30"/>
  <c r="C17" i="30"/>
  <c r="C16" i="30"/>
  <c r="V17" i="29"/>
  <c r="R17" i="29"/>
  <c r="N17" i="29"/>
  <c r="V12" i="29"/>
  <c r="V11" i="29"/>
  <c r="V10" i="29"/>
  <c r="R12" i="29"/>
  <c r="R11" i="29"/>
  <c r="R10" i="29"/>
  <c r="N14" i="29"/>
  <c r="N13" i="29"/>
  <c r="N12" i="29"/>
  <c r="N11" i="29"/>
  <c r="N10" i="29"/>
  <c r="V17" i="28"/>
  <c r="R17" i="28"/>
  <c r="V12" i="28"/>
  <c r="V11" i="28"/>
  <c r="V10" i="28"/>
  <c r="R14" i="28"/>
  <c r="R13" i="28"/>
  <c r="R12" i="28"/>
  <c r="R11" i="28"/>
  <c r="R10" i="28"/>
  <c r="N17" i="28"/>
  <c r="N14" i="28"/>
  <c r="N13" i="28"/>
  <c r="N12" i="28"/>
  <c r="N11" i="28"/>
  <c r="N10" i="28"/>
  <c r="V17" i="27"/>
  <c r="R17" i="27"/>
  <c r="N17" i="27"/>
  <c r="V14" i="27"/>
  <c r="V13" i="27"/>
  <c r="V12" i="27"/>
  <c r="V11" i="27"/>
  <c r="V10" i="27"/>
  <c r="R14" i="27"/>
  <c r="R13" i="27"/>
  <c r="R12" i="27"/>
  <c r="R11" i="27"/>
  <c r="R10" i="27"/>
  <c r="N14" i="27"/>
  <c r="N13" i="27"/>
  <c r="N12" i="27"/>
  <c r="N11" i="27"/>
  <c r="N10" i="27"/>
  <c r="AC10" i="26"/>
  <c r="AC9" i="26"/>
  <c r="AC8" i="26"/>
  <c r="AC7" i="26"/>
  <c r="AC6" i="26"/>
  <c r="Y10" i="26"/>
  <c r="Y9" i="26"/>
  <c r="Y8" i="26"/>
  <c r="Y7" i="26"/>
  <c r="Y6" i="26"/>
  <c r="U10" i="26"/>
  <c r="U9" i="26"/>
  <c r="U8" i="26"/>
  <c r="U7" i="26"/>
  <c r="U6" i="26"/>
  <c r="J51" i="26"/>
  <c r="G51" i="26"/>
  <c r="D51" i="26"/>
  <c r="I48" i="26"/>
  <c r="F48" i="26"/>
  <c r="C48" i="26"/>
  <c r="Q7" i="26" s="1"/>
  <c r="Q10" i="26" s="1"/>
  <c r="I47" i="26"/>
  <c r="F47" i="26"/>
  <c r="C47" i="26"/>
  <c r="Q6" i="26" s="1"/>
  <c r="L46" i="20"/>
  <c r="M46" i="20" s="1"/>
  <c r="L45" i="20"/>
  <c r="M45" i="20" s="1"/>
  <c r="M44" i="20"/>
  <c r="L44" i="20"/>
  <c r="L43" i="20"/>
  <c r="M43" i="20" s="1"/>
  <c r="L42" i="20"/>
  <c r="M42" i="20" s="1"/>
  <c r="L41" i="20"/>
  <c r="M41" i="20" s="1"/>
  <c r="M40" i="20"/>
  <c r="L40" i="20"/>
  <c r="L39" i="20"/>
  <c r="M39" i="20" s="1"/>
  <c r="L38" i="20"/>
  <c r="M38" i="20" s="1"/>
  <c r="L37" i="20"/>
  <c r="M37" i="20" s="1"/>
  <c r="M36" i="20"/>
  <c r="L36" i="20"/>
  <c r="L35" i="20"/>
  <c r="M35" i="20" s="1"/>
  <c r="L34" i="20"/>
  <c r="M34" i="20" s="1"/>
  <c r="L33" i="20"/>
  <c r="M33" i="20" s="1"/>
  <c r="M32" i="20"/>
  <c r="L32" i="20"/>
  <c r="L31" i="20"/>
  <c r="M31" i="20" s="1"/>
  <c r="L30" i="20"/>
  <c r="M30" i="20" s="1"/>
  <c r="L29" i="20"/>
  <c r="M29" i="20" s="1"/>
  <c r="M28" i="20"/>
  <c r="L28" i="20"/>
  <c r="L27" i="20"/>
  <c r="M27" i="20" s="1"/>
  <c r="L26" i="20"/>
  <c r="M26" i="20" s="1"/>
  <c r="L25" i="20"/>
  <c r="M25" i="20" s="1"/>
  <c r="M24" i="20"/>
  <c r="L24" i="20"/>
  <c r="L23" i="20"/>
  <c r="M23" i="20" s="1"/>
  <c r="L22" i="20"/>
  <c r="M22" i="20" s="1"/>
  <c r="L21" i="20"/>
  <c r="M21" i="20" s="1"/>
  <c r="M20" i="20"/>
  <c r="L20" i="20"/>
  <c r="L19" i="20"/>
  <c r="M19" i="20" s="1"/>
  <c r="L18" i="20"/>
  <c r="M18" i="20" s="1"/>
  <c r="L17" i="20"/>
  <c r="M17" i="20" s="1"/>
  <c r="M16" i="20"/>
  <c r="L16" i="20"/>
  <c r="L15" i="20"/>
  <c r="M15" i="20" s="1"/>
  <c r="L14" i="20"/>
  <c r="M14" i="20" s="1"/>
  <c r="L13" i="20"/>
  <c r="M13" i="20" s="1"/>
  <c r="M12" i="20"/>
  <c r="L12" i="20"/>
  <c r="L11" i="20"/>
  <c r="M11" i="20" s="1"/>
  <c r="L10" i="20"/>
  <c r="M10" i="20" s="1"/>
  <c r="L9" i="20"/>
  <c r="M9" i="20" s="1"/>
  <c r="M8" i="20"/>
  <c r="L8" i="20"/>
  <c r="L7" i="20"/>
  <c r="M7" i="20" s="1"/>
  <c r="L6" i="20"/>
  <c r="M6" i="20" s="1"/>
  <c r="L5" i="20"/>
  <c r="M5" i="20" s="1"/>
  <c r="L4" i="20"/>
  <c r="M4" i="20" s="1"/>
  <c r="L3" i="20"/>
  <c r="M3" i="20" s="1"/>
  <c r="L2" i="20"/>
  <c r="M2" i="20" s="1"/>
  <c r="D46" i="18"/>
  <c r="AA22" i="18"/>
  <c r="Z21" i="18"/>
  <c r="AA20" i="18"/>
  <c r="Z19" i="18"/>
  <c r="AA18" i="18"/>
  <c r="Z17" i="18"/>
  <c r="AA16" i="18"/>
  <c r="Z15" i="18"/>
  <c r="O47" i="21"/>
  <c r="N47" i="21"/>
  <c r="M47" i="21"/>
  <c r="L47" i="21"/>
  <c r="K47" i="21"/>
  <c r="J47" i="21"/>
  <c r="T46" i="21"/>
  <c r="V46" i="21" s="1"/>
  <c r="S46" i="21"/>
  <c r="U46" i="21" s="1"/>
  <c r="R46" i="21"/>
  <c r="U45" i="21"/>
  <c r="T45" i="21"/>
  <c r="V45" i="21" s="1"/>
  <c r="S45" i="21"/>
  <c r="R45" i="21"/>
  <c r="V44" i="21"/>
  <c r="U44" i="21"/>
  <c r="T44" i="21"/>
  <c r="S44" i="21"/>
  <c r="R44" i="21"/>
  <c r="U43" i="21"/>
  <c r="T43" i="21"/>
  <c r="V43" i="21" s="1"/>
  <c r="S43" i="21"/>
  <c r="R43" i="21"/>
  <c r="T42" i="21"/>
  <c r="V42" i="21" s="1"/>
  <c r="S42" i="21"/>
  <c r="U42" i="21" s="1"/>
  <c r="R42" i="21"/>
  <c r="V41" i="21"/>
  <c r="T41" i="21"/>
  <c r="S41" i="21"/>
  <c r="U41" i="21" s="1"/>
  <c r="R41" i="21"/>
  <c r="V40" i="21"/>
  <c r="U40" i="21"/>
  <c r="T40" i="21"/>
  <c r="S40" i="21"/>
  <c r="R40" i="21"/>
  <c r="V39" i="21"/>
  <c r="T39" i="21"/>
  <c r="S39" i="21"/>
  <c r="U39" i="21" s="1"/>
  <c r="R39" i="21"/>
  <c r="V38" i="21"/>
  <c r="U38" i="21"/>
  <c r="T38" i="21"/>
  <c r="S38" i="21"/>
  <c r="R38" i="21"/>
  <c r="U37" i="21"/>
  <c r="T37" i="21"/>
  <c r="V37" i="21" s="1"/>
  <c r="S37" i="21"/>
  <c r="R37" i="21"/>
  <c r="V36" i="21"/>
  <c r="U36" i="21"/>
  <c r="T36" i="21"/>
  <c r="S36" i="21"/>
  <c r="R36" i="21"/>
  <c r="V35" i="21"/>
  <c r="U35" i="21"/>
  <c r="T35" i="21"/>
  <c r="S35" i="21"/>
  <c r="R35" i="21"/>
  <c r="T34" i="21"/>
  <c r="V34" i="21" s="1"/>
  <c r="S34" i="21"/>
  <c r="U34" i="21" s="1"/>
  <c r="R34" i="21"/>
  <c r="V33" i="21"/>
  <c r="U33" i="21"/>
  <c r="T33" i="21"/>
  <c r="S33" i="21"/>
  <c r="R33" i="21"/>
  <c r="V32" i="21"/>
  <c r="U32" i="21"/>
  <c r="T32" i="21"/>
  <c r="S32" i="21"/>
  <c r="R32" i="21"/>
  <c r="T31" i="21"/>
  <c r="V31" i="21" s="1"/>
  <c r="S31" i="21"/>
  <c r="U31" i="21" s="1"/>
  <c r="R31" i="21"/>
  <c r="V30" i="21"/>
  <c r="U30" i="21"/>
  <c r="T30" i="21"/>
  <c r="S30" i="21"/>
  <c r="R30" i="21"/>
  <c r="U29" i="21"/>
  <c r="T29" i="21"/>
  <c r="V29" i="21" s="1"/>
  <c r="S29" i="21"/>
  <c r="R29" i="21"/>
  <c r="V28" i="21"/>
  <c r="U28" i="21"/>
  <c r="T28" i="21"/>
  <c r="S28" i="21"/>
  <c r="R28" i="21"/>
  <c r="V27" i="21"/>
  <c r="U27" i="21"/>
  <c r="T27" i="21"/>
  <c r="S27" i="21"/>
  <c r="R27" i="21"/>
  <c r="T26" i="21"/>
  <c r="V26" i="21" s="1"/>
  <c r="S26" i="21"/>
  <c r="U26" i="21" s="1"/>
  <c r="R26" i="21"/>
  <c r="V25" i="21"/>
  <c r="U25" i="21"/>
  <c r="T25" i="21"/>
  <c r="S25" i="21"/>
  <c r="R25" i="21"/>
  <c r="V24" i="21"/>
  <c r="U24" i="21"/>
  <c r="T24" i="21"/>
  <c r="S24" i="21"/>
  <c r="R24" i="21"/>
  <c r="V23" i="21"/>
  <c r="T23" i="21"/>
  <c r="S23" i="21"/>
  <c r="U23" i="21" s="1"/>
  <c r="R23" i="21"/>
  <c r="V22" i="21"/>
  <c r="U22" i="21"/>
  <c r="T22" i="21"/>
  <c r="S22" i="21"/>
  <c r="R22" i="21"/>
  <c r="U21" i="21"/>
  <c r="T21" i="21"/>
  <c r="V21" i="21" s="1"/>
  <c r="S21" i="21"/>
  <c r="R21" i="21"/>
  <c r="V20" i="21"/>
  <c r="U20" i="21"/>
  <c r="T20" i="21"/>
  <c r="S20" i="21"/>
  <c r="R20" i="21"/>
  <c r="V19" i="21"/>
  <c r="U19" i="21"/>
  <c r="T19" i="21"/>
  <c r="S19" i="21"/>
  <c r="R19" i="21"/>
  <c r="T18" i="21"/>
  <c r="V18" i="21" s="1"/>
  <c r="S18" i="21"/>
  <c r="U18" i="21" s="1"/>
  <c r="R18" i="21"/>
  <c r="V17" i="21"/>
  <c r="U17" i="21"/>
  <c r="T17" i="21"/>
  <c r="S17" i="21"/>
  <c r="R17" i="21"/>
  <c r="V16" i="21"/>
  <c r="U16" i="21"/>
  <c r="T16" i="21"/>
  <c r="S16" i="21"/>
  <c r="R16" i="21"/>
  <c r="T15" i="21"/>
  <c r="V15" i="21" s="1"/>
  <c r="S15" i="21"/>
  <c r="U15" i="21" s="1"/>
  <c r="R15" i="21"/>
  <c r="V14" i="21"/>
  <c r="U14" i="21"/>
  <c r="T14" i="21"/>
  <c r="S14" i="21"/>
  <c r="R14" i="21"/>
  <c r="U13" i="21"/>
  <c r="T13" i="21"/>
  <c r="V13" i="21" s="1"/>
  <c r="S13" i="21"/>
  <c r="R13" i="21"/>
  <c r="V12" i="21"/>
  <c r="T12" i="21"/>
  <c r="S12" i="21"/>
  <c r="U12" i="21" s="1"/>
  <c r="R12" i="21"/>
  <c r="V11" i="21"/>
  <c r="U11" i="21"/>
  <c r="T11" i="21"/>
  <c r="S11" i="21"/>
  <c r="R11" i="21"/>
  <c r="T10" i="21"/>
  <c r="V10" i="21" s="1"/>
  <c r="S10" i="21"/>
  <c r="U10" i="21" s="1"/>
  <c r="R10" i="21"/>
  <c r="V9" i="21"/>
  <c r="U9" i="21"/>
  <c r="T9" i="21"/>
  <c r="S9" i="21"/>
  <c r="R9" i="21"/>
  <c r="V8" i="21"/>
  <c r="U8" i="21"/>
  <c r="T8" i="21"/>
  <c r="S8" i="21"/>
  <c r="R8" i="21"/>
  <c r="T7" i="21"/>
  <c r="V7" i="21" s="1"/>
  <c r="S7" i="21"/>
  <c r="U7" i="21" s="1"/>
  <c r="R7" i="21"/>
  <c r="V6" i="21"/>
  <c r="U6" i="21"/>
  <c r="T6" i="21"/>
  <c r="S6" i="21"/>
  <c r="R6" i="21"/>
  <c r="U5" i="21"/>
  <c r="T5" i="21"/>
  <c r="V5" i="21" s="1"/>
  <c r="S5" i="21"/>
  <c r="R5" i="21"/>
  <c r="V4" i="21"/>
  <c r="T4" i="21"/>
  <c r="S4" i="21"/>
  <c r="U4" i="21" s="1"/>
  <c r="R4" i="21"/>
  <c r="V3" i="21"/>
  <c r="U3" i="21"/>
  <c r="T3" i="21"/>
  <c r="S3" i="21"/>
  <c r="R3" i="21"/>
  <c r="T2" i="21"/>
  <c r="V2" i="21" s="1"/>
  <c r="S2" i="21"/>
  <c r="U2" i="21" s="1"/>
  <c r="R2" i="21"/>
  <c r="P47" i="21" s="1"/>
  <c r="L14" i="13"/>
  <c r="L13" i="13"/>
  <c r="L12" i="13"/>
  <c r="L11" i="13"/>
  <c r="L7" i="13"/>
  <c r="M6" i="13"/>
  <c r="M5" i="13"/>
  <c r="M4" i="13"/>
  <c r="N4" i="13" s="1"/>
  <c r="C7" i="15"/>
  <c r="C6" i="15"/>
  <c r="C5" i="15"/>
  <c r="C4" i="15"/>
  <c r="C8" i="14"/>
  <c r="C7" i="14"/>
  <c r="C6" i="14"/>
  <c r="C5" i="14"/>
  <c r="C4" i="14"/>
  <c r="P10" i="35" l="1"/>
  <c r="P11" i="35"/>
  <c r="AC11" i="34"/>
  <c r="U11" i="34"/>
  <c r="AC11" i="33"/>
  <c r="U11" i="33"/>
  <c r="U10" i="33"/>
  <c r="Y10" i="32"/>
  <c r="Y9" i="30"/>
  <c r="V14" i="29"/>
  <c r="V13" i="29"/>
  <c r="R14" i="29"/>
  <c r="R13" i="29"/>
  <c r="V14" i="28"/>
  <c r="V13" i="28"/>
  <c r="Q9" i="26"/>
  <c r="S47" i="21"/>
  <c r="T47" i="21"/>
  <c r="P4" i="20"/>
  <c r="Q47" i="21"/>
  <c r="R47" i="21"/>
</calcChain>
</file>

<file path=xl/sharedStrings.xml><?xml version="1.0" encoding="utf-8"?>
<sst xmlns="http://schemas.openxmlformats.org/spreadsheetml/2006/main" count="6144" uniqueCount="192">
  <si>
    <t>Age</t>
  </si>
  <si>
    <t>Contagem de PlayerNumber</t>
  </si>
  <si>
    <t>18-24</t>
  </si>
  <si>
    <t>25-34</t>
  </si>
  <si>
    <t>35-44</t>
  </si>
  <si>
    <t>45-54</t>
  </si>
  <si>
    <t>55-64</t>
  </si>
  <si>
    <t>OftenPlayVideoGames</t>
  </si>
  <si>
    <t>1-2</t>
  </si>
  <si>
    <t>3-4</t>
  </si>
  <si>
    <t>5_or_more</t>
  </si>
  <si>
    <t>rarely</t>
  </si>
  <si>
    <t>PlayerNumber</t>
  </si>
  <si>
    <t>KCount</t>
  </si>
  <si>
    <t>ACount</t>
  </si>
  <si>
    <t>SCount</t>
  </si>
  <si>
    <t>ECount</t>
  </si>
  <si>
    <t>KPercentage</t>
  </si>
  <si>
    <t>APercentage</t>
  </si>
  <si>
    <t>SPercentage</t>
  </si>
  <si>
    <t>EPercentage</t>
  </si>
  <si>
    <t>Dominant Type</t>
  </si>
  <si>
    <t>-Achiever</t>
  </si>
  <si>
    <t>-Achiever-Explorer</t>
  </si>
  <si>
    <t>-Explorer</t>
  </si>
  <si>
    <t>Killer</t>
  </si>
  <si>
    <t>Killer-Achiever</t>
  </si>
  <si>
    <t>Killer-Achiever-Explorer</t>
  </si>
  <si>
    <t>-Socializer</t>
  </si>
  <si>
    <t>-Socializer-Explorer</t>
  </si>
  <si>
    <t>TotalScore</t>
  </si>
  <si>
    <t>TotalTime</t>
  </si>
  <si>
    <t>TimeSpentRoom1</t>
  </si>
  <si>
    <t>TimeSpentRoom2</t>
  </si>
  <si>
    <t>TimeSpentRoom3</t>
  </si>
  <si>
    <t>TimeSpentRoom4</t>
  </si>
  <si>
    <t>TimeSpentRoom5</t>
  </si>
  <si>
    <t>TimeSpentRoom6</t>
  </si>
  <si>
    <t>TimeSpentRoom7</t>
  </si>
  <si>
    <t>TimeSpentRoom8</t>
  </si>
  <si>
    <t>TimeSpentRoom9</t>
  </si>
  <si>
    <t>NumberOfReturns</t>
  </si>
  <si>
    <t>NumberOfDeaths</t>
  </si>
  <si>
    <t>PositionOnLeaderboard</t>
  </si>
  <si>
    <t>FinalRank</t>
  </si>
  <si>
    <t>NumberOfBadges</t>
  </si>
  <si>
    <t>dominanttype</t>
  </si>
  <si>
    <t>domainpercentage</t>
  </si>
  <si>
    <t>DIAMOND</t>
  </si>
  <si>
    <t>Explorer &amp; Socializer</t>
  </si>
  <si>
    <t>Explorer</t>
  </si>
  <si>
    <t>Achiever</t>
  </si>
  <si>
    <t>Killer &amp; Achiever &amp; Socializer</t>
  </si>
  <si>
    <t>Killer &amp; Achiever</t>
  </si>
  <si>
    <t>Socializer</t>
  </si>
  <si>
    <t>Achiever &amp; Explorer &amp; Socializer</t>
  </si>
  <si>
    <t>Achiever &amp; Explorer</t>
  </si>
  <si>
    <t>Killer &amp; Explorer</t>
  </si>
  <si>
    <t>Killer &amp; Explorer &amp; Socializer</t>
  </si>
  <si>
    <t>Achiever &amp; Socializer</t>
  </si>
  <si>
    <t>Killer &amp; Socializer</t>
  </si>
  <si>
    <t>SUS 1</t>
  </si>
  <si>
    <t>SUS 2</t>
  </si>
  <si>
    <t>SUS 3</t>
  </si>
  <si>
    <t>SUS 4</t>
  </si>
  <si>
    <t>SUS 5</t>
  </si>
  <si>
    <t>SUS 6</t>
  </si>
  <si>
    <t>SUS 7</t>
  </si>
  <si>
    <t>SUS 8</t>
  </si>
  <si>
    <t>SUS 9</t>
  </si>
  <si>
    <t>SUS 10</t>
  </si>
  <si>
    <t>gameenjoy</t>
  </si>
  <si>
    <t>playstyle</t>
  </si>
  <si>
    <t>actionmot</t>
  </si>
  <si>
    <t>methodominant</t>
  </si>
  <si>
    <t>methodenjoyable</t>
  </si>
  <si>
    <t>methodmot</t>
  </si>
  <si>
    <t>5</t>
  </si>
  <si>
    <t>Completely</t>
  </si>
  <si>
    <t>Yes</t>
  </si>
  <si>
    <t>equally</t>
  </si>
  <si>
    <t>game</t>
  </si>
  <si>
    <t>4</t>
  </si>
  <si>
    <t>Mostly</t>
  </si>
  <si>
    <t>3</t>
  </si>
  <si>
    <t>Somewhat</t>
  </si>
  <si>
    <t>No</t>
  </si>
  <si>
    <t>questionnaire</t>
  </si>
  <si>
    <t>NotAtAll</t>
  </si>
  <si>
    <t>Day1 Player Type</t>
  </si>
  <si>
    <t>Day2 Player Type</t>
  </si>
  <si>
    <t>Method Dominant</t>
  </si>
  <si>
    <t>Method Motivation</t>
  </si>
  <si>
    <t>Method Enjoyable</t>
  </si>
  <si>
    <t>STATUS</t>
  </si>
  <si>
    <t>Percentagens:</t>
  </si>
  <si>
    <t xml:space="preserve">nº </t>
  </si>
  <si>
    <t>Consistent Player Type</t>
  </si>
  <si>
    <t>Partial Consistency</t>
  </si>
  <si>
    <t>Complete Transition</t>
  </si>
  <si>
    <t>Accuracy:</t>
  </si>
  <si>
    <t>Achievers (A)</t>
  </si>
  <si>
    <t>Explorers (E)</t>
  </si>
  <si>
    <t>Killers (K)</t>
  </si>
  <si>
    <t>Socializers (S)</t>
  </si>
  <si>
    <t xml:space="preserve">Killers (K) </t>
  </si>
  <si>
    <t>Dominant Player Type</t>
  </si>
  <si>
    <t>Age Group</t>
  </si>
  <si>
    <t>Game Frequency</t>
  </si>
  <si>
    <t>DPT Percentage</t>
  </si>
  <si>
    <t>CVC 1</t>
  </si>
  <si>
    <t>CVC 2</t>
  </si>
  <si>
    <t>CVC 3</t>
  </si>
  <si>
    <t>CVC 4</t>
  </si>
  <si>
    <t>CVC 5</t>
  </si>
  <si>
    <t>CVC 6</t>
  </si>
  <si>
    <t>Time Decision 1</t>
  </si>
  <si>
    <t>Time Decison 2</t>
  </si>
  <si>
    <t>Time Decison 3</t>
  </si>
  <si>
    <t>Time Decison 4</t>
  </si>
  <si>
    <t>Time Decison 5</t>
  </si>
  <si>
    <t>Time Decison 6</t>
  </si>
  <si>
    <t>Overall Decision Average</t>
  </si>
  <si>
    <t>Comp Count</t>
  </si>
  <si>
    <t>Coop Count</t>
  </si>
  <si>
    <t>Comp Average</t>
  </si>
  <si>
    <t>Coop Average</t>
  </si>
  <si>
    <t>Comp</t>
  </si>
  <si>
    <t>Coop</t>
  </si>
  <si>
    <t>SOMA</t>
  </si>
  <si>
    <t>SUS VALUE</t>
  </si>
  <si>
    <t>SUS Av:</t>
  </si>
  <si>
    <t>Gaming Frequency</t>
  </si>
  <si>
    <t>Achiever %</t>
  </si>
  <si>
    <t>Explorer %</t>
  </si>
  <si>
    <t>Socializer %</t>
  </si>
  <si>
    <t>Killer %</t>
  </si>
  <si>
    <t>Time Room 1</t>
  </si>
  <si>
    <t>Time Room 2</t>
  </si>
  <si>
    <t>Time Room 3</t>
  </si>
  <si>
    <t>Time Room 4</t>
  </si>
  <si>
    <t>Time Room 5</t>
  </si>
  <si>
    <t>Time Room 6</t>
  </si>
  <si>
    <t>Time Room 7</t>
  </si>
  <si>
    <t>Time Room 8</t>
  </si>
  <si>
    <t>Time Room 9</t>
  </si>
  <si>
    <t>HIT1 Result</t>
  </si>
  <si>
    <t>HIT1 Time</t>
  </si>
  <si>
    <t>HIT1 Diff</t>
  </si>
  <si>
    <t>HIT2 Result</t>
  </si>
  <si>
    <t>HIT2 Time</t>
  </si>
  <si>
    <t>HIT2 Diff</t>
  </si>
  <si>
    <t>HIT3 Result</t>
  </si>
  <si>
    <t>HIT3 Time</t>
  </si>
  <si>
    <t>HIT3 Diff</t>
  </si>
  <si>
    <t>Position on Leaderboard</t>
  </si>
  <si>
    <t>Final Rank</t>
  </si>
  <si>
    <t>Number of Badges</t>
  </si>
  <si>
    <t>Achieve Silver Rank</t>
  </si>
  <si>
    <t>Achieve Gold Rank</t>
  </si>
  <si>
    <t>Achieve Platinum Rank</t>
  </si>
  <si>
    <t>Achieve Ruby Rank</t>
  </si>
  <si>
    <t>Achieve Diamond Rank</t>
  </si>
  <si>
    <t>Kill 20 zombies</t>
  </si>
  <si>
    <t>Complete a level in under 10 seconds</t>
  </si>
  <si>
    <t>Answer correctly to HIT1 on Dificulty Hard</t>
  </si>
  <si>
    <t>Answer correctly to HIT2 on Dificulty Hard</t>
  </si>
  <si>
    <t>Answer correctly to HIT3 on Dificulty Hard</t>
  </si>
  <si>
    <t>Complete a level without dying</t>
  </si>
  <si>
    <t>Complete the game without dying</t>
  </si>
  <si>
    <t>Collect all treasures in the game</t>
  </si>
  <si>
    <t>R</t>
  </si>
  <si>
    <t>H</t>
  </si>
  <si>
    <t>W</t>
  </si>
  <si>
    <t>M</t>
  </si>
  <si>
    <t>E</t>
  </si>
  <si>
    <t>Overall R answers:</t>
  </si>
  <si>
    <t>Overall W answers:</t>
  </si>
  <si>
    <t>Overall Time:</t>
  </si>
  <si>
    <t>R:</t>
  </si>
  <si>
    <t>W:</t>
  </si>
  <si>
    <t>Overall R %:</t>
  </si>
  <si>
    <t>Overall W%:</t>
  </si>
  <si>
    <t>Time Averages:</t>
  </si>
  <si>
    <t>OVERALL</t>
  </si>
  <si>
    <t>HIT 1</t>
  </si>
  <si>
    <t>HIT 2</t>
  </si>
  <si>
    <t>HIT 3</t>
  </si>
  <si>
    <t>Easy</t>
  </si>
  <si>
    <t>Medium</t>
  </si>
  <si>
    <t>Hard</t>
  </si>
  <si>
    <t>Desv. 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</si>
</sst>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00"/>
    <numFmt numFmtId="166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4" borderId="0" xfId="0" applyFill="1"/>
    <xf numFmtId="0" fontId="2" fillId="2" borderId="0" xfId="0" applyFont="1" applyFill="1" applyAlignment="1">
      <alignment horizontal="center"/>
    </xf>
    <xf numFmtId="0" fontId="2" fillId="3" borderId="0" xfId="0" applyFont="1" applyFill="1"/>
    <xf numFmtId="164" fontId="0" fillId="0" borderId="0" xfId="0" applyNumberFormat="1"/>
    <xf numFmtId="165" fontId="0" fillId="0" borderId="0" xfId="0" applyNumberFormat="1"/>
    <xf numFmtId="0" fontId="0" fillId="5" borderId="0" xfId="0" applyFill="1"/>
    <xf numFmtId="49" fontId="0" fillId="0" borderId="0" xfId="0" applyNumberFormat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10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10" fontId="0" fillId="0" borderId="0" xfId="0" applyNumberFormat="1"/>
    <xf numFmtId="166" fontId="0" fillId="0" borderId="0" xfId="2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10" fontId="0" fillId="0" borderId="1" xfId="1" applyNumberFormat="1" applyFont="1" applyBorder="1"/>
    <xf numFmtId="0" fontId="3" fillId="7" borderId="3" xfId="0" applyFont="1" applyFill="1" applyBorder="1"/>
    <xf numFmtId="0" fontId="3" fillId="7" borderId="4" xfId="0" applyFont="1" applyFill="1" applyBorder="1"/>
    <xf numFmtId="0" fontId="3" fillId="7" borderId="5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8" borderId="0" xfId="0" applyFont="1" applyFill="1"/>
    <xf numFmtId="0" fontId="0" fillId="0" borderId="1" xfId="0" applyBorder="1" applyAlignment="1">
      <alignment horizontal="center"/>
    </xf>
    <xf numFmtId="0" fontId="0" fillId="0" borderId="4" xfId="0" applyFont="1" applyBorder="1"/>
    <xf numFmtId="0" fontId="0" fillId="8" borderId="3" xfId="0" applyFont="1" applyFill="1" applyBorder="1"/>
    <xf numFmtId="0" fontId="0" fillId="8" borderId="4" xfId="0" applyFont="1" applyFill="1" applyBorder="1"/>
    <xf numFmtId="0" fontId="0" fillId="8" borderId="5" xfId="0" applyFont="1" applyFill="1" applyBorder="1"/>
    <xf numFmtId="0" fontId="0" fillId="0" borderId="3" xfId="0" applyFont="1" applyBorder="1"/>
    <xf numFmtId="0" fontId="0" fillId="0" borderId="5" xfId="0" applyFont="1" applyBorder="1"/>
    <xf numFmtId="0" fontId="3" fillId="7" borderId="6" xfId="0" applyFont="1" applyFill="1" applyBorder="1"/>
    <xf numFmtId="0" fontId="0" fillId="8" borderId="7" xfId="0" applyFill="1" applyBorder="1"/>
  </cellXfs>
  <cellStyles count="3">
    <cellStyle name="Normal" xfId="0" builtinId="0"/>
    <cellStyle name="Percentagem" xfId="1" builtinId="5"/>
    <cellStyle name="Vírgula" xfId="2" builtinId="3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3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[ResultsData.xlsx]Folha1!Tabela Dinâmica25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Contagem de PlayerNumber por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Folha1!$A$4:$A$8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</c:strCache>
            </c:strRef>
          </c:cat>
          <c:val>
            <c:numRef>
              <c:f>Folha1!$B$4:$B$8</c:f>
              <c:numCache>
                <c:formatCode>General</c:formatCode>
                <c:ptCount val="5"/>
                <c:pt idx="0">
                  <c:v>32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5-4D31-9135-1A3818E1E8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4876767"/>
        <c:axId val="1664875327"/>
      </c:barChart>
      <c:catAx>
        <c:axId val="16648767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4875327"/>
        <c:crosses val="autoZero"/>
        <c:auto val="1"/>
        <c:lblAlgn val="ctr"/>
        <c:lblOffset val="100"/>
        <c:noMultiLvlLbl val="0"/>
      </c:catAx>
      <c:valAx>
        <c:axId val="16648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487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[ResultsData.xlsx]Folha2!Tabela Dinâmica36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Contagem de PlayerNumber por OftenPlayVideoGames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Folha2!$A$4:$A$7</c:f>
              <c:strCache>
                <c:ptCount val="4"/>
                <c:pt idx="0">
                  <c:v>1-2</c:v>
                </c:pt>
                <c:pt idx="1">
                  <c:v>3-4</c:v>
                </c:pt>
                <c:pt idx="2">
                  <c:v>5_or_more</c:v>
                </c:pt>
                <c:pt idx="3">
                  <c:v>rarely</c:v>
                </c:pt>
              </c:strCache>
            </c:strRef>
          </c:cat>
          <c:val>
            <c:numRef>
              <c:f>Folha2!$B$4:$B$7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20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6-4780-9E91-79600165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736735"/>
        <c:axId val="1661738175"/>
      </c:barChart>
      <c:catAx>
        <c:axId val="166173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1738175"/>
        <c:crosses val="autoZero"/>
        <c:auto val="1"/>
        <c:lblAlgn val="ctr"/>
        <c:lblOffset val="100"/>
        <c:noMultiLvlLbl val="0"/>
      </c:catAx>
      <c:valAx>
        <c:axId val="16617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173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[ResultsData.xlsx]Folha5!Tabela Dinâmica43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Contagem de PlayerNumber por Dominant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Folha5!$B$3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Folha5!$A$4:$A$11</c:f>
              <c:strCache>
                <c:ptCount val="8"/>
                <c:pt idx="0">
                  <c:v>-Achiever</c:v>
                </c:pt>
                <c:pt idx="1">
                  <c:v>-Achiever-Explorer</c:v>
                </c:pt>
                <c:pt idx="2">
                  <c:v>-Explorer</c:v>
                </c:pt>
                <c:pt idx="3">
                  <c:v>Killer</c:v>
                </c:pt>
                <c:pt idx="4">
                  <c:v>Killer-Achiever</c:v>
                </c:pt>
                <c:pt idx="5">
                  <c:v>Killer-Achiever-Explorer</c:v>
                </c:pt>
                <c:pt idx="6">
                  <c:v>-Socializer</c:v>
                </c:pt>
                <c:pt idx="7">
                  <c:v>-Socializer-Explorer</c:v>
                </c:pt>
              </c:strCache>
            </c:strRef>
          </c:cat>
          <c:val>
            <c:numRef>
              <c:f>Folha5!$B$4:$B$11</c:f>
              <c:numCache>
                <c:formatCode>General</c:formatCode>
                <c:ptCount val="8"/>
                <c:pt idx="0">
                  <c:v>9</c:v>
                </c:pt>
                <c:pt idx="1">
                  <c:v>1</c:v>
                </c:pt>
                <c:pt idx="2">
                  <c:v>15</c:v>
                </c:pt>
                <c:pt idx="3">
                  <c:v>9</c:v>
                </c:pt>
                <c:pt idx="4">
                  <c:v>2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7-4D89-95B8-60A0A4758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4872447"/>
        <c:axId val="1664872927"/>
      </c:barChart>
      <c:catAx>
        <c:axId val="1664872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4872927"/>
        <c:crosses val="autoZero"/>
        <c:auto val="1"/>
        <c:lblAlgn val="ctr"/>
        <c:lblOffset val="100"/>
        <c:noMultiLvlLbl val="0"/>
      </c:catAx>
      <c:valAx>
        <c:axId val="16648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48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563879</xdr:colOff>
      <xdr:row>7</xdr:row>
      <xdr:rowOff>172401</xdr:rowOff>
    </xdr:from>
    <xdr:to>
      <xdr:col>19</xdr:col>
      <xdr:colOff>489584</xdr:colOff>
      <xdr:row>31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9A33CE-E415-773B-71F4-C52AAA4BC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6</xdr:row>
      <xdr:rowOff>54291</xdr:rowOff>
    </xdr:from>
    <xdr:to>
      <xdr:col>18</xdr:col>
      <xdr:colOff>457200</xdr:colOff>
      <xdr:row>31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16DA6D-ECE4-2C71-C7EF-F530C82FE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245745</xdr:colOff>
      <xdr:row>5</xdr:row>
      <xdr:rowOff>77151</xdr:rowOff>
    </xdr:from>
    <xdr:to>
      <xdr:col>22</xdr:col>
      <xdr:colOff>28575</xdr:colOff>
      <xdr:row>32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B2C82C-7D15-4E13-DA67-2E053C0AA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10</xdr:row>
      <xdr:rowOff>0</xdr:rowOff>
    </xdr:from>
    <xdr:to>
      <xdr:col>24</xdr:col>
      <xdr:colOff>561975</xdr:colOff>
      <xdr:row>37</xdr:row>
      <xdr:rowOff>167640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5ED5DD7-3F36-6E8F-A4EE-D88754050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3050" y="1809750"/>
          <a:ext cx="7884683" cy="50482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ogo Guimarães" refreshedDate="45719.592286689818" createdVersion="8" refreshedVersion="8" minRefreshableVersion="3" recordCount="45" xr:uid="{F7C2B1CA-0B21-4DD3-BE2D-AE7D136CA080}">
  <cacheSource type="worksheet">
    <worksheetSource ref="A1:K46" sheet="PreQuestData"/>
  </cacheSource>
  <cacheFields count="12">
    <cacheField name="PlayerNumber" numFmtId="0">
      <sharedItems containsSemiMixedTypes="0" containsString="0" containsNumber="1" containsInteger="1" minValue="1" maxValue="57"/>
    </cacheField>
    <cacheField name="Age" numFmtId="0">
      <sharedItems count="5">
        <s v="18-24"/>
        <s v="25-34"/>
        <s v="35-44"/>
        <s v="55-64"/>
        <s v="45-54"/>
      </sharedItems>
    </cacheField>
    <cacheField name="OftenPlayVideoGames" numFmtId="0">
      <sharedItems/>
    </cacheField>
    <cacheField name="KCount" numFmtId="0">
      <sharedItems containsSemiMixedTypes="0" containsString="0" containsNumber="1" containsInteger="1" minValue="0" maxValue="14"/>
    </cacheField>
    <cacheField name="ACount" numFmtId="0">
      <sharedItems containsSemiMixedTypes="0" containsString="0" containsNumber="1" containsInteger="1" minValue="2" maxValue="15"/>
    </cacheField>
    <cacheField name="SCount" numFmtId="0">
      <sharedItems containsSemiMixedTypes="0" containsString="0" containsNumber="1" containsInteger="1" minValue="2" maxValue="13"/>
    </cacheField>
    <cacheField name="ECount" numFmtId="0">
      <sharedItems containsSemiMixedTypes="0" containsString="0" containsNumber="1" containsInteger="1" minValue="2" maxValue="13"/>
    </cacheField>
    <cacheField name="KPercentage" numFmtId="0">
      <sharedItems containsSemiMixedTypes="0" containsString="0" containsNumber="1" minValue="0" maxValue="46.6666679"/>
    </cacheField>
    <cacheField name="APercentage" numFmtId="0">
      <sharedItems containsSemiMixedTypes="0" containsString="0" containsNumber="1" minValue="6.6666665099999998" maxValue="50"/>
    </cacheField>
    <cacheField name="SPercentage" numFmtId="0">
      <sharedItems containsSemiMixedTypes="0" containsString="0" containsNumber="1" minValue="6.6666665099999998" maxValue="43.3333321"/>
    </cacheField>
    <cacheField name="EPercentage" numFmtId="0">
      <sharedItems containsSemiMixedTypes="0" containsString="0" containsNumber="1" minValue="6.6666665099999998" maxValue="43.3333321"/>
    </cacheField>
    <cacheField name="Dominant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ogo Guimarães" refreshedDate="45719.592814930555" createdVersion="8" refreshedVersion="8" minRefreshableVersion="3" recordCount="45" xr:uid="{A6E4469E-593E-41AA-8035-9BD25EDF71C2}">
  <cacheSource type="worksheet">
    <worksheetSource ref="A1:K46" sheet="PreQuestData"/>
  </cacheSource>
  <cacheFields count="12">
    <cacheField name="PlayerNumber" numFmtId="0">
      <sharedItems containsSemiMixedTypes="0" containsString="0" containsNumber="1" containsInteger="1" minValue="1" maxValue="57"/>
    </cacheField>
    <cacheField name="Age" numFmtId="0">
      <sharedItems/>
    </cacheField>
    <cacheField name="OftenPlayVideoGames" numFmtId="0">
      <sharedItems count="4">
        <s v="3-4"/>
        <s v="5_or_more"/>
        <s v="1-2"/>
        <s v="rarely"/>
      </sharedItems>
    </cacheField>
    <cacheField name="KCount" numFmtId="0">
      <sharedItems containsSemiMixedTypes="0" containsString="0" containsNumber="1" containsInteger="1" minValue="0" maxValue="14"/>
    </cacheField>
    <cacheField name="ACount" numFmtId="0">
      <sharedItems containsSemiMixedTypes="0" containsString="0" containsNumber="1" containsInteger="1" minValue="2" maxValue="15"/>
    </cacheField>
    <cacheField name="SCount" numFmtId="0">
      <sharedItems containsSemiMixedTypes="0" containsString="0" containsNumber="1" containsInteger="1" minValue="2" maxValue="13"/>
    </cacheField>
    <cacheField name="ECount" numFmtId="0">
      <sharedItems containsSemiMixedTypes="0" containsString="0" containsNumber="1" containsInteger="1" minValue="2" maxValue="13"/>
    </cacheField>
    <cacheField name="KPercentage" numFmtId="0">
      <sharedItems containsSemiMixedTypes="0" containsString="0" containsNumber="1" minValue="0" maxValue="46.6666679"/>
    </cacheField>
    <cacheField name="APercentage" numFmtId="0">
      <sharedItems containsSemiMixedTypes="0" containsString="0" containsNumber="1" minValue="6.6666665099999998" maxValue="50"/>
    </cacheField>
    <cacheField name="SPercentage" numFmtId="0">
      <sharedItems containsSemiMixedTypes="0" containsString="0" containsNumber="1" minValue="6.6666665099999998" maxValue="43.3333321"/>
    </cacheField>
    <cacheField name="EPercentage" numFmtId="0">
      <sharedItems containsSemiMixedTypes="0" containsString="0" containsNumber="1" minValue="6.6666665099999998" maxValue="43.3333321"/>
    </cacheField>
    <cacheField name="Dominant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ogo Guimarães" refreshedDate="45719.596342245371" createdVersion="8" refreshedVersion="8" minRefreshableVersion="3" recordCount="45" xr:uid="{B83195C5-D765-45C2-9022-0F84B2FF317E}">
  <cacheSource type="worksheet">
    <worksheetSource ref="A1:B46" sheet="Folha3"/>
  </cacheSource>
  <cacheFields count="2">
    <cacheField name="PlayerNumber" numFmtId="0">
      <sharedItems containsSemiMixedTypes="0" containsString="0" containsNumber="1" containsInteger="1" minValue="1" maxValue="57"/>
    </cacheField>
    <cacheField name="Dominant Type" numFmtId="0">
      <sharedItems count="8">
        <s v="Killer"/>
        <s v="-Explorer"/>
        <s v="-Achiever"/>
        <s v="-Socializer"/>
        <s v="Killer-Achiever-Explorer"/>
        <s v="Killer-Achiever"/>
        <s v="-Achiever-Explorer"/>
        <s v="-Socializer-Explor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1"/>
    <x v="0"/>
    <s v="3-4"/>
    <n v="12"/>
    <n v="9"/>
    <n v="2"/>
    <n v="7"/>
    <n v="40"/>
    <n v="30"/>
    <n v="6.6666665099999998"/>
    <n v="23.333334000000001"/>
    <s v="Killer"/>
  </r>
  <r>
    <n v="2"/>
    <x v="1"/>
    <s v="3-4"/>
    <n v="7"/>
    <n v="8"/>
    <n v="4"/>
    <n v="11"/>
    <n v="23.333334000000001"/>
    <n v="26.666665999999999"/>
    <n v="13.333333"/>
    <n v="36.6666679"/>
    <s v="-Explorer"/>
  </r>
  <r>
    <n v="3"/>
    <x v="0"/>
    <s v="5_or_more"/>
    <n v="6"/>
    <n v="15"/>
    <n v="5"/>
    <n v="4"/>
    <n v="20"/>
    <n v="50"/>
    <n v="16.666665999999999"/>
    <n v="13.333333"/>
    <s v="-Achiever"/>
  </r>
  <r>
    <n v="4"/>
    <x v="0"/>
    <s v="5_or_more"/>
    <n v="8"/>
    <n v="10"/>
    <n v="5"/>
    <n v="7"/>
    <n v="26.666665999999999"/>
    <n v="33.3333321"/>
    <n v="16.666665999999999"/>
    <n v="23.333334000000001"/>
    <s v="-Achiever"/>
  </r>
  <r>
    <n v="5"/>
    <x v="0"/>
    <s v="1-2"/>
    <n v="9"/>
    <n v="6"/>
    <n v="7"/>
    <n v="8"/>
    <n v="30"/>
    <n v="20"/>
    <n v="23.333334000000001"/>
    <n v="26.666665999999999"/>
    <s v="Killer"/>
  </r>
  <r>
    <n v="6"/>
    <x v="0"/>
    <s v="3-4"/>
    <n v="8"/>
    <n v="10"/>
    <n v="7"/>
    <n v="5"/>
    <n v="26.666665999999999"/>
    <n v="33.3333321"/>
    <n v="23.333334000000001"/>
    <n v="16.666665999999999"/>
    <s v="-Achiever"/>
  </r>
  <r>
    <n v="8"/>
    <x v="0"/>
    <s v="5_or_more"/>
    <n v="13"/>
    <n v="10"/>
    <n v="5"/>
    <n v="2"/>
    <n v="43.3333321"/>
    <n v="33.3333321"/>
    <n v="16.666665999999999"/>
    <n v="6.6666665099999998"/>
    <s v="Killer"/>
  </r>
  <r>
    <n v="9"/>
    <x v="0"/>
    <s v="5_or_more"/>
    <n v="8"/>
    <n v="9"/>
    <n v="7"/>
    <n v="6"/>
    <n v="26.666665999999999"/>
    <n v="30"/>
    <n v="23.333334000000001"/>
    <n v="20"/>
    <s v="-Achiever"/>
  </r>
  <r>
    <n v="10"/>
    <x v="0"/>
    <s v="3-4"/>
    <n v="7"/>
    <n v="7"/>
    <n v="5"/>
    <n v="11"/>
    <n v="23.333334000000001"/>
    <n v="23.333334000000001"/>
    <n v="16.666665999999999"/>
    <n v="36.6666679"/>
    <s v="-Explorer"/>
  </r>
  <r>
    <n v="11"/>
    <x v="1"/>
    <s v="5_or_more"/>
    <n v="0"/>
    <n v="10"/>
    <n v="7"/>
    <n v="13"/>
    <n v="0"/>
    <n v="33.3333321"/>
    <n v="23.333334000000001"/>
    <n v="43.3333321"/>
    <s v="-Explorer"/>
  </r>
  <r>
    <n v="12"/>
    <x v="0"/>
    <s v="5_or_more"/>
    <n v="6"/>
    <n v="8"/>
    <n v="9"/>
    <n v="7"/>
    <n v="20"/>
    <n v="26.666665999999999"/>
    <n v="30"/>
    <n v="23.333334000000001"/>
    <s v="-Socializer"/>
  </r>
  <r>
    <n v="13"/>
    <x v="0"/>
    <s v="5_or_more"/>
    <n v="4"/>
    <n v="6"/>
    <n v="7"/>
    <n v="13"/>
    <n v="13.333333"/>
    <n v="20"/>
    <n v="23.333334000000001"/>
    <n v="43.3333321"/>
    <s v="-Explorer"/>
  </r>
  <r>
    <n v="14"/>
    <x v="0"/>
    <s v="5_or_more"/>
    <n v="7"/>
    <n v="7"/>
    <n v="7"/>
    <n v="9"/>
    <n v="23.333334000000001"/>
    <n v="23.333334000000001"/>
    <n v="23.333334000000001"/>
    <n v="30"/>
    <s v="-Explorer"/>
  </r>
  <r>
    <n v="15"/>
    <x v="0"/>
    <s v="3-4"/>
    <n v="12"/>
    <n v="7"/>
    <n v="4"/>
    <n v="7"/>
    <n v="40"/>
    <n v="23.333334000000001"/>
    <n v="13.333333"/>
    <n v="23.333334000000001"/>
    <s v="Killer"/>
  </r>
  <r>
    <n v="17"/>
    <x v="0"/>
    <s v="1-2"/>
    <n v="6"/>
    <n v="10"/>
    <n v="8"/>
    <n v="6"/>
    <n v="20"/>
    <n v="33.3333321"/>
    <n v="26.666665999999999"/>
    <n v="20"/>
    <s v="-Achiever"/>
  </r>
  <r>
    <n v="18"/>
    <x v="0"/>
    <s v="5_or_more"/>
    <n v="8"/>
    <n v="8"/>
    <n v="3"/>
    <n v="11"/>
    <n v="26.666665999999999"/>
    <n v="26.666665999999999"/>
    <n v="10"/>
    <n v="36.6666679"/>
    <s v="-Explorer"/>
  </r>
  <r>
    <n v="20"/>
    <x v="0"/>
    <s v="5_or_more"/>
    <n v="8"/>
    <n v="8"/>
    <n v="6"/>
    <n v="8"/>
    <n v="26.666665999999999"/>
    <n v="26.666665999999999"/>
    <n v="20"/>
    <n v="26.666665999999999"/>
    <s v="Killer-Achiever-Explorer"/>
  </r>
  <r>
    <n v="22"/>
    <x v="0"/>
    <s v="1-2"/>
    <n v="10"/>
    <n v="10"/>
    <n v="6"/>
    <n v="4"/>
    <n v="33.3333321"/>
    <n v="33.3333321"/>
    <n v="20"/>
    <n v="13.333333"/>
    <s v="Killer-Achiever"/>
  </r>
  <r>
    <n v="24"/>
    <x v="0"/>
    <s v="3-4"/>
    <n v="7"/>
    <n v="5"/>
    <n v="11"/>
    <n v="7"/>
    <n v="23.333334000000001"/>
    <n v="16.666665999999999"/>
    <n v="36.6666679"/>
    <n v="23.333334000000001"/>
    <s v="-Socializer"/>
  </r>
  <r>
    <n v="25"/>
    <x v="0"/>
    <s v="5_or_more"/>
    <n v="14"/>
    <n v="9"/>
    <n v="5"/>
    <n v="2"/>
    <n v="46.6666679"/>
    <n v="30"/>
    <n v="16.666665999999999"/>
    <n v="6.6666665099999998"/>
    <s v="Killer"/>
  </r>
  <r>
    <n v="26"/>
    <x v="0"/>
    <s v="1-2"/>
    <n v="9"/>
    <n v="6"/>
    <n v="8"/>
    <n v="7"/>
    <n v="30"/>
    <n v="20"/>
    <n v="26.666665999999999"/>
    <n v="23.333334000000001"/>
    <s v="Killer"/>
  </r>
  <r>
    <n v="27"/>
    <x v="0"/>
    <s v="5_or_more"/>
    <n v="9"/>
    <n v="12"/>
    <n v="2"/>
    <n v="7"/>
    <n v="30"/>
    <n v="40"/>
    <n v="6.6666665099999998"/>
    <n v="23.333334000000001"/>
    <s v="-Achiever"/>
  </r>
  <r>
    <n v="28"/>
    <x v="1"/>
    <s v="5_or_more"/>
    <n v="6"/>
    <n v="8"/>
    <n v="5"/>
    <n v="11"/>
    <n v="20"/>
    <n v="26.666665999999999"/>
    <n v="16.666665999999999"/>
    <n v="36.6666679"/>
    <s v="-Explorer"/>
  </r>
  <r>
    <n v="29"/>
    <x v="0"/>
    <s v="rarely"/>
    <n v="5"/>
    <n v="9"/>
    <n v="7"/>
    <n v="9"/>
    <n v="16.666665999999999"/>
    <n v="30"/>
    <n v="23.333334000000001"/>
    <n v="30"/>
    <s v="-Achiever-Explorer"/>
  </r>
  <r>
    <n v="31"/>
    <x v="0"/>
    <s v="5_or_more"/>
    <n v="12"/>
    <n v="4"/>
    <n v="8"/>
    <n v="6"/>
    <n v="40"/>
    <n v="13.333333"/>
    <n v="26.666665999999999"/>
    <n v="20"/>
    <s v="Killer"/>
  </r>
  <r>
    <n v="33"/>
    <x v="1"/>
    <s v="rarely"/>
    <n v="7"/>
    <n v="7"/>
    <n v="5"/>
    <n v="11"/>
    <n v="23.333334000000001"/>
    <n v="23.333334000000001"/>
    <n v="16.666665999999999"/>
    <n v="36.6666679"/>
    <s v="-Explorer"/>
  </r>
  <r>
    <n v="35"/>
    <x v="0"/>
    <s v="1-2"/>
    <n v="8"/>
    <n v="5"/>
    <n v="10"/>
    <n v="7"/>
    <n v="26.666665999999999"/>
    <n v="16.666665999999999"/>
    <n v="33.3333321"/>
    <n v="23.333334000000001"/>
    <s v="-Socializer"/>
  </r>
  <r>
    <n v="38"/>
    <x v="2"/>
    <s v="1-2"/>
    <n v="2"/>
    <n v="12"/>
    <n v="6"/>
    <n v="10"/>
    <n v="6.6666665099999998"/>
    <n v="40"/>
    <n v="20"/>
    <n v="33.3333321"/>
    <s v="-Achiever"/>
  </r>
  <r>
    <n v="39"/>
    <x v="0"/>
    <s v="5_or_more"/>
    <n v="4"/>
    <n v="8"/>
    <n v="8"/>
    <n v="10"/>
    <n v="13.333333"/>
    <n v="26.666665999999999"/>
    <n v="26.666665999999999"/>
    <n v="33.3333321"/>
    <s v="-Explorer"/>
  </r>
  <r>
    <n v="40"/>
    <x v="1"/>
    <s v="5_or_more"/>
    <n v="11"/>
    <n v="6"/>
    <n v="7"/>
    <n v="6"/>
    <n v="36.6666679"/>
    <n v="20"/>
    <n v="23.333334000000001"/>
    <n v="20"/>
    <s v="Killer"/>
  </r>
  <r>
    <n v="41"/>
    <x v="0"/>
    <s v="rarely"/>
    <n v="7"/>
    <n v="7"/>
    <n v="7"/>
    <n v="9"/>
    <n v="23.333334000000001"/>
    <n v="23.333334000000001"/>
    <n v="23.333334000000001"/>
    <n v="30"/>
    <s v="-Explorer"/>
  </r>
  <r>
    <n v="42"/>
    <x v="0"/>
    <s v="3-4"/>
    <n v="5"/>
    <n v="5"/>
    <n v="12"/>
    <n v="8"/>
    <n v="16.666665999999999"/>
    <n v="16.666665999999999"/>
    <n v="40"/>
    <n v="26.666665999999999"/>
    <s v="-Socializer"/>
  </r>
  <r>
    <n v="43"/>
    <x v="0"/>
    <s v="3-4"/>
    <n v="8"/>
    <n v="9"/>
    <n v="5"/>
    <n v="8"/>
    <n v="26.666665999999999"/>
    <n v="30"/>
    <n v="16.666665999999999"/>
    <n v="26.666665999999999"/>
    <s v="-Achiever"/>
  </r>
  <r>
    <n v="44"/>
    <x v="0"/>
    <s v="5_or_more"/>
    <n v="11"/>
    <n v="2"/>
    <n v="8"/>
    <n v="9"/>
    <n v="36.6666679"/>
    <n v="6.6666665099999998"/>
    <n v="26.666665999999999"/>
    <n v="30"/>
    <s v="Killer"/>
  </r>
  <r>
    <n v="45"/>
    <x v="0"/>
    <s v="5_or_more"/>
    <n v="9"/>
    <n v="10"/>
    <n v="6"/>
    <n v="5"/>
    <n v="30"/>
    <n v="33.3333321"/>
    <n v="20"/>
    <n v="16.666665999999999"/>
    <s v="-Achiever"/>
  </r>
  <r>
    <n v="46"/>
    <x v="3"/>
    <s v="3-4"/>
    <n v="0"/>
    <n v="10"/>
    <n v="13"/>
    <n v="7"/>
    <n v="0"/>
    <n v="33.3333321"/>
    <n v="43.3333321"/>
    <n v="23.333334000000001"/>
    <s v="-Socializer"/>
  </r>
  <r>
    <n v="47"/>
    <x v="3"/>
    <s v="rarely"/>
    <n v="12"/>
    <n v="12"/>
    <n v="2"/>
    <n v="4"/>
    <n v="40"/>
    <n v="40"/>
    <n v="6.6666665099999998"/>
    <n v="13.333333"/>
    <s v="Killer-Achiever"/>
  </r>
  <r>
    <n v="48"/>
    <x v="4"/>
    <s v="1-2"/>
    <n v="0"/>
    <n v="10"/>
    <n v="11"/>
    <n v="9"/>
    <n v="0"/>
    <n v="33.3333321"/>
    <n v="36.6666679"/>
    <n v="30"/>
    <s v="-Socializer"/>
  </r>
  <r>
    <n v="49"/>
    <x v="4"/>
    <s v="5_or_more"/>
    <n v="5"/>
    <n v="9"/>
    <n v="5"/>
    <n v="11"/>
    <n v="16.666665999999999"/>
    <n v="30"/>
    <n v="16.666665999999999"/>
    <n v="36.6666679"/>
    <s v="-Explorer"/>
  </r>
  <r>
    <n v="50"/>
    <x v="0"/>
    <s v="1-2"/>
    <n v="4"/>
    <n v="6"/>
    <n v="10"/>
    <n v="10"/>
    <n v="13.333333"/>
    <n v="20"/>
    <n v="33.3333321"/>
    <n v="33.3333321"/>
    <s v="-Socializer-Explorer"/>
  </r>
  <r>
    <n v="51"/>
    <x v="4"/>
    <s v="rarely"/>
    <n v="6"/>
    <n v="5"/>
    <n v="8"/>
    <n v="11"/>
    <n v="20"/>
    <n v="16.666665999999999"/>
    <n v="26.666665999999999"/>
    <n v="36.6666679"/>
    <s v="-Explorer"/>
  </r>
  <r>
    <n v="52"/>
    <x v="4"/>
    <s v="rarely"/>
    <n v="7"/>
    <n v="6"/>
    <n v="7"/>
    <n v="10"/>
    <n v="23.333334000000001"/>
    <n v="20"/>
    <n v="23.333334000000001"/>
    <n v="33.3333321"/>
    <s v="-Explorer"/>
  </r>
  <r>
    <n v="53"/>
    <x v="4"/>
    <s v="5_or_more"/>
    <n v="3"/>
    <n v="7"/>
    <n v="12"/>
    <n v="8"/>
    <n v="10"/>
    <n v="23.333334000000001"/>
    <n v="40"/>
    <n v="26.666665999999999"/>
    <s v="-Socializer"/>
  </r>
  <r>
    <n v="56"/>
    <x v="0"/>
    <s v="rarely"/>
    <n v="8"/>
    <n v="7"/>
    <n v="5"/>
    <n v="10"/>
    <n v="26.666665999999999"/>
    <n v="23.333334000000001"/>
    <n v="16.666665999999999"/>
    <n v="33.3333321"/>
    <s v="-Explorer"/>
  </r>
  <r>
    <n v="57"/>
    <x v="0"/>
    <s v="rarely"/>
    <n v="9"/>
    <n v="6"/>
    <n v="5"/>
    <n v="10"/>
    <n v="30"/>
    <n v="20"/>
    <n v="16.666665999999999"/>
    <n v="33.3333321"/>
    <s v="-Explor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1"/>
    <s v="18-24"/>
    <x v="0"/>
    <n v="12"/>
    <n v="9"/>
    <n v="2"/>
    <n v="7"/>
    <n v="40"/>
    <n v="30"/>
    <n v="6.6666665099999998"/>
    <n v="23.333334000000001"/>
    <s v="Killer"/>
  </r>
  <r>
    <n v="2"/>
    <s v="25-34"/>
    <x v="0"/>
    <n v="7"/>
    <n v="8"/>
    <n v="4"/>
    <n v="11"/>
    <n v="23.333334000000001"/>
    <n v="26.666665999999999"/>
    <n v="13.333333"/>
    <n v="36.6666679"/>
    <s v="-Explorer"/>
  </r>
  <r>
    <n v="3"/>
    <s v="18-24"/>
    <x v="1"/>
    <n v="6"/>
    <n v="15"/>
    <n v="5"/>
    <n v="4"/>
    <n v="20"/>
    <n v="50"/>
    <n v="16.666665999999999"/>
    <n v="13.333333"/>
    <s v="-Achiever"/>
  </r>
  <r>
    <n v="4"/>
    <s v="18-24"/>
    <x v="1"/>
    <n v="8"/>
    <n v="10"/>
    <n v="5"/>
    <n v="7"/>
    <n v="26.666665999999999"/>
    <n v="33.3333321"/>
    <n v="16.666665999999999"/>
    <n v="23.333334000000001"/>
    <s v="-Achiever"/>
  </r>
  <r>
    <n v="5"/>
    <s v="18-24"/>
    <x v="2"/>
    <n v="9"/>
    <n v="6"/>
    <n v="7"/>
    <n v="8"/>
    <n v="30"/>
    <n v="20"/>
    <n v="23.333334000000001"/>
    <n v="26.666665999999999"/>
    <s v="Killer"/>
  </r>
  <r>
    <n v="6"/>
    <s v="18-24"/>
    <x v="0"/>
    <n v="8"/>
    <n v="10"/>
    <n v="7"/>
    <n v="5"/>
    <n v="26.666665999999999"/>
    <n v="33.3333321"/>
    <n v="23.333334000000001"/>
    <n v="16.666665999999999"/>
    <s v="-Achiever"/>
  </r>
  <r>
    <n v="8"/>
    <s v="18-24"/>
    <x v="1"/>
    <n v="13"/>
    <n v="10"/>
    <n v="5"/>
    <n v="2"/>
    <n v="43.3333321"/>
    <n v="33.3333321"/>
    <n v="16.666665999999999"/>
    <n v="6.6666665099999998"/>
    <s v="Killer"/>
  </r>
  <r>
    <n v="9"/>
    <s v="18-24"/>
    <x v="1"/>
    <n v="8"/>
    <n v="9"/>
    <n v="7"/>
    <n v="6"/>
    <n v="26.666665999999999"/>
    <n v="30"/>
    <n v="23.333334000000001"/>
    <n v="20"/>
    <s v="-Achiever"/>
  </r>
  <r>
    <n v="10"/>
    <s v="18-24"/>
    <x v="0"/>
    <n v="7"/>
    <n v="7"/>
    <n v="5"/>
    <n v="11"/>
    <n v="23.333334000000001"/>
    <n v="23.333334000000001"/>
    <n v="16.666665999999999"/>
    <n v="36.6666679"/>
    <s v="-Explorer"/>
  </r>
  <r>
    <n v="11"/>
    <s v="25-34"/>
    <x v="1"/>
    <n v="0"/>
    <n v="10"/>
    <n v="7"/>
    <n v="13"/>
    <n v="0"/>
    <n v="33.3333321"/>
    <n v="23.333334000000001"/>
    <n v="43.3333321"/>
    <s v="-Explorer"/>
  </r>
  <r>
    <n v="12"/>
    <s v="18-24"/>
    <x v="1"/>
    <n v="6"/>
    <n v="8"/>
    <n v="9"/>
    <n v="7"/>
    <n v="20"/>
    <n v="26.666665999999999"/>
    <n v="30"/>
    <n v="23.333334000000001"/>
    <s v="-Socializer"/>
  </r>
  <r>
    <n v="13"/>
    <s v="18-24"/>
    <x v="1"/>
    <n v="4"/>
    <n v="6"/>
    <n v="7"/>
    <n v="13"/>
    <n v="13.333333"/>
    <n v="20"/>
    <n v="23.333334000000001"/>
    <n v="43.3333321"/>
    <s v="-Explorer"/>
  </r>
  <r>
    <n v="14"/>
    <s v="18-24"/>
    <x v="1"/>
    <n v="7"/>
    <n v="7"/>
    <n v="7"/>
    <n v="9"/>
    <n v="23.333334000000001"/>
    <n v="23.333334000000001"/>
    <n v="23.333334000000001"/>
    <n v="30"/>
    <s v="-Explorer"/>
  </r>
  <r>
    <n v="15"/>
    <s v="18-24"/>
    <x v="0"/>
    <n v="12"/>
    <n v="7"/>
    <n v="4"/>
    <n v="7"/>
    <n v="40"/>
    <n v="23.333334000000001"/>
    <n v="13.333333"/>
    <n v="23.333334000000001"/>
    <s v="Killer"/>
  </r>
  <r>
    <n v="17"/>
    <s v="18-24"/>
    <x v="2"/>
    <n v="6"/>
    <n v="10"/>
    <n v="8"/>
    <n v="6"/>
    <n v="20"/>
    <n v="33.3333321"/>
    <n v="26.666665999999999"/>
    <n v="20"/>
    <s v="-Achiever"/>
  </r>
  <r>
    <n v="18"/>
    <s v="18-24"/>
    <x v="1"/>
    <n v="8"/>
    <n v="8"/>
    <n v="3"/>
    <n v="11"/>
    <n v="26.666665999999999"/>
    <n v="26.666665999999999"/>
    <n v="10"/>
    <n v="36.6666679"/>
    <s v="-Explorer"/>
  </r>
  <r>
    <n v="20"/>
    <s v="18-24"/>
    <x v="1"/>
    <n v="8"/>
    <n v="8"/>
    <n v="6"/>
    <n v="8"/>
    <n v="26.666665999999999"/>
    <n v="26.666665999999999"/>
    <n v="20"/>
    <n v="26.666665999999999"/>
    <s v="Killer-Achiever-Explorer"/>
  </r>
  <r>
    <n v="22"/>
    <s v="18-24"/>
    <x v="2"/>
    <n v="10"/>
    <n v="10"/>
    <n v="6"/>
    <n v="4"/>
    <n v="33.3333321"/>
    <n v="33.3333321"/>
    <n v="20"/>
    <n v="13.333333"/>
    <s v="Killer-Achiever"/>
  </r>
  <r>
    <n v="24"/>
    <s v="18-24"/>
    <x v="0"/>
    <n v="7"/>
    <n v="5"/>
    <n v="11"/>
    <n v="7"/>
    <n v="23.333334000000001"/>
    <n v="16.666665999999999"/>
    <n v="36.6666679"/>
    <n v="23.333334000000001"/>
    <s v="-Socializer"/>
  </r>
  <r>
    <n v="25"/>
    <s v="18-24"/>
    <x v="1"/>
    <n v="14"/>
    <n v="9"/>
    <n v="5"/>
    <n v="2"/>
    <n v="46.6666679"/>
    <n v="30"/>
    <n v="16.666665999999999"/>
    <n v="6.6666665099999998"/>
    <s v="Killer"/>
  </r>
  <r>
    <n v="26"/>
    <s v="18-24"/>
    <x v="2"/>
    <n v="9"/>
    <n v="6"/>
    <n v="8"/>
    <n v="7"/>
    <n v="30"/>
    <n v="20"/>
    <n v="26.666665999999999"/>
    <n v="23.333334000000001"/>
    <s v="Killer"/>
  </r>
  <r>
    <n v="27"/>
    <s v="18-24"/>
    <x v="1"/>
    <n v="9"/>
    <n v="12"/>
    <n v="2"/>
    <n v="7"/>
    <n v="30"/>
    <n v="40"/>
    <n v="6.6666665099999998"/>
    <n v="23.333334000000001"/>
    <s v="-Achiever"/>
  </r>
  <r>
    <n v="28"/>
    <s v="25-34"/>
    <x v="1"/>
    <n v="6"/>
    <n v="8"/>
    <n v="5"/>
    <n v="11"/>
    <n v="20"/>
    <n v="26.666665999999999"/>
    <n v="16.666665999999999"/>
    <n v="36.6666679"/>
    <s v="-Explorer"/>
  </r>
  <r>
    <n v="29"/>
    <s v="18-24"/>
    <x v="3"/>
    <n v="5"/>
    <n v="9"/>
    <n v="7"/>
    <n v="9"/>
    <n v="16.666665999999999"/>
    <n v="30"/>
    <n v="23.333334000000001"/>
    <n v="30"/>
    <s v="-Achiever-Explorer"/>
  </r>
  <r>
    <n v="31"/>
    <s v="18-24"/>
    <x v="1"/>
    <n v="12"/>
    <n v="4"/>
    <n v="8"/>
    <n v="6"/>
    <n v="40"/>
    <n v="13.333333"/>
    <n v="26.666665999999999"/>
    <n v="20"/>
    <s v="Killer"/>
  </r>
  <r>
    <n v="33"/>
    <s v="25-34"/>
    <x v="3"/>
    <n v="7"/>
    <n v="7"/>
    <n v="5"/>
    <n v="11"/>
    <n v="23.333334000000001"/>
    <n v="23.333334000000001"/>
    <n v="16.666665999999999"/>
    <n v="36.6666679"/>
    <s v="-Explorer"/>
  </r>
  <r>
    <n v="35"/>
    <s v="18-24"/>
    <x v="2"/>
    <n v="8"/>
    <n v="5"/>
    <n v="10"/>
    <n v="7"/>
    <n v="26.666665999999999"/>
    <n v="16.666665999999999"/>
    <n v="33.3333321"/>
    <n v="23.333334000000001"/>
    <s v="-Socializer"/>
  </r>
  <r>
    <n v="38"/>
    <s v="35-44"/>
    <x v="2"/>
    <n v="2"/>
    <n v="12"/>
    <n v="6"/>
    <n v="10"/>
    <n v="6.6666665099999998"/>
    <n v="40"/>
    <n v="20"/>
    <n v="33.3333321"/>
    <s v="-Achiever"/>
  </r>
  <r>
    <n v="39"/>
    <s v="18-24"/>
    <x v="1"/>
    <n v="4"/>
    <n v="8"/>
    <n v="8"/>
    <n v="10"/>
    <n v="13.333333"/>
    <n v="26.666665999999999"/>
    <n v="26.666665999999999"/>
    <n v="33.3333321"/>
    <s v="-Explorer"/>
  </r>
  <r>
    <n v="40"/>
    <s v="25-34"/>
    <x v="1"/>
    <n v="11"/>
    <n v="6"/>
    <n v="7"/>
    <n v="6"/>
    <n v="36.6666679"/>
    <n v="20"/>
    <n v="23.333334000000001"/>
    <n v="20"/>
    <s v="Killer"/>
  </r>
  <r>
    <n v="41"/>
    <s v="18-24"/>
    <x v="3"/>
    <n v="7"/>
    <n v="7"/>
    <n v="7"/>
    <n v="9"/>
    <n v="23.333334000000001"/>
    <n v="23.333334000000001"/>
    <n v="23.333334000000001"/>
    <n v="30"/>
    <s v="-Explorer"/>
  </r>
  <r>
    <n v="42"/>
    <s v="18-24"/>
    <x v="0"/>
    <n v="5"/>
    <n v="5"/>
    <n v="12"/>
    <n v="8"/>
    <n v="16.666665999999999"/>
    <n v="16.666665999999999"/>
    <n v="40"/>
    <n v="26.666665999999999"/>
    <s v="-Socializer"/>
  </r>
  <r>
    <n v="43"/>
    <s v="18-24"/>
    <x v="0"/>
    <n v="8"/>
    <n v="9"/>
    <n v="5"/>
    <n v="8"/>
    <n v="26.666665999999999"/>
    <n v="30"/>
    <n v="16.666665999999999"/>
    <n v="26.666665999999999"/>
    <s v="-Achiever"/>
  </r>
  <r>
    <n v="44"/>
    <s v="18-24"/>
    <x v="1"/>
    <n v="11"/>
    <n v="2"/>
    <n v="8"/>
    <n v="9"/>
    <n v="36.6666679"/>
    <n v="6.6666665099999998"/>
    <n v="26.666665999999999"/>
    <n v="30"/>
    <s v="Killer"/>
  </r>
  <r>
    <n v="45"/>
    <s v="18-24"/>
    <x v="1"/>
    <n v="9"/>
    <n v="10"/>
    <n v="6"/>
    <n v="5"/>
    <n v="30"/>
    <n v="33.3333321"/>
    <n v="20"/>
    <n v="16.666665999999999"/>
    <s v="-Achiever"/>
  </r>
  <r>
    <n v="46"/>
    <s v="55-64"/>
    <x v="0"/>
    <n v="0"/>
    <n v="10"/>
    <n v="13"/>
    <n v="7"/>
    <n v="0"/>
    <n v="33.3333321"/>
    <n v="43.3333321"/>
    <n v="23.333334000000001"/>
    <s v="-Socializer"/>
  </r>
  <r>
    <n v="47"/>
    <s v="55-64"/>
    <x v="3"/>
    <n v="12"/>
    <n v="12"/>
    <n v="2"/>
    <n v="4"/>
    <n v="40"/>
    <n v="40"/>
    <n v="6.6666665099999998"/>
    <n v="13.333333"/>
    <s v="Killer-Achiever"/>
  </r>
  <r>
    <n v="48"/>
    <s v="45-54"/>
    <x v="2"/>
    <n v="0"/>
    <n v="10"/>
    <n v="11"/>
    <n v="9"/>
    <n v="0"/>
    <n v="33.3333321"/>
    <n v="36.6666679"/>
    <n v="30"/>
    <s v="-Socializer"/>
  </r>
  <r>
    <n v="49"/>
    <s v="45-54"/>
    <x v="1"/>
    <n v="5"/>
    <n v="9"/>
    <n v="5"/>
    <n v="11"/>
    <n v="16.666665999999999"/>
    <n v="30"/>
    <n v="16.666665999999999"/>
    <n v="36.6666679"/>
    <s v="-Explorer"/>
  </r>
  <r>
    <n v="50"/>
    <s v="18-24"/>
    <x v="2"/>
    <n v="4"/>
    <n v="6"/>
    <n v="10"/>
    <n v="10"/>
    <n v="13.333333"/>
    <n v="20"/>
    <n v="33.3333321"/>
    <n v="33.3333321"/>
    <s v="-Socializer-Explorer"/>
  </r>
  <r>
    <n v="51"/>
    <s v="45-54"/>
    <x v="3"/>
    <n v="6"/>
    <n v="5"/>
    <n v="8"/>
    <n v="11"/>
    <n v="20"/>
    <n v="16.666665999999999"/>
    <n v="26.666665999999999"/>
    <n v="36.6666679"/>
    <s v="-Explorer"/>
  </r>
  <r>
    <n v="52"/>
    <s v="45-54"/>
    <x v="3"/>
    <n v="7"/>
    <n v="6"/>
    <n v="7"/>
    <n v="10"/>
    <n v="23.333334000000001"/>
    <n v="20"/>
    <n v="23.333334000000001"/>
    <n v="33.3333321"/>
    <s v="-Explorer"/>
  </r>
  <r>
    <n v="53"/>
    <s v="45-54"/>
    <x v="1"/>
    <n v="3"/>
    <n v="7"/>
    <n v="12"/>
    <n v="8"/>
    <n v="10"/>
    <n v="23.333334000000001"/>
    <n v="40"/>
    <n v="26.666665999999999"/>
    <s v="-Socializer"/>
  </r>
  <r>
    <n v="56"/>
    <s v="18-24"/>
    <x v="3"/>
    <n v="8"/>
    <n v="7"/>
    <n v="5"/>
    <n v="10"/>
    <n v="26.666665999999999"/>
    <n v="23.333334000000001"/>
    <n v="16.666665999999999"/>
    <n v="33.3333321"/>
    <s v="-Explorer"/>
  </r>
  <r>
    <n v="57"/>
    <s v="18-24"/>
    <x v="3"/>
    <n v="9"/>
    <n v="6"/>
    <n v="5"/>
    <n v="10"/>
    <n v="30"/>
    <n v="20"/>
    <n v="16.666665999999999"/>
    <n v="33.3333321"/>
    <s v="-Explorer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1"/>
    <x v="0"/>
  </r>
  <r>
    <n v="2"/>
    <x v="1"/>
  </r>
  <r>
    <n v="3"/>
    <x v="2"/>
  </r>
  <r>
    <n v="4"/>
    <x v="2"/>
  </r>
  <r>
    <n v="5"/>
    <x v="0"/>
  </r>
  <r>
    <n v="6"/>
    <x v="2"/>
  </r>
  <r>
    <n v="8"/>
    <x v="0"/>
  </r>
  <r>
    <n v="9"/>
    <x v="2"/>
  </r>
  <r>
    <n v="10"/>
    <x v="1"/>
  </r>
  <r>
    <n v="11"/>
    <x v="1"/>
  </r>
  <r>
    <n v="12"/>
    <x v="3"/>
  </r>
  <r>
    <n v="13"/>
    <x v="1"/>
  </r>
  <r>
    <n v="14"/>
    <x v="1"/>
  </r>
  <r>
    <n v="15"/>
    <x v="0"/>
  </r>
  <r>
    <n v="17"/>
    <x v="2"/>
  </r>
  <r>
    <n v="18"/>
    <x v="1"/>
  </r>
  <r>
    <n v="20"/>
    <x v="4"/>
  </r>
  <r>
    <n v="22"/>
    <x v="5"/>
  </r>
  <r>
    <n v="24"/>
    <x v="3"/>
  </r>
  <r>
    <n v="25"/>
    <x v="0"/>
  </r>
  <r>
    <n v="26"/>
    <x v="0"/>
  </r>
  <r>
    <n v="27"/>
    <x v="2"/>
  </r>
  <r>
    <n v="28"/>
    <x v="1"/>
  </r>
  <r>
    <n v="29"/>
    <x v="6"/>
  </r>
  <r>
    <n v="31"/>
    <x v="0"/>
  </r>
  <r>
    <n v="33"/>
    <x v="1"/>
  </r>
  <r>
    <n v="35"/>
    <x v="3"/>
  </r>
  <r>
    <n v="38"/>
    <x v="2"/>
  </r>
  <r>
    <n v="39"/>
    <x v="1"/>
  </r>
  <r>
    <n v="40"/>
    <x v="0"/>
  </r>
  <r>
    <n v="41"/>
    <x v="1"/>
  </r>
  <r>
    <n v="42"/>
    <x v="3"/>
  </r>
  <r>
    <n v="43"/>
    <x v="2"/>
  </r>
  <r>
    <n v="44"/>
    <x v="0"/>
  </r>
  <r>
    <n v="45"/>
    <x v="2"/>
  </r>
  <r>
    <n v="46"/>
    <x v="3"/>
  </r>
  <r>
    <n v="47"/>
    <x v="5"/>
  </r>
  <r>
    <n v="48"/>
    <x v="3"/>
  </r>
  <r>
    <n v="49"/>
    <x v="1"/>
  </r>
  <r>
    <n v="50"/>
    <x v="7"/>
  </r>
  <r>
    <n v="51"/>
    <x v="1"/>
  </r>
  <r>
    <n v="52"/>
    <x v="1"/>
  </r>
  <r>
    <n v="53"/>
    <x v="3"/>
  </r>
  <r>
    <n v="56"/>
    <x v="1"/>
  </r>
  <r>
    <n v="5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DF9B7-A26E-4377-A63B-C4153D7133C9}" name="Tabela Dinâmica2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3">
  <location ref="A3:B8" firstHeaderRow="1" firstDataRow="1" firstDataCol="1"/>
  <pivotFields count="1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ntagem de PlayerNumb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5A0D9-536B-437D-8E6E-CAE0953BBF51}" name="Tabela Dinâmica36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1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ntagem de PlayerNumb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D59D4-8C69-4991-8A50-2D145121928D}" name="Tabela Dinâmica43" cacheId="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1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2"/>
        <item x="6"/>
        <item x="1"/>
        <item x="0"/>
        <item x="5"/>
        <item x="4"/>
        <item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ntagem de PlayerNumb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9C7FBA-78F0-484E-B865-146495E90FB3}" name="Tabela2" displayName="Tabela2" ref="A1:G46" totalsRowShown="0" tableBorderDxfId="31">
  <autoFilter ref="A1:G46" xr:uid="{AC9C7FBA-78F0-484E-B865-146495E90FB3}"/>
  <tableColumns count="7">
    <tableColumn id="1" xr3:uid="{663E4A60-604B-4303-8917-8F5AD0407160}" name="PlayerNumber"/>
    <tableColumn id="2" xr3:uid="{A36BBDAB-857F-4347-B4A7-3C9E11BABA33}" name="Day1 Player Type"/>
    <tableColumn id="3" xr3:uid="{216DE8C0-43E6-4FE5-BFD0-463F4349A63F}" name="Day2 Player Type"/>
    <tableColumn id="4" xr3:uid="{023A9D6D-271C-4112-95ED-793C9EBFB19F}" name="Method Dominant"/>
    <tableColumn id="5" xr3:uid="{9E7C6CC6-2CE5-4982-BF66-BED8CBA72C74}" name="Method Motivation"/>
    <tableColumn id="6" xr3:uid="{0F9668C1-42B4-45DE-BBC5-96986539DC8C}" name="Method Enjoyable"/>
    <tableColumn id="7" xr3:uid="{96B9B3DD-00D1-4D38-8952-7AB3C337370A}" name="STATUS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7F0411-BB69-4557-BD00-C0C5EB6C2469}" name="Tabela3" displayName="Tabela3" ref="A1:V46" totalsRowShown="0">
  <autoFilter ref="A1:V46" xr:uid="{DA7F0411-BB69-4557-BD00-C0C5EB6C2469}"/>
  <tableColumns count="22">
    <tableColumn id="1" xr3:uid="{69F3F5D6-A705-4466-833F-5FC1833F93BB}" name="PlayerNumber"/>
    <tableColumn id="2" xr3:uid="{A0E39158-3A24-4DA8-BFD3-C4A5DE056CA8}" name="Dominant Player Type"/>
    <tableColumn id="22" xr3:uid="{1DD26EE6-F3EF-43E4-BD0C-FD192E39CE50}" name="Age Group"/>
    <tableColumn id="21" xr3:uid="{519D8F0A-3AE8-45CC-9812-B459C8A084F4}" name="Game Frequency"/>
    <tableColumn id="3" xr3:uid="{5B13A91A-B412-4B03-8E42-4F20064EC87D}" name="DPT Percentage"/>
    <tableColumn id="4" xr3:uid="{B60A519D-297C-4D7A-AC8A-854BD0A044BA}" name="CVC 1"/>
    <tableColumn id="5" xr3:uid="{6B19F603-A256-4711-9C1E-AE4DA04282B1}" name="CVC 2"/>
    <tableColumn id="6" xr3:uid="{D4E6E81B-596B-406D-B355-B2AA8FB605C6}" name="CVC 3"/>
    <tableColumn id="7" xr3:uid="{8D546075-6DA4-4E8E-90AA-0B2CA5E278BE}" name="CVC 4"/>
    <tableColumn id="8" xr3:uid="{111EDAAD-57CE-4697-BFA7-2A30FA03ED4E}" name="CVC 5"/>
    <tableColumn id="9" xr3:uid="{3A11EB07-C35D-4314-A1D1-C3B52F54406B}" name="CVC 6"/>
    <tableColumn id="10" xr3:uid="{D84D40FF-44BD-4D46-AA72-08E354F69D2F}" name="Time Decision 1" dataDxfId="29"/>
    <tableColumn id="11" xr3:uid="{1A083C3D-241B-42E7-B6FE-882B9061639A}" name="Time Decison 2" dataDxfId="28"/>
    <tableColumn id="12" xr3:uid="{4F05B60F-B8AA-478F-9CFF-ABAEAE300D20}" name="Time Decison 3" dataDxfId="27"/>
    <tableColumn id="13" xr3:uid="{660D691D-7FE4-42E3-AFAE-E2954075CF92}" name="Time Decison 4" dataDxfId="26"/>
    <tableColumn id="14" xr3:uid="{C7458CE4-0DE6-4DA6-8FF6-3480A0E6D20B}" name="Time Decison 5" dataDxfId="25"/>
    <tableColumn id="15" xr3:uid="{2C1B8AC2-6AB4-495A-A0F8-0D9F996CFDCC}" name="Time Decison 6" dataDxfId="24"/>
    <tableColumn id="16" xr3:uid="{3C9148E8-F376-491A-9C52-6230AA020496}" name="Overall Decision Average" dataDxfId="23">
      <calculatedColumnFormula xml:space="preserve"> AVERAGE(L2:Q2)</calculatedColumnFormula>
    </tableColumn>
    <tableColumn id="17" xr3:uid="{99DD292E-A059-486C-92B4-C32197681CD6}" name="Comp Count">
      <calculatedColumnFormula>COUNTIF(F2:K2,"Comp")</calculatedColumnFormula>
    </tableColumn>
    <tableColumn id="18" xr3:uid="{3800C083-E55B-45C6-81F4-13C554E72951}" name="Coop Count">
      <calculatedColumnFormula>COUNTIF(F2:K2,"Coop")</calculatedColumnFormula>
    </tableColumn>
    <tableColumn id="19" xr3:uid="{E64DD0E3-43EC-43CA-BA3C-3811D4C463D5}" name="Comp Average" dataDxfId="22">
      <calculatedColumnFormula xml:space="preserve"> S2 / 6</calculatedColumnFormula>
    </tableColumn>
    <tableColumn id="20" xr3:uid="{534AAE0D-E53D-47B0-9562-9CB76A141FF7}" name="Coop Average" dataDxfId="21">
      <calculatedColumnFormula>T2/6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B353ED-32B9-45CF-B1EC-5D3E7CB1129F}" name="Tabela1" displayName="Tabela1" ref="A1:B46" totalsRowShown="0">
  <autoFilter ref="A1:B46" xr:uid="{09B353ED-32B9-45CF-B1EC-5D3E7CB1129F}"/>
  <tableColumns count="2">
    <tableColumn id="1" xr3:uid="{D6207EE5-9472-4C8B-B0FF-A95A87755D46}" name="PlayerNumber"/>
    <tableColumn id="2" xr3:uid="{0C244015-08B1-4EDC-879A-B7DBCBC8C2AF}" name="Day2 Player Type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03CE6D-10AB-4739-9FED-E83750284DB9}" name="Tabela8" displayName="Tabela8" ref="A1:K46" totalsRowShown="0">
  <autoFilter ref="A1:K46" xr:uid="{6A03CE6D-10AB-4739-9FED-E83750284DB9}">
    <filterColumn colId="1">
      <filters>
        <filter val="Killer"/>
        <filter val="Killer &amp; Achiever"/>
        <filter val="Killer &amp; Achiever &amp; Socializer"/>
        <filter val="Killer &amp; Explorer"/>
        <filter val="Killer &amp; Explorer &amp; Socializer"/>
        <filter val="Killer &amp; Socializer"/>
      </filters>
    </filterColumn>
  </autoFilter>
  <tableColumns count="11">
    <tableColumn id="1" xr3:uid="{60BEA886-A844-4ABC-BC3A-DA07E052848C}" name="PlayerNumber"/>
    <tableColumn id="2" xr3:uid="{EA0CE02D-F4F9-4F80-B5DA-6AEF48A68C55}" name="Dominant Player Type"/>
    <tableColumn id="3" xr3:uid="{2C0DB0AB-FD33-4534-9D47-E5E1BB3E8A78}" name="HIT1 Result"/>
    <tableColumn id="4" xr3:uid="{623C8385-A7ED-473D-B568-491F12AE66F9}" name="HIT1 Time"/>
    <tableColumn id="5" xr3:uid="{7924854B-C36D-4DCA-A12C-BC5F7F784643}" name="HIT1 Diff"/>
    <tableColumn id="6" xr3:uid="{4C90EC7A-603C-4DA1-843C-AAA0A8729DC3}" name="HIT2 Result"/>
    <tableColumn id="7" xr3:uid="{BD9AD185-06D5-4C92-B991-6BE2CEE76AAA}" name="HIT2 Time"/>
    <tableColumn id="8" xr3:uid="{3891FA85-4436-4B0F-9317-803233EF2F23}" name="HIT2 Diff"/>
    <tableColumn id="9" xr3:uid="{69FBAB61-3046-4861-915B-5257C80AAFF9}" name="HIT3 Result"/>
    <tableColumn id="10" xr3:uid="{4907377F-8DEC-43F5-B560-DC282BA032C9}" name="HIT3 Time"/>
    <tableColumn id="11" xr3:uid="{A66A5B41-4088-4C83-99C2-72258D67B25E}" name="HIT3 Diff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A764A6-01DA-4324-B86F-ADD98E4BD010}" name="Tabela5" displayName="Tabela5" ref="A1:E46" totalsRowShown="0">
  <autoFilter ref="A1:E46" xr:uid="{6DA764A6-01DA-4324-B86F-ADD98E4BD010}"/>
  <tableColumns count="5">
    <tableColumn id="1" xr3:uid="{88C72553-5724-4EC2-9773-13ADC2C324D8}" name="PlayerNumber"/>
    <tableColumn id="2" xr3:uid="{80483A83-4CFF-4A0F-8F88-2B2B9854BE33}" name="Dominant Player Type"/>
    <tableColumn id="3" xr3:uid="{0FE6A89E-D153-4A45-9EC4-619895B39F2A}" name="HIT1 Result"/>
    <tableColumn id="4" xr3:uid="{AC748752-7E84-4527-9B4D-2DB21D7EAA3E}" name="HIT1 Time"/>
    <tableColumn id="5" xr3:uid="{5A714F2E-BD8D-4876-9B77-2D4CB90F2C40}" name="HIT1 Diff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E1DAB1-7A57-46A0-B831-C353810D3EA7}" name="Tabela4" displayName="Tabela4" ref="A1:E46" totalsRowShown="0">
  <autoFilter ref="A1:E46" xr:uid="{30E1DAB1-7A57-46A0-B831-C353810D3EA7}"/>
  <tableColumns count="5">
    <tableColumn id="1" xr3:uid="{B77AB6E8-F2D0-47BE-8D75-D93B6ED23EF9}" name="PlayerNumber"/>
    <tableColumn id="2" xr3:uid="{06511053-B029-4F44-997F-C82A3150BA83}" name="Dominant Player Type"/>
    <tableColumn id="3" xr3:uid="{79950F15-A8A6-4EE0-844A-EC9B3ACE59BB}" name="HIT2 Result"/>
    <tableColumn id="4" xr3:uid="{2C18A769-E75E-44B1-93B0-452FDECE9C2F}" name="HIT2 Time"/>
    <tableColumn id="5" xr3:uid="{BC9D289F-B90F-4FC4-8CB1-3B0794CAEA63}" name="HIT2 Dif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0AF313-1441-49FE-8A7C-AF0EF2B5AEA1}" name="Tabela6" displayName="Tabela6" ref="A1:E46" totalsRowShown="0">
  <autoFilter ref="A1:E46" xr:uid="{0C0AF313-1441-49FE-8A7C-AF0EF2B5AEA1}"/>
  <tableColumns count="5">
    <tableColumn id="1" xr3:uid="{7C0A843F-D21C-4DC9-B9C5-8B822BAF2083}" name="PlayerNumber"/>
    <tableColumn id="2" xr3:uid="{B8987F76-DE91-46EE-89A6-B9CEFB31B535}" name="Dominant Player Type"/>
    <tableColumn id="3" xr3:uid="{2E952D49-E401-48EE-BEBE-6778BA874FEE}" name="HIT3 Result"/>
    <tableColumn id="4" xr3:uid="{3218DF6A-DD1E-4274-80F4-BF0900FF5059}" name="HIT3 Time"/>
    <tableColumn id="5" xr3:uid="{127A779D-167E-46A3-AA5F-531CB653AA08}" name="HIT3 Diff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CF84FA8-25D8-46DA-A032-27D8EC099B22}" name="Tabela9" displayName="Tabela9" ref="A1:E14" totalsRowShown="0" headerRowDxfId="10" dataDxfId="11" headerRowBorderDxfId="18" tableBorderDxfId="19" totalsRowBorderDxfId="17">
  <autoFilter ref="A1:E14" xr:uid="{DCF84FA8-25D8-46DA-A032-27D8EC099B22}"/>
  <tableColumns count="5">
    <tableColumn id="1" xr3:uid="{79FBB101-C7BD-464B-BFC7-28D98B343CD7}" name="PlayerNumber" dataDxfId="16"/>
    <tableColumn id="2" xr3:uid="{454465A2-F229-4893-9FBE-948AACB17A02}" name="Dominant Player Type" dataDxfId="15"/>
    <tableColumn id="3" xr3:uid="{26AE4363-484B-4DB5-AC63-B055C01DEF55}" name="HIT1 Result" dataDxfId="14"/>
    <tableColumn id="4" xr3:uid="{F8577601-C354-4D9F-BE29-BF05EFAADCDD}" name="HIT1 Time" dataDxfId="13"/>
    <tableColumn id="5" xr3:uid="{CADAE4DB-E42D-40ED-8E9D-D990AD0E9FF1}" name="HIT1 Diff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5CB775-E38E-441E-A442-24B59AD8CE07}" name="Tabela10" displayName="Tabela10" ref="A1:E14" totalsRowShown="0" headerRowDxfId="0" dataDxfId="1" headerRowBorderDxfId="8" tableBorderDxfId="9" totalsRowBorderDxfId="7">
  <autoFilter ref="A1:E14" xr:uid="{B25CB775-E38E-441E-A442-24B59AD8CE07}"/>
  <tableColumns count="5">
    <tableColumn id="1" xr3:uid="{5A01D401-DA97-4393-84C7-0F4188534615}" name="PlayerNumber" dataDxfId="6"/>
    <tableColumn id="2" xr3:uid="{1A49AC81-3D7D-43CA-AA6D-DDBA68908766}" name="Dominant Player Type" dataDxfId="5"/>
    <tableColumn id="3" xr3:uid="{DDB7BED5-3DAD-44D6-B931-8A3273909051}" name="HIT2 Result" dataDxfId="4"/>
    <tableColumn id="4" xr3:uid="{B777DC3D-6D92-4E66-8FDF-B3CD2102F305}" name="HIT2 Time" dataDxfId="3"/>
    <tableColumn id="5" xr3:uid="{285EEA3F-9B31-46E6-BB05-74F7C9A38CEF}" name="HIT2 Diff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1E38-51C4-434A-A524-E0C8668F22D1}">
  <dimension ref="A1"/>
  <sheetViews>
    <sheetView workbookViewId="0">
      <selection activeCell="D7" sqref="D7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47"/>
  <sheetViews>
    <sheetView workbookViewId="0">
      <selection activeCell="AE25" sqref="AE25"/>
    </sheetView>
  </sheetViews>
  <sheetFormatPr defaultRowHeight="14.4" x14ac:dyDescent="0.3"/>
  <cols>
    <col min="1" max="1" width="15" customWidth="1"/>
    <col min="2" max="2" width="29.109375" bestFit="1" customWidth="1"/>
    <col min="3" max="3" width="16.109375" customWidth="1"/>
    <col min="4" max="4" width="17.88671875" bestFit="1" customWidth="1"/>
    <col min="5" max="5" width="16.77734375" bestFit="1" customWidth="1"/>
    <col min="10" max="10" width="15.88671875" customWidth="1"/>
    <col min="11" max="15" width="15.44140625" customWidth="1"/>
    <col min="16" max="16" width="23.5546875" customWidth="1"/>
    <col min="17" max="17" width="16.21875" bestFit="1" customWidth="1"/>
    <col min="18" max="18" width="25.109375" bestFit="1" customWidth="1"/>
    <col min="19" max="19" width="15.21875" customWidth="1"/>
    <col min="20" max="20" width="14.6640625" customWidth="1"/>
    <col min="21" max="21" width="15.77734375" bestFit="1" customWidth="1"/>
    <col min="22" max="22" width="15.21875" bestFit="1" customWidth="1"/>
  </cols>
  <sheetData>
    <row r="1" spans="1:22" x14ac:dyDescent="0.3">
      <c r="A1" t="s">
        <v>12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</row>
    <row r="2" spans="1:22" x14ac:dyDescent="0.3">
      <c r="A2">
        <v>1</v>
      </c>
      <c r="B2" t="s">
        <v>25</v>
      </c>
      <c r="C2" t="s">
        <v>2</v>
      </c>
      <c r="D2" t="s">
        <v>9</v>
      </c>
      <c r="E2">
        <v>50</v>
      </c>
      <c r="F2" t="s">
        <v>127</v>
      </c>
      <c r="G2" t="s">
        <v>127</v>
      </c>
      <c r="H2" t="s">
        <v>128</v>
      </c>
      <c r="I2" t="s">
        <v>127</v>
      </c>
      <c r="J2" t="s">
        <v>127</v>
      </c>
      <c r="K2" t="s">
        <v>127</v>
      </c>
      <c r="L2" s="15">
        <v>7967.8</v>
      </c>
      <c r="M2" s="15">
        <v>3782.3</v>
      </c>
      <c r="N2" s="15">
        <v>13988.5</v>
      </c>
      <c r="O2" s="15">
        <v>10571.2</v>
      </c>
      <c r="P2" s="15">
        <v>5033.2</v>
      </c>
      <c r="Q2" s="15">
        <v>4350.3999999999996</v>
      </c>
      <c r="R2" s="16">
        <f>AVERAGE(L2:Q2)</f>
        <v>7615.5666666666666</v>
      </c>
      <c r="S2">
        <f t="shared" ref="S2:S46" si="0">COUNTIF(F2:K2,"Comp")</f>
        <v>5</v>
      </c>
      <c r="T2">
        <f>COUNTIF(F2:K2,"Coop")</f>
        <v>1</v>
      </c>
      <c r="U2" s="17">
        <f>S2 / 6</f>
        <v>0.83333333333333337</v>
      </c>
      <c r="V2" s="17">
        <f>T2/6</f>
        <v>0.16666666666666666</v>
      </c>
    </row>
    <row r="3" spans="1:22" x14ac:dyDescent="0.3">
      <c r="A3">
        <v>10</v>
      </c>
      <c r="B3" t="s">
        <v>49</v>
      </c>
      <c r="C3" t="s">
        <v>2</v>
      </c>
      <c r="D3" t="s">
        <v>9</v>
      </c>
      <c r="E3">
        <v>33.33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s="15">
        <v>4983.1000000000004</v>
      </c>
      <c r="M3" s="15">
        <v>1776.8</v>
      </c>
      <c r="N3" s="15">
        <v>3098.6</v>
      </c>
      <c r="O3" s="15">
        <v>3531.9</v>
      </c>
      <c r="P3" s="15">
        <v>2308.5</v>
      </c>
      <c r="Q3" s="15">
        <v>2731.9</v>
      </c>
      <c r="R3" s="16">
        <f t="shared" ref="R3:R46" si="1">AVERAGE(L3:Q3)</f>
        <v>3071.7999999999997</v>
      </c>
      <c r="S3">
        <f t="shared" si="0"/>
        <v>0</v>
      </c>
      <c r="T3">
        <f t="shared" ref="T3:T46" si="2">COUNTIF(F3:K3,"Coop")</f>
        <v>6</v>
      </c>
      <c r="U3" s="17">
        <f t="shared" ref="U3:U46" si="3">S3 / 6</f>
        <v>0</v>
      </c>
      <c r="V3" s="17">
        <f t="shared" ref="V3:V46" si="4">T3/6</f>
        <v>1</v>
      </c>
    </row>
    <row r="4" spans="1:22" x14ac:dyDescent="0.3">
      <c r="A4">
        <v>11</v>
      </c>
      <c r="B4" t="s">
        <v>50</v>
      </c>
      <c r="C4" t="s">
        <v>3</v>
      </c>
      <c r="D4" t="s">
        <v>10</v>
      </c>
      <c r="E4">
        <v>50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s="15">
        <v>1675</v>
      </c>
      <c r="M4" s="15">
        <v>818</v>
      </c>
      <c r="N4" s="15">
        <v>1560</v>
      </c>
      <c r="O4" s="15">
        <v>1395</v>
      </c>
      <c r="P4" s="15">
        <v>3402</v>
      </c>
      <c r="Q4" s="15">
        <v>2616</v>
      </c>
      <c r="R4" s="16">
        <f t="shared" si="1"/>
        <v>1911</v>
      </c>
      <c r="S4">
        <f t="shared" si="0"/>
        <v>0</v>
      </c>
      <c r="T4">
        <f t="shared" si="2"/>
        <v>6</v>
      </c>
      <c r="U4" s="17">
        <f t="shared" si="3"/>
        <v>0</v>
      </c>
      <c r="V4" s="17">
        <f t="shared" si="4"/>
        <v>1</v>
      </c>
    </row>
    <row r="5" spans="1:22" x14ac:dyDescent="0.3">
      <c r="A5">
        <v>12</v>
      </c>
      <c r="B5" t="s">
        <v>49</v>
      </c>
      <c r="C5" t="s">
        <v>2</v>
      </c>
      <c r="D5" t="s">
        <v>10</v>
      </c>
      <c r="E5">
        <v>33.33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s="15">
        <v>5935.2</v>
      </c>
      <c r="M5" s="15">
        <v>3854.1</v>
      </c>
      <c r="N5" s="15">
        <v>6819.2</v>
      </c>
      <c r="O5" s="15">
        <v>6834.4</v>
      </c>
      <c r="P5" s="15">
        <v>8571.7999999999993</v>
      </c>
      <c r="Q5" s="15">
        <v>5067.8999999999996</v>
      </c>
      <c r="R5" s="16">
        <f t="shared" si="1"/>
        <v>6180.4333333333334</v>
      </c>
      <c r="S5">
        <f t="shared" si="0"/>
        <v>0</v>
      </c>
      <c r="T5">
        <f t="shared" si="2"/>
        <v>6</v>
      </c>
      <c r="U5" s="17">
        <f t="shared" si="3"/>
        <v>0</v>
      </c>
      <c r="V5" s="17">
        <f t="shared" si="4"/>
        <v>1</v>
      </c>
    </row>
    <row r="6" spans="1:22" x14ac:dyDescent="0.3">
      <c r="A6">
        <v>13</v>
      </c>
      <c r="B6" t="s">
        <v>49</v>
      </c>
      <c r="C6" t="s">
        <v>2</v>
      </c>
      <c r="D6" t="s">
        <v>10</v>
      </c>
      <c r="E6">
        <v>33.33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s="15">
        <v>4736.8</v>
      </c>
      <c r="M6" s="15">
        <v>3456.5</v>
      </c>
      <c r="N6" s="15">
        <v>5566.5</v>
      </c>
      <c r="O6" s="15">
        <v>7452.3</v>
      </c>
      <c r="P6" s="15">
        <v>4125</v>
      </c>
      <c r="Q6" s="15">
        <v>2678.6</v>
      </c>
      <c r="R6" s="16">
        <f t="shared" si="1"/>
        <v>4669.2833333333328</v>
      </c>
      <c r="S6">
        <f t="shared" si="0"/>
        <v>0</v>
      </c>
      <c r="T6">
        <f t="shared" si="2"/>
        <v>6</v>
      </c>
      <c r="U6" s="17">
        <f t="shared" si="3"/>
        <v>0</v>
      </c>
      <c r="V6" s="17">
        <f t="shared" si="4"/>
        <v>1</v>
      </c>
    </row>
    <row r="7" spans="1:22" x14ac:dyDescent="0.3">
      <c r="A7">
        <v>14</v>
      </c>
      <c r="B7" t="s">
        <v>50</v>
      </c>
      <c r="C7" t="s">
        <v>2</v>
      </c>
      <c r="D7" t="s">
        <v>10</v>
      </c>
      <c r="E7">
        <v>50</v>
      </c>
      <c r="F7" t="s">
        <v>127</v>
      </c>
      <c r="G7" t="s">
        <v>127</v>
      </c>
      <c r="H7" t="s">
        <v>128</v>
      </c>
      <c r="I7" t="s">
        <v>127</v>
      </c>
      <c r="J7" t="s">
        <v>128</v>
      </c>
      <c r="K7" t="s">
        <v>127</v>
      </c>
      <c r="L7" s="15">
        <v>21999.1</v>
      </c>
      <c r="M7" s="15">
        <v>4290.8</v>
      </c>
      <c r="N7" s="15">
        <v>11234.3</v>
      </c>
      <c r="O7" s="15">
        <v>9265.7999999999993</v>
      </c>
      <c r="P7" s="15">
        <v>11023.4</v>
      </c>
      <c r="Q7" s="15">
        <v>7276.2</v>
      </c>
      <c r="R7" s="16">
        <f t="shared" si="1"/>
        <v>10848.266666666666</v>
      </c>
      <c r="S7">
        <f t="shared" si="0"/>
        <v>4</v>
      </c>
      <c r="T7">
        <f t="shared" si="2"/>
        <v>2</v>
      </c>
      <c r="U7" s="17">
        <f t="shared" si="3"/>
        <v>0.66666666666666663</v>
      </c>
      <c r="V7" s="17">
        <f t="shared" si="4"/>
        <v>0.33333333333333331</v>
      </c>
    </row>
    <row r="8" spans="1:22" x14ac:dyDescent="0.3">
      <c r="A8">
        <v>15</v>
      </c>
      <c r="B8" t="s">
        <v>51</v>
      </c>
      <c r="C8" t="s">
        <v>2</v>
      </c>
      <c r="D8" t="s">
        <v>9</v>
      </c>
      <c r="E8">
        <v>50</v>
      </c>
      <c r="F8" t="s">
        <v>128</v>
      </c>
      <c r="G8" t="s">
        <v>127</v>
      </c>
      <c r="H8" t="s">
        <v>128</v>
      </c>
      <c r="I8" t="s">
        <v>127</v>
      </c>
      <c r="J8" t="s">
        <v>128</v>
      </c>
      <c r="K8" t="s">
        <v>127</v>
      </c>
      <c r="L8" s="15">
        <v>6446.7</v>
      </c>
      <c r="M8" s="15">
        <v>3428.4</v>
      </c>
      <c r="N8" s="15">
        <v>5263.6</v>
      </c>
      <c r="O8" s="15">
        <v>2444.6</v>
      </c>
      <c r="P8" s="15">
        <v>2889.9</v>
      </c>
      <c r="Q8" s="15">
        <v>6071.4</v>
      </c>
      <c r="R8" s="16">
        <f t="shared" si="1"/>
        <v>4424.0999999999995</v>
      </c>
      <c r="S8">
        <f t="shared" si="0"/>
        <v>3</v>
      </c>
      <c r="T8">
        <f t="shared" si="2"/>
        <v>3</v>
      </c>
      <c r="U8" s="17">
        <f t="shared" si="3"/>
        <v>0.5</v>
      </c>
      <c r="V8" s="17">
        <f t="shared" si="4"/>
        <v>0.5</v>
      </c>
    </row>
    <row r="9" spans="1:22" x14ac:dyDescent="0.3">
      <c r="A9">
        <v>17</v>
      </c>
      <c r="B9" t="s">
        <v>52</v>
      </c>
      <c r="C9" t="s">
        <v>2</v>
      </c>
      <c r="D9" t="s">
        <v>8</v>
      </c>
      <c r="E9">
        <v>33.33</v>
      </c>
      <c r="F9" t="s">
        <v>128</v>
      </c>
      <c r="G9" t="s">
        <v>128</v>
      </c>
      <c r="H9" t="s">
        <v>128</v>
      </c>
      <c r="I9" t="s">
        <v>127</v>
      </c>
      <c r="J9" t="s">
        <v>128</v>
      </c>
      <c r="K9" t="s">
        <v>128</v>
      </c>
      <c r="L9" s="15">
        <v>8007.2</v>
      </c>
      <c r="M9" s="15">
        <v>4415.1000000000004</v>
      </c>
      <c r="N9" s="15">
        <v>7120.1</v>
      </c>
      <c r="O9" s="15">
        <v>20831.900000000001</v>
      </c>
      <c r="P9" s="15">
        <v>3247.1</v>
      </c>
      <c r="Q9" s="15">
        <v>21732.400000000001</v>
      </c>
      <c r="R9" s="16">
        <f t="shared" si="1"/>
        <v>10892.300000000001</v>
      </c>
      <c r="S9">
        <f t="shared" si="0"/>
        <v>1</v>
      </c>
      <c r="T9">
        <f t="shared" si="2"/>
        <v>5</v>
      </c>
      <c r="U9" s="17">
        <f t="shared" si="3"/>
        <v>0.16666666666666666</v>
      </c>
      <c r="V9" s="17">
        <f t="shared" si="4"/>
        <v>0.83333333333333337</v>
      </c>
    </row>
    <row r="10" spans="1:22" x14ac:dyDescent="0.3">
      <c r="A10">
        <v>18</v>
      </c>
      <c r="B10" t="s">
        <v>50</v>
      </c>
      <c r="C10" t="s">
        <v>2</v>
      </c>
      <c r="D10" t="s">
        <v>10</v>
      </c>
      <c r="E10">
        <v>50</v>
      </c>
      <c r="F10" t="s">
        <v>128</v>
      </c>
      <c r="G10" t="s">
        <v>128</v>
      </c>
      <c r="H10" t="s">
        <v>128</v>
      </c>
      <c r="I10" t="s">
        <v>127</v>
      </c>
      <c r="J10" t="s">
        <v>127</v>
      </c>
      <c r="K10" t="s">
        <v>127</v>
      </c>
      <c r="L10" s="15">
        <v>9393.2000000000007</v>
      </c>
      <c r="M10" s="15">
        <v>3683.2</v>
      </c>
      <c r="N10" s="15">
        <v>8963</v>
      </c>
      <c r="O10" s="15">
        <v>15676.2</v>
      </c>
      <c r="P10" s="15">
        <v>13958.3</v>
      </c>
      <c r="Q10" s="15">
        <v>6976.6</v>
      </c>
      <c r="R10" s="16">
        <f t="shared" si="1"/>
        <v>9775.0833333333339</v>
      </c>
      <c r="S10">
        <f t="shared" si="0"/>
        <v>3</v>
      </c>
      <c r="T10">
        <f t="shared" si="2"/>
        <v>3</v>
      </c>
      <c r="U10" s="17">
        <f t="shared" si="3"/>
        <v>0.5</v>
      </c>
      <c r="V10" s="17">
        <f t="shared" si="4"/>
        <v>0.5</v>
      </c>
    </row>
    <row r="11" spans="1:22" x14ac:dyDescent="0.3">
      <c r="A11">
        <v>2</v>
      </c>
      <c r="B11" t="s">
        <v>50</v>
      </c>
      <c r="C11" t="s">
        <v>3</v>
      </c>
      <c r="D11" t="s">
        <v>9</v>
      </c>
      <c r="E11">
        <v>50</v>
      </c>
      <c r="F11" t="s">
        <v>127</v>
      </c>
      <c r="G11" t="s">
        <v>128</v>
      </c>
      <c r="H11" t="s">
        <v>128</v>
      </c>
      <c r="I11" t="s">
        <v>128</v>
      </c>
      <c r="J11" t="s">
        <v>127</v>
      </c>
      <c r="K11" t="s">
        <v>128</v>
      </c>
      <c r="L11" s="15">
        <v>2655.2</v>
      </c>
      <c r="M11" s="15">
        <v>2836.2</v>
      </c>
      <c r="N11" s="15">
        <v>1476.4</v>
      </c>
      <c r="O11" s="15">
        <v>2587.3000000000002</v>
      </c>
      <c r="P11" s="15">
        <v>1966.8</v>
      </c>
      <c r="Q11" s="15">
        <v>2542.6</v>
      </c>
      <c r="R11" s="16">
        <f t="shared" si="1"/>
        <v>2344.083333333333</v>
      </c>
      <c r="S11">
        <f t="shared" si="0"/>
        <v>2</v>
      </c>
      <c r="T11">
        <f t="shared" si="2"/>
        <v>4</v>
      </c>
      <c r="U11" s="17">
        <f t="shared" si="3"/>
        <v>0.33333333333333331</v>
      </c>
      <c r="V11" s="17">
        <f t="shared" si="4"/>
        <v>0.66666666666666663</v>
      </c>
    </row>
    <row r="12" spans="1:22" x14ac:dyDescent="0.3">
      <c r="A12">
        <v>20</v>
      </c>
      <c r="B12" t="s">
        <v>50</v>
      </c>
      <c r="C12" t="s">
        <v>2</v>
      </c>
      <c r="D12" t="s">
        <v>10</v>
      </c>
      <c r="E12">
        <v>50</v>
      </c>
      <c r="F12" t="s">
        <v>128</v>
      </c>
      <c r="G12" t="s">
        <v>128</v>
      </c>
      <c r="H12" t="s">
        <v>128</v>
      </c>
      <c r="I12" t="s">
        <v>127</v>
      </c>
      <c r="J12" t="s">
        <v>128</v>
      </c>
      <c r="K12" t="s">
        <v>127</v>
      </c>
      <c r="L12" s="15">
        <v>4648.8999999999996</v>
      </c>
      <c r="M12" s="15">
        <v>3483.4</v>
      </c>
      <c r="N12" s="15">
        <v>6004.3</v>
      </c>
      <c r="O12" s="15">
        <v>5739.2</v>
      </c>
      <c r="P12" s="15">
        <v>2862.4</v>
      </c>
      <c r="Q12" s="15">
        <v>4799.8</v>
      </c>
      <c r="R12" s="16">
        <f t="shared" si="1"/>
        <v>4589.666666666667</v>
      </c>
      <c r="S12">
        <f t="shared" si="0"/>
        <v>2</v>
      </c>
      <c r="T12">
        <f t="shared" si="2"/>
        <v>4</v>
      </c>
      <c r="U12" s="17">
        <f t="shared" si="3"/>
        <v>0.33333333333333331</v>
      </c>
      <c r="V12" s="17">
        <f t="shared" si="4"/>
        <v>0.66666666666666663</v>
      </c>
    </row>
    <row r="13" spans="1:22" x14ac:dyDescent="0.3">
      <c r="A13">
        <v>22</v>
      </c>
      <c r="B13" t="s">
        <v>53</v>
      </c>
      <c r="C13" t="s">
        <v>2</v>
      </c>
      <c r="D13" t="s">
        <v>8</v>
      </c>
      <c r="E13">
        <v>33.33</v>
      </c>
      <c r="F13" t="s">
        <v>127</v>
      </c>
      <c r="G13" t="s">
        <v>128</v>
      </c>
      <c r="H13" t="s">
        <v>127</v>
      </c>
      <c r="I13" t="s">
        <v>127</v>
      </c>
      <c r="J13" t="s">
        <v>127</v>
      </c>
      <c r="K13" t="s">
        <v>127</v>
      </c>
      <c r="L13" s="15">
        <v>13639.8</v>
      </c>
      <c r="M13" s="15">
        <v>6296.6</v>
      </c>
      <c r="N13" s="15">
        <v>4095.7</v>
      </c>
      <c r="O13" s="15">
        <v>3959.9</v>
      </c>
      <c r="P13" s="15">
        <v>9654.5</v>
      </c>
      <c r="Q13" s="15">
        <v>7397.9</v>
      </c>
      <c r="R13" s="16">
        <f t="shared" si="1"/>
        <v>7507.4000000000005</v>
      </c>
      <c r="S13">
        <f t="shared" si="0"/>
        <v>5</v>
      </c>
      <c r="T13">
        <f t="shared" si="2"/>
        <v>1</v>
      </c>
      <c r="U13" s="17">
        <f t="shared" si="3"/>
        <v>0.83333333333333337</v>
      </c>
      <c r="V13" s="17">
        <f t="shared" si="4"/>
        <v>0.16666666666666666</v>
      </c>
    </row>
    <row r="14" spans="1:22" x14ac:dyDescent="0.3">
      <c r="A14">
        <v>24</v>
      </c>
      <c r="B14" t="s">
        <v>54</v>
      </c>
      <c r="C14" t="s">
        <v>2</v>
      </c>
      <c r="D14" t="s">
        <v>9</v>
      </c>
      <c r="E14">
        <v>50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s="15">
        <v>1891.8</v>
      </c>
      <c r="M14" s="15">
        <v>4106.3</v>
      </c>
      <c r="N14" s="15">
        <v>1476</v>
      </c>
      <c r="O14" s="15">
        <v>7694.7</v>
      </c>
      <c r="P14" s="15">
        <v>2303.3000000000002</v>
      </c>
      <c r="Q14" s="15">
        <v>2170.6</v>
      </c>
      <c r="R14" s="16">
        <f t="shared" si="1"/>
        <v>3273.7833333333328</v>
      </c>
      <c r="S14">
        <f t="shared" si="0"/>
        <v>0</v>
      </c>
      <c r="T14">
        <f t="shared" si="2"/>
        <v>6</v>
      </c>
      <c r="U14" s="17">
        <f t="shared" si="3"/>
        <v>0</v>
      </c>
      <c r="V14" s="17">
        <f t="shared" si="4"/>
        <v>1</v>
      </c>
    </row>
    <row r="15" spans="1:22" x14ac:dyDescent="0.3">
      <c r="A15">
        <v>25</v>
      </c>
      <c r="B15" t="s">
        <v>25</v>
      </c>
      <c r="C15" t="s">
        <v>2</v>
      </c>
      <c r="D15" t="s">
        <v>10</v>
      </c>
      <c r="E15">
        <v>50</v>
      </c>
      <c r="F15" t="s">
        <v>127</v>
      </c>
      <c r="G15" t="s">
        <v>127</v>
      </c>
      <c r="H15" t="s">
        <v>127</v>
      </c>
      <c r="I15" t="s">
        <v>127</v>
      </c>
      <c r="J15" t="s">
        <v>127</v>
      </c>
      <c r="K15" t="s">
        <v>127</v>
      </c>
      <c r="L15" s="15">
        <v>7953.9</v>
      </c>
      <c r="M15" s="15">
        <v>3703.9</v>
      </c>
      <c r="N15" s="15">
        <v>5966.5</v>
      </c>
      <c r="O15" s="15">
        <v>8974.6</v>
      </c>
      <c r="P15" s="15">
        <v>21363.5</v>
      </c>
      <c r="Q15" s="15">
        <v>3273.2</v>
      </c>
      <c r="R15" s="16">
        <f t="shared" si="1"/>
        <v>8539.2666666666664</v>
      </c>
      <c r="S15">
        <f t="shared" si="0"/>
        <v>6</v>
      </c>
      <c r="T15">
        <f t="shared" si="2"/>
        <v>0</v>
      </c>
      <c r="U15" s="17">
        <f t="shared" si="3"/>
        <v>1</v>
      </c>
      <c r="V15" s="17">
        <f t="shared" si="4"/>
        <v>0</v>
      </c>
    </row>
    <row r="16" spans="1:22" x14ac:dyDescent="0.3">
      <c r="A16">
        <v>26</v>
      </c>
      <c r="B16" t="s">
        <v>49</v>
      </c>
      <c r="C16" t="s">
        <v>2</v>
      </c>
      <c r="D16" t="s">
        <v>8</v>
      </c>
      <c r="E16">
        <v>33.33</v>
      </c>
      <c r="F16" t="s">
        <v>128</v>
      </c>
      <c r="G16" t="s">
        <v>128</v>
      </c>
      <c r="H16" t="s">
        <v>128</v>
      </c>
      <c r="I16" t="s">
        <v>128</v>
      </c>
      <c r="J16" t="s">
        <v>127</v>
      </c>
      <c r="K16" t="s">
        <v>127</v>
      </c>
      <c r="L16" s="15">
        <v>4919.8</v>
      </c>
      <c r="M16" s="15">
        <v>5048.1000000000004</v>
      </c>
      <c r="N16" s="15">
        <v>19410.3</v>
      </c>
      <c r="O16" s="15">
        <v>3612.1</v>
      </c>
      <c r="P16" s="15">
        <v>8600.7000000000007</v>
      </c>
      <c r="Q16" s="15">
        <v>3571.9</v>
      </c>
      <c r="R16" s="16">
        <f t="shared" si="1"/>
        <v>7527.1500000000005</v>
      </c>
      <c r="S16">
        <f t="shared" si="0"/>
        <v>2</v>
      </c>
      <c r="T16">
        <f t="shared" si="2"/>
        <v>4</v>
      </c>
      <c r="U16" s="17">
        <f t="shared" si="3"/>
        <v>0.33333333333333331</v>
      </c>
      <c r="V16" s="17">
        <f t="shared" si="4"/>
        <v>0.66666666666666663</v>
      </c>
    </row>
    <row r="17" spans="1:22" x14ac:dyDescent="0.3">
      <c r="A17">
        <v>27</v>
      </c>
      <c r="B17" t="s">
        <v>51</v>
      </c>
      <c r="C17" t="s">
        <v>2</v>
      </c>
      <c r="D17" t="s">
        <v>10</v>
      </c>
      <c r="E17">
        <v>50</v>
      </c>
      <c r="F17" t="s">
        <v>127</v>
      </c>
      <c r="G17" t="s">
        <v>127</v>
      </c>
      <c r="H17" t="s">
        <v>128</v>
      </c>
      <c r="I17" t="s">
        <v>127</v>
      </c>
      <c r="J17" t="s">
        <v>127</v>
      </c>
      <c r="K17" t="s">
        <v>127</v>
      </c>
      <c r="L17" s="15">
        <v>6735.3</v>
      </c>
      <c r="M17" s="15">
        <v>2880.2</v>
      </c>
      <c r="N17" s="15">
        <v>7679.3</v>
      </c>
      <c r="O17" s="15">
        <v>5184.3</v>
      </c>
      <c r="P17" s="15">
        <v>2772.4</v>
      </c>
      <c r="Q17" s="15">
        <v>4224.1000000000004</v>
      </c>
      <c r="R17" s="16">
        <f t="shared" si="1"/>
        <v>4912.5999999999995</v>
      </c>
      <c r="S17">
        <f t="shared" si="0"/>
        <v>5</v>
      </c>
      <c r="T17">
        <f t="shared" si="2"/>
        <v>1</v>
      </c>
      <c r="U17" s="17">
        <f t="shared" si="3"/>
        <v>0.83333333333333337</v>
      </c>
      <c r="V17" s="17">
        <f t="shared" si="4"/>
        <v>0.16666666666666666</v>
      </c>
    </row>
    <row r="18" spans="1:22" x14ac:dyDescent="0.3">
      <c r="A18">
        <v>28</v>
      </c>
      <c r="B18" t="s">
        <v>49</v>
      </c>
      <c r="C18" t="s">
        <v>3</v>
      </c>
      <c r="D18" t="s">
        <v>10</v>
      </c>
      <c r="E18">
        <v>33.33</v>
      </c>
      <c r="F18" t="s">
        <v>128</v>
      </c>
      <c r="G18" t="s">
        <v>128</v>
      </c>
      <c r="H18" t="s">
        <v>128</v>
      </c>
      <c r="I18" t="s">
        <v>127</v>
      </c>
      <c r="J18" t="s">
        <v>127</v>
      </c>
      <c r="K18" t="s">
        <v>128</v>
      </c>
      <c r="L18" s="15">
        <v>6198</v>
      </c>
      <c r="M18" s="15">
        <v>2040</v>
      </c>
      <c r="N18" s="15">
        <v>4772</v>
      </c>
      <c r="O18" s="15">
        <v>5320</v>
      </c>
      <c r="P18" s="15">
        <v>2485</v>
      </c>
      <c r="Q18" s="15">
        <v>2487</v>
      </c>
      <c r="R18" s="16">
        <f t="shared" si="1"/>
        <v>3883.6666666666665</v>
      </c>
      <c r="S18">
        <f t="shared" si="0"/>
        <v>2</v>
      </c>
      <c r="T18">
        <f t="shared" si="2"/>
        <v>4</v>
      </c>
      <c r="U18" s="17">
        <f t="shared" si="3"/>
        <v>0.33333333333333331</v>
      </c>
      <c r="V18" s="17">
        <f t="shared" si="4"/>
        <v>0.66666666666666663</v>
      </c>
    </row>
    <row r="19" spans="1:22" x14ac:dyDescent="0.3">
      <c r="A19">
        <v>29</v>
      </c>
      <c r="B19" t="s">
        <v>55</v>
      </c>
      <c r="C19" t="s">
        <v>2</v>
      </c>
      <c r="D19" t="s">
        <v>11</v>
      </c>
      <c r="E19">
        <v>33.33</v>
      </c>
      <c r="F19" t="s">
        <v>127</v>
      </c>
      <c r="G19" t="s">
        <v>128</v>
      </c>
      <c r="H19" t="s">
        <v>127</v>
      </c>
      <c r="I19" t="s">
        <v>127</v>
      </c>
      <c r="J19" t="s">
        <v>127</v>
      </c>
      <c r="K19" t="s">
        <v>128</v>
      </c>
      <c r="L19" s="15">
        <v>7094.8</v>
      </c>
      <c r="M19" s="15">
        <v>4397.8999999999996</v>
      </c>
      <c r="N19" s="15">
        <v>4400.8999999999996</v>
      </c>
      <c r="O19" s="15">
        <v>8507.9</v>
      </c>
      <c r="P19" s="15">
        <v>5836</v>
      </c>
      <c r="Q19" s="15">
        <v>3066.6</v>
      </c>
      <c r="R19" s="16">
        <f t="shared" si="1"/>
        <v>5550.6833333333334</v>
      </c>
      <c r="S19">
        <f t="shared" si="0"/>
        <v>4</v>
      </c>
      <c r="T19">
        <f t="shared" si="2"/>
        <v>2</v>
      </c>
      <c r="U19" s="17">
        <f t="shared" si="3"/>
        <v>0.66666666666666663</v>
      </c>
      <c r="V19" s="17">
        <f t="shared" si="4"/>
        <v>0.33333333333333331</v>
      </c>
    </row>
    <row r="20" spans="1:22" x14ac:dyDescent="0.3">
      <c r="A20">
        <v>3</v>
      </c>
      <c r="B20" t="s">
        <v>51</v>
      </c>
      <c r="C20" t="s">
        <v>2</v>
      </c>
      <c r="D20" t="s">
        <v>10</v>
      </c>
      <c r="E20">
        <v>50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s="15">
        <v>3265.9</v>
      </c>
      <c r="M20" s="15">
        <v>1890.1</v>
      </c>
      <c r="N20" s="15">
        <v>1364.9</v>
      </c>
      <c r="O20" s="15">
        <v>1654.9</v>
      </c>
      <c r="P20" s="15">
        <v>2209.6</v>
      </c>
      <c r="Q20" s="15">
        <v>5504.2</v>
      </c>
      <c r="R20" s="16">
        <f t="shared" si="1"/>
        <v>2648.2666666666664</v>
      </c>
      <c r="S20">
        <f t="shared" si="0"/>
        <v>0</v>
      </c>
      <c r="T20">
        <f t="shared" si="2"/>
        <v>6</v>
      </c>
      <c r="U20" s="17">
        <f t="shared" si="3"/>
        <v>0</v>
      </c>
      <c r="V20" s="17">
        <f t="shared" si="4"/>
        <v>1</v>
      </c>
    </row>
    <row r="21" spans="1:22" x14ac:dyDescent="0.3">
      <c r="A21">
        <v>31</v>
      </c>
      <c r="B21" t="s">
        <v>25</v>
      </c>
      <c r="C21" t="s">
        <v>2</v>
      </c>
      <c r="D21" t="s">
        <v>10</v>
      </c>
      <c r="E21">
        <v>50</v>
      </c>
      <c r="F21" t="s">
        <v>128</v>
      </c>
      <c r="G21" t="s">
        <v>127</v>
      </c>
      <c r="H21" t="s">
        <v>128</v>
      </c>
      <c r="I21" t="s">
        <v>127</v>
      </c>
      <c r="J21" t="s">
        <v>127</v>
      </c>
      <c r="K21" t="s">
        <v>127</v>
      </c>
      <c r="L21" s="15">
        <v>10998.5</v>
      </c>
      <c r="M21" s="15">
        <v>5813</v>
      </c>
      <c r="N21" s="15">
        <v>7251.7</v>
      </c>
      <c r="O21" s="15">
        <v>5210.8999999999996</v>
      </c>
      <c r="P21" s="15">
        <v>2913.9</v>
      </c>
      <c r="Q21" s="15">
        <v>4663.2</v>
      </c>
      <c r="R21" s="16">
        <f t="shared" si="1"/>
        <v>6141.8666666666659</v>
      </c>
      <c r="S21">
        <f t="shared" si="0"/>
        <v>4</v>
      </c>
      <c r="T21">
        <f t="shared" si="2"/>
        <v>2</v>
      </c>
      <c r="U21" s="17">
        <f t="shared" si="3"/>
        <v>0.66666666666666663</v>
      </c>
      <c r="V21" s="17">
        <f t="shared" si="4"/>
        <v>0.33333333333333331</v>
      </c>
    </row>
    <row r="22" spans="1:22" x14ac:dyDescent="0.3">
      <c r="A22">
        <v>33</v>
      </c>
      <c r="B22" t="s">
        <v>56</v>
      </c>
      <c r="C22" t="s">
        <v>3</v>
      </c>
      <c r="D22" t="s">
        <v>11</v>
      </c>
      <c r="E22">
        <v>33.33</v>
      </c>
      <c r="F22" t="s">
        <v>128</v>
      </c>
      <c r="G22" t="s">
        <v>127</v>
      </c>
      <c r="H22" t="s">
        <v>128</v>
      </c>
      <c r="I22" t="s">
        <v>127</v>
      </c>
      <c r="J22" t="s">
        <v>127</v>
      </c>
      <c r="K22" t="s">
        <v>127</v>
      </c>
      <c r="L22" s="15">
        <v>9778.5</v>
      </c>
      <c r="M22" s="15">
        <v>14136.1</v>
      </c>
      <c r="N22" s="15">
        <v>14465</v>
      </c>
      <c r="O22" s="15">
        <v>8482.9</v>
      </c>
      <c r="P22" s="15">
        <v>9530.9</v>
      </c>
      <c r="Q22" s="15">
        <v>5721.1</v>
      </c>
      <c r="R22" s="16">
        <f t="shared" si="1"/>
        <v>10352.416666666666</v>
      </c>
      <c r="S22">
        <f t="shared" si="0"/>
        <v>4</v>
      </c>
      <c r="T22">
        <f t="shared" si="2"/>
        <v>2</v>
      </c>
      <c r="U22" s="17">
        <f t="shared" si="3"/>
        <v>0.66666666666666663</v>
      </c>
      <c r="V22" s="17">
        <f t="shared" si="4"/>
        <v>0.33333333333333331</v>
      </c>
    </row>
    <row r="23" spans="1:22" x14ac:dyDescent="0.3">
      <c r="A23">
        <v>35</v>
      </c>
      <c r="B23" t="s">
        <v>55</v>
      </c>
      <c r="C23" t="s">
        <v>2</v>
      </c>
      <c r="D23" t="s">
        <v>8</v>
      </c>
      <c r="E23">
        <v>33.33</v>
      </c>
      <c r="F23" t="s">
        <v>127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s="15">
        <v>24456.6</v>
      </c>
      <c r="M23" s="15">
        <v>5492.4</v>
      </c>
      <c r="N23" s="15">
        <v>8314</v>
      </c>
      <c r="O23" s="15">
        <v>15832.4</v>
      </c>
      <c r="P23" s="15">
        <v>5193.1000000000004</v>
      </c>
      <c r="Q23" s="15">
        <v>4343.3999999999996</v>
      </c>
      <c r="R23" s="16">
        <f t="shared" si="1"/>
        <v>10605.316666666668</v>
      </c>
      <c r="S23">
        <f t="shared" si="0"/>
        <v>1</v>
      </c>
      <c r="T23">
        <f t="shared" si="2"/>
        <v>5</v>
      </c>
      <c r="U23" s="17">
        <f t="shared" si="3"/>
        <v>0.16666666666666666</v>
      </c>
      <c r="V23" s="17">
        <f t="shared" si="4"/>
        <v>0.83333333333333337</v>
      </c>
    </row>
    <row r="24" spans="1:22" x14ac:dyDescent="0.3">
      <c r="A24">
        <v>38</v>
      </c>
      <c r="B24" t="s">
        <v>54</v>
      </c>
      <c r="C24" t="s">
        <v>4</v>
      </c>
      <c r="D24" t="s">
        <v>8</v>
      </c>
      <c r="E24">
        <v>50</v>
      </c>
      <c r="F24" t="s">
        <v>128</v>
      </c>
      <c r="G24" t="s">
        <v>127</v>
      </c>
      <c r="H24" t="s">
        <v>128</v>
      </c>
      <c r="I24" t="s">
        <v>128</v>
      </c>
      <c r="J24" t="s">
        <v>128</v>
      </c>
      <c r="K24" t="s">
        <v>128</v>
      </c>
      <c r="L24" s="15">
        <v>8863.7999999999993</v>
      </c>
      <c r="M24" s="15">
        <v>3582.9</v>
      </c>
      <c r="N24" s="15">
        <v>6720</v>
      </c>
      <c r="O24" s="15">
        <v>5503.7</v>
      </c>
      <c r="P24" s="15">
        <v>4273.3</v>
      </c>
      <c r="Q24" s="15">
        <v>5924.3</v>
      </c>
      <c r="R24" s="16">
        <f t="shared" si="1"/>
        <v>5811.333333333333</v>
      </c>
      <c r="S24">
        <f t="shared" si="0"/>
        <v>1</v>
      </c>
      <c r="T24">
        <f t="shared" si="2"/>
        <v>5</v>
      </c>
      <c r="U24" s="17">
        <f t="shared" si="3"/>
        <v>0.16666666666666666</v>
      </c>
      <c r="V24" s="17">
        <f t="shared" si="4"/>
        <v>0.83333333333333337</v>
      </c>
    </row>
    <row r="25" spans="1:22" x14ac:dyDescent="0.3">
      <c r="A25">
        <v>39</v>
      </c>
      <c r="B25" t="s">
        <v>49</v>
      </c>
      <c r="C25" t="s">
        <v>2</v>
      </c>
      <c r="D25" t="s">
        <v>10</v>
      </c>
      <c r="E25">
        <v>33.33</v>
      </c>
      <c r="F25" t="s">
        <v>128</v>
      </c>
      <c r="G25" t="s">
        <v>128</v>
      </c>
      <c r="H25" t="s">
        <v>128</v>
      </c>
      <c r="I25" t="s">
        <v>127</v>
      </c>
      <c r="J25" t="s">
        <v>128</v>
      </c>
      <c r="K25" t="s">
        <v>128</v>
      </c>
      <c r="L25" s="15">
        <v>9559.1</v>
      </c>
      <c r="M25" s="15">
        <v>2983.9</v>
      </c>
      <c r="N25" s="15">
        <v>4780.3</v>
      </c>
      <c r="O25" s="15">
        <v>7589.7</v>
      </c>
      <c r="P25" s="15">
        <v>6013.9</v>
      </c>
      <c r="Q25" s="15">
        <v>126893</v>
      </c>
      <c r="R25" s="16">
        <f t="shared" si="1"/>
        <v>26303.316666666666</v>
      </c>
      <c r="S25">
        <f t="shared" si="0"/>
        <v>1</v>
      </c>
      <c r="T25">
        <f t="shared" si="2"/>
        <v>5</v>
      </c>
      <c r="U25" s="17">
        <f t="shared" si="3"/>
        <v>0.16666666666666666</v>
      </c>
      <c r="V25" s="17">
        <f t="shared" si="4"/>
        <v>0.83333333333333337</v>
      </c>
    </row>
    <row r="26" spans="1:22" x14ac:dyDescent="0.3">
      <c r="A26">
        <v>4</v>
      </c>
      <c r="B26" t="s">
        <v>25</v>
      </c>
      <c r="C26" t="s">
        <v>2</v>
      </c>
      <c r="D26" t="s">
        <v>10</v>
      </c>
      <c r="E26">
        <v>50</v>
      </c>
      <c r="F26" t="s">
        <v>127</v>
      </c>
      <c r="G26" t="s">
        <v>128</v>
      </c>
      <c r="H26" t="s">
        <v>128</v>
      </c>
      <c r="I26" t="s">
        <v>128</v>
      </c>
      <c r="J26" t="s">
        <v>127</v>
      </c>
      <c r="K26" t="s">
        <v>127</v>
      </c>
      <c r="L26" s="15">
        <v>5778</v>
      </c>
      <c r="M26" s="15">
        <v>4038</v>
      </c>
      <c r="N26" s="15">
        <v>10520</v>
      </c>
      <c r="O26" s="15">
        <v>6418</v>
      </c>
      <c r="P26" s="15">
        <v>12520</v>
      </c>
      <c r="Q26" s="15">
        <v>12848</v>
      </c>
      <c r="R26" s="16">
        <f t="shared" si="1"/>
        <v>8687</v>
      </c>
      <c r="S26">
        <f t="shared" si="0"/>
        <v>3</v>
      </c>
      <c r="T26">
        <f t="shared" si="2"/>
        <v>3</v>
      </c>
      <c r="U26" s="17">
        <f t="shared" si="3"/>
        <v>0.5</v>
      </c>
      <c r="V26" s="17">
        <f t="shared" si="4"/>
        <v>0.5</v>
      </c>
    </row>
    <row r="27" spans="1:22" x14ac:dyDescent="0.3">
      <c r="A27">
        <v>40</v>
      </c>
      <c r="B27" t="s">
        <v>57</v>
      </c>
      <c r="C27" t="s">
        <v>3</v>
      </c>
      <c r="D27" t="s">
        <v>10</v>
      </c>
      <c r="E27">
        <v>33.33</v>
      </c>
      <c r="F27" t="s">
        <v>127</v>
      </c>
      <c r="G27" t="s">
        <v>128</v>
      </c>
      <c r="H27" t="s">
        <v>127</v>
      </c>
      <c r="I27" t="s">
        <v>127</v>
      </c>
      <c r="J27" t="s">
        <v>127</v>
      </c>
      <c r="K27" t="s">
        <v>127</v>
      </c>
      <c r="L27" s="15">
        <v>5446.5</v>
      </c>
      <c r="M27" s="15">
        <v>9576.7999999999993</v>
      </c>
      <c r="N27" s="15">
        <v>12319.4</v>
      </c>
      <c r="O27" s="15">
        <v>3841.7</v>
      </c>
      <c r="P27" s="15">
        <v>3599.8</v>
      </c>
      <c r="Q27" s="15">
        <v>6341.2</v>
      </c>
      <c r="R27" s="16">
        <f t="shared" si="1"/>
        <v>6854.2333333333327</v>
      </c>
      <c r="S27">
        <f t="shared" si="0"/>
        <v>5</v>
      </c>
      <c r="T27">
        <f t="shared" si="2"/>
        <v>1</v>
      </c>
      <c r="U27" s="17">
        <f t="shared" si="3"/>
        <v>0.83333333333333337</v>
      </c>
      <c r="V27" s="17">
        <f t="shared" si="4"/>
        <v>0.16666666666666666</v>
      </c>
    </row>
    <row r="28" spans="1:22" x14ac:dyDescent="0.3">
      <c r="A28">
        <v>41</v>
      </c>
      <c r="B28" t="s">
        <v>49</v>
      </c>
      <c r="C28" t="s">
        <v>2</v>
      </c>
      <c r="D28" t="s">
        <v>11</v>
      </c>
      <c r="E28">
        <v>33.33</v>
      </c>
      <c r="F28" t="s">
        <v>127</v>
      </c>
      <c r="G28" t="s">
        <v>128</v>
      </c>
      <c r="H28" t="s">
        <v>128</v>
      </c>
      <c r="I28" t="s">
        <v>127</v>
      </c>
      <c r="J28" t="s">
        <v>128</v>
      </c>
      <c r="K28" t="s">
        <v>128</v>
      </c>
      <c r="L28" s="15">
        <v>11167.6</v>
      </c>
      <c r="M28" s="15">
        <v>6927.9</v>
      </c>
      <c r="N28" s="15">
        <v>15498.5</v>
      </c>
      <c r="O28" s="15">
        <v>6052.3</v>
      </c>
      <c r="P28" s="15">
        <v>4193</v>
      </c>
      <c r="Q28" s="15">
        <v>6854.7</v>
      </c>
      <c r="R28" s="16">
        <f t="shared" si="1"/>
        <v>8449</v>
      </c>
      <c r="S28">
        <f t="shared" si="0"/>
        <v>2</v>
      </c>
      <c r="T28">
        <f t="shared" si="2"/>
        <v>4</v>
      </c>
      <c r="U28" s="17">
        <f t="shared" si="3"/>
        <v>0.33333333333333331</v>
      </c>
      <c r="V28" s="17">
        <f t="shared" si="4"/>
        <v>0.66666666666666663</v>
      </c>
    </row>
    <row r="29" spans="1:22" x14ac:dyDescent="0.3">
      <c r="A29">
        <v>42</v>
      </c>
      <c r="B29" t="s">
        <v>49</v>
      </c>
      <c r="C29" t="s">
        <v>2</v>
      </c>
      <c r="D29" t="s">
        <v>9</v>
      </c>
      <c r="E29">
        <v>33.33</v>
      </c>
      <c r="F29" t="s">
        <v>128</v>
      </c>
      <c r="G29" t="s">
        <v>128</v>
      </c>
      <c r="H29" t="s">
        <v>128</v>
      </c>
      <c r="I29" t="s">
        <v>127</v>
      </c>
      <c r="J29" t="s">
        <v>128</v>
      </c>
      <c r="K29" t="s">
        <v>128</v>
      </c>
      <c r="L29" s="15">
        <v>18774.5</v>
      </c>
      <c r="M29" s="15">
        <v>3029.7</v>
      </c>
      <c r="N29" s="15">
        <v>14185.1</v>
      </c>
      <c r="O29" s="15">
        <v>13684.1</v>
      </c>
      <c r="P29" s="15">
        <v>21813.4</v>
      </c>
      <c r="Q29" s="15">
        <v>9322.6</v>
      </c>
      <c r="R29" s="16">
        <f t="shared" si="1"/>
        <v>13468.233333333335</v>
      </c>
      <c r="S29">
        <f t="shared" si="0"/>
        <v>1</v>
      </c>
      <c r="T29">
        <f t="shared" si="2"/>
        <v>5</v>
      </c>
      <c r="U29" s="17">
        <f t="shared" si="3"/>
        <v>0.16666666666666666</v>
      </c>
      <c r="V29" s="17">
        <f t="shared" si="4"/>
        <v>0.83333333333333337</v>
      </c>
    </row>
    <row r="30" spans="1:22" x14ac:dyDescent="0.3">
      <c r="A30">
        <v>43</v>
      </c>
      <c r="B30" t="s">
        <v>54</v>
      </c>
      <c r="C30" t="s">
        <v>2</v>
      </c>
      <c r="D30" t="s">
        <v>9</v>
      </c>
      <c r="E30">
        <v>50</v>
      </c>
      <c r="F30" t="s">
        <v>127</v>
      </c>
      <c r="G30" t="s">
        <v>127</v>
      </c>
      <c r="H30" t="s">
        <v>128</v>
      </c>
      <c r="I30" t="s">
        <v>127</v>
      </c>
      <c r="J30" t="s">
        <v>127</v>
      </c>
      <c r="K30" t="s">
        <v>127</v>
      </c>
      <c r="L30" s="15">
        <v>828</v>
      </c>
      <c r="M30" s="15">
        <v>7952.9</v>
      </c>
      <c r="N30" s="15">
        <v>10499</v>
      </c>
      <c r="O30" s="15">
        <v>6777</v>
      </c>
      <c r="P30" s="15">
        <v>6381.5</v>
      </c>
      <c r="Q30" s="15">
        <v>3218.4</v>
      </c>
      <c r="R30" s="16">
        <f t="shared" si="1"/>
        <v>5942.8</v>
      </c>
      <c r="S30">
        <f t="shared" si="0"/>
        <v>5</v>
      </c>
      <c r="T30">
        <f t="shared" si="2"/>
        <v>1</v>
      </c>
      <c r="U30" s="17">
        <f t="shared" si="3"/>
        <v>0.83333333333333337</v>
      </c>
      <c r="V30" s="17">
        <f t="shared" si="4"/>
        <v>0.16666666666666666</v>
      </c>
    </row>
    <row r="31" spans="1:22" x14ac:dyDescent="0.3">
      <c r="A31">
        <v>44</v>
      </c>
      <c r="B31" t="s">
        <v>25</v>
      </c>
      <c r="C31" t="s">
        <v>2</v>
      </c>
      <c r="D31" t="s">
        <v>10</v>
      </c>
      <c r="E31">
        <v>50</v>
      </c>
      <c r="F31" t="s">
        <v>128</v>
      </c>
      <c r="G31" t="s">
        <v>128</v>
      </c>
      <c r="H31" t="s">
        <v>127</v>
      </c>
      <c r="I31" t="s">
        <v>127</v>
      </c>
      <c r="J31" t="s">
        <v>127</v>
      </c>
      <c r="K31" t="s">
        <v>128</v>
      </c>
      <c r="L31" s="15">
        <v>8446.9</v>
      </c>
      <c r="M31" s="15">
        <v>4377.3</v>
      </c>
      <c r="N31" s="15">
        <v>6810.1</v>
      </c>
      <c r="O31" s="15">
        <v>6508.5</v>
      </c>
      <c r="P31" s="15">
        <v>3044.4</v>
      </c>
      <c r="Q31" s="15">
        <v>10481.4</v>
      </c>
      <c r="R31" s="16">
        <f t="shared" si="1"/>
        <v>6611.4333333333343</v>
      </c>
      <c r="S31">
        <f t="shared" si="0"/>
        <v>3</v>
      </c>
      <c r="T31">
        <f t="shared" si="2"/>
        <v>3</v>
      </c>
      <c r="U31" s="17">
        <f t="shared" si="3"/>
        <v>0.5</v>
      </c>
      <c r="V31" s="17">
        <f t="shared" si="4"/>
        <v>0.5</v>
      </c>
    </row>
    <row r="32" spans="1:22" x14ac:dyDescent="0.3">
      <c r="A32">
        <v>45</v>
      </c>
      <c r="B32" t="s">
        <v>57</v>
      </c>
      <c r="C32" t="s">
        <v>2</v>
      </c>
      <c r="D32" t="s">
        <v>10</v>
      </c>
      <c r="E32">
        <v>33.33</v>
      </c>
      <c r="F32" t="s">
        <v>127</v>
      </c>
      <c r="G32" t="s">
        <v>127</v>
      </c>
      <c r="H32" t="s">
        <v>127</v>
      </c>
      <c r="I32" t="s">
        <v>127</v>
      </c>
      <c r="J32" t="s">
        <v>127</v>
      </c>
      <c r="K32" t="s">
        <v>127</v>
      </c>
      <c r="L32" s="15">
        <v>1185</v>
      </c>
      <c r="M32" s="15">
        <v>928</v>
      </c>
      <c r="N32" s="15">
        <v>2156.6999999999998</v>
      </c>
      <c r="O32" s="15">
        <v>865</v>
      </c>
      <c r="P32" s="15">
        <v>1473.4</v>
      </c>
      <c r="Q32" s="15">
        <v>2875.8</v>
      </c>
      <c r="R32" s="16">
        <f t="shared" si="1"/>
        <v>1580.6500000000003</v>
      </c>
      <c r="S32">
        <f t="shared" si="0"/>
        <v>6</v>
      </c>
      <c r="T32">
        <f t="shared" si="2"/>
        <v>0</v>
      </c>
      <c r="U32" s="17">
        <f t="shared" si="3"/>
        <v>1</v>
      </c>
      <c r="V32" s="17">
        <f t="shared" si="4"/>
        <v>0</v>
      </c>
    </row>
    <row r="33" spans="1:22" x14ac:dyDescent="0.3">
      <c r="A33">
        <v>46</v>
      </c>
      <c r="B33" t="s">
        <v>54</v>
      </c>
      <c r="C33" t="s">
        <v>6</v>
      </c>
      <c r="D33" t="s">
        <v>9</v>
      </c>
      <c r="E33">
        <v>50</v>
      </c>
      <c r="F33" t="s">
        <v>128</v>
      </c>
      <c r="G33" t="s">
        <v>128</v>
      </c>
      <c r="H33" t="s">
        <v>128</v>
      </c>
      <c r="I33" t="s">
        <v>128</v>
      </c>
      <c r="J33" t="s">
        <v>128</v>
      </c>
      <c r="K33" t="s">
        <v>128</v>
      </c>
      <c r="L33" s="15">
        <v>21129.5</v>
      </c>
      <c r="M33" s="15">
        <v>10802.3</v>
      </c>
      <c r="N33" s="15">
        <v>18232.5</v>
      </c>
      <c r="O33" s="15">
        <v>11003.9</v>
      </c>
      <c r="P33" s="15">
        <v>22453.9</v>
      </c>
      <c r="Q33" s="15">
        <v>8154.6</v>
      </c>
      <c r="R33" s="16">
        <f t="shared" si="1"/>
        <v>15296.116666666669</v>
      </c>
      <c r="S33">
        <f t="shared" si="0"/>
        <v>0</v>
      </c>
      <c r="T33">
        <f t="shared" si="2"/>
        <v>6</v>
      </c>
      <c r="U33" s="17">
        <f t="shared" si="3"/>
        <v>0</v>
      </c>
      <c r="V33" s="17">
        <f t="shared" si="4"/>
        <v>1</v>
      </c>
    </row>
    <row r="34" spans="1:22" x14ac:dyDescent="0.3">
      <c r="A34">
        <v>47</v>
      </c>
      <c r="B34" t="s">
        <v>51</v>
      </c>
      <c r="C34" t="s">
        <v>6</v>
      </c>
      <c r="D34" t="s">
        <v>11</v>
      </c>
      <c r="E34">
        <v>50</v>
      </c>
      <c r="F34" t="s">
        <v>127</v>
      </c>
      <c r="G34" t="s">
        <v>127</v>
      </c>
      <c r="H34" t="s">
        <v>127</v>
      </c>
      <c r="I34" t="s">
        <v>127</v>
      </c>
      <c r="J34" t="s">
        <v>127</v>
      </c>
      <c r="K34" t="s">
        <v>127</v>
      </c>
      <c r="L34" s="15">
        <v>16118.3</v>
      </c>
      <c r="M34" s="15">
        <v>18029.7</v>
      </c>
      <c r="N34" s="15">
        <v>8763.7999999999993</v>
      </c>
      <c r="O34" s="15">
        <v>13587.5</v>
      </c>
      <c r="P34" s="15">
        <v>5736.4</v>
      </c>
      <c r="Q34" s="15">
        <v>7423.4</v>
      </c>
      <c r="R34" s="16">
        <f t="shared" si="1"/>
        <v>11609.85</v>
      </c>
      <c r="S34">
        <f t="shared" si="0"/>
        <v>6</v>
      </c>
      <c r="T34">
        <f t="shared" si="2"/>
        <v>0</v>
      </c>
      <c r="U34" s="17">
        <f t="shared" si="3"/>
        <v>1</v>
      </c>
      <c r="V34" s="17">
        <f t="shared" si="4"/>
        <v>0</v>
      </c>
    </row>
    <row r="35" spans="1:22" x14ac:dyDescent="0.3">
      <c r="A35">
        <v>48</v>
      </c>
      <c r="B35" t="s">
        <v>54</v>
      </c>
      <c r="C35" t="s">
        <v>5</v>
      </c>
      <c r="D35" t="s">
        <v>8</v>
      </c>
      <c r="E35">
        <v>50</v>
      </c>
      <c r="F35" t="s">
        <v>128</v>
      </c>
      <c r="G35" t="s">
        <v>128</v>
      </c>
      <c r="H35" t="s">
        <v>128</v>
      </c>
      <c r="I35" t="s">
        <v>128</v>
      </c>
      <c r="J35" t="s">
        <v>128</v>
      </c>
      <c r="K35" t="s">
        <v>128</v>
      </c>
      <c r="L35" s="15">
        <v>11003.9</v>
      </c>
      <c r="M35" s="15">
        <v>7656.4</v>
      </c>
      <c r="N35" s="15">
        <v>10759.7</v>
      </c>
      <c r="O35" s="15">
        <v>9524.5</v>
      </c>
      <c r="P35" s="15">
        <v>11199.6</v>
      </c>
      <c r="Q35" s="15">
        <v>9111</v>
      </c>
      <c r="R35" s="16">
        <f t="shared" si="1"/>
        <v>9875.85</v>
      </c>
      <c r="S35">
        <f t="shared" si="0"/>
        <v>0</v>
      </c>
      <c r="T35">
        <f t="shared" si="2"/>
        <v>6</v>
      </c>
      <c r="U35" s="17">
        <f t="shared" si="3"/>
        <v>0</v>
      </c>
      <c r="V35" s="17">
        <f t="shared" si="4"/>
        <v>1</v>
      </c>
    </row>
    <row r="36" spans="1:22" x14ac:dyDescent="0.3">
      <c r="A36">
        <v>49</v>
      </c>
      <c r="B36" t="s">
        <v>50</v>
      </c>
      <c r="C36" t="s">
        <v>5</v>
      </c>
      <c r="D36" t="s">
        <v>10</v>
      </c>
      <c r="E36">
        <v>50</v>
      </c>
      <c r="F36" t="s">
        <v>127</v>
      </c>
      <c r="G36" t="s">
        <v>128</v>
      </c>
      <c r="H36" t="s">
        <v>128</v>
      </c>
      <c r="I36" t="s">
        <v>128</v>
      </c>
      <c r="J36" t="s">
        <v>127</v>
      </c>
      <c r="K36" t="s">
        <v>127</v>
      </c>
      <c r="L36" s="15">
        <v>10853.9</v>
      </c>
      <c r="M36" s="15">
        <v>5398.7</v>
      </c>
      <c r="N36" s="15">
        <v>11258.3</v>
      </c>
      <c r="O36" s="15">
        <v>12491.5</v>
      </c>
      <c r="P36" s="15">
        <v>10502.6</v>
      </c>
      <c r="Q36" s="15">
        <v>12374.2</v>
      </c>
      <c r="R36" s="16">
        <f t="shared" si="1"/>
        <v>10479.866666666667</v>
      </c>
      <c r="S36">
        <f t="shared" si="0"/>
        <v>3</v>
      </c>
      <c r="T36">
        <f t="shared" si="2"/>
        <v>3</v>
      </c>
      <c r="U36" s="17">
        <f t="shared" si="3"/>
        <v>0.5</v>
      </c>
      <c r="V36" s="17">
        <f t="shared" si="4"/>
        <v>0.5</v>
      </c>
    </row>
    <row r="37" spans="1:22" x14ac:dyDescent="0.3">
      <c r="A37">
        <v>5</v>
      </c>
      <c r="B37" t="s">
        <v>25</v>
      </c>
      <c r="C37" t="s">
        <v>2</v>
      </c>
      <c r="D37" t="s">
        <v>8</v>
      </c>
      <c r="E37">
        <v>50</v>
      </c>
      <c r="F37" t="s">
        <v>127</v>
      </c>
      <c r="G37" t="s">
        <v>127</v>
      </c>
      <c r="H37" t="s">
        <v>128</v>
      </c>
      <c r="I37" t="s">
        <v>127</v>
      </c>
      <c r="J37" t="s">
        <v>127</v>
      </c>
      <c r="K37" t="s">
        <v>127</v>
      </c>
      <c r="L37" s="15">
        <v>43473</v>
      </c>
      <c r="M37" s="15">
        <v>6684.6</v>
      </c>
      <c r="N37" s="15">
        <v>9612.9</v>
      </c>
      <c r="O37" s="15">
        <v>12693.9</v>
      </c>
      <c r="P37" s="15">
        <v>7251.7</v>
      </c>
      <c r="Q37" s="15">
        <v>15566.2</v>
      </c>
      <c r="R37" s="16">
        <f t="shared" si="1"/>
        <v>15880.383333333331</v>
      </c>
      <c r="S37">
        <f t="shared" si="0"/>
        <v>5</v>
      </c>
      <c r="T37">
        <f t="shared" si="2"/>
        <v>1</v>
      </c>
      <c r="U37" s="17">
        <f t="shared" si="3"/>
        <v>0.83333333333333337</v>
      </c>
      <c r="V37" s="17">
        <f t="shared" si="4"/>
        <v>0.16666666666666666</v>
      </c>
    </row>
    <row r="38" spans="1:22" x14ac:dyDescent="0.3">
      <c r="A38">
        <v>50</v>
      </c>
      <c r="B38" t="s">
        <v>54</v>
      </c>
      <c r="C38" t="s">
        <v>2</v>
      </c>
      <c r="D38" t="s">
        <v>8</v>
      </c>
      <c r="E38">
        <v>50</v>
      </c>
      <c r="F38" t="s">
        <v>128</v>
      </c>
      <c r="G38" t="s">
        <v>128</v>
      </c>
      <c r="H38" t="s">
        <v>128</v>
      </c>
      <c r="I38" t="s">
        <v>128</v>
      </c>
      <c r="J38" t="s">
        <v>128</v>
      </c>
      <c r="K38" t="s">
        <v>128</v>
      </c>
      <c r="L38" s="15">
        <v>13547.8</v>
      </c>
      <c r="M38" s="15">
        <v>7382.7</v>
      </c>
      <c r="N38" s="15">
        <v>6620.4</v>
      </c>
      <c r="O38" s="15">
        <v>8874.7000000000007</v>
      </c>
      <c r="P38" s="15">
        <v>19961</v>
      </c>
      <c r="Q38" s="15">
        <v>7114.3</v>
      </c>
      <c r="R38" s="16">
        <f t="shared" si="1"/>
        <v>10583.483333333335</v>
      </c>
      <c r="S38">
        <f t="shared" si="0"/>
        <v>0</v>
      </c>
      <c r="T38">
        <f t="shared" si="2"/>
        <v>6</v>
      </c>
      <c r="U38" s="17">
        <f t="shared" si="3"/>
        <v>0</v>
      </c>
      <c r="V38" s="17">
        <f t="shared" si="4"/>
        <v>1</v>
      </c>
    </row>
    <row r="39" spans="1:22" x14ac:dyDescent="0.3">
      <c r="A39">
        <v>51</v>
      </c>
      <c r="B39" t="s">
        <v>56</v>
      </c>
      <c r="C39" t="s">
        <v>5</v>
      </c>
      <c r="D39" t="s">
        <v>11</v>
      </c>
      <c r="E39">
        <v>33.33</v>
      </c>
      <c r="F39" t="s">
        <v>127</v>
      </c>
      <c r="G39" t="s">
        <v>127</v>
      </c>
      <c r="H39" t="s">
        <v>128</v>
      </c>
      <c r="I39" t="s">
        <v>128</v>
      </c>
      <c r="J39" t="s">
        <v>127</v>
      </c>
      <c r="K39" t="s">
        <v>128</v>
      </c>
      <c r="L39" s="15">
        <v>8001.8</v>
      </c>
      <c r="M39" s="15">
        <v>3789.9</v>
      </c>
      <c r="N39" s="15">
        <v>12133.8</v>
      </c>
      <c r="O39" s="15">
        <v>6480</v>
      </c>
      <c r="P39" s="15">
        <v>7543.9</v>
      </c>
      <c r="Q39" s="15">
        <v>6877.1</v>
      </c>
      <c r="R39" s="16">
        <f t="shared" si="1"/>
        <v>7471.083333333333</v>
      </c>
      <c r="S39">
        <f t="shared" si="0"/>
        <v>3</v>
      </c>
      <c r="T39">
        <f t="shared" si="2"/>
        <v>3</v>
      </c>
      <c r="U39" s="17">
        <f t="shared" si="3"/>
        <v>0.5</v>
      </c>
      <c r="V39" s="17">
        <f t="shared" si="4"/>
        <v>0.5</v>
      </c>
    </row>
    <row r="40" spans="1:22" x14ac:dyDescent="0.3">
      <c r="A40">
        <v>52</v>
      </c>
      <c r="B40" t="s">
        <v>50</v>
      </c>
      <c r="C40" t="s">
        <v>5</v>
      </c>
      <c r="D40" t="s">
        <v>11</v>
      </c>
      <c r="E40">
        <v>50</v>
      </c>
      <c r="F40" t="s">
        <v>128</v>
      </c>
      <c r="G40" t="s">
        <v>128</v>
      </c>
      <c r="H40" t="s">
        <v>127</v>
      </c>
      <c r="I40" t="s">
        <v>128</v>
      </c>
      <c r="J40" t="s">
        <v>127</v>
      </c>
      <c r="K40" t="s">
        <v>128</v>
      </c>
      <c r="L40" s="15">
        <v>14397.7</v>
      </c>
      <c r="M40" s="15">
        <v>2953.7</v>
      </c>
      <c r="N40" s="15">
        <v>6121.6</v>
      </c>
      <c r="O40" s="15">
        <v>1631.5</v>
      </c>
      <c r="P40" s="15">
        <v>4351.7</v>
      </c>
      <c r="Q40" s="15">
        <v>4623.5</v>
      </c>
      <c r="R40" s="16">
        <f t="shared" si="1"/>
        <v>5679.95</v>
      </c>
      <c r="S40">
        <f t="shared" si="0"/>
        <v>2</v>
      </c>
      <c r="T40">
        <f t="shared" si="2"/>
        <v>4</v>
      </c>
      <c r="U40" s="17">
        <f t="shared" si="3"/>
        <v>0.33333333333333331</v>
      </c>
      <c r="V40" s="17">
        <f t="shared" si="4"/>
        <v>0.66666666666666663</v>
      </c>
    </row>
    <row r="41" spans="1:22" x14ac:dyDescent="0.3">
      <c r="A41">
        <v>53</v>
      </c>
      <c r="B41" t="s">
        <v>50</v>
      </c>
      <c r="C41" t="s">
        <v>5</v>
      </c>
      <c r="D41" t="s">
        <v>10</v>
      </c>
      <c r="E41">
        <v>50</v>
      </c>
      <c r="F41" t="s">
        <v>128</v>
      </c>
      <c r="G41" t="s">
        <v>128</v>
      </c>
      <c r="H41" t="s">
        <v>128</v>
      </c>
      <c r="I41" t="s">
        <v>127</v>
      </c>
      <c r="J41" t="s">
        <v>128</v>
      </c>
      <c r="K41" t="s">
        <v>128</v>
      </c>
      <c r="L41" s="15">
        <v>7132</v>
      </c>
      <c r="M41" s="15">
        <v>8966.4</v>
      </c>
      <c r="N41" s="15">
        <v>8877.7999999999993</v>
      </c>
      <c r="O41" s="15">
        <v>12138</v>
      </c>
      <c r="P41" s="15">
        <v>8845.6</v>
      </c>
      <c r="Q41" s="15">
        <v>6268.9</v>
      </c>
      <c r="R41" s="16">
        <f t="shared" si="1"/>
        <v>8704.7833333333328</v>
      </c>
      <c r="S41">
        <f t="shared" si="0"/>
        <v>1</v>
      </c>
      <c r="T41">
        <f t="shared" si="2"/>
        <v>5</v>
      </c>
      <c r="U41" s="17">
        <f t="shared" si="3"/>
        <v>0.16666666666666666</v>
      </c>
      <c r="V41" s="17">
        <f t="shared" si="4"/>
        <v>0.83333333333333337</v>
      </c>
    </row>
    <row r="42" spans="1:22" x14ac:dyDescent="0.3">
      <c r="A42">
        <v>56</v>
      </c>
      <c r="B42" t="s">
        <v>55</v>
      </c>
      <c r="C42" t="s">
        <v>2</v>
      </c>
      <c r="D42" t="s">
        <v>11</v>
      </c>
      <c r="E42">
        <v>33.33</v>
      </c>
      <c r="F42" t="s">
        <v>127</v>
      </c>
      <c r="G42" t="s">
        <v>128</v>
      </c>
      <c r="H42" t="s">
        <v>128</v>
      </c>
      <c r="I42" t="s">
        <v>128</v>
      </c>
      <c r="J42" t="s">
        <v>127</v>
      </c>
      <c r="K42" t="s">
        <v>128</v>
      </c>
      <c r="L42" s="15">
        <v>8423.6</v>
      </c>
      <c r="M42" s="15">
        <v>3872.6</v>
      </c>
      <c r="N42" s="15">
        <v>5087.8999999999996</v>
      </c>
      <c r="O42" s="15">
        <v>10488.4</v>
      </c>
      <c r="P42" s="15">
        <v>3540</v>
      </c>
      <c r="Q42" s="15">
        <v>3429.1</v>
      </c>
      <c r="R42" s="16">
        <f t="shared" si="1"/>
        <v>5806.9333333333334</v>
      </c>
      <c r="S42">
        <f t="shared" si="0"/>
        <v>2</v>
      </c>
      <c r="T42">
        <f t="shared" si="2"/>
        <v>4</v>
      </c>
      <c r="U42" s="17">
        <f t="shared" si="3"/>
        <v>0.33333333333333331</v>
      </c>
      <c r="V42" s="17">
        <f t="shared" si="4"/>
        <v>0.66666666666666663</v>
      </c>
    </row>
    <row r="43" spans="1:22" x14ac:dyDescent="0.3">
      <c r="A43">
        <v>57</v>
      </c>
      <c r="B43" t="s">
        <v>58</v>
      </c>
      <c r="C43" t="s">
        <v>2</v>
      </c>
      <c r="D43" t="s">
        <v>11</v>
      </c>
      <c r="E43">
        <v>33.33</v>
      </c>
      <c r="F43" t="s">
        <v>128</v>
      </c>
      <c r="G43" t="s">
        <v>128</v>
      </c>
      <c r="H43" t="s">
        <v>128</v>
      </c>
      <c r="I43" t="s">
        <v>127</v>
      </c>
      <c r="J43" t="s">
        <v>127</v>
      </c>
      <c r="K43" t="s">
        <v>128</v>
      </c>
      <c r="L43" s="15">
        <v>7860.4</v>
      </c>
      <c r="M43" s="15">
        <v>6418.3</v>
      </c>
      <c r="N43" s="15">
        <v>6144.6</v>
      </c>
      <c r="O43" s="15">
        <v>13963.5</v>
      </c>
      <c r="P43" s="15">
        <v>2051.1</v>
      </c>
      <c r="Q43" s="15">
        <v>4989.8999999999996</v>
      </c>
      <c r="R43" s="16">
        <f t="shared" si="1"/>
        <v>6904.6333333333341</v>
      </c>
      <c r="S43">
        <f t="shared" si="0"/>
        <v>2</v>
      </c>
      <c r="T43">
        <f t="shared" si="2"/>
        <v>4</v>
      </c>
      <c r="U43" s="17">
        <f t="shared" si="3"/>
        <v>0.33333333333333331</v>
      </c>
      <c r="V43" s="17">
        <f t="shared" si="4"/>
        <v>0.66666666666666663</v>
      </c>
    </row>
    <row r="44" spans="1:22" x14ac:dyDescent="0.3">
      <c r="A44">
        <v>6</v>
      </c>
      <c r="B44" t="s">
        <v>59</v>
      </c>
      <c r="C44" t="s">
        <v>2</v>
      </c>
      <c r="D44" t="s">
        <v>9</v>
      </c>
      <c r="E44">
        <v>33.33</v>
      </c>
      <c r="F44" t="s">
        <v>128</v>
      </c>
      <c r="G44" t="s">
        <v>128</v>
      </c>
      <c r="H44" t="s">
        <v>128</v>
      </c>
      <c r="I44" t="s">
        <v>127</v>
      </c>
      <c r="J44" t="s">
        <v>128</v>
      </c>
      <c r="K44" t="s">
        <v>128</v>
      </c>
      <c r="L44" s="15">
        <v>18851.8</v>
      </c>
      <c r="M44" s="15">
        <v>5966</v>
      </c>
      <c r="N44" s="15">
        <v>5667</v>
      </c>
      <c r="O44" s="15">
        <v>6978.9</v>
      </c>
      <c r="P44" s="15">
        <v>23241.5</v>
      </c>
      <c r="Q44" s="15">
        <v>4564.1000000000004</v>
      </c>
      <c r="R44" s="16">
        <f t="shared" si="1"/>
        <v>10878.216666666665</v>
      </c>
      <c r="S44">
        <f t="shared" si="0"/>
        <v>1</v>
      </c>
      <c r="T44">
        <f t="shared" si="2"/>
        <v>5</v>
      </c>
      <c r="U44" s="17">
        <f t="shared" si="3"/>
        <v>0.16666666666666666</v>
      </c>
      <c r="V44" s="17">
        <f t="shared" si="4"/>
        <v>0.83333333333333337</v>
      </c>
    </row>
    <row r="45" spans="1:22" x14ac:dyDescent="0.3">
      <c r="A45">
        <v>8</v>
      </c>
      <c r="B45" t="s">
        <v>51</v>
      </c>
      <c r="C45" t="s">
        <v>2</v>
      </c>
      <c r="D45" t="s">
        <v>10</v>
      </c>
      <c r="E45">
        <v>50</v>
      </c>
      <c r="F45" t="s">
        <v>127</v>
      </c>
      <c r="G45" t="s">
        <v>127</v>
      </c>
      <c r="H45" t="s">
        <v>127</v>
      </c>
      <c r="I45" t="s">
        <v>127</v>
      </c>
      <c r="J45" t="s">
        <v>127</v>
      </c>
      <c r="K45" t="s">
        <v>127</v>
      </c>
      <c r="L45" s="15">
        <v>8609.7000000000007</v>
      </c>
      <c r="M45" s="15">
        <v>7080.9</v>
      </c>
      <c r="N45" s="15">
        <v>26366.1</v>
      </c>
      <c r="O45" s="15">
        <v>13089.2</v>
      </c>
      <c r="P45" s="15">
        <v>6094</v>
      </c>
      <c r="Q45" s="15">
        <v>19645.8</v>
      </c>
      <c r="R45" s="16">
        <f t="shared" si="1"/>
        <v>13480.949999999999</v>
      </c>
      <c r="S45">
        <f t="shared" si="0"/>
        <v>6</v>
      </c>
      <c r="T45">
        <f t="shared" si="2"/>
        <v>0</v>
      </c>
      <c r="U45" s="17">
        <f t="shared" si="3"/>
        <v>1</v>
      </c>
      <c r="V45" s="17">
        <f t="shared" si="4"/>
        <v>0</v>
      </c>
    </row>
    <row r="46" spans="1:22" x14ac:dyDescent="0.3">
      <c r="A46">
        <v>9</v>
      </c>
      <c r="B46" t="s">
        <v>60</v>
      </c>
      <c r="C46" t="s">
        <v>2</v>
      </c>
      <c r="D46" t="s">
        <v>10</v>
      </c>
      <c r="E46">
        <v>33.33</v>
      </c>
      <c r="F46" t="s">
        <v>128</v>
      </c>
      <c r="G46" t="s">
        <v>128</v>
      </c>
      <c r="H46" t="s">
        <v>128</v>
      </c>
      <c r="I46" t="s">
        <v>127</v>
      </c>
      <c r="J46" t="s">
        <v>128</v>
      </c>
      <c r="K46" t="s">
        <v>128</v>
      </c>
      <c r="L46" s="15">
        <v>6328</v>
      </c>
      <c r="M46" s="15">
        <v>3346.6</v>
      </c>
      <c r="N46" s="15">
        <v>6383.9</v>
      </c>
      <c r="O46" s="15">
        <v>11676.2</v>
      </c>
      <c r="P46" s="15">
        <v>4365.7</v>
      </c>
      <c r="Q46" s="15">
        <v>6878.4</v>
      </c>
      <c r="R46" s="16">
        <f t="shared" si="1"/>
        <v>6496.4666666666672</v>
      </c>
      <c r="S46">
        <f t="shared" si="0"/>
        <v>1</v>
      </c>
      <c r="T46">
        <f t="shared" si="2"/>
        <v>5</v>
      </c>
      <c r="U46" s="17">
        <f t="shared" si="3"/>
        <v>0.16666666666666666</v>
      </c>
      <c r="V46" s="17">
        <f t="shared" si="4"/>
        <v>0.83333333333333337</v>
      </c>
    </row>
    <row r="47" spans="1:22" x14ac:dyDescent="0.3">
      <c r="J47" s="16">
        <f>AVERAGE(L2:L46)</f>
        <v>9803.5977777777789</v>
      </c>
      <c r="K47" s="16">
        <f t="shared" ref="K47:O47" si="5">AVERAGE(M2:M46)</f>
        <v>5186.1244444444446</v>
      </c>
      <c r="L47" s="16">
        <f t="shared" si="5"/>
        <v>8351.3377777777769</v>
      </c>
      <c r="M47" s="16">
        <f>AVERAGE(O2:O46)</f>
        <v>8058.3577777777809</v>
      </c>
      <c r="N47" s="16">
        <f t="shared" si="5"/>
        <v>7393.3933333333325</v>
      </c>
      <c r="O47" s="16">
        <f t="shared" si="5"/>
        <v>9223.264444444445</v>
      </c>
      <c r="P47" s="16">
        <f>AVERAGE(R2:R46)</f>
        <v>8002.6792592592601</v>
      </c>
      <c r="Q47" s="5">
        <f>AVERAGE(S2:S46)</f>
        <v>2.4888888888888889</v>
      </c>
      <c r="R47" s="5">
        <f>AVERAGE(T2:T46)</f>
        <v>3.5111111111111111</v>
      </c>
      <c r="S47" s="18">
        <f t="shared" ref="S47:T47" si="6">AVERAGE(U2:U46)</f>
        <v>0.41481481481481475</v>
      </c>
      <c r="T47" s="18">
        <f t="shared" si="6"/>
        <v>0.58518518518518525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CBFE-35A3-4D69-8A7F-4070CDBCC3F1}">
  <dimension ref="A1:AA46"/>
  <sheetViews>
    <sheetView topLeftCell="A27" workbookViewId="0">
      <selection activeCell="D47" sqref="D47"/>
    </sheetView>
  </sheetViews>
  <sheetFormatPr defaultRowHeight="14.4" x14ac:dyDescent="0.3"/>
  <cols>
    <col min="1" max="1" width="15.5546875" bestFit="1" customWidth="1"/>
    <col min="2" max="2" width="29.109375" bestFit="1" customWidth="1"/>
    <col min="27" max="27" width="9.44140625" bestFit="1" customWidth="1"/>
  </cols>
  <sheetData>
    <row r="1" spans="1:27" x14ac:dyDescent="0.3">
      <c r="A1" t="s">
        <v>12</v>
      </c>
      <c r="B1" t="s">
        <v>90</v>
      </c>
    </row>
    <row r="2" spans="1:27" x14ac:dyDescent="0.3">
      <c r="A2">
        <v>1</v>
      </c>
      <c r="B2" s="7" t="s">
        <v>25</v>
      </c>
    </row>
    <row r="3" spans="1:27" x14ac:dyDescent="0.3">
      <c r="A3">
        <v>10</v>
      </c>
      <c r="B3" s="7" t="s">
        <v>49</v>
      </c>
    </row>
    <row r="4" spans="1:27" x14ac:dyDescent="0.3">
      <c r="A4">
        <v>11</v>
      </c>
      <c r="B4" s="7" t="s">
        <v>50</v>
      </c>
    </row>
    <row r="5" spans="1:27" x14ac:dyDescent="0.3">
      <c r="A5">
        <v>12</v>
      </c>
      <c r="B5" s="7" t="s">
        <v>49</v>
      </c>
    </row>
    <row r="6" spans="1:27" x14ac:dyDescent="0.3">
      <c r="A6">
        <v>13</v>
      </c>
      <c r="B6" s="7" t="s">
        <v>49</v>
      </c>
    </row>
    <row r="7" spans="1:27" x14ac:dyDescent="0.3">
      <c r="A7">
        <v>14</v>
      </c>
      <c r="B7" s="7" t="s">
        <v>50</v>
      </c>
    </row>
    <row r="8" spans="1:27" x14ac:dyDescent="0.3">
      <c r="A8">
        <v>15</v>
      </c>
      <c r="B8" s="7" t="s">
        <v>51</v>
      </c>
    </row>
    <row r="9" spans="1:27" x14ac:dyDescent="0.3">
      <c r="A9">
        <v>17</v>
      </c>
      <c r="B9" s="7" t="s">
        <v>52</v>
      </c>
    </row>
    <row r="10" spans="1:27" x14ac:dyDescent="0.3">
      <c r="A10">
        <v>18</v>
      </c>
      <c r="B10" s="7" t="s">
        <v>50</v>
      </c>
    </row>
    <row r="11" spans="1:27" x14ac:dyDescent="0.3">
      <c r="A11">
        <v>2</v>
      </c>
      <c r="B11" s="7" t="s">
        <v>50</v>
      </c>
    </row>
    <row r="12" spans="1:27" x14ac:dyDescent="0.3">
      <c r="A12">
        <v>20</v>
      </c>
      <c r="B12" s="7" t="s">
        <v>50</v>
      </c>
    </row>
    <row r="13" spans="1:27" x14ac:dyDescent="0.3">
      <c r="A13">
        <v>22</v>
      </c>
      <c r="B13" s="7" t="s">
        <v>53</v>
      </c>
      <c r="Z13" s="33"/>
    </row>
    <row r="14" spans="1:27" x14ac:dyDescent="0.3">
      <c r="A14">
        <v>24</v>
      </c>
      <c r="B14" s="7" t="s">
        <v>54</v>
      </c>
      <c r="Z14" s="33"/>
    </row>
    <row r="15" spans="1:27" x14ac:dyDescent="0.3">
      <c r="A15">
        <v>25</v>
      </c>
      <c r="B15" s="7" t="s">
        <v>25</v>
      </c>
      <c r="Z15" s="33">
        <f>8 + 8 +3 + 2 + 2 + 1</f>
        <v>24</v>
      </c>
    </row>
    <row r="16" spans="1:27" x14ac:dyDescent="0.3">
      <c r="A16">
        <v>26</v>
      </c>
      <c r="B16" s="7" t="s">
        <v>49</v>
      </c>
      <c r="Z16" s="33"/>
      <c r="AA16" s="4">
        <f>24 / 45</f>
        <v>0.53333333333333333</v>
      </c>
    </row>
    <row r="17" spans="1:27" x14ac:dyDescent="0.3">
      <c r="A17">
        <v>27</v>
      </c>
      <c r="B17" s="7" t="s">
        <v>51</v>
      </c>
      <c r="Z17" s="33">
        <f>6 + 2 + 1 + 1 + 1 + 1</f>
        <v>12</v>
      </c>
      <c r="AA17" s="4"/>
    </row>
    <row r="18" spans="1:27" x14ac:dyDescent="0.3">
      <c r="A18">
        <v>28</v>
      </c>
      <c r="B18" s="7" t="s">
        <v>49</v>
      </c>
      <c r="Z18" s="33"/>
      <c r="AA18" s="4">
        <f>12 / 45</f>
        <v>0.26666666666666666</v>
      </c>
    </row>
    <row r="19" spans="1:27" x14ac:dyDescent="0.3">
      <c r="A19">
        <v>29</v>
      </c>
      <c r="B19" s="7" t="s">
        <v>55</v>
      </c>
      <c r="Z19" s="33">
        <f>8 + 6 + 3 + 1 + 1 + 1 + 1</f>
        <v>21</v>
      </c>
      <c r="AA19" s="4"/>
    </row>
    <row r="20" spans="1:27" x14ac:dyDescent="0.3">
      <c r="A20">
        <v>3</v>
      </c>
      <c r="B20" s="7" t="s">
        <v>51</v>
      </c>
      <c r="Z20" s="33"/>
      <c r="AA20" s="4">
        <f>21 / 45</f>
        <v>0.46666666666666667</v>
      </c>
    </row>
    <row r="21" spans="1:27" x14ac:dyDescent="0.3">
      <c r="A21">
        <v>31</v>
      </c>
      <c r="B21" s="7" t="s">
        <v>25</v>
      </c>
      <c r="Z21" s="33">
        <f>5 + 3 +2 +1+1+1</f>
        <v>13</v>
      </c>
      <c r="AA21" s="4"/>
    </row>
    <row r="22" spans="1:27" x14ac:dyDescent="0.3">
      <c r="A22">
        <v>33</v>
      </c>
      <c r="B22" s="7" t="s">
        <v>56</v>
      </c>
      <c r="Z22" s="33"/>
      <c r="AA22" s="4">
        <f>13 / 45</f>
        <v>0.28888888888888886</v>
      </c>
    </row>
    <row r="23" spans="1:27" x14ac:dyDescent="0.3">
      <c r="A23">
        <v>35</v>
      </c>
      <c r="B23" s="7" t="s">
        <v>55</v>
      </c>
      <c r="Z23" s="33"/>
    </row>
    <row r="24" spans="1:27" x14ac:dyDescent="0.3">
      <c r="A24">
        <v>38</v>
      </c>
      <c r="B24" s="7" t="s">
        <v>54</v>
      </c>
      <c r="Z24" s="33"/>
    </row>
    <row r="25" spans="1:27" x14ac:dyDescent="0.3">
      <c r="A25">
        <v>39</v>
      </c>
      <c r="B25" s="7" t="s">
        <v>49</v>
      </c>
      <c r="Z25" s="33"/>
    </row>
    <row r="26" spans="1:27" x14ac:dyDescent="0.3">
      <c r="A26">
        <v>4</v>
      </c>
      <c r="B26" s="7" t="s">
        <v>25</v>
      </c>
      <c r="Z26" s="33"/>
    </row>
    <row r="27" spans="1:27" x14ac:dyDescent="0.3">
      <c r="A27">
        <v>40</v>
      </c>
      <c r="B27" s="7" t="s">
        <v>57</v>
      </c>
      <c r="Z27" s="33"/>
    </row>
    <row r="28" spans="1:27" x14ac:dyDescent="0.3">
      <c r="A28">
        <v>41</v>
      </c>
      <c r="B28" s="7" t="s">
        <v>49</v>
      </c>
      <c r="Z28" s="33"/>
    </row>
    <row r="29" spans="1:27" x14ac:dyDescent="0.3">
      <c r="A29">
        <v>42</v>
      </c>
      <c r="B29" s="7" t="s">
        <v>49</v>
      </c>
      <c r="Z29" s="33"/>
    </row>
    <row r="30" spans="1:27" x14ac:dyDescent="0.3">
      <c r="A30">
        <v>43</v>
      </c>
      <c r="B30" s="7" t="s">
        <v>54</v>
      </c>
      <c r="Z30" s="33"/>
    </row>
    <row r="31" spans="1:27" x14ac:dyDescent="0.3">
      <c r="A31">
        <v>44</v>
      </c>
      <c r="B31" s="7" t="s">
        <v>25</v>
      </c>
      <c r="Z31" s="33"/>
    </row>
    <row r="32" spans="1:27" x14ac:dyDescent="0.3">
      <c r="A32">
        <v>45</v>
      </c>
      <c r="B32" s="7" t="s">
        <v>57</v>
      </c>
      <c r="Z32" s="33"/>
    </row>
    <row r="33" spans="1:26" x14ac:dyDescent="0.3">
      <c r="A33">
        <v>46</v>
      </c>
      <c r="B33" s="7" t="s">
        <v>54</v>
      </c>
      <c r="Z33" s="33"/>
    </row>
    <row r="34" spans="1:26" x14ac:dyDescent="0.3">
      <c r="A34">
        <v>47</v>
      </c>
      <c r="B34" s="7" t="s">
        <v>51</v>
      </c>
      <c r="Z34" s="33"/>
    </row>
    <row r="35" spans="1:26" x14ac:dyDescent="0.3">
      <c r="A35">
        <v>48</v>
      </c>
      <c r="B35" s="7" t="s">
        <v>54</v>
      </c>
      <c r="Z35" s="33"/>
    </row>
    <row r="36" spans="1:26" x14ac:dyDescent="0.3">
      <c r="A36">
        <v>49</v>
      </c>
      <c r="B36" s="7" t="s">
        <v>50</v>
      </c>
      <c r="Z36" s="33"/>
    </row>
    <row r="37" spans="1:26" x14ac:dyDescent="0.3">
      <c r="A37">
        <v>5</v>
      </c>
      <c r="B37" s="7" t="s">
        <v>25</v>
      </c>
      <c r="Z37" s="33"/>
    </row>
    <row r="38" spans="1:26" x14ac:dyDescent="0.3">
      <c r="A38">
        <v>50</v>
      </c>
      <c r="B38" s="7" t="s">
        <v>54</v>
      </c>
      <c r="Z38" s="33"/>
    </row>
    <row r="39" spans="1:26" x14ac:dyDescent="0.3">
      <c r="A39">
        <v>51</v>
      </c>
      <c r="B39" s="7" t="s">
        <v>56</v>
      </c>
    </row>
    <row r="40" spans="1:26" x14ac:dyDescent="0.3">
      <c r="A40">
        <v>52</v>
      </c>
      <c r="B40" s="7" t="s">
        <v>50</v>
      </c>
    </row>
    <row r="41" spans="1:26" x14ac:dyDescent="0.3">
      <c r="A41">
        <v>53</v>
      </c>
      <c r="B41" s="7" t="s">
        <v>50</v>
      </c>
    </row>
    <row r="42" spans="1:26" x14ac:dyDescent="0.3">
      <c r="A42">
        <v>56</v>
      </c>
      <c r="B42" s="7" t="s">
        <v>55</v>
      </c>
    </row>
    <row r="43" spans="1:26" x14ac:dyDescent="0.3">
      <c r="A43">
        <v>57</v>
      </c>
      <c r="B43" s="7" t="s">
        <v>58</v>
      </c>
    </row>
    <row r="44" spans="1:26" x14ac:dyDescent="0.3">
      <c r="A44">
        <v>6</v>
      </c>
      <c r="B44" s="7" t="s">
        <v>59</v>
      </c>
    </row>
    <row r="45" spans="1:26" x14ac:dyDescent="0.3">
      <c r="A45">
        <v>8</v>
      </c>
      <c r="B45" s="7" t="s">
        <v>51</v>
      </c>
    </row>
    <row r="46" spans="1:26" x14ac:dyDescent="0.3">
      <c r="A46">
        <v>9</v>
      </c>
      <c r="B46" s="7" t="s">
        <v>60</v>
      </c>
      <c r="D46">
        <f>20 / 45</f>
        <v>0.44444444444444442</v>
      </c>
    </row>
  </sheetData>
  <mergeCells count="13">
    <mergeCell ref="Z23:Z24"/>
    <mergeCell ref="Z13:Z14"/>
    <mergeCell ref="Z15:Z16"/>
    <mergeCell ref="Z17:Z18"/>
    <mergeCell ref="Z19:Z20"/>
    <mergeCell ref="Z21:Z22"/>
    <mergeCell ref="Z37:Z38"/>
    <mergeCell ref="Z25:Z26"/>
    <mergeCell ref="Z27:Z28"/>
    <mergeCell ref="Z29:Z30"/>
    <mergeCell ref="Z31:Z32"/>
    <mergeCell ref="Z33:Z34"/>
    <mergeCell ref="Z35:Z36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BC1B-7E03-4974-BFFD-175AEA28D903}">
  <dimension ref="A1:P46"/>
  <sheetViews>
    <sheetView workbookViewId="0">
      <selection activeCell="R13" sqref="R13"/>
    </sheetView>
  </sheetViews>
  <sheetFormatPr defaultRowHeight="14.4" x14ac:dyDescent="0.3"/>
  <cols>
    <col min="12" max="12" width="6.21875" bestFit="1" customWidth="1"/>
    <col min="13" max="13" width="10.109375" bestFit="1" customWidth="1"/>
    <col min="16" max="16" width="9.44140625" bestFit="1" customWidth="1"/>
  </cols>
  <sheetData>
    <row r="1" spans="1:16" x14ac:dyDescent="0.3">
      <c r="A1" t="s">
        <v>12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129</v>
      </c>
      <c r="M1" t="s">
        <v>130</v>
      </c>
    </row>
    <row r="2" spans="1:16" x14ac:dyDescent="0.3">
      <c r="A2">
        <v>1</v>
      </c>
      <c r="B2">
        <v>3</v>
      </c>
      <c r="C2">
        <v>4</v>
      </c>
      <c r="D2">
        <v>4</v>
      </c>
      <c r="E2">
        <v>4</v>
      </c>
      <c r="F2">
        <v>3</v>
      </c>
      <c r="G2">
        <v>3</v>
      </c>
      <c r="H2">
        <v>3</v>
      </c>
      <c r="I2">
        <v>4</v>
      </c>
      <c r="J2">
        <v>4</v>
      </c>
      <c r="K2">
        <v>4</v>
      </c>
      <c r="L2">
        <f>SUM(B2:K2)</f>
        <v>36</v>
      </c>
      <c r="M2">
        <f>L2 * 2.5</f>
        <v>90</v>
      </c>
    </row>
    <row r="3" spans="1:16" x14ac:dyDescent="0.3">
      <c r="A3">
        <v>10</v>
      </c>
      <c r="B3">
        <v>3</v>
      </c>
      <c r="C3">
        <v>3</v>
      </c>
      <c r="D3">
        <v>3</v>
      </c>
      <c r="E3">
        <v>4</v>
      </c>
      <c r="F3">
        <v>4</v>
      </c>
      <c r="G3">
        <v>3</v>
      </c>
      <c r="H3">
        <v>4</v>
      </c>
      <c r="I3">
        <v>4</v>
      </c>
      <c r="J3">
        <v>4</v>
      </c>
      <c r="K3">
        <v>4</v>
      </c>
      <c r="L3">
        <f t="shared" ref="L3:L46" si="0">SUM(B3:K3)</f>
        <v>36</v>
      </c>
      <c r="M3">
        <f t="shared" ref="M3:M46" si="1">L3 * 2.5</f>
        <v>90</v>
      </c>
    </row>
    <row r="4" spans="1:16" x14ac:dyDescent="0.3">
      <c r="A4">
        <v>11</v>
      </c>
      <c r="B4">
        <v>1</v>
      </c>
      <c r="C4">
        <v>4</v>
      </c>
      <c r="D4">
        <v>2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f t="shared" si="0"/>
        <v>28</v>
      </c>
      <c r="M4">
        <f t="shared" si="1"/>
        <v>70</v>
      </c>
      <c r="O4" t="s">
        <v>131</v>
      </c>
      <c r="P4" s="14">
        <f>AVERAGE(M2:M46)</f>
        <v>85.944444444444443</v>
      </c>
    </row>
    <row r="5" spans="1:16" x14ac:dyDescent="0.3">
      <c r="A5">
        <v>12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2</v>
      </c>
      <c r="I5">
        <v>4</v>
      </c>
      <c r="J5">
        <v>4</v>
      </c>
      <c r="K5">
        <v>4</v>
      </c>
      <c r="L5">
        <f t="shared" si="0"/>
        <v>38</v>
      </c>
      <c r="M5">
        <f t="shared" si="1"/>
        <v>95</v>
      </c>
    </row>
    <row r="6" spans="1:16" x14ac:dyDescent="0.3">
      <c r="A6">
        <v>13</v>
      </c>
      <c r="B6">
        <v>2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f t="shared" si="0"/>
        <v>38</v>
      </c>
      <c r="M6">
        <f t="shared" si="1"/>
        <v>95</v>
      </c>
    </row>
    <row r="7" spans="1:16" x14ac:dyDescent="0.3">
      <c r="A7">
        <v>14</v>
      </c>
      <c r="B7">
        <v>3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f t="shared" si="0"/>
        <v>39</v>
      </c>
      <c r="M7">
        <f t="shared" si="1"/>
        <v>97.5</v>
      </c>
    </row>
    <row r="8" spans="1:16" x14ac:dyDescent="0.3">
      <c r="A8">
        <v>15</v>
      </c>
      <c r="B8">
        <v>3</v>
      </c>
      <c r="C8">
        <v>4</v>
      </c>
      <c r="D8">
        <v>4</v>
      </c>
      <c r="E8">
        <v>4</v>
      </c>
      <c r="F8">
        <v>3</v>
      </c>
      <c r="G8">
        <v>4</v>
      </c>
      <c r="H8">
        <v>4</v>
      </c>
      <c r="I8">
        <v>4</v>
      </c>
      <c r="J8">
        <v>4</v>
      </c>
      <c r="K8">
        <v>4</v>
      </c>
      <c r="L8">
        <f t="shared" si="0"/>
        <v>38</v>
      </c>
      <c r="M8">
        <f t="shared" si="1"/>
        <v>95</v>
      </c>
    </row>
    <row r="9" spans="1:16" x14ac:dyDescent="0.3">
      <c r="A9">
        <v>17</v>
      </c>
      <c r="B9">
        <v>3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J9">
        <v>4</v>
      </c>
      <c r="K9">
        <v>3</v>
      </c>
      <c r="L9">
        <f t="shared" si="0"/>
        <v>36</v>
      </c>
      <c r="M9">
        <f t="shared" si="1"/>
        <v>90</v>
      </c>
    </row>
    <row r="10" spans="1:16" x14ac:dyDescent="0.3">
      <c r="A10">
        <v>18</v>
      </c>
      <c r="B10">
        <v>2</v>
      </c>
      <c r="C10">
        <v>4</v>
      </c>
      <c r="D10">
        <v>3</v>
      </c>
      <c r="E10">
        <v>4</v>
      </c>
      <c r="F10">
        <v>3</v>
      </c>
      <c r="G10">
        <v>3</v>
      </c>
      <c r="H10">
        <v>4</v>
      </c>
      <c r="I10">
        <v>4</v>
      </c>
      <c r="J10">
        <v>3</v>
      </c>
      <c r="K10">
        <v>4</v>
      </c>
      <c r="L10">
        <f t="shared" si="0"/>
        <v>34</v>
      </c>
      <c r="M10">
        <f t="shared" si="1"/>
        <v>85</v>
      </c>
    </row>
    <row r="11" spans="1:16" x14ac:dyDescent="0.3">
      <c r="A11">
        <v>2</v>
      </c>
      <c r="B11">
        <v>4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f t="shared" si="0"/>
        <v>31</v>
      </c>
      <c r="M11">
        <f t="shared" si="1"/>
        <v>77.5</v>
      </c>
    </row>
    <row r="12" spans="1:16" x14ac:dyDescent="0.3">
      <c r="A12">
        <v>20</v>
      </c>
      <c r="B12">
        <v>1</v>
      </c>
      <c r="C12">
        <v>4</v>
      </c>
      <c r="D12">
        <v>3</v>
      </c>
      <c r="E12">
        <v>4</v>
      </c>
      <c r="F12">
        <v>3</v>
      </c>
      <c r="G12">
        <v>3</v>
      </c>
      <c r="H12">
        <v>3</v>
      </c>
      <c r="I12">
        <v>4</v>
      </c>
      <c r="J12">
        <v>3</v>
      </c>
      <c r="K12">
        <v>4</v>
      </c>
      <c r="L12">
        <f t="shared" si="0"/>
        <v>32</v>
      </c>
      <c r="M12">
        <f t="shared" si="1"/>
        <v>80</v>
      </c>
    </row>
    <row r="13" spans="1:16" x14ac:dyDescent="0.3">
      <c r="A13">
        <v>22</v>
      </c>
      <c r="B13">
        <v>4</v>
      </c>
      <c r="C13">
        <v>4</v>
      </c>
      <c r="D13">
        <v>4</v>
      </c>
      <c r="E13">
        <v>4</v>
      </c>
      <c r="F13">
        <v>4</v>
      </c>
      <c r="G13">
        <v>3</v>
      </c>
      <c r="H13">
        <v>4</v>
      </c>
      <c r="I13">
        <v>4</v>
      </c>
      <c r="J13">
        <v>4</v>
      </c>
      <c r="K13">
        <v>4</v>
      </c>
      <c r="L13">
        <f t="shared" si="0"/>
        <v>39</v>
      </c>
      <c r="M13">
        <f t="shared" si="1"/>
        <v>97.5</v>
      </c>
    </row>
    <row r="14" spans="1:16" x14ac:dyDescent="0.3">
      <c r="A14">
        <v>24</v>
      </c>
      <c r="B14">
        <v>3</v>
      </c>
      <c r="C14">
        <v>3</v>
      </c>
      <c r="D14">
        <v>4</v>
      </c>
      <c r="E14">
        <v>4</v>
      </c>
      <c r="F14">
        <v>3</v>
      </c>
      <c r="G14">
        <v>3</v>
      </c>
      <c r="H14">
        <v>4</v>
      </c>
      <c r="I14">
        <v>4</v>
      </c>
      <c r="J14">
        <v>3</v>
      </c>
      <c r="K14">
        <v>4</v>
      </c>
      <c r="L14">
        <f t="shared" si="0"/>
        <v>35</v>
      </c>
      <c r="M14">
        <f t="shared" si="1"/>
        <v>87.5</v>
      </c>
    </row>
    <row r="15" spans="1:16" x14ac:dyDescent="0.3">
      <c r="A15">
        <v>25</v>
      </c>
      <c r="B15">
        <v>3</v>
      </c>
      <c r="C15">
        <v>4</v>
      </c>
      <c r="D15">
        <v>4</v>
      </c>
      <c r="E15">
        <v>4</v>
      </c>
      <c r="F15">
        <v>3</v>
      </c>
      <c r="G15">
        <v>4</v>
      </c>
      <c r="H15">
        <v>4</v>
      </c>
      <c r="I15">
        <v>4</v>
      </c>
      <c r="J15">
        <v>4</v>
      </c>
      <c r="K15">
        <v>4</v>
      </c>
      <c r="L15">
        <f t="shared" si="0"/>
        <v>38</v>
      </c>
      <c r="M15">
        <f t="shared" si="1"/>
        <v>95</v>
      </c>
    </row>
    <row r="16" spans="1:16" x14ac:dyDescent="0.3">
      <c r="A16">
        <v>26</v>
      </c>
      <c r="B16">
        <v>3</v>
      </c>
      <c r="C16">
        <v>4</v>
      </c>
      <c r="D16">
        <v>3</v>
      </c>
      <c r="E16">
        <v>4</v>
      </c>
      <c r="F16">
        <v>3</v>
      </c>
      <c r="G16">
        <v>4</v>
      </c>
      <c r="H16">
        <v>3</v>
      </c>
      <c r="I16">
        <v>3</v>
      </c>
      <c r="J16">
        <v>3</v>
      </c>
      <c r="K16">
        <v>4</v>
      </c>
      <c r="L16">
        <f t="shared" si="0"/>
        <v>34</v>
      </c>
      <c r="M16">
        <f t="shared" si="1"/>
        <v>85</v>
      </c>
    </row>
    <row r="17" spans="1:13" x14ac:dyDescent="0.3">
      <c r="A17">
        <v>27</v>
      </c>
      <c r="B17">
        <v>1</v>
      </c>
      <c r="C17">
        <v>4</v>
      </c>
      <c r="D17">
        <v>1</v>
      </c>
      <c r="E17">
        <v>4</v>
      </c>
      <c r="F17">
        <v>3</v>
      </c>
      <c r="G17">
        <v>0</v>
      </c>
      <c r="H17">
        <v>3</v>
      </c>
      <c r="I17">
        <v>4</v>
      </c>
      <c r="J17">
        <v>4</v>
      </c>
      <c r="K17">
        <v>4</v>
      </c>
      <c r="L17">
        <f t="shared" si="0"/>
        <v>28</v>
      </c>
      <c r="M17">
        <f t="shared" si="1"/>
        <v>70</v>
      </c>
    </row>
    <row r="18" spans="1:13" x14ac:dyDescent="0.3">
      <c r="A18">
        <v>28</v>
      </c>
      <c r="B18">
        <v>1</v>
      </c>
      <c r="C18">
        <v>4</v>
      </c>
      <c r="D18">
        <v>4</v>
      </c>
      <c r="E18">
        <v>4</v>
      </c>
      <c r="F18">
        <v>3</v>
      </c>
      <c r="G18">
        <v>3</v>
      </c>
      <c r="H18">
        <v>3</v>
      </c>
      <c r="I18">
        <v>3</v>
      </c>
      <c r="J18">
        <v>4</v>
      </c>
      <c r="K18">
        <v>4</v>
      </c>
      <c r="L18">
        <f t="shared" si="0"/>
        <v>33</v>
      </c>
      <c r="M18">
        <f t="shared" si="1"/>
        <v>82.5</v>
      </c>
    </row>
    <row r="19" spans="1:13" x14ac:dyDescent="0.3">
      <c r="A19">
        <v>29</v>
      </c>
      <c r="B19">
        <v>1</v>
      </c>
      <c r="C19">
        <v>3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f t="shared" si="0"/>
        <v>36</v>
      </c>
      <c r="M19">
        <f t="shared" si="1"/>
        <v>90</v>
      </c>
    </row>
    <row r="20" spans="1:13" x14ac:dyDescent="0.3">
      <c r="A20">
        <v>3</v>
      </c>
      <c r="B20">
        <v>3</v>
      </c>
      <c r="C20">
        <v>3</v>
      </c>
      <c r="D20">
        <v>4</v>
      </c>
      <c r="E20">
        <v>4</v>
      </c>
      <c r="F20">
        <v>4</v>
      </c>
      <c r="G20">
        <v>3</v>
      </c>
      <c r="H20">
        <v>4</v>
      </c>
      <c r="I20">
        <v>4</v>
      </c>
      <c r="J20">
        <v>4</v>
      </c>
      <c r="K20">
        <v>4</v>
      </c>
      <c r="L20">
        <f t="shared" si="0"/>
        <v>37</v>
      </c>
      <c r="M20">
        <f t="shared" si="1"/>
        <v>92.5</v>
      </c>
    </row>
    <row r="21" spans="1:13" x14ac:dyDescent="0.3">
      <c r="A21">
        <v>31</v>
      </c>
      <c r="B21">
        <v>3</v>
      </c>
      <c r="C21">
        <v>4</v>
      </c>
      <c r="D21">
        <v>3</v>
      </c>
      <c r="E21">
        <v>4</v>
      </c>
      <c r="F21">
        <v>3</v>
      </c>
      <c r="G21">
        <v>3</v>
      </c>
      <c r="H21">
        <v>4</v>
      </c>
      <c r="I21">
        <v>4</v>
      </c>
      <c r="J21">
        <v>4</v>
      </c>
      <c r="K21">
        <v>4</v>
      </c>
      <c r="L21">
        <f t="shared" si="0"/>
        <v>36</v>
      </c>
      <c r="M21">
        <f t="shared" si="1"/>
        <v>90</v>
      </c>
    </row>
    <row r="22" spans="1:13" x14ac:dyDescent="0.3">
      <c r="A22">
        <v>33</v>
      </c>
      <c r="B22">
        <v>3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f t="shared" si="0"/>
        <v>39</v>
      </c>
      <c r="M22">
        <f t="shared" si="1"/>
        <v>97.5</v>
      </c>
    </row>
    <row r="23" spans="1:13" x14ac:dyDescent="0.3">
      <c r="A23">
        <v>35</v>
      </c>
      <c r="B23">
        <v>3</v>
      </c>
      <c r="C23">
        <v>4</v>
      </c>
      <c r="D23">
        <v>4</v>
      </c>
      <c r="E23">
        <v>4</v>
      </c>
      <c r="F23">
        <v>3</v>
      </c>
      <c r="G23">
        <v>4</v>
      </c>
      <c r="H23">
        <v>4</v>
      </c>
      <c r="I23">
        <v>4</v>
      </c>
      <c r="J23">
        <v>4</v>
      </c>
      <c r="K23">
        <v>4</v>
      </c>
      <c r="L23">
        <f t="shared" si="0"/>
        <v>38</v>
      </c>
      <c r="M23">
        <f t="shared" si="1"/>
        <v>95</v>
      </c>
    </row>
    <row r="24" spans="1:13" x14ac:dyDescent="0.3">
      <c r="A24">
        <v>38</v>
      </c>
      <c r="B24">
        <v>3</v>
      </c>
      <c r="C24">
        <v>4</v>
      </c>
      <c r="D24">
        <v>4</v>
      </c>
      <c r="E24">
        <v>3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f t="shared" si="0"/>
        <v>38</v>
      </c>
      <c r="M24">
        <f t="shared" si="1"/>
        <v>95</v>
      </c>
    </row>
    <row r="25" spans="1:13" x14ac:dyDescent="0.3">
      <c r="A25">
        <v>39</v>
      </c>
      <c r="B25">
        <v>1</v>
      </c>
      <c r="C25">
        <v>4</v>
      </c>
      <c r="D25">
        <v>3</v>
      </c>
      <c r="E25">
        <v>4</v>
      </c>
      <c r="F25">
        <v>3</v>
      </c>
      <c r="G25">
        <v>3</v>
      </c>
      <c r="H25">
        <v>3</v>
      </c>
      <c r="I25">
        <v>2</v>
      </c>
      <c r="J25">
        <v>3</v>
      </c>
      <c r="K25">
        <v>1</v>
      </c>
      <c r="L25">
        <f t="shared" si="0"/>
        <v>27</v>
      </c>
      <c r="M25">
        <f t="shared" si="1"/>
        <v>67.5</v>
      </c>
    </row>
    <row r="26" spans="1:13" x14ac:dyDescent="0.3">
      <c r="A26">
        <v>4</v>
      </c>
      <c r="B26">
        <v>3</v>
      </c>
      <c r="C26">
        <v>3</v>
      </c>
      <c r="D26">
        <v>3</v>
      </c>
      <c r="E26">
        <v>1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f t="shared" si="0"/>
        <v>28</v>
      </c>
      <c r="M26">
        <f t="shared" si="1"/>
        <v>70</v>
      </c>
    </row>
    <row r="27" spans="1:13" x14ac:dyDescent="0.3">
      <c r="A27">
        <v>40</v>
      </c>
      <c r="B27">
        <v>3</v>
      </c>
      <c r="C27">
        <v>3</v>
      </c>
      <c r="D27">
        <v>3</v>
      </c>
      <c r="E27">
        <v>3</v>
      </c>
      <c r="F27">
        <v>3</v>
      </c>
      <c r="G27">
        <v>4</v>
      </c>
      <c r="H27">
        <v>4</v>
      </c>
      <c r="I27">
        <v>3</v>
      </c>
      <c r="J27">
        <v>3</v>
      </c>
      <c r="K27">
        <v>3</v>
      </c>
      <c r="L27">
        <f t="shared" si="0"/>
        <v>32</v>
      </c>
      <c r="M27">
        <f t="shared" si="1"/>
        <v>80</v>
      </c>
    </row>
    <row r="28" spans="1:13" x14ac:dyDescent="0.3">
      <c r="A28">
        <v>41</v>
      </c>
      <c r="B28">
        <v>3</v>
      </c>
      <c r="C28">
        <v>4</v>
      </c>
      <c r="D28">
        <v>4</v>
      </c>
      <c r="E28">
        <v>4</v>
      </c>
      <c r="F28">
        <v>3</v>
      </c>
      <c r="G28">
        <v>4</v>
      </c>
      <c r="H28">
        <v>4</v>
      </c>
      <c r="I28">
        <v>4</v>
      </c>
      <c r="J28">
        <v>4</v>
      </c>
      <c r="K28">
        <v>4</v>
      </c>
      <c r="L28">
        <f t="shared" si="0"/>
        <v>38</v>
      </c>
      <c r="M28">
        <f t="shared" si="1"/>
        <v>95</v>
      </c>
    </row>
    <row r="29" spans="1:13" x14ac:dyDescent="0.3">
      <c r="A29">
        <v>42</v>
      </c>
      <c r="B29">
        <v>2</v>
      </c>
      <c r="C29">
        <v>2</v>
      </c>
      <c r="D29">
        <v>3</v>
      </c>
      <c r="E29">
        <v>3</v>
      </c>
      <c r="F29">
        <v>2</v>
      </c>
      <c r="G29">
        <v>3</v>
      </c>
      <c r="H29">
        <v>4</v>
      </c>
      <c r="I29">
        <v>3</v>
      </c>
      <c r="J29">
        <v>3</v>
      </c>
      <c r="K29">
        <v>3</v>
      </c>
      <c r="L29">
        <f t="shared" si="0"/>
        <v>28</v>
      </c>
      <c r="M29">
        <f t="shared" si="1"/>
        <v>70</v>
      </c>
    </row>
    <row r="30" spans="1:13" x14ac:dyDescent="0.3">
      <c r="A30">
        <v>43</v>
      </c>
      <c r="B30">
        <v>3</v>
      </c>
      <c r="C30">
        <v>3</v>
      </c>
      <c r="D30">
        <v>4</v>
      </c>
      <c r="E30">
        <v>4</v>
      </c>
      <c r="F30">
        <v>3</v>
      </c>
      <c r="G30">
        <v>4</v>
      </c>
      <c r="H30">
        <v>4</v>
      </c>
      <c r="I30">
        <v>3</v>
      </c>
      <c r="J30">
        <v>4</v>
      </c>
      <c r="K30">
        <v>3</v>
      </c>
      <c r="L30">
        <f t="shared" si="0"/>
        <v>35</v>
      </c>
      <c r="M30">
        <f t="shared" si="1"/>
        <v>87.5</v>
      </c>
    </row>
    <row r="31" spans="1:13" x14ac:dyDescent="0.3">
      <c r="A31">
        <v>44</v>
      </c>
      <c r="B31">
        <v>2</v>
      </c>
      <c r="C31">
        <v>2</v>
      </c>
      <c r="D31">
        <v>4</v>
      </c>
      <c r="E31">
        <v>4</v>
      </c>
      <c r="F31">
        <v>4</v>
      </c>
      <c r="G31">
        <v>3</v>
      </c>
      <c r="H31">
        <v>4</v>
      </c>
      <c r="I31">
        <v>4</v>
      </c>
      <c r="J31">
        <v>4</v>
      </c>
      <c r="K31">
        <v>4</v>
      </c>
      <c r="L31">
        <f t="shared" si="0"/>
        <v>35</v>
      </c>
      <c r="M31">
        <f t="shared" si="1"/>
        <v>87.5</v>
      </c>
    </row>
    <row r="32" spans="1:13" x14ac:dyDescent="0.3">
      <c r="A32">
        <v>45</v>
      </c>
      <c r="B32">
        <v>2</v>
      </c>
      <c r="C32">
        <v>4</v>
      </c>
      <c r="D32">
        <v>4</v>
      </c>
      <c r="E32">
        <v>4</v>
      </c>
      <c r="F32">
        <v>3</v>
      </c>
      <c r="G32">
        <v>3</v>
      </c>
      <c r="H32">
        <v>4</v>
      </c>
      <c r="I32">
        <v>3</v>
      </c>
      <c r="J32">
        <v>4</v>
      </c>
      <c r="K32">
        <v>4</v>
      </c>
      <c r="L32">
        <f t="shared" si="0"/>
        <v>35</v>
      </c>
      <c r="M32">
        <f t="shared" si="1"/>
        <v>87.5</v>
      </c>
    </row>
    <row r="33" spans="1:13" x14ac:dyDescent="0.3">
      <c r="A33">
        <v>46</v>
      </c>
      <c r="B33">
        <v>4</v>
      </c>
      <c r="C33">
        <v>3</v>
      </c>
      <c r="D33">
        <v>4</v>
      </c>
      <c r="E33">
        <v>3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f t="shared" si="0"/>
        <v>38</v>
      </c>
      <c r="M33">
        <f t="shared" si="1"/>
        <v>95</v>
      </c>
    </row>
    <row r="34" spans="1:13" x14ac:dyDescent="0.3">
      <c r="A34">
        <v>47</v>
      </c>
      <c r="B34">
        <v>3</v>
      </c>
      <c r="C34">
        <v>4</v>
      </c>
      <c r="D34">
        <v>2</v>
      </c>
      <c r="E34">
        <v>4</v>
      </c>
      <c r="F34">
        <v>3</v>
      </c>
      <c r="G34">
        <v>4</v>
      </c>
      <c r="H34">
        <v>4</v>
      </c>
      <c r="I34">
        <v>4</v>
      </c>
      <c r="J34">
        <v>4</v>
      </c>
      <c r="K34">
        <v>4</v>
      </c>
      <c r="L34">
        <f t="shared" si="0"/>
        <v>36</v>
      </c>
      <c r="M34">
        <f t="shared" si="1"/>
        <v>90</v>
      </c>
    </row>
    <row r="35" spans="1:13" x14ac:dyDescent="0.3">
      <c r="A35">
        <v>48</v>
      </c>
      <c r="B35">
        <v>3</v>
      </c>
      <c r="C35">
        <v>3</v>
      </c>
      <c r="D35">
        <v>3</v>
      </c>
      <c r="E35">
        <v>3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f t="shared" si="0"/>
        <v>36</v>
      </c>
      <c r="M35">
        <f t="shared" si="1"/>
        <v>90</v>
      </c>
    </row>
    <row r="36" spans="1:13" x14ac:dyDescent="0.3">
      <c r="A36">
        <v>49</v>
      </c>
      <c r="B36">
        <v>3</v>
      </c>
      <c r="C36">
        <v>3</v>
      </c>
      <c r="D36">
        <v>4</v>
      </c>
      <c r="E36">
        <v>3</v>
      </c>
      <c r="F36">
        <v>4</v>
      </c>
      <c r="G36">
        <v>4</v>
      </c>
      <c r="H36">
        <v>4</v>
      </c>
      <c r="I36">
        <v>4</v>
      </c>
      <c r="J36">
        <v>4</v>
      </c>
      <c r="K36">
        <v>3</v>
      </c>
      <c r="L36">
        <f t="shared" si="0"/>
        <v>36</v>
      </c>
      <c r="M36">
        <f t="shared" si="1"/>
        <v>90</v>
      </c>
    </row>
    <row r="37" spans="1:13" x14ac:dyDescent="0.3">
      <c r="A37">
        <v>5</v>
      </c>
      <c r="B37">
        <v>3</v>
      </c>
      <c r="C37">
        <v>3</v>
      </c>
      <c r="D37">
        <v>4</v>
      </c>
      <c r="E37">
        <v>3</v>
      </c>
      <c r="F37">
        <v>4</v>
      </c>
      <c r="G37">
        <v>3</v>
      </c>
      <c r="H37">
        <v>3</v>
      </c>
      <c r="I37">
        <v>3</v>
      </c>
      <c r="J37">
        <v>3</v>
      </c>
      <c r="K37">
        <v>3</v>
      </c>
      <c r="L37">
        <f t="shared" si="0"/>
        <v>32</v>
      </c>
      <c r="M37">
        <f t="shared" si="1"/>
        <v>80</v>
      </c>
    </row>
    <row r="38" spans="1:13" x14ac:dyDescent="0.3">
      <c r="A38">
        <v>50</v>
      </c>
      <c r="B38">
        <v>3</v>
      </c>
      <c r="C38">
        <v>4</v>
      </c>
      <c r="D38">
        <v>3</v>
      </c>
      <c r="E38">
        <v>3</v>
      </c>
      <c r="F38">
        <v>3</v>
      </c>
      <c r="G38">
        <v>4</v>
      </c>
      <c r="H38">
        <v>3</v>
      </c>
      <c r="I38">
        <v>3</v>
      </c>
      <c r="J38">
        <v>4</v>
      </c>
      <c r="K38">
        <v>3</v>
      </c>
      <c r="L38">
        <f t="shared" si="0"/>
        <v>33</v>
      </c>
      <c r="M38">
        <f t="shared" si="1"/>
        <v>82.5</v>
      </c>
    </row>
    <row r="39" spans="1:13" x14ac:dyDescent="0.3">
      <c r="A39">
        <v>51</v>
      </c>
      <c r="B39">
        <v>3</v>
      </c>
      <c r="C39">
        <v>2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2</v>
      </c>
      <c r="L39">
        <f t="shared" si="0"/>
        <v>28</v>
      </c>
      <c r="M39">
        <f t="shared" si="1"/>
        <v>70</v>
      </c>
    </row>
    <row r="40" spans="1:13" x14ac:dyDescent="0.3">
      <c r="A40">
        <v>52</v>
      </c>
      <c r="B40">
        <v>4</v>
      </c>
      <c r="C40">
        <v>3</v>
      </c>
      <c r="D40">
        <v>3</v>
      </c>
      <c r="E40">
        <v>1</v>
      </c>
      <c r="F40">
        <v>3</v>
      </c>
      <c r="G40">
        <v>3</v>
      </c>
      <c r="H40">
        <v>3</v>
      </c>
      <c r="I40">
        <v>4</v>
      </c>
      <c r="J40">
        <v>4</v>
      </c>
      <c r="K40">
        <v>3</v>
      </c>
      <c r="L40">
        <f t="shared" si="0"/>
        <v>31</v>
      </c>
      <c r="M40">
        <f t="shared" si="1"/>
        <v>77.5</v>
      </c>
    </row>
    <row r="41" spans="1:13" x14ac:dyDescent="0.3">
      <c r="A41">
        <v>53</v>
      </c>
      <c r="B41">
        <v>3</v>
      </c>
      <c r="C41">
        <v>3</v>
      </c>
      <c r="D41">
        <v>3</v>
      </c>
      <c r="E41">
        <v>4</v>
      </c>
      <c r="F41">
        <v>4</v>
      </c>
      <c r="G41">
        <v>4</v>
      </c>
      <c r="H41">
        <v>4</v>
      </c>
      <c r="I41">
        <v>4</v>
      </c>
      <c r="J41">
        <v>3</v>
      </c>
      <c r="K41">
        <v>4</v>
      </c>
      <c r="L41">
        <f t="shared" si="0"/>
        <v>36</v>
      </c>
      <c r="M41">
        <f t="shared" si="1"/>
        <v>90</v>
      </c>
    </row>
    <row r="42" spans="1:13" x14ac:dyDescent="0.3">
      <c r="A42">
        <v>56</v>
      </c>
      <c r="B42">
        <v>3</v>
      </c>
      <c r="C42">
        <v>3</v>
      </c>
      <c r="D42">
        <v>4</v>
      </c>
      <c r="E42">
        <v>4</v>
      </c>
      <c r="F42">
        <v>3</v>
      </c>
      <c r="G42">
        <v>3</v>
      </c>
      <c r="H42">
        <v>4</v>
      </c>
      <c r="I42">
        <v>3</v>
      </c>
      <c r="J42">
        <v>3</v>
      </c>
      <c r="K42">
        <v>3</v>
      </c>
      <c r="L42">
        <f t="shared" si="0"/>
        <v>33</v>
      </c>
      <c r="M42">
        <f t="shared" si="1"/>
        <v>82.5</v>
      </c>
    </row>
    <row r="43" spans="1:13" x14ac:dyDescent="0.3">
      <c r="A43">
        <v>57</v>
      </c>
      <c r="B43">
        <v>3</v>
      </c>
      <c r="C43">
        <v>4</v>
      </c>
      <c r="D43">
        <v>4</v>
      </c>
      <c r="E43">
        <v>4</v>
      </c>
      <c r="F43">
        <v>3</v>
      </c>
      <c r="G43">
        <v>4</v>
      </c>
      <c r="H43">
        <v>4</v>
      </c>
      <c r="I43">
        <v>4</v>
      </c>
      <c r="J43">
        <v>3</v>
      </c>
      <c r="K43">
        <v>4</v>
      </c>
      <c r="L43">
        <f t="shared" si="0"/>
        <v>37</v>
      </c>
      <c r="M43">
        <f t="shared" si="1"/>
        <v>92.5</v>
      </c>
    </row>
    <row r="44" spans="1:13" x14ac:dyDescent="0.3">
      <c r="A44">
        <v>6</v>
      </c>
      <c r="B44">
        <v>4</v>
      </c>
      <c r="C44">
        <v>1</v>
      </c>
      <c r="D44">
        <v>4</v>
      </c>
      <c r="E44">
        <v>3</v>
      </c>
      <c r="F44">
        <v>4</v>
      </c>
      <c r="G44">
        <v>4</v>
      </c>
      <c r="H44">
        <v>4</v>
      </c>
      <c r="I44">
        <v>0</v>
      </c>
      <c r="J44">
        <v>4</v>
      </c>
      <c r="K44">
        <v>0</v>
      </c>
      <c r="L44">
        <f t="shared" si="0"/>
        <v>28</v>
      </c>
      <c r="M44">
        <f t="shared" si="1"/>
        <v>70</v>
      </c>
    </row>
    <row r="45" spans="1:13" x14ac:dyDescent="0.3">
      <c r="A45">
        <v>8</v>
      </c>
      <c r="B45">
        <v>2</v>
      </c>
      <c r="C45">
        <v>4</v>
      </c>
      <c r="D45">
        <v>4</v>
      </c>
      <c r="E45">
        <v>4</v>
      </c>
      <c r="F45">
        <v>3</v>
      </c>
      <c r="G45">
        <v>4</v>
      </c>
      <c r="H45">
        <v>4</v>
      </c>
      <c r="I45">
        <v>4</v>
      </c>
      <c r="J45">
        <v>4</v>
      </c>
      <c r="K45">
        <v>3</v>
      </c>
      <c r="L45">
        <f t="shared" si="0"/>
        <v>36</v>
      </c>
      <c r="M45">
        <f t="shared" si="1"/>
        <v>90</v>
      </c>
    </row>
    <row r="46" spans="1:13" x14ac:dyDescent="0.3">
      <c r="A46">
        <v>9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4</v>
      </c>
      <c r="I46">
        <v>4</v>
      </c>
      <c r="J46">
        <v>3</v>
      </c>
      <c r="K46">
        <v>3</v>
      </c>
      <c r="L46">
        <f t="shared" si="0"/>
        <v>32</v>
      </c>
      <c r="M46">
        <f t="shared" si="1"/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6"/>
  <sheetViews>
    <sheetView workbookViewId="0">
      <selection activeCell="C2" sqref="C2:C46"/>
    </sheetView>
  </sheetViews>
  <sheetFormatPr defaultRowHeight="14.4" x14ac:dyDescent="0.3"/>
  <sheetData>
    <row r="1" spans="1:17" x14ac:dyDescent="0.3">
      <c r="A1" t="s">
        <v>12</v>
      </c>
      <c r="B1" t="s">
        <v>107</v>
      </c>
      <c r="C1" t="s">
        <v>132</v>
      </c>
      <c r="D1" t="s">
        <v>106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</row>
    <row r="2" spans="1:17" x14ac:dyDescent="0.3">
      <c r="A2">
        <v>1</v>
      </c>
      <c r="B2" t="s">
        <v>2</v>
      </c>
      <c r="C2" t="s">
        <v>9</v>
      </c>
      <c r="D2" t="s">
        <v>25</v>
      </c>
      <c r="E2">
        <v>50</v>
      </c>
      <c r="F2" t="s">
        <v>127</v>
      </c>
      <c r="G2" t="s">
        <v>127</v>
      </c>
      <c r="H2" t="s">
        <v>128</v>
      </c>
      <c r="I2" t="s">
        <v>127</v>
      </c>
      <c r="J2" t="s">
        <v>127</v>
      </c>
      <c r="K2" t="s">
        <v>127</v>
      </c>
      <c r="L2">
        <v>7967.8</v>
      </c>
      <c r="M2">
        <v>3782.3</v>
      </c>
      <c r="N2">
        <v>13988.5</v>
      </c>
      <c r="O2">
        <v>10571.2</v>
      </c>
      <c r="P2">
        <v>5033.2</v>
      </c>
      <c r="Q2">
        <v>4350.3999999999996</v>
      </c>
    </row>
    <row r="3" spans="1:17" x14ac:dyDescent="0.3">
      <c r="A3">
        <v>10</v>
      </c>
      <c r="B3" t="s">
        <v>2</v>
      </c>
      <c r="C3" t="s">
        <v>9</v>
      </c>
      <c r="D3" t="s">
        <v>49</v>
      </c>
      <c r="E3">
        <v>33.33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>
        <v>4983.1000000000004</v>
      </c>
      <c r="M3">
        <v>1776.8</v>
      </c>
      <c r="N3">
        <v>3098.6</v>
      </c>
      <c r="O3">
        <v>3531.9</v>
      </c>
      <c r="P3">
        <v>2308.5</v>
      </c>
      <c r="Q3">
        <v>2731.9</v>
      </c>
    </row>
    <row r="4" spans="1:17" x14ac:dyDescent="0.3">
      <c r="A4">
        <v>11</v>
      </c>
      <c r="B4" t="s">
        <v>3</v>
      </c>
      <c r="C4" t="s">
        <v>10</v>
      </c>
      <c r="D4" t="s">
        <v>50</v>
      </c>
      <c r="E4">
        <v>50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>
        <v>1675</v>
      </c>
      <c r="M4">
        <v>818</v>
      </c>
      <c r="N4">
        <v>1560</v>
      </c>
      <c r="O4">
        <v>1395</v>
      </c>
      <c r="P4">
        <v>3402</v>
      </c>
      <c r="Q4">
        <v>2616</v>
      </c>
    </row>
    <row r="5" spans="1:17" x14ac:dyDescent="0.3">
      <c r="A5">
        <v>12</v>
      </c>
      <c r="B5" t="s">
        <v>2</v>
      </c>
      <c r="C5" t="s">
        <v>10</v>
      </c>
      <c r="D5" t="s">
        <v>49</v>
      </c>
      <c r="E5">
        <v>33.33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>
        <v>5935.2</v>
      </c>
      <c r="M5">
        <v>3854.1</v>
      </c>
      <c r="N5">
        <v>6819.2</v>
      </c>
      <c r="O5">
        <v>6834.4</v>
      </c>
      <c r="P5">
        <v>8571.7999999999993</v>
      </c>
      <c r="Q5">
        <v>5067.8999999999996</v>
      </c>
    </row>
    <row r="6" spans="1:17" x14ac:dyDescent="0.3">
      <c r="A6">
        <v>13</v>
      </c>
      <c r="B6" t="s">
        <v>2</v>
      </c>
      <c r="C6" t="s">
        <v>10</v>
      </c>
      <c r="D6" t="s">
        <v>49</v>
      </c>
      <c r="E6">
        <v>33.33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>
        <v>4736.8</v>
      </c>
      <c r="M6">
        <v>3456.5</v>
      </c>
      <c r="N6">
        <v>5566.5</v>
      </c>
      <c r="O6">
        <v>7452.3</v>
      </c>
      <c r="P6">
        <v>4125</v>
      </c>
      <c r="Q6">
        <v>2678.6</v>
      </c>
    </row>
    <row r="7" spans="1:17" x14ac:dyDescent="0.3">
      <c r="A7">
        <v>14</v>
      </c>
      <c r="B7" t="s">
        <v>2</v>
      </c>
      <c r="C7" t="s">
        <v>10</v>
      </c>
      <c r="D7" t="s">
        <v>50</v>
      </c>
      <c r="E7">
        <v>50</v>
      </c>
      <c r="F7" t="s">
        <v>127</v>
      </c>
      <c r="G7" t="s">
        <v>127</v>
      </c>
      <c r="H7" t="s">
        <v>128</v>
      </c>
      <c r="I7" t="s">
        <v>127</v>
      </c>
      <c r="J7" t="s">
        <v>128</v>
      </c>
      <c r="K7" t="s">
        <v>127</v>
      </c>
      <c r="L7">
        <v>21999.1</v>
      </c>
      <c r="M7">
        <v>4290.8</v>
      </c>
      <c r="N7">
        <v>11234.3</v>
      </c>
      <c r="O7">
        <v>9265.7999999999993</v>
      </c>
      <c r="P7">
        <v>11023.4</v>
      </c>
      <c r="Q7">
        <v>7276.2</v>
      </c>
    </row>
    <row r="8" spans="1:17" x14ac:dyDescent="0.3">
      <c r="A8">
        <v>15</v>
      </c>
      <c r="B8" t="s">
        <v>2</v>
      </c>
      <c r="C8" t="s">
        <v>9</v>
      </c>
      <c r="D8" t="s">
        <v>51</v>
      </c>
      <c r="E8">
        <v>50</v>
      </c>
      <c r="F8" t="s">
        <v>128</v>
      </c>
      <c r="G8" t="s">
        <v>127</v>
      </c>
      <c r="H8" t="s">
        <v>128</v>
      </c>
      <c r="I8" t="s">
        <v>127</v>
      </c>
      <c r="J8" t="s">
        <v>128</v>
      </c>
      <c r="K8" t="s">
        <v>127</v>
      </c>
      <c r="L8">
        <v>6446.7</v>
      </c>
      <c r="M8">
        <v>3428.4</v>
      </c>
      <c r="N8">
        <v>5263.6</v>
      </c>
      <c r="O8">
        <v>2444.6</v>
      </c>
      <c r="P8">
        <v>2889.9</v>
      </c>
      <c r="Q8">
        <v>6071.4</v>
      </c>
    </row>
    <row r="9" spans="1:17" x14ac:dyDescent="0.3">
      <c r="A9">
        <v>17</v>
      </c>
      <c r="B9" t="s">
        <v>2</v>
      </c>
      <c r="C9" t="s">
        <v>8</v>
      </c>
      <c r="D9" t="s">
        <v>52</v>
      </c>
      <c r="E9">
        <v>33.33</v>
      </c>
      <c r="F9" t="s">
        <v>128</v>
      </c>
      <c r="G9" t="s">
        <v>128</v>
      </c>
      <c r="H9" t="s">
        <v>128</v>
      </c>
      <c r="I9" t="s">
        <v>127</v>
      </c>
      <c r="J9" t="s">
        <v>128</v>
      </c>
      <c r="K9" t="s">
        <v>128</v>
      </c>
      <c r="L9">
        <v>8007.2</v>
      </c>
      <c r="M9">
        <v>4415.1000000000004</v>
      </c>
      <c r="N9">
        <v>7120.1</v>
      </c>
      <c r="O9">
        <v>20831.900000000001</v>
      </c>
      <c r="P9">
        <v>3247.1</v>
      </c>
      <c r="Q9">
        <v>21732.400000000001</v>
      </c>
    </row>
    <row r="10" spans="1:17" x14ac:dyDescent="0.3">
      <c r="A10">
        <v>18</v>
      </c>
      <c r="B10" t="s">
        <v>2</v>
      </c>
      <c r="C10" t="s">
        <v>10</v>
      </c>
      <c r="D10" t="s">
        <v>50</v>
      </c>
      <c r="E10">
        <v>50</v>
      </c>
      <c r="F10" t="s">
        <v>128</v>
      </c>
      <c r="G10" t="s">
        <v>128</v>
      </c>
      <c r="H10" t="s">
        <v>128</v>
      </c>
      <c r="I10" t="s">
        <v>127</v>
      </c>
      <c r="J10" t="s">
        <v>127</v>
      </c>
      <c r="K10" t="s">
        <v>127</v>
      </c>
      <c r="L10">
        <v>9393.2000000000007</v>
      </c>
      <c r="M10">
        <v>3683.2</v>
      </c>
      <c r="N10">
        <v>8963</v>
      </c>
      <c r="O10">
        <v>15676.2</v>
      </c>
      <c r="P10">
        <v>13958.3</v>
      </c>
      <c r="Q10">
        <v>6976.6</v>
      </c>
    </row>
    <row r="11" spans="1:17" x14ac:dyDescent="0.3">
      <c r="A11">
        <v>2</v>
      </c>
      <c r="B11" t="s">
        <v>3</v>
      </c>
      <c r="C11" t="s">
        <v>9</v>
      </c>
      <c r="D11" t="s">
        <v>50</v>
      </c>
      <c r="E11">
        <v>50</v>
      </c>
      <c r="F11" t="s">
        <v>127</v>
      </c>
      <c r="G11" t="s">
        <v>128</v>
      </c>
      <c r="H11" t="s">
        <v>128</v>
      </c>
      <c r="I11" t="s">
        <v>128</v>
      </c>
      <c r="J11" t="s">
        <v>127</v>
      </c>
      <c r="K11" t="s">
        <v>128</v>
      </c>
      <c r="L11">
        <v>2655.2</v>
      </c>
      <c r="M11">
        <v>2836.2</v>
      </c>
      <c r="N11">
        <v>1476.4</v>
      </c>
      <c r="O11">
        <v>2587.3000000000002</v>
      </c>
      <c r="P11">
        <v>1966.8</v>
      </c>
      <c r="Q11">
        <v>2542.6</v>
      </c>
    </row>
    <row r="12" spans="1:17" x14ac:dyDescent="0.3">
      <c r="A12">
        <v>20</v>
      </c>
      <c r="B12" t="s">
        <v>2</v>
      </c>
      <c r="C12" t="s">
        <v>10</v>
      </c>
      <c r="D12" t="s">
        <v>50</v>
      </c>
      <c r="E12">
        <v>50</v>
      </c>
      <c r="F12" t="s">
        <v>128</v>
      </c>
      <c r="G12" t="s">
        <v>128</v>
      </c>
      <c r="H12" t="s">
        <v>128</v>
      </c>
      <c r="I12" t="s">
        <v>127</v>
      </c>
      <c r="J12" t="s">
        <v>128</v>
      </c>
      <c r="K12" t="s">
        <v>127</v>
      </c>
      <c r="L12">
        <v>4648.8999999999996</v>
      </c>
      <c r="M12">
        <v>3483.4</v>
      </c>
      <c r="N12">
        <v>6004.3</v>
      </c>
      <c r="O12">
        <v>5739.2</v>
      </c>
      <c r="P12">
        <v>2862.4</v>
      </c>
      <c r="Q12">
        <v>4799.8</v>
      </c>
    </row>
    <row r="13" spans="1:17" x14ac:dyDescent="0.3">
      <c r="A13">
        <v>22</v>
      </c>
      <c r="B13" t="s">
        <v>2</v>
      </c>
      <c r="C13" t="s">
        <v>8</v>
      </c>
      <c r="D13" t="s">
        <v>53</v>
      </c>
      <c r="E13">
        <v>33.33</v>
      </c>
      <c r="F13" t="s">
        <v>127</v>
      </c>
      <c r="G13" t="s">
        <v>128</v>
      </c>
      <c r="H13" t="s">
        <v>127</v>
      </c>
      <c r="I13" t="s">
        <v>127</v>
      </c>
      <c r="J13" t="s">
        <v>127</v>
      </c>
      <c r="K13" t="s">
        <v>127</v>
      </c>
      <c r="L13">
        <v>13639.8</v>
      </c>
      <c r="M13">
        <v>6296.6</v>
      </c>
      <c r="N13">
        <v>4095.7</v>
      </c>
      <c r="O13">
        <v>3959.9</v>
      </c>
      <c r="P13">
        <v>9654.5</v>
      </c>
      <c r="Q13">
        <v>7397.9</v>
      </c>
    </row>
    <row r="14" spans="1:17" x14ac:dyDescent="0.3">
      <c r="A14">
        <v>24</v>
      </c>
      <c r="B14" t="s">
        <v>2</v>
      </c>
      <c r="C14" t="s">
        <v>9</v>
      </c>
      <c r="D14" t="s">
        <v>54</v>
      </c>
      <c r="E14">
        <v>50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>
        <v>1891.8</v>
      </c>
      <c r="M14">
        <v>4106.3</v>
      </c>
      <c r="N14">
        <v>1476</v>
      </c>
      <c r="O14">
        <v>7694.7</v>
      </c>
      <c r="P14">
        <v>2303.3000000000002</v>
      </c>
      <c r="Q14">
        <v>2170.6</v>
      </c>
    </row>
    <row r="15" spans="1:17" x14ac:dyDescent="0.3">
      <c r="A15">
        <v>25</v>
      </c>
      <c r="B15" t="s">
        <v>2</v>
      </c>
      <c r="C15" t="s">
        <v>10</v>
      </c>
      <c r="D15" t="s">
        <v>25</v>
      </c>
      <c r="E15">
        <v>50</v>
      </c>
      <c r="F15" t="s">
        <v>127</v>
      </c>
      <c r="G15" t="s">
        <v>127</v>
      </c>
      <c r="H15" t="s">
        <v>127</v>
      </c>
      <c r="I15" t="s">
        <v>127</v>
      </c>
      <c r="J15" t="s">
        <v>127</v>
      </c>
      <c r="K15" t="s">
        <v>127</v>
      </c>
      <c r="L15">
        <v>7953.9</v>
      </c>
      <c r="M15">
        <v>3703.9</v>
      </c>
      <c r="N15">
        <v>5966.5</v>
      </c>
      <c r="O15">
        <v>8974.6</v>
      </c>
      <c r="P15">
        <v>21363.5</v>
      </c>
      <c r="Q15">
        <v>3273.2</v>
      </c>
    </row>
    <row r="16" spans="1:17" x14ac:dyDescent="0.3">
      <c r="A16">
        <v>26</v>
      </c>
      <c r="B16" t="s">
        <v>2</v>
      </c>
      <c r="C16" t="s">
        <v>8</v>
      </c>
      <c r="D16" t="s">
        <v>49</v>
      </c>
      <c r="E16">
        <v>33.33</v>
      </c>
      <c r="F16" t="s">
        <v>128</v>
      </c>
      <c r="G16" t="s">
        <v>128</v>
      </c>
      <c r="H16" t="s">
        <v>128</v>
      </c>
      <c r="I16" t="s">
        <v>128</v>
      </c>
      <c r="J16" t="s">
        <v>127</v>
      </c>
      <c r="K16" t="s">
        <v>127</v>
      </c>
      <c r="L16">
        <v>4919.8</v>
      </c>
      <c r="M16">
        <v>5048.1000000000004</v>
      </c>
      <c r="N16">
        <v>19410.3</v>
      </c>
      <c r="O16">
        <v>3612.1</v>
      </c>
      <c r="P16">
        <v>8600.7000000000007</v>
      </c>
      <c r="Q16">
        <v>3571.9</v>
      </c>
    </row>
    <row r="17" spans="1:17" x14ac:dyDescent="0.3">
      <c r="A17">
        <v>27</v>
      </c>
      <c r="B17" t="s">
        <v>2</v>
      </c>
      <c r="C17" t="s">
        <v>10</v>
      </c>
      <c r="D17" t="s">
        <v>51</v>
      </c>
      <c r="E17">
        <v>50</v>
      </c>
      <c r="F17" t="s">
        <v>127</v>
      </c>
      <c r="G17" t="s">
        <v>127</v>
      </c>
      <c r="H17" t="s">
        <v>128</v>
      </c>
      <c r="I17" t="s">
        <v>127</v>
      </c>
      <c r="J17" t="s">
        <v>127</v>
      </c>
      <c r="K17" t="s">
        <v>127</v>
      </c>
      <c r="L17">
        <v>6735.3</v>
      </c>
      <c r="M17">
        <v>2880.2</v>
      </c>
      <c r="N17">
        <v>7679.3</v>
      </c>
      <c r="O17">
        <v>5184.3</v>
      </c>
      <c r="P17">
        <v>2772.4</v>
      </c>
      <c r="Q17">
        <v>4224.1000000000004</v>
      </c>
    </row>
    <row r="18" spans="1:17" x14ac:dyDescent="0.3">
      <c r="A18">
        <v>28</v>
      </c>
      <c r="B18" t="s">
        <v>3</v>
      </c>
      <c r="C18" t="s">
        <v>10</v>
      </c>
      <c r="D18" t="s">
        <v>49</v>
      </c>
      <c r="E18">
        <v>33.33</v>
      </c>
      <c r="F18" t="s">
        <v>128</v>
      </c>
      <c r="G18" t="s">
        <v>128</v>
      </c>
      <c r="H18" t="s">
        <v>128</v>
      </c>
      <c r="I18" t="s">
        <v>127</v>
      </c>
      <c r="J18" t="s">
        <v>127</v>
      </c>
      <c r="K18" t="s">
        <v>128</v>
      </c>
      <c r="L18">
        <v>6198</v>
      </c>
      <c r="M18">
        <v>2040</v>
      </c>
      <c r="N18">
        <v>4772</v>
      </c>
      <c r="O18">
        <v>5320</v>
      </c>
      <c r="P18">
        <v>2485</v>
      </c>
      <c r="Q18">
        <v>2487</v>
      </c>
    </row>
    <row r="19" spans="1:17" x14ac:dyDescent="0.3">
      <c r="A19">
        <v>29</v>
      </c>
      <c r="B19" t="s">
        <v>2</v>
      </c>
      <c r="C19" t="s">
        <v>11</v>
      </c>
      <c r="D19" t="s">
        <v>55</v>
      </c>
      <c r="E19">
        <v>33.33</v>
      </c>
      <c r="F19" t="s">
        <v>127</v>
      </c>
      <c r="G19" t="s">
        <v>128</v>
      </c>
      <c r="H19" t="s">
        <v>127</v>
      </c>
      <c r="I19" t="s">
        <v>127</v>
      </c>
      <c r="J19" t="s">
        <v>127</v>
      </c>
      <c r="K19" t="s">
        <v>128</v>
      </c>
      <c r="L19">
        <v>7094.8</v>
      </c>
      <c r="M19">
        <v>4397.8999999999996</v>
      </c>
      <c r="N19">
        <v>4400.8999999999996</v>
      </c>
      <c r="O19">
        <v>8507.9</v>
      </c>
      <c r="P19">
        <v>5836</v>
      </c>
      <c r="Q19">
        <v>3066.6</v>
      </c>
    </row>
    <row r="20" spans="1:17" x14ac:dyDescent="0.3">
      <c r="A20">
        <v>3</v>
      </c>
      <c r="B20" t="s">
        <v>2</v>
      </c>
      <c r="C20" t="s">
        <v>10</v>
      </c>
      <c r="D20" t="s">
        <v>51</v>
      </c>
      <c r="E20">
        <v>50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>
        <v>3265.9</v>
      </c>
      <c r="M20">
        <v>1890.1</v>
      </c>
      <c r="N20">
        <v>1364.9</v>
      </c>
      <c r="O20">
        <v>1654.9</v>
      </c>
      <c r="P20">
        <v>2209.6</v>
      </c>
      <c r="Q20">
        <v>5504.2</v>
      </c>
    </row>
    <row r="21" spans="1:17" x14ac:dyDescent="0.3">
      <c r="A21">
        <v>31</v>
      </c>
      <c r="B21" t="s">
        <v>2</v>
      </c>
      <c r="C21" t="s">
        <v>10</v>
      </c>
      <c r="D21" t="s">
        <v>25</v>
      </c>
      <c r="E21">
        <v>50</v>
      </c>
      <c r="F21" t="s">
        <v>128</v>
      </c>
      <c r="G21" t="s">
        <v>127</v>
      </c>
      <c r="H21" t="s">
        <v>128</v>
      </c>
      <c r="I21" t="s">
        <v>127</v>
      </c>
      <c r="J21" t="s">
        <v>127</v>
      </c>
      <c r="K21" t="s">
        <v>127</v>
      </c>
      <c r="L21">
        <v>10998.5</v>
      </c>
      <c r="M21">
        <v>5813</v>
      </c>
      <c r="N21">
        <v>7251.7</v>
      </c>
      <c r="O21">
        <v>5210.8999999999996</v>
      </c>
      <c r="P21">
        <v>2913.9</v>
      </c>
      <c r="Q21">
        <v>4663.2</v>
      </c>
    </row>
    <row r="22" spans="1:17" x14ac:dyDescent="0.3">
      <c r="A22">
        <v>33</v>
      </c>
      <c r="B22" t="s">
        <v>3</v>
      </c>
      <c r="C22" t="s">
        <v>11</v>
      </c>
      <c r="D22" t="s">
        <v>56</v>
      </c>
      <c r="E22">
        <v>33.33</v>
      </c>
      <c r="F22" t="s">
        <v>128</v>
      </c>
      <c r="G22" t="s">
        <v>127</v>
      </c>
      <c r="H22" t="s">
        <v>128</v>
      </c>
      <c r="I22" t="s">
        <v>127</v>
      </c>
      <c r="J22" t="s">
        <v>127</v>
      </c>
      <c r="K22" t="s">
        <v>127</v>
      </c>
      <c r="L22">
        <v>9778.5</v>
      </c>
      <c r="M22">
        <v>14136.1</v>
      </c>
      <c r="N22">
        <v>14465</v>
      </c>
      <c r="O22">
        <v>8482.9</v>
      </c>
      <c r="P22">
        <v>9530.9</v>
      </c>
      <c r="Q22">
        <v>5721.1</v>
      </c>
    </row>
    <row r="23" spans="1:17" x14ac:dyDescent="0.3">
      <c r="A23">
        <v>35</v>
      </c>
      <c r="B23" t="s">
        <v>2</v>
      </c>
      <c r="C23" t="s">
        <v>8</v>
      </c>
      <c r="D23" t="s">
        <v>55</v>
      </c>
      <c r="E23">
        <v>33.33</v>
      </c>
      <c r="F23" t="s">
        <v>127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>
        <v>24456.6</v>
      </c>
      <c r="M23">
        <v>5492.4</v>
      </c>
      <c r="N23">
        <v>8314</v>
      </c>
      <c r="O23">
        <v>15832.4</v>
      </c>
      <c r="P23">
        <v>5193.1000000000004</v>
      </c>
      <c r="Q23">
        <v>4343.3999999999996</v>
      </c>
    </row>
    <row r="24" spans="1:17" x14ac:dyDescent="0.3">
      <c r="A24">
        <v>38</v>
      </c>
      <c r="B24" t="s">
        <v>4</v>
      </c>
      <c r="C24" t="s">
        <v>8</v>
      </c>
      <c r="D24" t="s">
        <v>54</v>
      </c>
      <c r="E24">
        <v>50</v>
      </c>
      <c r="F24" t="s">
        <v>128</v>
      </c>
      <c r="G24" t="s">
        <v>127</v>
      </c>
      <c r="H24" t="s">
        <v>128</v>
      </c>
      <c r="I24" t="s">
        <v>128</v>
      </c>
      <c r="J24" t="s">
        <v>128</v>
      </c>
      <c r="K24" t="s">
        <v>128</v>
      </c>
      <c r="L24">
        <v>8863.7999999999993</v>
      </c>
      <c r="M24">
        <v>3582.9</v>
      </c>
      <c r="N24">
        <v>6720</v>
      </c>
      <c r="O24">
        <v>5503.7</v>
      </c>
      <c r="P24">
        <v>4273.3</v>
      </c>
      <c r="Q24">
        <v>5924.3</v>
      </c>
    </row>
    <row r="25" spans="1:17" x14ac:dyDescent="0.3">
      <c r="A25">
        <v>39</v>
      </c>
      <c r="B25" t="s">
        <v>2</v>
      </c>
      <c r="C25" t="s">
        <v>10</v>
      </c>
      <c r="D25" t="s">
        <v>49</v>
      </c>
      <c r="E25">
        <v>33.33</v>
      </c>
      <c r="F25" t="s">
        <v>128</v>
      </c>
      <c r="G25" t="s">
        <v>128</v>
      </c>
      <c r="H25" t="s">
        <v>128</v>
      </c>
      <c r="I25" t="s">
        <v>127</v>
      </c>
      <c r="J25" t="s">
        <v>128</v>
      </c>
      <c r="K25" t="s">
        <v>128</v>
      </c>
      <c r="L25">
        <v>9559.1</v>
      </c>
      <c r="M25">
        <v>2983.9</v>
      </c>
      <c r="N25">
        <v>4780.3</v>
      </c>
      <c r="O25">
        <v>7589.7</v>
      </c>
      <c r="P25">
        <v>6013.9</v>
      </c>
      <c r="Q25">
        <v>126893</v>
      </c>
    </row>
    <row r="26" spans="1:17" x14ac:dyDescent="0.3">
      <c r="A26">
        <v>4</v>
      </c>
      <c r="B26" t="s">
        <v>2</v>
      </c>
      <c r="C26" t="s">
        <v>10</v>
      </c>
      <c r="D26" t="s">
        <v>25</v>
      </c>
      <c r="E26">
        <v>50</v>
      </c>
      <c r="F26" t="s">
        <v>127</v>
      </c>
      <c r="G26" t="s">
        <v>128</v>
      </c>
      <c r="H26" t="s">
        <v>128</v>
      </c>
      <c r="I26" t="s">
        <v>128</v>
      </c>
      <c r="J26" t="s">
        <v>127</v>
      </c>
      <c r="K26" t="s">
        <v>127</v>
      </c>
      <c r="L26">
        <v>5778</v>
      </c>
      <c r="M26">
        <v>4038</v>
      </c>
      <c r="N26">
        <v>10520</v>
      </c>
      <c r="O26">
        <v>6418</v>
      </c>
      <c r="P26">
        <v>12520</v>
      </c>
      <c r="Q26">
        <v>12848</v>
      </c>
    </row>
    <row r="27" spans="1:17" x14ac:dyDescent="0.3">
      <c r="A27">
        <v>40</v>
      </c>
      <c r="B27" t="s">
        <v>3</v>
      </c>
      <c r="C27" t="s">
        <v>10</v>
      </c>
      <c r="D27" t="s">
        <v>57</v>
      </c>
      <c r="E27">
        <v>33.33</v>
      </c>
      <c r="F27" t="s">
        <v>127</v>
      </c>
      <c r="G27" t="s">
        <v>128</v>
      </c>
      <c r="H27" t="s">
        <v>127</v>
      </c>
      <c r="I27" t="s">
        <v>127</v>
      </c>
      <c r="J27" t="s">
        <v>127</v>
      </c>
      <c r="K27" t="s">
        <v>127</v>
      </c>
      <c r="L27">
        <v>5446.5</v>
      </c>
      <c r="M27">
        <v>9576.7999999999993</v>
      </c>
      <c r="N27">
        <v>12319.4</v>
      </c>
      <c r="O27">
        <v>3841.7</v>
      </c>
      <c r="P27">
        <v>3599.8</v>
      </c>
      <c r="Q27">
        <v>6341.2</v>
      </c>
    </row>
    <row r="28" spans="1:17" x14ac:dyDescent="0.3">
      <c r="A28">
        <v>41</v>
      </c>
      <c r="B28" t="s">
        <v>2</v>
      </c>
      <c r="C28" t="s">
        <v>11</v>
      </c>
      <c r="D28" t="s">
        <v>49</v>
      </c>
      <c r="E28">
        <v>33.33</v>
      </c>
      <c r="F28" t="s">
        <v>127</v>
      </c>
      <c r="G28" t="s">
        <v>128</v>
      </c>
      <c r="H28" t="s">
        <v>128</v>
      </c>
      <c r="I28" t="s">
        <v>127</v>
      </c>
      <c r="J28" t="s">
        <v>128</v>
      </c>
      <c r="K28" t="s">
        <v>128</v>
      </c>
      <c r="L28">
        <v>11167.6</v>
      </c>
      <c r="M28">
        <v>6927.9</v>
      </c>
      <c r="N28">
        <v>15498.5</v>
      </c>
      <c r="O28">
        <v>6052.3</v>
      </c>
      <c r="P28">
        <v>4193</v>
      </c>
      <c r="Q28">
        <v>6854.7</v>
      </c>
    </row>
    <row r="29" spans="1:17" x14ac:dyDescent="0.3">
      <c r="A29">
        <v>42</v>
      </c>
      <c r="B29" t="s">
        <v>2</v>
      </c>
      <c r="C29" t="s">
        <v>9</v>
      </c>
      <c r="D29" t="s">
        <v>49</v>
      </c>
      <c r="E29">
        <v>33.33</v>
      </c>
      <c r="F29" t="s">
        <v>128</v>
      </c>
      <c r="G29" t="s">
        <v>128</v>
      </c>
      <c r="H29" t="s">
        <v>128</v>
      </c>
      <c r="I29" t="s">
        <v>127</v>
      </c>
      <c r="J29" t="s">
        <v>128</v>
      </c>
      <c r="K29" t="s">
        <v>128</v>
      </c>
      <c r="L29">
        <v>18774.5</v>
      </c>
      <c r="M29">
        <v>3029.7</v>
      </c>
      <c r="N29">
        <v>14185.1</v>
      </c>
      <c r="O29">
        <v>13684.1</v>
      </c>
      <c r="P29">
        <v>21813.4</v>
      </c>
      <c r="Q29">
        <v>9322.6</v>
      </c>
    </row>
    <row r="30" spans="1:17" x14ac:dyDescent="0.3">
      <c r="A30">
        <v>43</v>
      </c>
      <c r="B30" t="s">
        <v>2</v>
      </c>
      <c r="C30" t="s">
        <v>9</v>
      </c>
      <c r="D30" t="s">
        <v>54</v>
      </c>
      <c r="E30">
        <v>50</v>
      </c>
      <c r="F30" t="s">
        <v>127</v>
      </c>
      <c r="G30" t="s">
        <v>127</v>
      </c>
      <c r="H30" t="s">
        <v>128</v>
      </c>
      <c r="I30" t="s">
        <v>127</v>
      </c>
      <c r="J30" t="s">
        <v>127</v>
      </c>
      <c r="K30" t="s">
        <v>127</v>
      </c>
      <c r="L30">
        <v>828</v>
      </c>
      <c r="M30">
        <v>7952.9</v>
      </c>
      <c r="N30">
        <v>10499</v>
      </c>
      <c r="O30">
        <v>6777</v>
      </c>
      <c r="P30">
        <v>6381.5</v>
      </c>
      <c r="Q30">
        <v>3218.4</v>
      </c>
    </row>
    <row r="31" spans="1:17" x14ac:dyDescent="0.3">
      <c r="A31">
        <v>44</v>
      </c>
      <c r="B31" t="s">
        <v>2</v>
      </c>
      <c r="C31" t="s">
        <v>10</v>
      </c>
      <c r="D31" t="s">
        <v>25</v>
      </c>
      <c r="E31">
        <v>50</v>
      </c>
      <c r="F31" t="s">
        <v>128</v>
      </c>
      <c r="G31" t="s">
        <v>128</v>
      </c>
      <c r="H31" t="s">
        <v>127</v>
      </c>
      <c r="I31" t="s">
        <v>127</v>
      </c>
      <c r="J31" t="s">
        <v>127</v>
      </c>
      <c r="K31" t="s">
        <v>128</v>
      </c>
      <c r="L31">
        <v>8446.9</v>
      </c>
      <c r="M31">
        <v>4377.3</v>
      </c>
      <c r="N31">
        <v>6810.1</v>
      </c>
      <c r="O31">
        <v>6508.5</v>
      </c>
      <c r="P31">
        <v>3044.4</v>
      </c>
      <c r="Q31">
        <v>10481.4</v>
      </c>
    </row>
    <row r="32" spans="1:17" x14ac:dyDescent="0.3">
      <c r="A32">
        <v>45</v>
      </c>
      <c r="B32" t="s">
        <v>2</v>
      </c>
      <c r="C32" t="s">
        <v>10</v>
      </c>
      <c r="D32" t="s">
        <v>57</v>
      </c>
      <c r="E32">
        <v>33.33</v>
      </c>
      <c r="F32" t="s">
        <v>127</v>
      </c>
      <c r="G32" t="s">
        <v>127</v>
      </c>
      <c r="H32" t="s">
        <v>127</v>
      </c>
      <c r="I32" t="s">
        <v>127</v>
      </c>
      <c r="J32" t="s">
        <v>127</v>
      </c>
      <c r="K32" t="s">
        <v>127</v>
      </c>
      <c r="L32">
        <v>1185</v>
      </c>
      <c r="M32">
        <v>928</v>
      </c>
      <c r="N32">
        <v>2156.6999999999998</v>
      </c>
      <c r="O32">
        <v>865</v>
      </c>
      <c r="P32">
        <v>1473.4</v>
      </c>
      <c r="Q32">
        <v>2875.8</v>
      </c>
    </row>
    <row r="33" spans="1:17" x14ac:dyDescent="0.3">
      <c r="A33">
        <v>46</v>
      </c>
      <c r="B33" t="s">
        <v>6</v>
      </c>
      <c r="C33" t="s">
        <v>9</v>
      </c>
      <c r="D33" t="s">
        <v>54</v>
      </c>
      <c r="E33">
        <v>50</v>
      </c>
      <c r="F33" t="s">
        <v>128</v>
      </c>
      <c r="G33" t="s">
        <v>128</v>
      </c>
      <c r="H33" t="s">
        <v>128</v>
      </c>
      <c r="I33" t="s">
        <v>128</v>
      </c>
      <c r="J33" t="s">
        <v>128</v>
      </c>
      <c r="K33" t="s">
        <v>128</v>
      </c>
      <c r="L33">
        <v>21129.5</v>
      </c>
      <c r="M33">
        <v>10802.3</v>
      </c>
      <c r="N33">
        <v>18232.5</v>
      </c>
      <c r="O33">
        <v>11003.9</v>
      </c>
      <c r="P33">
        <v>22453.9</v>
      </c>
      <c r="Q33">
        <v>8154.6</v>
      </c>
    </row>
    <row r="34" spans="1:17" x14ac:dyDescent="0.3">
      <c r="A34">
        <v>47</v>
      </c>
      <c r="B34" t="s">
        <v>6</v>
      </c>
      <c r="C34" t="s">
        <v>11</v>
      </c>
      <c r="D34" t="s">
        <v>51</v>
      </c>
      <c r="E34">
        <v>50</v>
      </c>
      <c r="F34" t="s">
        <v>127</v>
      </c>
      <c r="G34" t="s">
        <v>127</v>
      </c>
      <c r="H34" t="s">
        <v>127</v>
      </c>
      <c r="I34" t="s">
        <v>127</v>
      </c>
      <c r="J34" t="s">
        <v>127</v>
      </c>
      <c r="K34" t="s">
        <v>127</v>
      </c>
      <c r="L34">
        <v>16118.3</v>
      </c>
      <c r="M34">
        <v>18029.7</v>
      </c>
      <c r="N34">
        <v>8763.7999999999993</v>
      </c>
      <c r="O34">
        <v>13587.5</v>
      </c>
      <c r="P34">
        <v>5736.4</v>
      </c>
      <c r="Q34">
        <v>7423.4</v>
      </c>
    </row>
    <row r="35" spans="1:17" x14ac:dyDescent="0.3">
      <c r="A35">
        <v>48</v>
      </c>
      <c r="B35" t="s">
        <v>5</v>
      </c>
      <c r="C35" t="s">
        <v>8</v>
      </c>
      <c r="D35" t="s">
        <v>54</v>
      </c>
      <c r="E35">
        <v>50</v>
      </c>
      <c r="F35" t="s">
        <v>128</v>
      </c>
      <c r="G35" t="s">
        <v>128</v>
      </c>
      <c r="H35" t="s">
        <v>128</v>
      </c>
      <c r="I35" t="s">
        <v>128</v>
      </c>
      <c r="J35" t="s">
        <v>128</v>
      </c>
      <c r="K35" t="s">
        <v>128</v>
      </c>
      <c r="L35">
        <v>11003.9</v>
      </c>
      <c r="M35">
        <v>7656.4</v>
      </c>
      <c r="N35">
        <v>10759.7</v>
      </c>
      <c r="O35">
        <v>9524.5</v>
      </c>
      <c r="P35">
        <v>11199.6</v>
      </c>
      <c r="Q35">
        <v>9111</v>
      </c>
    </row>
    <row r="36" spans="1:17" x14ac:dyDescent="0.3">
      <c r="A36">
        <v>49</v>
      </c>
      <c r="B36" t="s">
        <v>5</v>
      </c>
      <c r="C36" t="s">
        <v>10</v>
      </c>
      <c r="D36" t="s">
        <v>50</v>
      </c>
      <c r="E36">
        <v>50</v>
      </c>
      <c r="F36" t="s">
        <v>127</v>
      </c>
      <c r="G36" t="s">
        <v>128</v>
      </c>
      <c r="H36" t="s">
        <v>128</v>
      </c>
      <c r="I36" t="s">
        <v>128</v>
      </c>
      <c r="J36" t="s">
        <v>127</v>
      </c>
      <c r="K36" t="s">
        <v>127</v>
      </c>
      <c r="L36">
        <v>10853.9</v>
      </c>
      <c r="M36">
        <v>5398.7</v>
      </c>
      <c r="N36">
        <v>11258.3</v>
      </c>
      <c r="O36">
        <v>12491.5</v>
      </c>
      <c r="P36">
        <v>10502.6</v>
      </c>
      <c r="Q36">
        <v>12374.2</v>
      </c>
    </row>
    <row r="37" spans="1:17" x14ac:dyDescent="0.3">
      <c r="A37">
        <v>5</v>
      </c>
      <c r="B37" t="s">
        <v>2</v>
      </c>
      <c r="C37" t="s">
        <v>8</v>
      </c>
      <c r="D37" t="s">
        <v>25</v>
      </c>
      <c r="E37">
        <v>50</v>
      </c>
      <c r="F37" t="s">
        <v>127</v>
      </c>
      <c r="G37" t="s">
        <v>127</v>
      </c>
      <c r="H37" t="s">
        <v>128</v>
      </c>
      <c r="I37" t="s">
        <v>127</v>
      </c>
      <c r="J37" t="s">
        <v>127</v>
      </c>
      <c r="K37" t="s">
        <v>127</v>
      </c>
      <c r="L37">
        <v>43473</v>
      </c>
      <c r="M37">
        <v>6684.6</v>
      </c>
      <c r="N37">
        <v>9612.9</v>
      </c>
      <c r="O37">
        <v>12693.9</v>
      </c>
      <c r="P37">
        <v>7251.7</v>
      </c>
      <c r="Q37">
        <v>15566.2</v>
      </c>
    </row>
    <row r="38" spans="1:17" x14ac:dyDescent="0.3">
      <c r="A38">
        <v>50</v>
      </c>
      <c r="B38" t="s">
        <v>2</v>
      </c>
      <c r="C38" t="s">
        <v>8</v>
      </c>
      <c r="D38" t="s">
        <v>54</v>
      </c>
      <c r="E38">
        <v>50</v>
      </c>
      <c r="F38" t="s">
        <v>128</v>
      </c>
      <c r="G38" t="s">
        <v>128</v>
      </c>
      <c r="H38" t="s">
        <v>128</v>
      </c>
      <c r="I38" t="s">
        <v>128</v>
      </c>
      <c r="J38" t="s">
        <v>128</v>
      </c>
      <c r="K38" t="s">
        <v>128</v>
      </c>
      <c r="L38">
        <v>13547.8</v>
      </c>
      <c r="M38">
        <v>7382.7</v>
      </c>
      <c r="N38">
        <v>6620.4</v>
      </c>
      <c r="O38">
        <v>8874.7000000000007</v>
      </c>
      <c r="P38">
        <v>19961</v>
      </c>
      <c r="Q38">
        <v>7114.3</v>
      </c>
    </row>
    <row r="39" spans="1:17" x14ac:dyDescent="0.3">
      <c r="A39">
        <v>51</v>
      </c>
      <c r="B39" t="s">
        <v>5</v>
      </c>
      <c r="C39" t="s">
        <v>11</v>
      </c>
      <c r="D39" t="s">
        <v>56</v>
      </c>
      <c r="E39">
        <v>33.33</v>
      </c>
      <c r="F39" t="s">
        <v>127</v>
      </c>
      <c r="G39" t="s">
        <v>127</v>
      </c>
      <c r="H39" t="s">
        <v>128</v>
      </c>
      <c r="I39" t="s">
        <v>128</v>
      </c>
      <c r="J39" t="s">
        <v>127</v>
      </c>
      <c r="K39" t="s">
        <v>128</v>
      </c>
      <c r="L39">
        <v>8001.8</v>
      </c>
      <c r="M39">
        <v>3789.9</v>
      </c>
      <c r="N39">
        <v>12133.8</v>
      </c>
      <c r="O39">
        <v>6480</v>
      </c>
      <c r="P39">
        <v>7543.9</v>
      </c>
      <c r="Q39">
        <v>6877.1</v>
      </c>
    </row>
    <row r="40" spans="1:17" x14ac:dyDescent="0.3">
      <c r="A40">
        <v>52</v>
      </c>
      <c r="B40" t="s">
        <v>5</v>
      </c>
      <c r="C40" t="s">
        <v>11</v>
      </c>
      <c r="D40" t="s">
        <v>50</v>
      </c>
      <c r="E40">
        <v>50</v>
      </c>
      <c r="F40" t="s">
        <v>128</v>
      </c>
      <c r="G40" t="s">
        <v>128</v>
      </c>
      <c r="H40" t="s">
        <v>127</v>
      </c>
      <c r="I40" t="s">
        <v>128</v>
      </c>
      <c r="J40" t="s">
        <v>127</v>
      </c>
      <c r="K40" t="s">
        <v>128</v>
      </c>
      <c r="L40">
        <v>14397.7</v>
      </c>
      <c r="M40">
        <v>2953.7</v>
      </c>
      <c r="N40">
        <v>6121.6</v>
      </c>
      <c r="O40">
        <v>1631.5</v>
      </c>
      <c r="P40">
        <v>4351.7</v>
      </c>
      <c r="Q40">
        <v>4623.5</v>
      </c>
    </row>
    <row r="41" spans="1:17" x14ac:dyDescent="0.3">
      <c r="A41">
        <v>53</v>
      </c>
      <c r="B41" t="s">
        <v>5</v>
      </c>
      <c r="C41" t="s">
        <v>10</v>
      </c>
      <c r="D41" t="s">
        <v>50</v>
      </c>
      <c r="E41">
        <v>50</v>
      </c>
      <c r="F41" t="s">
        <v>128</v>
      </c>
      <c r="G41" t="s">
        <v>128</v>
      </c>
      <c r="H41" t="s">
        <v>128</v>
      </c>
      <c r="I41" t="s">
        <v>127</v>
      </c>
      <c r="J41" t="s">
        <v>128</v>
      </c>
      <c r="K41" t="s">
        <v>128</v>
      </c>
      <c r="L41">
        <v>7132</v>
      </c>
      <c r="M41">
        <v>8966.4</v>
      </c>
      <c r="N41">
        <v>8877.7999999999993</v>
      </c>
      <c r="O41">
        <v>12138</v>
      </c>
      <c r="P41">
        <v>8845.6</v>
      </c>
      <c r="Q41">
        <v>6268.9</v>
      </c>
    </row>
    <row r="42" spans="1:17" x14ac:dyDescent="0.3">
      <c r="A42">
        <v>56</v>
      </c>
      <c r="B42" t="s">
        <v>2</v>
      </c>
      <c r="C42" t="s">
        <v>11</v>
      </c>
      <c r="D42" t="s">
        <v>55</v>
      </c>
      <c r="E42">
        <v>33.33</v>
      </c>
      <c r="F42" t="s">
        <v>127</v>
      </c>
      <c r="G42" t="s">
        <v>128</v>
      </c>
      <c r="H42" t="s">
        <v>128</v>
      </c>
      <c r="I42" t="s">
        <v>128</v>
      </c>
      <c r="J42" t="s">
        <v>127</v>
      </c>
      <c r="K42" t="s">
        <v>128</v>
      </c>
      <c r="L42">
        <v>8423.6</v>
      </c>
      <c r="M42">
        <v>3872.6</v>
      </c>
      <c r="N42">
        <v>5087.8999999999996</v>
      </c>
      <c r="O42">
        <v>10488.4</v>
      </c>
      <c r="P42">
        <v>3540</v>
      </c>
      <c r="Q42">
        <v>3429.1</v>
      </c>
    </row>
    <row r="43" spans="1:17" x14ac:dyDescent="0.3">
      <c r="A43">
        <v>57</v>
      </c>
      <c r="B43" t="s">
        <v>2</v>
      </c>
      <c r="C43" t="s">
        <v>11</v>
      </c>
      <c r="D43" t="s">
        <v>58</v>
      </c>
      <c r="E43">
        <v>33.33</v>
      </c>
      <c r="F43" t="s">
        <v>128</v>
      </c>
      <c r="G43" t="s">
        <v>128</v>
      </c>
      <c r="H43" t="s">
        <v>128</v>
      </c>
      <c r="I43" t="s">
        <v>127</v>
      </c>
      <c r="J43" t="s">
        <v>127</v>
      </c>
      <c r="K43" t="s">
        <v>128</v>
      </c>
      <c r="L43">
        <v>7860.4</v>
      </c>
      <c r="M43">
        <v>6418.3</v>
      </c>
      <c r="N43">
        <v>6144.6</v>
      </c>
      <c r="O43">
        <v>13963.5</v>
      </c>
      <c r="P43">
        <v>2051.1</v>
      </c>
      <c r="Q43">
        <v>4989.8999999999996</v>
      </c>
    </row>
    <row r="44" spans="1:17" x14ac:dyDescent="0.3">
      <c r="A44">
        <v>6</v>
      </c>
      <c r="B44" t="s">
        <v>2</v>
      </c>
      <c r="C44" t="s">
        <v>9</v>
      </c>
      <c r="D44" t="s">
        <v>59</v>
      </c>
      <c r="E44">
        <v>33.33</v>
      </c>
      <c r="F44" t="s">
        <v>128</v>
      </c>
      <c r="G44" t="s">
        <v>128</v>
      </c>
      <c r="H44" t="s">
        <v>128</v>
      </c>
      <c r="I44" t="s">
        <v>127</v>
      </c>
      <c r="J44" t="s">
        <v>128</v>
      </c>
      <c r="K44" t="s">
        <v>128</v>
      </c>
      <c r="L44">
        <v>18851.8</v>
      </c>
      <c r="M44">
        <v>5966</v>
      </c>
      <c r="N44">
        <v>5667</v>
      </c>
      <c r="O44">
        <v>6978.9</v>
      </c>
      <c r="P44">
        <v>23241.5</v>
      </c>
      <c r="Q44">
        <v>4564.1000000000004</v>
      </c>
    </row>
    <row r="45" spans="1:17" x14ac:dyDescent="0.3">
      <c r="A45">
        <v>8</v>
      </c>
      <c r="B45" t="s">
        <v>2</v>
      </c>
      <c r="C45" t="s">
        <v>10</v>
      </c>
      <c r="D45" t="s">
        <v>51</v>
      </c>
      <c r="E45">
        <v>50</v>
      </c>
      <c r="F45" t="s">
        <v>127</v>
      </c>
      <c r="G45" t="s">
        <v>127</v>
      </c>
      <c r="H45" t="s">
        <v>127</v>
      </c>
      <c r="I45" t="s">
        <v>127</v>
      </c>
      <c r="J45" t="s">
        <v>127</v>
      </c>
      <c r="K45" t="s">
        <v>127</v>
      </c>
      <c r="L45">
        <v>8609.7000000000007</v>
      </c>
      <c r="M45">
        <v>7080.9</v>
      </c>
      <c r="N45">
        <v>26366.1</v>
      </c>
      <c r="O45">
        <v>13089.2</v>
      </c>
      <c r="P45">
        <v>6094</v>
      </c>
      <c r="Q45">
        <v>19645.8</v>
      </c>
    </row>
    <row r="46" spans="1:17" x14ac:dyDescent="0.3">
      <c r="A46">
        <v>9</v>
      </c>
      <c r="B46" t="s">
        <v>2</v>
      </c>
      <c r="C46" t="s">
        <v>10</v>
      </c>
      <c r="D46" t="s">
        <v>60</v>
      </c>
      <c r="E46">
        <v>33.33</v>
      </c>
      <c r="F46" t="s">
        <v>128</v>
      </c>
      <c r="G46" t="s">
        <v>128</v>
      </c>
      <c r="H46" t="s">
        <v>128</v>
      </c>
      <c r="I46" t="s">
        <v>127</v>
      </c>
      <c r="J46" t="s">
        <v>128</v>
      </c>
      <c r="K46" t="s">
        <v>128</v>
      </c>
      <c r="L46">
        <v>6328</v>
      </c>
      <c r="M46">
        <v>3346.6</v>
      </c>
      <c r="N46">
        <v>6383.9</v>
      </c>
      <c r="O46">
        <v>11676.2</v>
      </c>
      <c r="P46">
        <v>4365.7</v>
      </c>
      <c r="Q46">
        <v>6878.4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46"/>
  <sheetViews>
    <sheetView workbookViewId="0">
      <selection activeCell="Y17" sqref="Y17"/>
    </sheetView>
  </sheetViews>
  <sheetFormatPr defaultRowHeight="14.4" x14ac:dyDescent="0.3"/>
  <cols>
    <col min="1" max="1" width="13.5546875" bestFit="1" customWidth="1"/>
    <col min="2" max="2" width="10" bestFit="1" customWidth="1"/>
    <col min="3" max="3" width="17.21875" bestFit="1" customWidth="1"/>
    <col min="4" max="4" width="22.21875" bestFit="1" customWidth="1"/>
    <col min="5" max="6" width="11" bestFit="1" customWidth="1"/>
    <col min="7" max="7" width="11.109375" bestFit="1" customWidth="1"/>
    <col min="8" max="8" width="11" bestFit="1" customWidth="1"/>
    <col min="9" max="9" width="14.5546875" bestFit="1" customWidth="1"/>
    <col min="10" max="15" width="6" bestFit="1" customWidth="1"/>
    <col min="16" max="16" width="14.5546875" bestFit="1" customWidth="1"/>
    <col min="17" max="21" width="14" bestFit="1" customWidth="1"/>
  </cols>
  <sheetData>
    <row r="1" spans="1:21" x14ac:dyDescent="0.3">
      <c r="A1" t="s">
        <v>12</v>
      </c>
      <c r="B1" t="s">
        <v>107</v>
      </c>
      <c r="C1" t="s">
        <v>132</v>
      </c>
      <c r="D1" t="s">
        <v>106</v>
      </c>
      <c r="E1" t="s">
        <v>133</v>
      </c>
      <c r="F1" t="s">
        <v>134</v>
      </c>
      <c r="G1" t="s">
        <v>135</v>
      </c>
      <c r="H1" t="s">
        <v>136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</row>
    <row r="2" spans="1:21" x14ac:dyDescent="0.3">
      <c r="A2">
        <v>1</v>
      </c>
      <c r="B2" t="s">
        <v>2</v>
      </c>
      <c r="C2" t="s">
        <v>9</v>
      </c>
      <c r="D2" t="s">
        <v>25</v>
      </c>
      <c r="E2">
        <v>30</v>
      </c>
      <c r="F2">
        <v>23.333334000000001</v>
      </c>
      <c r="G2">
        <v>6.6666665099999998</v>
      </c>
      <c r="H2">
        <v>40</v>
      </c>
      <c r="I2">
        <v>40</v>
      </c>
      <c r="J2" t="s">
        <v>127</v>
      </c>
      <c r="K2" t="s">
        <v>127</v>
      </c>
      <c r="L2" t="s">
        <v>128</v>
      </c>
      <c r="M2" t="s">
        <v>127</v>
      </c>
      <c r="N2" t="s">
        <v>127</v>
      </c>
      <c r="O2" t="s">
        <v>127</v>
      </c>
      <c r="P2">
        <v>7967.8</v>
      </c>
      <c r="Q2">
        <v>3782.3</v>
      </c>
      <c r="R2">
        <v>13988.5</v>
      </c>
      <c r="S2">
        <v>10571.2</v>
      </c>
      <c r="T2">
        <v>5033.2</v>
      </c>
      <c r="U2">
        <v>4350.3999999999996</v>
      </c>
    </row>
    <row r="3" spans="1:21" x14ac:dyDescent="0.3">
      <c r="A3">
        <v>10</v>
      </c>
      <c r="B3" t="s">
        <v>2</v>
      </c>
      <c r="C3" t="s">
        <v>9</v>
      </c>
      <c r="D3" t="s">
        <v>24</v>
      </c>
      <c r="E3">
        <v>23.333334000000001</v>
      </c>
      <c r="F3">
        <v>36.6666679</v>
      </c>
      <c r="G3">
        <v>16.666665999999999</v>
      </c>
      <c r="H3">
        <v>23.333334000000001</v>
      </c>
      <c r="I3">
        <v>36.6666679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>
        <v>4983.1000000000004</v>
      </c>
      <c r="Q3">
        <v>1776.8</v>
      </c>
      <c r="R3">
        <v>3098.6</v>
      </c>
      <c r="S3">
        <v>3531.9</v>
      </c>
      <c r="T3">
        <v>2308.5</v>
      </c>
      <c r="U3">
        <v>2731.9</v>
      </c>
    </row>
    <row r="4" spans="1:21" x14ac:dyDescent="0.3">
      <c r="A4">
        <v>11</v>
      </c>
      <c r="B4" t="s">
        <v>3</v>
      </c>
      <c r="C4" t="s">
        <v>10</v>
      </c>
      <c r="D4" t="s">
        <v>24</v>
      </c>
      <c r="E4">
        <v>33.3333321</v>
      </c>
      <c r="F4">
        <v>43.3333321</v>
      </c>
      <c r="G4">
        <v>23.333334000000001</v>
      </c>
      <c r="H4">
        <v>0</v>
      </c>
      <c r="I4">
        <v>43.3333321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>
        <v>1675</v>
      </c>
      <c r="Q4">
        <v>818</v>
      </c>
      <c r="R4">
        <v>1560</v>
      </c>
      <c r="S4">
        <v>1395</v>
      </c>
      <c r="T4">
        <v>3402</v>
      </c>
      <c r="U4">
        <v>2616</v>
      </c>
    </row>
    <row r="5" spans="1:21" x14ac:dyDescent="0.3">
      <c r="A5">
        <v>12</v>
      </c>
      <c r="B5" t="s">
        <v>2</v>
      </c>
      <c r="C5" t="s">
        <v>10</v>
      </c>
      <c r="D5" t="s">
        <v>28</v>
      </c>
      <c r="E5">
        <v>26.666665999999999</v>
      </c>
      <c r="F5">
        <v>23.333334000000001</v>
      </c>
      <c r="G5">
        <v>30</v>
      </c>
      <c r="H5">
        <v>20</v>
      </c>
      <c r="I5">
        <v>30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>
        <v>5935.2</v>
      </c>
      <c r="Q5">
        <v>3854.1</v>
      </c>
      <c r="R5">
        <v>6819.2</v>
      </c>
      <c r="S5">
        <v>6834.4</v>
      </c>
      <c r="T5">
        <v>8571.7999999999993</v>
      </c>
      <c r="U5">
        <v>5067.8999999999996</v>
      </c>
    </row>
    <row r="6" spans="1:21" x14ac:dyDescent="0.3">
      <c r="A6">
        <v>13</v>
      </c>
      <c r="B6" t="s">
        <v>2</v>
      </c>
      <c r="C6" t="s">
        <v>10</v>
      </c>
      <c r="D6" t="s">
        <v>24</v>
      </c>
      <c r="E6">
        <v>20</v>
      </c>
      <c r="F6">
        <v>43.3333321</v>
      </c>
      <c r="G6">
        <v>23.333334000000001</v>
      </c>
      <c r="H6">
        <v>13.333333</v>
      </c>
      <c r="I6">
        <v>43.3333321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>
        <v>4736.8</v>
      </c>
      <c r="Q6">
        <v>3456.5</v>
      </c>
      <c r="R6">
        <v>5566.5</v>
      </c>
      <c r="S6">
        <v>7452.3</v>
      </c>
      <c r="T6">
        <v>4125</v>
      </c>
      <c r="U6">
        <v>2678.6</v>
      </c>
    </row>
    <row r="7" spans="1:21" x14ac:dyDescent="0.3">
      <c r="A7">
        <v>14</v>
      </c>
      <c r="B7" t="s">
        <v>2</v>
      </c>
      <c r="C7" t="s">
        <v>10</v>
      </c>
      <c r="D7" t="s">
        <v>24</v>
      </c>
      <c r="E7">
        <v>23.333334000000001</v>
      </c>
      <c r="F7">
        <v>30</v>
      </c>
      <c r="G7">
        <v>23.333334000000001</v>
      </c>
      <c r="H7">
        <v>23.333334000000001</v>
      </c>
      <c r="I7">
        <v>30</v>
      </c>
      <c r="J7" t="s">
        <v>127</v>
      </c>
      <c r="K7" t="s">
        <v>127</v>
      </c>
      <c r="L7" t="s">
        <v>128</v>
      </c>
      <c r="M7" t="s">
        <v>127</v>
      </c>
      <c r="N7" t="s">
        <v>128</v>
      </c>
      <c r="O7" t="s">
        <v>127</v>
      </c>
      <c r="P7">
        <v>21999.1</v>
      </c>
      <c r="Q7">
        <v>4290.8</v>
      </c>
      <c r="R7">
        <v>11234.3</v>
      </c>
      <c r="S7">
        <v>9265.7999999999993</v>
      </c>
      <c r="T7">
        <v>11023.4</v>
      </c>
      <c r="U7">
        <v>7276.2</v>
      </c>
    </row>
    <row r="8" spans="1:21" x14ac:dyDescent="0.3">
      <c r="A8">
        <v>15</v>
      </c>
      <c r="B8" t="s">
        <v>2</v>
      </c>
      <c r="C8" t="s">
        <v>9</v>
      </c>
      <c r="D8" t="s">
        <v>25</v>
      </c>
      <c r="E8">
        <v>23.333334000000001</v>
      </c>
      <c r="F8">
        <v>23.333334000000001</v>
      </c>
      <c r="G8">
        <v>13.333333</v>
      </c>
      <c r="H8">
        <v>40</v>
      </c>
      <c r="I8">
        <v>40</v>
      </c>
      <c r="J8" t="s">
        <v>128</v>
      </c>
      <c r="K8" t="s">
        <v>127</v>
      </c>
      <c r="L8" t="s">
        <v>128</v>
      </c>
      <c r="M8" t="s">
        <v>127</v>
      </c>
      <c r="N8" t="s">
        <v>128</v>
      </c>
      <c r="O8" t="s">
        <v>127</v>
      </c>
      <c r="P8">
        <v>6446.7</v>
      </c>
      <c r="Q8">
        <v>3428.4</v>
      </c>
      <c r="R8">
        <v>5263.6</v>
      </c>
      <c r="S8">
        <v>2444.6</v>
      </c>
      <c r="T8">
        <v>2889.9</v>
      </c>
      <c r="U8">
        <v>6071.4</v>
      </c>
    </row>
    <row r="9" spans="1:21" x14ac:dyDescent="0.3">
      <c r="A9">
        <v>17</v>
      </c>
      <c r="B9" t="s">
        <v>2</v>
      </c>
      <c r="C9" t="s">
        <v>8</v>
      </c>
      <c r="D9" t="s">
        <v>22</v>
      </c>
      <c r="E9">
        <v>33.3333321</v>
      </c>
      <c r="F9">
        <v>20</v>
      </c>
      <c r="G9">
        <v>26.666665999999999</v>
      </c>
      <c r="H9">
        <v>20</v>
      </c>
      <c r="I9">
        <v>33.3333321</v>
      </c>
      <c r="J9" t="s">
        <v>128</v>
      </c>
      <c r="K9" t="s">
        <v>128</v>
      </c>
      <c r="L9" t="s">
        <v>128</v>
      </c>
      <c r="M9" t="s">
        <v>127</v>
      </c>
      <c r="N9" t="s">
        <v>128</v>
      </c>
      <c r="O9" t="s">
        <v>128</v>
      </c>
      <c r="P9">
        <v>8007.2</v>
      </c>
      <c r="Q9">
        <v>4415.1000000000004</v>
      </c>
      <c r="R9">
        <v>7120.1</v>
      </c>
      <c r="S9">
        <v>20831.900000000001</v>
      </c>
      <c r="T9">
        <v>3247.1</v>
      </c>
      <c r="U9">
        <v>21732.400000000001</v>
      </c>
    </row>
    <row r="10" spans="1:21" x14ac:dyDescent="0.3">
      <c r="A10">
        <v>18</v>
      </c>
      <c r="B10" t="s">
        <v>2</v>
      </c>
      <c r="C10" t="s">
        <v>10</v>
      </c>
      <c r="D10" t="s">
        <v>24</v>
      </c>
      <c r="E10">
        <v>26.666665999999999</v>
      </c>
      <c r="F10">
        <v>36.6666679</v>
      </c>
      <c r="G10">
        <v>10</v>
      </c>
      <c r="H10">
        <v>26.666665999999999</v>
      </c>
      <c r="I10">
        <v>36.6666679</v>
      </c>
      <c r="J10" t="s">
        <v>128</v>
      </c>
      <c r="K10" t="s">
        <v>128</v>
      </c>
      <c r="L10" t="s">
        <v>128</v>
      </c>
      <c r="M10" t="s">
        <v>127</v>
      </c>
      <c r="N10" t="s">
        <v>127</v>
      </c>
      <c r="O10" t="s">
        <v>127</v>
      </c>
      <c r="P10">
        <v>9393.2000000000007</v>
      </c>
      <c r="Q10">
        <v>3683.2</v>
      </c>
      <c r="R10">
        <v>8963</v>
      </c>
      <c r="S10">
        <v>15676.2</v>
      </c>
      <c r="T10">
        <v>13958.3</v>
      </c>
      <c r="U10">
        <v>6976.6</v>
      </c>
    </row>
    <row r="11" spans="1:21" x14ac:dyDescent="0.3">
      <c r="A11">
        <v>2</v>
      </c>
      <c r="B11" t="s">
        <v>3</v>
      </c>
      <c r="C11" t="s">
        <v>9</v>
      </c>
      <c r="D11" t="s">
        <v>24</v>
      </c>
      <c r="E11">
        <v>26.666665999999999</v>
      </c>
      <c r="F11">
        <v>36.6666679</v>
      </c>
      <c r="G11">
        <v>13.333333</v>
      </c>
      <c r="H11">
        <v>23.333334000000001</v>
      </c>
      <c r="I11">
        <v>36.6666679</v>
      </c>
      <c r="J11" t="s">
        <v>127</v>
      </c>
      <c r="K11" t="s">
        <v>128</v>
      </c>
      <c r="L11" t="s">
        <v>128</v>
      </c>
      <c r="M11" t="s">
        <v>128</v>
      </c>
      <c r="N11" t="s">
        <v>127</v>
      </c>
      <c r="O11" t="s">
        <v>128</v>
      </c>
      <c r="P11">
        <v>2655.2</v>
      </c>
      <c r="Q11">
        <v>2836.2</v>
      </c>
      <c r="R11">
        <v>1476.4</v>
      </c>
      <c r="S11">
        <v>2587.3000000000002</v>
      </c>
      <c r="T11">
        <v>1966.8</v>
      </c>
      <c r="U11">
        <v>2542.6</v>
      </c>
    </row>
    <row r="12" spans="1:21" x14ac:dyDescent="0.3">
      <c r="A12">
        <v>20</v>
      </c>
      <c r="B12" t="s">
        <v>2</v>
      </c>
      <c r="C12" t="s">
        <v>10</v>
      </c>
      <c r="D12" t="s">
        <v>27</v>
      </c>
      <c r="E12">
        <v>26.666665999999999</v>
      </c>
      <c r="F12">
        <v>26.666665999999999</v>
      </c>
      <c r="G12">
        <v>20</v>
      </c>
      <c r="H12">
        <v>26.666665999999999</v>
      </c>
      <c r="I12">
        <v>26.666665999999999</v>
      </c>
      <c r="J12" t="s">
        <v>128</v>
      </c>
      <c r="K12" t="s">
        <v>128</v>
      </c>
      <c r="L12" t="s">
        <v>128</v>
      </c>
      <c r="M12" t="s">
        <v>127</v>
      </c>
      <c r="N12" t="s">
        <v>128</v>
      </c>
      <c r="O12" t="s">
        <v>127</v>
      </c>
      <c r="P12">
        <v>4648.8999999999996</v>
      </c>
      <c r="Q12">
        <v>3483.4</v>
      </c>
      <c r="R12">
        <v>6004.3</v>
      </c>
      <c r="S12">
        <v>5739.2</v>
      </c>
      <c r="T12">
        <v>2862.4</v>
      </c>
      <c r="U12">
        <v>4799.8</v>
      </c>
    </row>
    <row r="13" spans="1:21" x14ac:dyDescent="0.3">
      <c r="A13">
        <v>22</v>
      </c>
      <c r="B13" t="s">
        <v>2</v>
      </c>
      <c r="C13" t="s">
        <v>8</v>
      </c>
      <c r="D13" t="s">
        <v>26</v>
      </c>
      <c r="E13">
        <v>33.3333321</v>
      </c>
      <c r="F13">
        <v>13.333333</v>
      </c>
      <c r="G13">
        <v>20</v>
      </c>
      <c r="H13">
        <v>33.3333321</v>
      </c>
      <c r="I13">
        <v>33.3333321</v>
      </c>
      <c r="J13" t="s">
        <v>127</v>
      </c>
      <c r="K13" t="s">
        <v>128</v>
      </c>
      <c r="L13" t="s">
        <v>127</v>
      </c>
      <c r="M13" t="s">
        <v>127</v>
      </c>
      <c r="N13" t="s">
        <v>127</v>
      </c>
      <c r="O13" t="s">
        <v>127</v>
      </c>
      <c r="P13">
        <v>13639.8</v>
      </c>
      <c r="Q13">
        <v>6296.6</v>
      </c>
      <c r="R13">
        <v>4095.7</v>
      </c>
      <c r="S13">
        <v>3959.9</v>
      </c>
      <c r="T13">
        <v>9654.5</v>
      </c>
      <c r="U13">
        <v>7397.9</v>
      </c>
    </row>
    <row r="14" spans="1:21" x14ac:dyDescent="0.3">
      <c r="A14">
        <v>24</v>
      </c>
      <c r="B14" t="s">
        <v>2</v>
      </c>
      <c r="C14" t="s">
        <v>9</v>
      </c>
      <c r="D14" t="s">
        <v>28</v>
      </c>
      <c r="E14">
        <v>16.666665999999999</v>
      </c>
      <c r="F14">
        <v>23.333334000000001</v>
      </c>
      <c r="G14">
        <v>36.6666679</v>
      </c>
      <c r="H14">
        <v>23.333334000000001</v>
      </c>
      <c r="I14">
        <v>36.6666679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>
        <v>1891.8</v>
      </c>
      <c r="Q14">
        <v>4106.3</v>
      </c>
      <c r="R14">
        <v>1476</v>
      </c>
      <c r="S14">
        <v>7694.7</v>
      </c>
      <c r="T14">
        <v>2303.3000000000002</v>
      </c>
      <c r="U14">
        <v>2170.6</v>
      </c>
    </row>
    <row r="15" spans="1:21" x14ac:dyDescent="0.3">
      <c r="A15">
        <v>25</v>
      </c>
      <c r="B15" t="s">
        <v>2</v>
      </c>
      <c r="C15" t="s">
        <v>10</v>
      </c>
      <c r="D15" t="s">
        <v>25</v>
      </c>
      <c r="E15">
        <v>30</v>
      </c>
      <c r="F15">
        <v>6.6666665099999998</v>
      </c>
      <c r="G15">
        <v>16.666665999999999</v>
      </c>
      <c r="H15">
        <v>46.6666679</v>
      </c>
      <c r="I15">
        <v>46.6666679</v>
      </c>
      <c r="J15" t="s">
        <v>127</v>
      </c>
      <c r="K15" t="s">
        <v>127</v>
      </c>
      <c r="L15" t="s">
        <v>127</v>
      </c>
      <c r="M15" t="s">
        <v>127</v>
      </c>
      <c r="N15" t="s">
        <v>127</v>
      </c>
      <c r="O15" t="s">
        <v>127</v>
      </c>
      <c r="P15">
        <v>7953.9</v>
      </c>
      <c r="Q15">
        <v>3703.9</v>
      </c>
      <c r="R15">
        <v>5966.5</v>
      </c>
      <c r="S15">
        <v>8974.6</v>
      </c>
      <c r="T15">
        <v>21363.5</v>
      </c>
      <c r="U15">
        <v>3273.2</v>
      </c>
    </row>
    <row r="16" spans="1:21" x14ac:dyDescent="0.3">
      <c r="A16">
        <v>26</v>
      </c>
      <c r="B16" t="s">
        <v>2</v>
      </c>
      <c r="C16" t="s">
        <v>8</v>
      </c>
      <c r="D16" t="s">
        <v>25</v>
      </c>
      <c r="E16">
        <v>20</v>
      </c>
      <c r="F16">
        <v>23.333334000000001</v>
      </c>
      <c r="G16">
        <v>26.666665999999999</v>
      </c>
      <c r="H16">
        <v>30</v>
      </c>
      <c r="I16">
        <v>30</v>
      </c>
      <c r="J16" t="s">
        <v>128</v>
      </c>
      <c r="K16" t="s">
        <v>128</v>
      </c>
      <c r="L16" t="s">
        <v>128</v>
      </c>
      <c r="M16" t="s">
        <v>128</v>
      </c>
      <c r="N16" t="s">
        <v>127</v>
      </c>
      <c r="O16" t="s">
        <v>127</v>
      </c>
      <c r="P16">
        <v>4919.8</v>
      </c>
      <c r="Q16">
        <v>5048.1000000000004</v>
      </c>
      <c r="R16">
        <v>19410.3</v>
      </c>
      <c r="S16">
        <v>3612.1</v>
      </c>
      <c r="T16">
        <v>8600.7000000000007</v>
      </c>
      <c r="U16">
        <v>3571.9</v>
      </c>
    </row>
    <row r="17" spans="1:21" x14ac:dyDescent="0.3">
      <c r="A17">
        <v>27</v>
      </c>
      <c r="B17" t="s">
        <v>2</v>
      </c>
      <c r="C17" t="s">
        <v>10</v>
      </c>
      <c r="D17" t="s">
        <v>22</v>
      </c>
      <c r="E17">
        <v>40</v>
      </c>
      <c r="F17">
        <v>23.333334000000001</v>
      </c>
      <c r="G17">
        <v>6.6666665099999998</v>
      </c>
      <c r="H17">
        <v>30</v>
      </c>
      <c r="I17">
        <v>40</v>
      </c>
      <c r="J17" t="s">
        <v>127</v>
      </c>
      <c r="K17" t="s">
        <v>127</v>
      </c>
      <c r="L17" t="s">
        <v>128</v>
      </c>
      <c r="M17" t="s">
        <v>127</v>
      </c>
      <c r="N17" t="s">
        <v>127</v>
      </c>
      <c r="O17" t="s">
        <v>127</v>
      </c>
      <c r="P17">
        <v>6735.3</v>
      </c>
      <c r="Q17">
        <v>2880.2</v>
      </c>
      <c r="R17">
        <v>7679.3</v>
      </c>
      <c r="S17">
        <v>5184.3</v>
      </c>
      <c r="T17">
        <v>2772.4</v>
      </c>
      <c r="U17">
        <v>4224.1000000000004</v>
      </c>
    </row>
    <row r="18" spans="1:21" x14ac:dyDescent="0.3">
      <c r="A18">
        <v>28</v>
      </c>
      <c r="B18" t="s">
        <v>3</v>
      </c>
      <c r="C18" t="s">
        <v>10</v>
      </c>
      <c r="D18" t="s">
        <v>24</v>
      </c>
      <c r="E18">
        <v>26.666665999999999</v>
      </c>
      <c r="F18">
        <v>36.6666679</v>
      </c>
      <c r="G18">
        <v>16.666665999999999</v>
      </c>
      <c r="H18">
        <v>20</v>
      </c>
      <c r="I18">
        <v>36.6666679</v>
      </c>
      <c r="J18" t="s">
        <v>128</v>
      </c>
      <c r="K18" t="s">
        <v>128</v>
      </c>
      <c r="L18" t="s">
        <v>128</v>
      </c>
      <c r="M18" t="s">
        <v>127</v>
      </c>
      <c r="N18" t="s">
        <v>127</v>
      </c>
      <c r="O18" t="s">
        <v>128</v>
      </c>
      <c r="P18">
        <v>6198</v>
      </c>
      <c r="Q18">
        <v>2040</v>
      </c>
      <c r="R18">
        <v>4772</v>
      </c>
      <c r="S18">
        <v>5320</v>
      </c>
      <c r="T18">
        <v>2485</v>
      </c>
      <c r="U18">
        <v>2487</v>
      </c>
    </row>
    <row r="19" spans="1:21" x14ac:dyDescent="0.3">
      <c r="A19">
        <v>29</v>
      </c>
      <c r="B19" t="s">
        <v>2</v>
      </c>
      <c r="C19" t="s">
        <v>11</v>
      </c>
      <c r="D19" t="s">
        <v>23</v>
      </c>
      <c r="E19">
        <v>30</v>
      </c>
      <c r="F19">
        <v>30</v>
      </c>
      <c r="G19">
        <v>23.333334000000001</v>
      </c>
      <c r="H19">
        <v>16.666665999999999</v>
      </c>
      <c r="I19">
        <v>30</v>
      </c>
      <c r="J19" t="s">
        <v>127</v>
      </c>
      <c r="K19" t="s">
        <v>128</v>
      </c>
      <c r="L19" t="s">
        <v>127</v>
      </c>
      <c r="M19" t="s">
        <v>127</v>
      </c>
      <c r="N19" t="s">
        <v>127</v>
      </c>
      <c r="O19" t="s">
        <v>128</v>
      </c>
      <c r="P19">
        <v>7094.8</v>
      </c>
      <c r="Q19">
        <v>4397.8999999999996</v>
      </c>
      <c r="R19">
        <v>4400.8999999999996</v>
      </c>
      <c r="S19">
        <v>8507.9</v>
      </c>
      <c r="T19">
        <v>5836</v>
      </c>
      <c r="U19">
        <v>3066.6</v>
      </c>
    </row>
    <row r="20" spans="1:21" x14ac:dyDescent="0.3">
      <c r="A20">
        <v>3</v>
      </c>
      <c r="B20" t="s">
        <v>2</v>
      </c>
      <c r="C20" t="s">
        <v>10</v>
      </c>
      <c r="D20" t="s">
        <v>22</v>
      </c>
      <c r="E20">
        <v>50</v>
      </c>
      <c r="F20">
        <v>13.333333</v>
      </c>
      <c r="G20">
        <v>16.666665999999999</v>
      </c>
      <c r="H20">
        <v>20</v>
      </c>
      <c r="I20">
        <v>50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>
        <v>3265.9</v>
      </c>
      <c r="Q20">
        <v>1890.1</v>
      </c>
      <c r="R20">
        <v>1364.9</v>
      </c>
      <c r="S20">
        <v>1654.9</v>
      </c>
      <c r="T20">
        <v>2209.6</v>
      </c>
      <c r="U20">
        <v>5504.2</v>
      </c>
    </row>
    <row r="21" spans="1:21" x14ac:dyDescent="0.3">
      <c r="A21">
        <v>31</v>
      </c>
      <c r="B21" t="s">
        <v>2</v>
      </c>
      <c r="C21" t="s">
        <v>10</v>
      </c>
      <c r="D21" t="s">
        <v>25</v>
      </c>
      <c r="E21">
        <v>13.333333</v>
      </c>
      <c r="F21">
        <v>20</v>
      </c>
      <c r="G21">
        <v>26.666665999999999</v>
      </c>
      <c r="H21">
        <v>40</v>
      </c>
      <c r="I21">
        <v>40</v>
      </c>
      <c r="J21" t="s">
        <v>128</v>
      </c>
      <c r="K21" t="s">
        <v>127</v>
      </c>
      <c r="L21" t="s">
        <v>128</v>
      </c>
      <c r="M21" t="s">
        <v>127</v>
      </c>
      <c r="N21" t="s">
        <v>127</v>
      </c>
      <c r="O21" t="s">
        <v>127</v>
      </c>
      <c r="P21">
        <v>10998.5</v>
      </c>
      <c r="Q21">
        <v>5813</v>
      </c>
      <c r="R21">
        <v>7251.7</v>
      </c>
      <c r="S21">
        <v>5210.8999999999996</v>
      </c>
      <c r="T21">
        <v>2913.9</v>
      </c>
      <c r="U21">
        <v>4663.2</v>
      </c>
    </row>
    <row r="22" spans="1:21" x14ac:dyDescent="0.3">
      <c r="A22">
        <v>33</v>
      </c>
      <c r="B22" t="s">
        <v>3</v>
      </c>
      <c r="C22" t="s">
        <v>11</v>
      </c>
      <c r="D22" t="s">
        <v>24</v>
      </c>
      <c r="E22">
        <v>23.333334000000001</v>
      </c>
      <c r="F22">
        <v>36.6666679</v>
      </c>
      <c r="G22">
        <v>16.666665999999999</v>
      </c>
      <c r="H22">
        <v>23.333334000000001</v>
      </c>
      <c r="I22">
        <v>36.6666679</v>
      </c>
      <c r="J22" t="s">
        <v>128</v>
      </c>
      <c r="K22" t="s">
        <v>127</v>
      </c>
      <c r="L22" t="s">
        <v>128</v>
      </c>
      <c r="M22" t="s">
        <v>127</v>
      </c>
      <c r="N22" t="s">
        <v>127</v>
      </c>
      <c r="O22" t="s">
        <v>127</v>
      </c>
      <c r="P22">
        <v>9778.5</v>
      </c>
      <c r="Q22">
        <v>14136.1</v>
      </c>
      <c r="R22">
        <v>14465</v>
      </c>
      <c r="S22">
        <v>8482.9</v>
      </c>
      <c r="T22">
        <v>9530.9</v>
      </c>
      <c r="U22">
        <v>5721.1</v>
      </c>
    </row>
    <row r="23" spans="1:21" x14ac:dyDescent="0.3">
      <c r="A23">
        <v>35</v>
      </c>
      <c r="B23" t="s">
        <v>2</v>
      </c>
      <c r="C23" t="s">
        <v>8</v>
      </c>
      <c r="D23" t="s">
        <v>28</v>
      </c>
      <c r="E23">
        <v>16.666665999999999</v>
      </c>
      <c r="F23">
        <v>23.333334000000001</v>
      </c>
      <c r="G23">
        <v>33.3333321</v>
      </c>
      <c r="H23">
        <v>26.666665999999999</v>
      </c>
      <c r="I23">
        <v>33.3333321</v>
      </c>
      <c r="J23" t="s">
        <v>127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>
        <v>24456.6</v>
      </c>
      <c r="Q23">
        <v>5492.4</v>
      </c>
      <c r="R23">
        <v>8314</v>
      </c>
      <c r="S23">
        <v>15832.4</v>
      </c>
      <c r="T23">
        <v>5193.1000000000004</v>
      </c>
      <c r="U23">
        <v>4343.3999999999996</v>
      </c>
    </row>
    <row r="24" spans="1:21" x14ac:dyDescent="0.3">
      <c r="A24">
        <v>38</v>
      </c>
      <c r="B24" t="s">
        <v>4</v>
      </c>
      <c r="C24" t="s">
        <v>8</v>
      </c>
      <c r="D24" t="s">
        <v>22</v>
      </c>
      <c r="E24">
        <v>40</v>
      </c>
      <c r="F24">
        <v>33.3333321</v>
      </c>
      <c r="G24">
        <v>20</v>
      </c>
      <c r="H24">
        <v>6.6666665099999998</v>
      </c>
      <c r="I24">
        <v>40</v>
      </c>
      <c r="J24" t="s">
        <v>128</v>
      </c>
      <c r="K24" t="s">
        <v>127</v>
      </c>
      <c r="L24" t="s">
        <v>128</v>
      </c>
      <c r="M24" t="s">
        <v>128</v>
      </c>
      <c r="N24" t="s">
        <v>128</v>
      </c>
      <c r="O24" t="s">
        <v>128</v>
      </c>
      <c r="P24">
        <v>8863.7999999999993</v>
      </c>
      <c r="Q24">
        <v>3582.9</v>
      </c>
      <c r="R24">
        <v>6720</v>
      </c>
      <c r="S24">
        <v>5503.7</v>
      </c>
      <c r="T24">
        <v>4273.3</v>
      </c>
      <c r="U24">
        <v>5924.3</v>
      </c>
    </row>
    <row r="25" spans="1:21" x14ac:dyDescent="0.3">
      <c r="A25">
        <v>39</v>
      </c>
      <c r="B25" t="s">
        <v>2</v>
      </c>
      <c r="C25" t="s">
        <v>10</v>
      </c>
      <c r="D25" t="s">
        <v>24</v>
      </c>
      <c r="E25">
        <v>26.666665999999999</v>
      </c>
      <c r="F25">
        <v>33.3333321</v>
      </c>
      <c r="G25">
        <v>26.666665999999999</v>
      </c>
      <c r="H25">
        <v>13.333333</v>
      </c>
      <c r="I25">
        <v>33.3333321</v>
      </c>
      <c r="J25" t="s">
        <v>128</v>
      </c>
      <c r="K25" t="s">
        <v>128</v>
      </c>
      <c r="L25" t="s">
        <v>128</v>
      </c>
      <c r="M25" t="s">
        <v>127</v>
      </c>
      <c r="N25" t="s">
        <v>128</v>
      </c>
      <c r="O25" t="s">
        <v>128</v>
      </c>
      <c r="P25">
        <v>9559.1</v>
      </c>
      <c r="Q25">
        <v>2983.9</v>
      </c>
      <c r="R25">
        <v>4780.3</v>
      </c>
      <c r="S25">
        <v>7589.7</v>
      </c>
      <c r="T25">
        <v>6013.9</v>
      </c>
      <c r="U25">
        <v>126893</v>
      </c>
    </row>
    <row r="26" spans="1:21" x14ac:dyDescent="0.3">
      <c r="A26">
        <v>4</v>
      </c>
      <c r="B26" t="s">
        <v>2</v>
      </c>
      <c r="C26" t="s">
        <v>10</v>
      </c>
      <c r="D26" t="s">
        <v>22</v>
      </c>
      <c r="E26">
        <v>33.3333321</v>
      </c>
      <c r="F26">
        <v>23.333334000000001</v>
      </c>
      <c r="G26">
        <v>16.666665999999999</v>
      </c>
      <c r="H26">
        <v>26.666665999999999</v>
      </c>
      <c r="I26">
        <v>33.3333321</v>
      </c>
      <c r="J26" t="s">
        <v>127</v>
      </c>
      <c r="K26" t="s">
        <v>128</v>
      </c>
      <c r="L26" t="s">
        <v>128</v>
      </c>
      <c r="M26" t="s">
        <v>128</v>
      </c>
      <c r="N26" t="s">
        <v>127</v>
      </c>
      <c r="O26" t="s">
        <v>127</v>
      </c>
      <c r="P26">
        <v>5778</v>
      </c>
      <c r="Q26">
        <v>4038</v>
      </c>
      <c r="R26">
        <v>10520</v>
      </c>
      <c r="S26">
        <v>6418</v>
      </c>
      <c r="T26">
        <v>12520</v>
      </c>
      <c r="U26">
        <v>12848</v>
      </c>
    </row>
    <row r="27" spans="1:21" x14ac:dyDescent="0.3">
      <c r="A27">
        <v>40</v>
      </c>
      <c r="B27" t="s">
        <v>3</v>
      </c>
      <c r="C27" t="s">
        <v>10</v>
      </c>
      <c r="D27" t="s">
        <v>25</v>
      </c>
      <c r="E27">
        <v>20</v>
      </c>
      <c r="F27">
        <v>20</v>
      </c>
      <c r="G27">
        <v>23.333334000000001</v>
      </c>
      <c r="H27">
        <v>36.6666679</v>
      </c>
      <c r="I27">
        <v>36.6666679</v>
      </c>
      <c r="J27" t="s">
        <v>127</v>
      </c>
      <c r="K27" t="s">
        <v>128</v>
      </c>
      <c r="L27" t="s">
        <v>127</v>
      </c>
      <c r="M27" t="s">
        <v>127</v>
      </c>
      <c r="N27" t="s">
        <v>127</v>
      </c>
      <c r="O27" t="s">
        <v>127</v>
      </c>
      <c r="P27">
        <v>5446.5</v>
      </c>
      <c r="Q27">
        <v>9576.7999999999993</v>
      </c>
      <c r="R27">
        <v>12319.4</v>
      </c>
      <c r="S27">
        <v>3841.7</v>
      </c>
      <c r="T27">
        <v>3599.8</v>
      </c>
      <c r="U27">
        <v>6341.2</v>
      </c>
    </row>
    <row r="28" spans="1:21" x14ac:dyDescent="0.3">
      <c r="A28">
        <v>41</v>
      </c>
      <c r="B28" t="s">
        <v>2</v>
      </c>
      <c r="C28" t="s">
        <v>11</v>
      </c>
      <c r="D28" t="s">
        <v>24</v>
      </c>
      <c r="E28">
        <v>23.333334000000001</v>
      </c>
      <c r="F28">
        <v>30</v>
      </c>
      <c r="G28">
        <v>23.333334000000001</v>
      </c>
      <c r="H28">
        <v>23.333334000000001</v>
      </c>
      <c r="I28">
        <v>30</v>
      </c>
      <c r="J28" t="s">
        <v>127</v>
      </c>
      <c r="K28" t="s">
        <v>128</v>
      </c>
      <c r="L28" t="s">
        <v>128</v>
      </c>
      <c r="M28" t="s">
        <v>127</v>
      </c>
      <c r="N28" t="s">
        <v>128</v>
      </c>
      <c r="O28" t="s">
        <v>128</v>
      </c>
      <c r="P28">
        <v>11167.6</v>
      </c>
      <c r="Q28">
        <v>6927.9</v>
      </c>
      <c r="R28">
        <v>15498.5</v>
      </c>
      <c r="S28">
        <v>6052.3</v>
      </c>
      <c r="T28">
        <v>4193</v>
      </c>
      <c r="U28">
        <v>6854.7</v>
      </c>
    </row>
    <row r="29" spans="1:21" x14ac:dyDescent="0.3">
      <c r="A29">
        <v>42</v>
      </c>
      <c r="B29" t="s">
        <v>2</v>
      </c>
      <c r="C29" t="s">
        <v>9</v>
      </c>
      <c r="D29" t="s">
        <v>28</v>
      </c>
      <c r="E29">
        <v>16.666665999999999</v>
      </c>
      <c r="F29">
        <v>26.666665999999999</v>
      </c>
      <c r="G29">
        <v>40</v>
      </c>
      <c r="H29">
        <v>16.666665999999999</v>
      </c>
      <c r="I29">
        <v>40</v>
      </c>
      <c r="J29" t="s">
        <v>128</v>
      </c>
      <c r="K29" t="s">
        <v>128</v>
      </c>
      <c r="L29" t="s">
        <v>128</v>
      </c>
      <c r="M29" t="s">
        <v>127</v>
      </c>
      <c r="N29" t="s">
        <v>128</v>
      </c>
      <c r="O29" t="s">
        <v>128</v>
      </c>
      <c r="P29">
        <v>18774.5</v>
      </c>
      <c r="Q29">
        <v>3029.7</v>
      </c>
      <c r="R29">
        <v>14185.1</v>
      </c>
      <c r="S29">
        <v>13684.1</v>
      </c>
      <c r="T29">
        <v>21813.4</v>
      </c>
      <c r="U29">
        <v>9322.6</v>
      </c>
    </row>
    <row r="30" spans="1:21" x14ac:dyDescent="0.3">
      <c r="A30">
        <v>43</v>
      </c>
      <c r="B30" t="s">
        <v>2</v>
      </c>
      <c r="C30" t="s">
        <v>9</v>
      </c>
      <c r="D30" t="s">
        <v>22</v>
      </c>
      <c r="E30">
        <v>30</v>
      </c>
      <c r="F30">
        <v>26.666665999999999</v>
      </c>
      <c r="G30">
        <v>16.666665999999999</v>
      </c>
      <c r="H30">
        <v>26.666665999999999</v>
      </c>
      <c r="I30">
        <v>30</v>
      </c>
      <c r="J30" t="s">
        <v>127</v>
      </c>
      <c r="K30" t="s">
        <v>127</v>
      </c>
      <c r="L30" t="s">
        <v>128</v>
      </c>
      <c r="M30" t="s">
        <v>127</v>
      </c>
      <c r="N30" t="s">
        <v>127</v>
      </c>
      <c r="O30" t="s">
        <v>127</v>
      </c>
      <c r="P30">
        <v>828</v>
      </c>
      <c r="Q30">
        <v>7952.9</v>
      </c>
      <c r="R30">
        <v>10499</v>
      </c>
      <c r="S30">
        <v>6777</v>
      </c>
      <c r="T30">
        <v>6381.5</v>
      </c>
      <c r="U30">
        <v>3218.4</v>
      </c>
    </row>
    <row r="31" spans="1:21" x14ac:dyDescent="0.3">
      <c r="A31">
        <v>44</v>
      </c>
      <c r="B31" t="s">
        <v>2</v>
      </c>
      <c r="C31" t="s">
        <v>10</v>
      </c>
      <c r="D31" t="s">
        <v>25</v>
      </c>
      <c r="E31">
        <v>6.6666665099999998</v>
      </c>
      <c r="F31">
        <v>30</v>
      </c>
      <c r="G31">
        <v>26.666665999999999</v>
      </c>
      <c r="H31">
        <v>36.6666679</v>
      </c>
      <c r="I31">
        <v>36.6666679</v>
      </c>
      <c r="J31" t="s">
        <v>128</v>
      </c>
      <c r="K31" t="s">
        <v>128</v>
      </c>
      <c r="L31" t="s">
        <v>127</v>
      </c>
      <c r="M31" t="s">
        <v>127</v>
      </c>
      <c r="N31" t="s">
        <v>127</v>
      </c>
      <c r="O31" t="s">
        <v>128</v>
      </c>
      <c r="P31">
        <v>8446.9</v>
      </c>
      <c r="Q31">
        <v>4377.3</v>
      </c>
      <c r="R31">
        <v>6810.1</v>
      </c>
      <c r="S31">
        <v>6508.5</v>
      </c>
      <c r="T31">
        <v>3044.4</v>
      </c>
      <c r="U31">
        <v>10481.4</v>
      </c>
    </row>
    <row r="32" spans="1:21" x14ac:dyDescent="0.3">
      <c r="A32">
        <v>45</v>
      </c>
      <c r="B32" t="s">
        <v>2</v>
      </c>
      <c r="C32" t="s">
        <v>10</v>
      </c>
      <c r="D32" t="s">
        <v>22</v>
      </c>
      <c r="E32">
        <v>33.3333321</v>
      </c>
      <c r="F32">
        <v>16.666665999999999</v>
      </c>
      <c r="G32">
        <v>20</v>
      </c>
      <c r="H32">
        <v>30</v>
      </c>
      <c r="I32">
        <v>33.3333321</v>
      </c>
      <c r="J32" t="s">
        <v>127</v>
      </c>
      <c r="K32" t="s">
        <v>127</v>
      </c>
      <c r="L32" t="s">
        <v>127</v>
      </c>
      <c r="M32" t="s">
        <v>127</v>
      </c>
      <c r="N32" t="s">
        <v>127</v>
      </c>
      <c r="O32" t="s">
        <v>127</v>
      </c>
      <c r="P32">
        <v>1185</v>
      </c>
      <c r="Q32">
        <v>928</v>
      </c>
      <c r="R32">
        <v>2156.6999999999998</v>
      </c>
      <c r="S32">
        <v>865</v>
      </c>
      <c r="T32">
        <v>1473.4</v>
      </c>
      <c r="U32">
        <v>2875.8</v>
      </c>
    </row>
    <row r="33" spans="1:21" x14ac:dyDescent="0.3">
      <c r="A33">
        <v>46</v>
      </c>
      <c r="B33" t="s">
        <v>6</v>
      </c>
      <c r="C33" t="s">
        <v>9</v>
      </c>
      <c r="D33" t="s">
        <v>28</v>
      </c>
      <c r="E33">
        <v>33.3333321</v>
      </c>
      <c r="F33">
        <v>23.333334000000001</v>
      </c>
      <c r="G33">
        <v>43.3333321</v>
      </c>
      <c r="H33">
        <v>0</v>
      </c>
      <c r="I33">
        <v>43.3333321</v>
      </c>
      <c r="J33" t="s">
        <v>128</v>
      </c>
      <c r="K33" t="s">
        <v>128</v>
      </c>
      <c r="L33" t="s">
        <v>128</v>
      </c>
      <c r="M33" t="s">
        <v>128</v>
      </c>
      <c r="N33" t="s">
        <v>128</v>
      </c>
      <c r="O33" t="s">
        <v>128</v>
      </c>
      <c r="P33">
        <v>21129.5</v>
      </c>
      <c r="Q33">
        <v>10802.3</v>
      </c>
      <c r="R33">
        <v>18232.5</v>
      </c>
      <c r="S33">
        <v>11003.9</v>
      </c>
      <c r="T33">
        <v>22453.9</v>
      </c>
      <c r="U33">
        <v>8154.6</v>
      </c>
    </row>
    <row r="34" spans="1:21" x14ac:dyDescent="0.3">
      <c r="A34">
        <v>47</v>
      </c>
      <c r="B34" t="s">
        <v>6</v>
      </c>
      <c r="C34" t="s">
        <v>11</v>
      </c>
      <c r="D34" t="s">
        <v>26</v>
      </c>
      <c r="E34">
        <v>40</v>
      </c>
      <c r="F34">
        <v>13.333333</v>
      </c>
      <c r="G34">
        <v>6.6666665099999998</v>
      </c>
      <c r="H34">
        <v>40</v>
      </c>
      <c r="I34">
        <v>40</v>
      </c>
      <c r="J34" t="s">
        <v>127</v>
      </c>
      <c r="K34" t="s">
        <v>127</v>
      </c>
      <c r="L34" t="s">
        <v>127</v>
      </c>
      <c r="M34" t="s">
        <v>127</v>
      </c>
      <c r="N34" t="s">
        <v>127</v>
      </c>
      <c r="O34" t="s">
        <v>127</v>
      </c>
      <c r="P34">
        <v>16118.3</v>
      </c>
      <c r="Q34">
        <v>18029.7</v>
      </c>
      <c r="R34">
        <v>8763.7999999999993</v>
      </c>
      <c r="S34">
        <v>13587.5</v>
      </c>
      <c r="T34">
        <v>5736.4</v>
      </c>
      <c r="U34">
        <v>7423.4</v>
      </c>
    </row>
    <row r="35" spans="1:21" x14ac:dyDescent="0.3">
      <c r="A35">
        <v>48</v>
      </c>
      <c r="B35" t="s">
        <v>5</v>
      </c>
      <c r="C35" t="s">
        <v>8</v>
      </c>
      <c r="D35" t="s">
        <v>28</v>
      </c>
      <c r="E35">
        <v>33.3333321</v>
      </c>
      <c r="F35">
        <v>30</v>
      </c>
      <c r="G35">
        <v>36.6666679</v>
      </c>
      <c r="H35">
        <v>0</v>
      </c>
      <c r="I35">
        <v>36.6666679</v>
      </c>
      <c r="J35" t="s">
        <v>128</v>
      </c>
      <c r="K35" t="s">
        <v>128</v>
      </c>
      <c r="L35" t="s">
        <v>128</v>
      </c>
      <c r="M35" t="s">
        <v>128</v>
      </c>
      <c r="N35" t="s">
        <v>128</v>
      </c>
      <c r="O35" t="s">
        <v>128</v>
      </c>
      <c r="P35">
        <v>11003.9</v>
      </c>
      <c r="Q35">
        <v>7656.4</v>
      </c>
      <c r="R35">
        <v>10759.7</v>
      </c>
      <c r="S35">
        <v>9524.5</v>
      </c>
      <c r="T35">
        <v>11199.6</v>
      </c>
      <c r="U35">
        <v>9111</v>
      </c>
    </row>
    <row r="36" spans="1:21" x14ac:dyDescent="0.3">
      <c r="A36">
        <v>49</v>
      </c>
      <c r="B36" t="s">
        <v>5</v>
      </c>
      <c r="C36" t="s">
        <v>10</v>
      </c>
      <c r="D36" t="s">
        <v>24</v>
      </c>
      <c r="E36">
        <v>30</v>
      </c>
      <c r="F36">
        <v>36.6666679</v>
      </c>
      <c r="G36">
        <v>16.666665999999999</v>
      </c>
      <c r="H36">
        <v>16.666665999999999</v>
      </c>
      <c r="I36">
        <v>36.6666679</v>
      </c>
      <c r="J36" t="s">
        <v>127</v>
      </c>
      <c r="K36" t="s">
        <v>128</v>
      </c>
      <c r="L36" t="s">
        <v>128</v>
      </c>
      <c r="M36" t="s">
        <v>128</v>
      </c>
      <c r="N36" t="s">
        <v>127</v>
      </c>
      <c r="O36" t="s">
        <v>127</v>
      </c>
      <c r="P36">
        <v>10853.9</v>
      </c>
      <c r="Q36">
        <v>5398.7</v>
      </c>
      <c r="R36">
        <v>11258.3</v>
      </c>
      <c r="S36">
        <v>12491.5</v>
      </c>
      <c r="T36">
        <v>10502.6</v>
      </c>
      <c r="U36">
        <v>12374.2</v>
      </c>
    </row>
    <row r="37" spans="1:21" x14ac:dyDescent="0.3">
      <c r="A37">
        <v>5</v>
      </c>
      <c r="B37" t="s">
        <v>2</v>
      </c>
      <c r="C37" t="s">
        <v>8</v>
      </c>
      <c r="D37" t="s">
        <v>25</v>
      </c>
      <c r="E37">
        <v>20</v>
      </c>
      <c r="F37">
        <v>26.666665999999999</v>
      </c>
      <c r="G37">
        <v>23.333334000000001</v>
      </c>
      <c r="H37">
        <v>30</v>
      </c>
      <c r="I37">
        <v>30</v>
      </c>
      <c r="J37" t="s">
        <v>127</v>
      </c>
      <c r="K37" t="s">
        <v>127</v>
      </c>
      <c r="L37" t="s">
        <v>128</v>
      </c>
      <c r="M37" t="s">
        <v>127</v>
      </c>
      <c r="N37" t="s">
        <v>127</v>
      </c>
      <c r="O37" t="s">
        <v>127</v>
      </c>
      <c r="P37">
        <v>43473</v>
      </c>
      <c r="Q37">
        <v>6684.6</v>
      </c>
      <c r="R37">
        <v>9612.9</v>
      </c>
      <c r="S37">
        <v>12693.9</v>
      </c>
      <c r="T37">
        <v>7251.7</v>
      </c>
      <c r="U37">
        <v>15566.2</v>
      </c>
    </row>
    <row r="38" spans="1:21" x14ac:dyDescent="0.3">
      <c r="A38">
        <v>50</v>
      </c>
      <c r="B38" t="s">
        <v>2</v>
      </c>
      <c r="C38" t="s">
        <v>8</v>
      </c>
      <c r="D38" t="s">
        <v>29</v>
      </c>
      <c r="E38">
        <v>20</v>
      </c>
      <c r="F38">
        <v>33.3333321</v>
      </c>
      <c r="G38">
        <v>33.3333321</v>
      </c>
      <c r="H38">
        <v>13.333333</v>
      </c>
      <c r="I38">
        <v>33.3333321</v>
      </c>
      <c r="J38" t="s">
        <v>128</v>
      </c>
      <c r="K38" t="s">
        <v>128</v>
      </c>
      <c r="L38" t="s">
        <v>128</v>
      </c>
      <c r="M38" t="s">
        <v>128</v>
      </c>
      <c r="N38" t="s">
        <v>128</v>
      </c>
      <c r="O38" t="s">
        <v>128</v>
      </c>
      <c r="P38">
        <v>13547.8</v>
      </c>
      <c r="Q38">
        <v>7382.7</v>
      </c>
      <c r="R38">
        <v>6620.4</v>
      </c>
      <c r="S38">
        <v>8874.7000000000007</v>
      </c>
      <c r="T38">
        <v>19961</v>
      </c>
      <c r="U38">
        <v>7114.3</v>
      </c>
    </row>
    <row r="39" spans="1:21" x14ac:dyDescent="0.3">
      <c r="A39">
        <v>51</v>
      </c>
      <c r="B39" t="s">
        <v>5</v>
      </c>
      <c r="C39" t="s">
        <v>11</v>
      </c>
      <c r="D39" t="s">
        <v>24</v>
      </c>
      <c r="E39">
        <v>16.666665999999999</v>
      </c>
      <c r="F39">
        <v>36.6666679</v>
      </c>
      <c r="G39">
        <v>26.666665999999999</v>
      </c>
      <c r="H39">
        <v>20</v>
      </c>
      <c r="I39">
        <v>36.6666679</v>
      </c>
      <c r="J39" t="s">
        <v>127</v>
      </c>
      <c r="K39" t="s">
        <v>127</v>
      </c>
      <c r="L39" t="s">
        <v>128</v>
      </c>
      <c r="M39" t="s">
        <v>128</v>
      </c>
      <c r="N39" t="s">
        <v>127</v>
      </c>
      <c r="O39" t="s">
        <v>128</v>
      </c>
      <c r="P39">
        <v>8001.8</v>
      </c>
      <c r="Q39">
        <v>3789.9</v>
      </c>
      <c r="R39">
        <v>12133.8</v>
      </c>
      <c r="S39">
        <v>6480</v>
      </c>
      <c r="T39">
        <v>7543.9</v>
      </c>
      <c r="U39">
        <v>6877.1</v>
      </c>
    </row>
    <row r="40" spans="1:21" x14ac:dyDescent="0.3">
      <c r="A40">
        <v>52</v>
      </c>
      <c r="B40" t="s">
        <v>5</v>
      </c>
      <c r="C40" t="s">
        <v>11</v>
      </c>
      <c r="D40" t="s">
        <v>24</v>
      </c>
      <c r="E40">
        <v>20</v>
      </c>
      <c r="F40">
        <v>33.3333321</v>
      </c>
      <c r="G40">
        <v>23.333334000000001</v>
      </c>
      <c r="H40">
        <v>23.333334000000001</v>
      </c>
      <c r="I40">
        <v>33.3333321</v>
      </c>
      <c r="J40" t="s">
        <v>128</v>
      </c>
      <c r="K40" t="s">
        <v>128</v>
      </c>
      <c r="L40" t="s">
        <v>127</v>
      </c>
      <c r="M40" t="s">
        <v>128</v>
      </c>
      <c r="N40" t="s">
        <v>127</v>
      </c>
      <c r="O40" t="s">
        <v>128</v>
      </c>
      <c r="P40">
        <v>14397.7</v>
      </c>
      <c r="Q40">
        <v>2953.7</v>
      </c>
      <c r="R40">
        <v>6121.6</v>
      </c>
      <c r="S40">
        <v>1631.5</v>
      </c>
      <c r="T40">
        <v>4351.7</v>
      </c>
      <c r="U40">
        <v>4623.5</v>
      </c>
    </row>
    <row r="41" spans="1:21" x14ac:dyDescent="0.3">
      <c r="A41">
        <v>53</v>
      </c>
      <c r="B41" t="s">
        <v>5</v>
      </c>
      <c r="C41" t="s">
        <v>10</v>
      </c>
      <c r="D41" t="s">
        <v>28</v>
      </c>
      <c r="E41">
        <v>23.333334000000001</v>
      </c>
      <c r="F41">
        <v>26.666665999999999</v>
      </c>
      <c r="G41">
        <v>40</v>
      </c>
      <c r="H41">
        <v>10</v>
      </c>
      <c r="I41">
        <v>40</v>
      </c>
      <c r="J41" t="s">
        <v>128</v>
      </c>
      <c r="K41" t="s">
        <v>128</v>
      </c>
      <c r="L41" t="s">
        <v>128</v>
      </c>
      <c r="M41" t="s">
        <v>127</v>
      </c>
      <c r="N41" t="s">
        <v>128</v>
      </c>
      <c r="O41" t="s">
        <v>128</v>
      </c>
      <c r="P41">
        <v>7132</v>
      </c>
      <c r="Q41">
        <v>8966.4</v>
      </c>
      <c r="R41">
        <v>8877.7999999999993</v>
      </c>
      <c r="S41">
        <v>12138</v>
      </c>
      <c r="T41">
        <v>8845.6</v>
      </c>
      <c r="U41">
        <v>6268.9</v>
      </c>
    </row>
    <row r="42" spans="1:21" x14ac:dyDescent="0.3">
      <c r="A42">
        <v>56</v>
      </c>
      <c r="B42" t="s">
        <v>2</v>
      </c>
      <c r="C42" t="s">
        <v>11</v>
      </c>
      <c r="D42" t="s">
        <v>24</v>
      </c>
      <c r="E42">
        <v>23.333334000000001</v>
      </c>
      <c r="F42">
        <v>33.3333321</v>
      </c>
      <c r="G42">
        <v>16.666665999999999</v>
      </c>
      <c r="H42">
        <v>26.666665999999999</v>
      </c>
      <c r="I42">
        <v>33.3333321</v>
      </c>
      <c r="J42" t="s">
        <v>127</v>
      </c>
      <c r="K42" t="s">
        <v>128</v>
      </c>
      <c r="L42" t="s">
        <v>128</v>
      </c>
      <c r="M42" t="s">
        <v>128</v>
      </c>
      <c r="N42" t="s">
        <v>127</v>
      </c>
      <c r="O42" t="s">
        <v>128</v>
      </c>
      <c r="P42">
        <v>8423.6</v>
      </c>
      <c r="Q42">
        <v>3872.6</v>
      </c>
      <c r="R42">
        <v>5087.8999999999996</v>
      </c>
      <c r="S42">
        <v>10488.4</v>
      </c>
      <c r="T42">
        <v>3540</v>
      </c>
      <c r="U42">
        <v>3429.1</v>
      </c>
    </row>
    <row r="43" spans="1:21" x14ac:dyDescent="0.3">
      <c r="A43">
        <v>57</v>
      </c>
      <c r="B43" t="s">
        <v>2</v>
      </c>
      <c r="C43" t="s">
        <v>11</v>
      </c>
      <c r="D43" t="s">
        <v>24</v>
      </c>
      <c r="E43">
        <v>20</v>
      </c>
      <c r="F43">
        <v>33.3333321</v>
      </c>
      <c r="G43">
        <v>16.666665999999999</v>
      </c>
      <c r="H43">
        <v>30</v>
      </c>
      <c r="I43">
        <v>33.3333321</v>
      </c>
      <c r="J43" t="s">
        <v>128</v>
      </c>
      <c r="K43" t="s">
        <v>128</v>
      </c>
      <c r="L43" t="s">
        <v>128</v>
      </c>
      <c r="M43" t="s">
        <v>127</v>
      </c>
      <c r="N43" t="s">
        <v>127</v>
      </c>
      <c r="O43" t="s">
        <v>128</v>
      </c>
      <c r="P43">
        <v>7860.4</v>
      </c>
      <c r="Q43">
        <v>6418.3</v>
      </c>
      <c r="R43">
        <v>6144.6</v>
      </c>
      <c r="S43">
        <v>13963.5</v>
      </c>
      <c r="T43">
        <v>2051.1</v>
      </c>
      <c r="U43">
        <v>4989.8999999999996</v>
      </c>
    </row>
    <row r="44" spans="1:21" x14ac:dyDescent="0.3">
      <c r="A44">
        <v>6</v>
      </c>
      <c r="B44" t="s">
        <v>2</v>
      </c>
      <c r="C44" t="s">
        <v>9</v>
      </c>
      <c r="D44" t="s">
        <v>22</v>
      </c>
      <c r="E44">
        <v>33.3333321</v>
      </c>
      <c r="F44">
        <v>16.666665999999999</v>
      </c>
      <c r="G44">
        <v>23.333334000000001</v>
      </c>
      <c r="H44">
        <v>26.666665999999999</v>
      </c>
      <c r="I44">
        <v>33.3333321</v>
      </c>
      <c r="J44" t="s">
        <v>128</v>
      </c>
      <c r="K44" t="s">
        <v>128</v>
      </c>
      <c r="L44" t="s">
        <v>128</v>
      </c>
      <c r="M44" t="s">
        <v>127</v>
      </c>
      <c r="N44" t="s">
        <v>128</v>
      </c>
      <c r="O44" t="s">
        <v>128</v>
      </c>
      <c r="P44">
        <v>18851.8</v>
      </c>
      <c r="Q44">
        <v>5966</v>
      </c>
      <c r="R44">
        <v>5667</v>
      </c>
      <c r="S44">
        <v>6978.9</v>
      </c>
      <c r="T44">
        <v>23241.5</v>
      </c>
      <c r="U44">
        <v>4564.1000000000004</v>
      </c>
    </row>
    <row r="45" spans="1:21" x14ac:dyDescent="0.3">
      <c r="A45">
        <v>8</v>
      </c>
      <c r="B45" t="s">
        <v>2</v>
      </c>
      <c r="C45" t="s">
        <v>10</v>
      </c>
      <c r="D45" t="s">
        <v>25</v>
      </c>
      <c r="E45">
        <v>33.3333321</v>
      </c>
      <c r="F45">
        <v>6.6666665099999998</v>
      </c>
      <c r="G45">
        <v>16.666665999999999</v>
      </c>
      <c r="H45">
        <v>43.3333321</v>
      </c>
      <c r="I45">
        <v>43.3333321</v>
      </c>
      <c r="J45" t="s">
        <v>127</v>
      </c>
      <c r="K45" t="s">
        <v>127</v>
      </c>
      <c r="L45" t="s">
        <v>127</v>
      </c>
      <c r="M45" t="s">
        <v>127</v>
      </c>
      <c r="N45" t="s">
        <v>127</v>
      </c>
      <c r="O45" t="s">
        <v>127</v>
      </c>
      <c r="P45">
        <v>8609.7000000000007</v>
      </c>
      <c r="Q45">
        <v>7080.9</v>
      </c>
      <c r="R45">
        <v>26366.1</v>
      </c>
      <c r="S45">
        <v>13089.2</v>
      </c>
      <c r="T45">
        <v>6094</v>
      </c>
      <c r="U45">
        <v>19645.8</v>
      </c>
    </row>
    <row r="46" spans="1:21" x14ac:dyDescent="0.3">
      <c r="A46">
        <v>9</v>
      </c>
      <c r="B46" t="s">
        <v>2</v>
      </c>
      <c r="C46" t="s">
        <v>10</v>
      </c>
      <c r="D46" t="s">
        <v>22</v>
      </c>
      <c r="E46">
        <v>30</v>
      </c>
      <c r="F46">
        <v>20</v>
      </c>
      <c r="G46">
        <v>23.333334000000001</v>
      </c>
      <c r="H46">
        <v>26.666665999999999</v>
      </c>
      <c r="I46">
        <v>30</v>
      </c>
      <c r="J46" t="s">
        <v>128</v>
      </c>
      <c r="K46" t="s">
        <v>128</v>
      </c>
      <c r="L46" t="s">
        <v>128</v>
      </c>
      <c r="M46" t="s">
        <v>127</v>
      </c>
      <c r="N46" t="s">
        <v>128</v>
      </c>
      <c r="O46" t="s">
        <v>128</v>
      </c>
      <c r="P46">
        <v>6328</v>
      </c>
      <c r="Q46">
        <v>3346.6</v>
      </c>
      <c r="R46">
        <v>6383.9</v>
      </c>
      <c r="S46">
        <v>11676.2</v>
      </c>
      <c r="T46">
        <v>4365.7</v>
      </c>
      <c r="U46">
        <v>6878.4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46"/>
  <sheetViews>
    <sheetView workbookViewId="0">
      <selection activeCell="AD26" sqref="AD26"/>
    </sheetView>
  </sheetViews>
  <sheetFormatPr defaultRowHeight="14.4" x14ac:dyDescent="0.3"/>
  <cols>
    <col min="3" max="3" width="17.21875" bestFit="1" customWidth="1"/>
    <col min="4" max="4" width="29.109375" bestFit="1" customWidth="1"/>
    <col min="5" max="8" width="12" bestFit="1" customWidth="1"/>
    <col min="9" max="9" width="14.5546875" bestFit="1" customWidth="1"/>
    <col min="21" max="21" width="14" bestFit="1" customWidth="1"/>
  </cols>
  <sheetData>
    <row r="1" spans="1:21" x14ac:dyDescent="0.3">
      <c r="A1" t="s">
        <v>12</v>
      </c>
      <c r="B1" t="s">
        <v>107</v>
      </c>
      <c r="C1" t="s">
        <v>132</v>
      </c>
      <c r="D1" t="s">
        <v>106</v>
      </c>
      <c r="E1" t="s">
        <v>133</v>
      </c>
      <c r="F1" t="s">
        <v>134</v>
      </c>
      <c r="G1" t="s">
        <v>135</v>
      </c>
      <c r="H1" t="s">
        <v>136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</row>
    <row r="2" spans="1:21" x14ac:dyDescent="0.3">
      <c r="A2">
        <v>1</v>
      </c>
      <c r="B2" t="s">
        <v>2</v>
      </c>
      <c r="C2" t="s">
        <v>9</v>
      </c>
      <c r="D2" t="s">
        <v>25</v>
      </c>
      <c r="E2">
        <v>0.333333343</v>
      </c>
      <c r="F2">
        <v>0.16666667199999999</v>
      </c>
      <c r="G2">
        <v>0</v>
      </c>
      <c r="H2">
        <v>0.5</v>
      </c>
      <c r="I2">
        <v>50</v>
      </c>
      <c r="J2" t="s">
        <v>127</v>
      </c>
      <c r="K2" t="s">
        <v>127</v>
      </c>
      <c r="L2" t="s">
        <v>128</v>
      </c>
      <c r="M2" t="s">
        <v>127</v>
      </c>
      <c r="N2" t="s">
        <v>127</v>
      </c>
      <c r="O2" t="s">
        <v>127</v>
      </c>
      <c r="P2">
        <v>7967.8</v>
      </c>
      <c r="Q2">
        <v>3782.3</v>
      </c>
      <c r="R2">
        <v>13988.5</v>
      </c>
      <c r="S2">
        <v>10571.2</v>
      </c>
      <c r="T2">
        <v>5033.2</v>
      </c>
      <c r="U2">
        <v>4350.3999999999996</v>
      </c>
    </row>
    <row r="3" spans="1:21" x14ac:dyDescent="0.3">
      <c r="A3">
        <v>10</v>
      </c>
      <c r="B3" t="s">
        <v>2</v>
      </c>
      <c r="C3" t="s">
        <v>9</v>
      </c>
      <c r="D3" t="s">
        <v>49</v>
      </c>
      <c r="E3">
        <v>0.16666667199999999</v>
      </c>
      <c r="F3">
        <v>0.333333343</v>
      </c>
      <c r="G3">
        <v>0.333333343</v>
      </c>
      <c r="H3">
        <v>0.16666667199999999</v>
      </c>
      <c r="I3">
        <v>33.33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>
        <v>4983.1000000000004</v>
      </c>
      <c r="Q3">
        <v>1776.8</v>
      </c>
      <c r="R3">
        <v>3098.6</v>
      </c>
      <c r="S3">
        <v>3531.9</v>
      </c>
      <c r="T3">
        <v>2308.5</v>
      </c>
      <c r="U3">
        <v>2731.9</v>
      </c>
    </row>
    <row r="4" spans="1:21" x14ac:dyDescent="0.3">
      <c r="A4">
        <v>11</v>
      </c>
      <c r="B4" t="s">
        <v>3</v>
      </c>
      <c r="C4" t="s">
        <v>10</v>
      </c>
      <c r="D4" t="s">
        <v>50</v>
      </c>
      <c r="E4">
        <v>0.333333343</v>
      </c>
      <c r="F4">
        <v>0.5</v>
      </c>
      <c r="G4">
        <v>0.16666667199999999</v>
      </c>
      <c r="H4">
        <v>0</v>
      </c>
      <c r="I4">
        <v>50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>
        <v>1675</v>
      </c>
      <c r="Q4">
        <v>818</v>
      </c>
      <c r="R4">
        <v>1560</v>
      </c>
      <c r="S4">
        <v>1395</v>
      </c>
      <c r="T4">
        <v>3402</v>
      </c>
      <c r="U4">
        <v>2616</v>
      </c>
    </row>
    <row r="5" spans="1:21" x14ac:dyDescent="0.3">
      <c r="A5">
        <v>12</v>
      </c>
      <c r="B5" t="s">
        <v>2</v>
      </c>
      <c r="C5" t="s">
        <v>10</v>
      </c>
      <c r="D5" t="s">
        <v>49</v>
      </c>
      <c r="E5">
        <v>0.16666667199999999</v>
      </c>
      <c r="F5">
        <v>0.333333343</v>
      </c>
      <c r="G5">
        <v>0.333333343</v>
      </c>
      <c r="H5">
        <v>0.16666667199999999</v>
      </c>
      <c r="I5">
        <v>33.33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>
        <v>5935.2</v>
      </c>
      <c r="Q5">
        <v>3854.1</v>
      </c>
      <c r="R5">
        <v>6819.2</v>
      </c>
      <c r="S5">
        <v>6834.4</v>
      </c>
      <c r="T5">
        <v>8571.7999999999993</v>
      </c>
      <c r="U5">
        <v>5067.8999999999996</v>
      </c>
    </row>
    <row r="6" spans="1:21" x14ac:dyDescent="0.3">
      <c r="A6">
        <v>13</v>
      </c>
      <c r="B6" t="s">
        <v>2</v>
      </c>
      <c r="C6" t="s">
        <v>10</v>
      </c>
      <c r="D6" t="s">
        <v>49</v>
      </c>
      <c r="E6">
        <v>0.16666667199999999</v>
      </c>
      <c r="F6">
        <v>0.333333343</v>
      </c>
      <c r="G6">
        <v>0.333333343</v>
      </c>
      <c r="H6">
        <v>0.16666667199999999</v>
      </c>
      <c r="I6">
        <v>33.33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>
        <v>4736.8</v>
      </c>
      <c r="Q6">
        <v>3456.5</v>
      </c>
      <c r="R6">
        <v>5566.5</v>
      </c>
      <c r="S6">
        <v>7452.3</v>
      </c>
      <c r="T6">
        <v>4125</v>
      </c>
      <c r="U6">
        <v>2678.6</v>
      </c>
    </row>
    <row r="7" spans="1:21" x14ac:dyDescent="0.3">
      <c r="A7">
        <v>14</v>
      </c>
      <c r="B7" t="s">
        <v>2</v>
      </c>
      <c r="C7" t="s">
        <v>10</v>
      </c>
      <c r="D7" t="s">
        <v>50</v>
      </c>
      <c r="E7">
        <v>0.333333343</v>
      </c>
      <c r="F7">
        <v>0.5</v>
      </c>
      <c r="G7">
        <v>0.16666667199999999</v>
      </c>
      <c r="H7">
        <v>0</v>
      </c>
      <c r="I7">
        <v>50</v>
      </c>
      <c r="J7" t="s">
        <v>127</v>
      </c>
      <c r="K7" t="s">
        <v>127</v>
      </c>
      <c r="L7" t="s">
        <v>128</v>
      </c>
      <c r="M7" t="s">
        <v>127</v>
      </c>
      <c r="N7" t="s">
        <v>128</v>
      </c>
      <c r="O7" t="s">
        <v>127</v>
      </c>
      <c r="P7">
        <v>21999.1</v>
      </c>
      <c r="Q7">
        <v>4290.8</v>
      </c>
      <c r="R7">
        <v>11234.3</v>
      </c>
      <c r="S7">
        <v>9265.7999999999993</v>
      </c>
      <c r="T7">
        <v>11023.4</v>
      </c>
      <c r="U7">
        <v>7276.2</v>
      </c>
    </row>
    <row r="8" spans="1:21" x14ac:dyDescent="0.3">
      <c r="A8">
        <v>15</v>
      </c>
      <c r="B8" t="s">
        <v>2</v>
      </c>
      <c r="C8" t="s">
        <v>9</v>
      </c>
      <c r="D8" t="s">
        <v>51</v>
      </c>
      <c r="E8">
        <v>0.5</v>
      </c>
      <c r="F8">
        <v>0.333333343</v>
      </c>
      <c r="G8">
        <v>0</v>
      </c>
      <c r="H8">
        <v>0.16666667199999999</v>
      </c>
      <c r="I8">
        <v>50</v>
      </c>
      <c r="J8" t="s">
        <v>128</v>
      </c>
      <c r="K8" t="s">
        <v>127</v>
      </c>
      <c r="L8" t="s">
        <v>128</v>
      </c>
      <c r="M8" t="s">
        <v>127</v>
      </c>
      <c r="N8" t="s">
        <v>128</v>
      </c>
      <c r="O8" t="s">
        <v>127</v>
      </c>
      <c r="P8">
        <v>6446.7</v>
      </c>
      <c r="Q8">
        <v>3428.4</v>
      </c>
      <c r="R8">
        <v>5263.6</v>
      </c>
      <c r="S8">
        <v>2444.6</v>
      </c>
      <c r="T8">
        <v>2889.9</v>
      </c>
      <c r="U8">
        <v>6071.4</v>
      </c>
    </row>
    <row r="9" spans="1:21" x14ac:dyDescent="0.3">
      <c r="A9">
        <v>17</v>
      </c>
      <c r="B9" t="s">
        <v>2</v>
      </c>
      <c r="C9" t="s">
        <v>8</v>
      </c>
      <c r="D9" t="s">
        <v>52</v>
      </c>
      <c r="E9">
        <v>0.333333343</v>
      </c>
      <c r="F9">
        <v>0</v>
      </c>
      <c r="G9">
        <v>0.333333343</v>
      </c>
      <c r="H9">
        <v>0.333333343</v>
      </c>
      <c r="I9">
        <v>33.33</v>
      </c>
      <c r="J9" t="s">
        <v>128</v>
      </c>
      <c r="K9" t="s">
        <v>128</v>
      </c>
      <c r="L9" t="s">
        <v>128</v>
      </c>
      <c r="M9" t="s">
        <v>127</v>
      </c>
      <c r="N9" t="s">
        <v>128</v>
      </c>
      <c r="O9" t="s">
        <v>128</v>
      </c>
      <c r="P9">
        <v>8007.2</v>
      </c>
      <c r="Q9">
        <v>4415.1000000000004</v>
      </c>
      <c r="R9">
        <v>7120.1</v>
      </c>
      <c r="S9">
        <v>20831.900000000001</v>
      </c>
      <c r="T9">
        <v>3247.1</v>
      </c>
      <c r="U9">
        <v>21732.400000000001</v>
      </c>
    </row>
    <row r="10" spans="1:21" x14ac:dyDescent="0.3">
      <c r="A10">
        <v>18</v>
      </c>
      <c r="B10" t="s">
        <v>2</v>
      </c>
      <c r="C10" t="s">
        <v>10</v>
      </c>
      <c r="D10" t="s">
        <v>50</v>
      </c>
      <c r="E10">
        <v>0.333333343</v>
      </c>
      <c r="F10">
        <v>0.5</v>
      </c>
      <c r="G10">
        <v>0.16666667199999999</v>
      </c>
      <c r="H10">
        <v>0</v>
      </c>
      <c r="I10">
        <v>50</v>
      </c>
      <c r="J10" t="s">
        <v>128</v>
      </c>
      <c r="K10" t="s">
        <v>128</v>
      </c>
      <c r="L10" t="s">
        <v>128</v>
      </c>
      <c r="M10" t="s">
        <v>127</v>
      </c>
      <c r="N10" t="s">
        <v>127</v>
      </c>
      <c r="O10" t="s">
        <v>127</v>
      </c>
      <c r="P10">
        <v>9393.2000000000007</v>
      </c>
      <c r="Q10">
        <v>3683.2</v>
      </c>
      <c r="R10">
        <v>8963</v>
      </c>
      <c r="S10">
        <v>15676.2</v>
      </c>
      <c r="T10">
        <v>13958.3</v>
      </c>
      <c r="U10">
        <v>6976.6</v>
      </c>
    </row>
    <row r="11" spans="1:21" x14ac:dyDescent="0.3">
      <c r="A11">
        <v>2</v>
      </c>
      <c r="B11" t="s">
        <v>3</v>
      </c>
      <c r="C11" t="s">
        <v>9</v>
      </c>
      <c r="D11" t="s">
        <v>50</v>
      </c>
      <c r="E11">
        <v>0.16666667199999999</v>
      </c>
      <c r="F11">
        <v>0.5</v>
      </c>
      <c r="G11">
        <v>0.16666667199999999</v>
      </c>
      <c r="H11">
        <v>0.16666667199999999</v>
      </c>
      <c r="I11">
        <v>50</v>
      </c>
      <c r="J11" t="s">
        <v>127</v>
      </c>
      <c r="K11" t="s">
        <v>128</v>
      </c>
      <c r="L11" t="s">
        <v>128</v>
      </c>
      <c r="M11" t="s">
        <v>128</v>
      </c>
      <c r="N11" t="s">
        <v>127</v>
      </c>
      <c r="O11" t="s">
        <v>128</v>
      </c>
      <c r="P11">
        <v>2655.2</v>
      </c>
      <c r="Q11">
        <v>2836.2</v>
      </c>
      <c r="R11">
        <v>1476.4</v>
      </c>
      <c r="S11">
        <v>2587.3000000000002</v>
      </c>
      <c r="T11">
        <v>1966.8</v>
      </c>
      <c r="U11">
        <v>2542.6</v>
      </c>
    </row>
    <row r="12" spans="1:21" x14ac:dyDescent="0.3">
      <c r="A12">
        <v>20</v>
      </c>
      <c r="B12" t="s">
        <v>2</v>
      </c>
      <c r="C12" t="s">
        <v>10</v>
      </c>
      <c r="D12" t="s">
        <v>50</v>
      </c>
      <c r="E12">
        <v>0.16666667199999999</v>
      </c>
      <c r="F12">
        <v>0.5</v>
      </c>
      <c r="G12">
        <v>0.16666667199999999</v>
      </c>
      <c r="H12">
        <v>0.16666667199999999</v>
      </c>
      <c r="I12">
        <v>50</v>
      </c>
      <c r="J12" t="s">
        <v>128</v>
      </c>
      <c r="K12" t="s">
        <v>128</v>
      </c>
      <c r="L12" t="s">
        <v>128</v>
      </c>
      <c r="M12" t="s">
        <v>127</v>
      </c>
      <c r="N12" t="s">
        <v>128</v>
      </c>
      <c r="O12" t="s">
        <v>127</v>
      </c>
      <c r="P12">
        <v>4648.8999999999996</v>
      </c>
      <c r="Q12">
        <v>3483.4</v>
      </c>
      <c r="R12">
        <v>6004.3</v>
      </c>
      <c r="S12">
        <v>5739.2</v>
      </c>
      <c r="T12">
        <v>2862.4</v>
      </c>
      <c r="U12">
        <v>4799.8</v>
      </c>
    </row>
    <row r="13" spans="1:21" x14ac:dyDescent="0.3">
      <c r="A13">
        <v>22</v>
      </c>
      <c r="B13" t="s">
        <v>2</v>
      </c>
      <c r="C13" t="s">
        <v>8</v>
      </c>
      <c r="D13" t="s">
        <v>53</v>
      </c>
      <c r="E13">
        <v>0.333333343</v>
      </c>
      <c r="F13">
        <v>0.16666667199999999</v>
      </c>
      <c r="G13">
        <v>0.16666667199999999</v>
      </c>
      <c r="H13">
        <v>0.333333343</v>
      </c>
      <c r="I13">
        <v>33.33</v>
      </c>
      <c r="J13" t="s">
        <v>127</v>
      </c>
      <c r="K13" t="s">
        <v>128</v>
      </c>
      <c r="L13" t="s">
        <v>127</v>
      </c>
      <c r="M13" t="s">
        <v>127</v>
      </c>
      <c r="N13" t="s">
        <v>127</v>
      </c>
      <c r="O13" t="s">
        <v>127</v>
      </c>
      <c r="P13">
        <v>13639.8</v>
      </c>
      <c r="Q13">
        <v>6296.6</v>
      </c>
      <c r="R13">
        <v>4095.7</v>
      </c>
      <c r="S13">
        <v>3959.9</v>
      </c>
      <c r="T13">
        <v>9654.5</v>
      </c>
      <c r="U13">
        <v>7397.9</v>
      </c>
    </row>
    <row r="14" spans="1:21" x14ac:dyDescent="0.3">
      <c r="A14">
        <v>24</v>
      </c>
      <c r="B14" t="s">
        <v>2</v>
      </c>
      <c r="C14" t="s">
        <v>9</v>
      </c>
      <c r="D14" t="s">
        <v>54</v>
      </c>
      <c r="E14">
        <v>0.16666667199999999</v>
      </c>
      <c r="F14">
        <v>0.333333343</v>
      </c>
      <c r="G14">
        <v>0.5</v>
      </c>
      <c r="H14">
        <v>0</v>
      </c>
      <c r="I14">
        <v>50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>
        <v>1891.8</v>
      </c>
      <c r="Q14">
        <v>4106.3</v>
      </c>
      <c r="R14">
        <v>1476</v>
      </c>
      <c r="S14">
        <v>7694.7</v>
      </c>
      <c r="T14">
        <v>2303.3000000000002</v>
      </c>
      <c r="U14">
        <v>2170.6</v>
      </c>
    </row>
    <row r="15" spans="1:21" x14ac:dyDescent="0.3">
      <c r="A15">
        <v>25</v>
      </c>
      <c r="B15" t="s">
        <v>2</v>
      </c>
      <c r="C15" t="s">
        <v>10</v>
      </c>
      <c r="D15" t="s">
        <v>25</v>
      </c>
      <c r="E15">
        <v>0.333333343</v>
      </c>
      <c r="F15">
        <v>0</v>
      </c>
      <c r="G15">
        <v>0.16666667199999999</v>
      </c>
      <c r="H15">
        <v>0.5</v>
      </c>
      <c r="I15">
        <v>50</v>
      </c>
      <c r="J15" t="s">
        <v>127</v>
      </c>
      <c r="K15" t="s">
        <v>127</v>
      </c>
      <c r="L15" t="s">
        <v>127</v>
      </c>
      <c r="M15" t="s">
        <v>127</v>
      </c>
      <c r="N15" t="s">
        <v>127</v>
      </c>
      <c r="O15" t="s">
        <v>127</v>
      </c>
      <c r="P15">
        <v>7953.9</v>
      </c>
      <c r="Q15">
        <v>3703.9</v>
      </c>
      <c r="R15">
        <v>5966.5</v>
      </c>
      <c r="S15">
        <v>8974.6</v>
      </c>
      <c r="T15">
        <v>21363.5</v>
      </c>
      <c r="U15">
        <v>3273.2</v>
      </c>
    </row>
    <row r="16" spans="1:21" x14ac:dyDescent="0.3">
      <c r="A16">
        <v>26</v>
      </c>
      <c r="B16" t="s">
        <v>2</v>
      </c>
      <c r="C16" t="s">
        <v>8</v>
      </c>
      <c r="D16" t="s">
        <v>49</v>
      </c>
      <c r="E16">
        <v>0.16666667199999999</v>
      </c>
      <c r="F16">
        <v>0.333333343</v>
      </c>
      <c r="G16">
        <v>0.333333343</v>
      </c>
      <c r="H16">
        <v>0.16666667199999999</v>
      </c>
      <c r="I16">
        <v>33.33</v>
      </c>
      <c r="J16" t="s">
        <v>128</v>
      </c>
      <c r="K16" t="s">
        <v>128</v>
      </c>
      <c r="L16" t="s">
        <v>128</v>
      </c>
      <c r="M16" t="s">
        <v>128</v>
      </c>
      <c r="N16" t="s">
        <v>127</v>
      </c>
      <c r="O16" t="s">
        <v>127</v>
      </c>
      <c r="P16">
        <v>4919.8</v>
      </c>
      <c r="Q16">
        <v>5048.1000000000004</v>
      </c>
      <c r="R16">
        <v>19410.3</v>
      </c>
      <c r="S16">
        <v>3612.1</v>
      </c>
      <c r="T16">
        <v>8600.7000000000007</v>
      </c>
      <c r="U16">
        <v>3571.9</v>
      </c>
    </row>
    <row r="17" spans="1:21" x14ac:dyDescent="0.3">
      <c r="A17">
        <v>27</v>
      </c>
      <c r="B17" t="s">
        <v>2</v>
      </c>
      <c r="C17" t="s">
        <v>10</v>
      </c>
      <c r="D17" t="s">
        <v>51</v>
      </c>
      <c r="E17">
        <v>0.5</v>
      </c>
      <c r="F17">
        <v>0.16666667199999999</v>
      </c>
      <c r="G17">
        <v>0.16666667199999999</v>
      </c>
      <c r="H17">
        <v>0.16666667199999999</v>
      </c>
      <c r="I17">
        <v>50</v>
      </c>
      <c r="J17" t="s">
        <v>127</v>
      </c>
      <c r="K17" t="s">
        <v>127</v>
      </c>
      <c r="L17" t="s">
        <v>128</v>
      </c>
      <c r="M17" t="s">
        <v>127</v>
      </c>
      <c r="N17" t="s">
        <v>127</v>
      </c>
      <c r="O17" t="s">
        <v>127</v>
      </c>
      <c r="P17">
        <v>6735.3</v>
      </c>
      <c r="Q17">
        <v>2880.2</v>
      </c>
      <c r="R17">
        <v>7679.3</v>
      </c>
      <c r="S17">
        <v>5184.3</v>
      </c>
      <c r="T17">
        <v>2772.4</v>
      </c>
      <c r="U17">
        <v>4224.1000000000004</v>
      </c>
    </row>
    <row r="18" spans="1:21" x14ac:dyDescent="0.3">
      <c r="A18">
        <v>28</v>
      </c>
      <c r="B18" t="s">
        <v>3</v>
      </c>
      <c r="C18" t="s">
        <v>10</v>
      </c>
      <c r="D18" t="s">
        <v>49</v>
      </c>
      <c r="E18">
        <v>0.16666667199999999</v>
      </c>
      <c r="F18">
        <v>0.333333343</v>
      </c>
      <c r="G18">
        <v>0.333333343</v>
      </c>
      <c r="H18">
        <v>0.16666667199999999</v>
      </c>
      <c r="I18">
        <v>33.33</v>
      </c>
      <c r="J18" t="s">
        <v>128</v>
      </c>
      <c r="K18" t="s">
        <v>128</v>
      </c>
      <c r="L18" t="s">
        <v>128</v>
      </c>
      <c r="M18" t="s">
        <v>127</v>
      </c>
      <c r="N18" t="s">
        <v>127</v>
      </c>
      <c r="O18" t="s">
        <v>128</v>
      </c>
      <c r="P18">
        <v>6198</v>
      </c>
      <c r="Q18">
        <v>2040</v>
      </c>
      <c r="R18">
        <v>4772</v>
      </c>
      <c r="S18">
        <v>5320</v>
      </c>
      <c r="T18">
        <v>2485</v>
      </c>
      <c r="U18">
        <v>2487</v>
      </c>
    </row>
    <row r="19" spans="1:21" x14ac:dyDescent="0.3">
      <c r="A19">
        <v>29</v>
      </c>
      <c r="B19" t="s">
        <v>2</v>
      </c>
      <c r="C19" t="s">
        <v>11</v>
      </c>
      <c r="D19" t="s">
        <v>55</v>
      </c>
      <c r="E19">
        <v>0.333333343</v>
      </c>
      <c r="F19">
        <v>0.333333343</v>
      </c>
      <c r="G19">
        <v>0.333333343</v>
      </c>
      <c r="H19">
        <v>0</v>
      </c>
      <c r="I19">
        <v>33.33</v>
      </c>
      <c r="J19" t="s">
        <v>127</v>
      </c>
      <c r="K19" t="s">
        <v>128</v>
      </c>
      <c r="L19" t="s">
        <v>127</v>
      </c>
      <c r="M19" t="s">
        <v>127</v>
      </c>
      <c r="N19" t="s">
        <v>127</v>
      </c>
      <c r="O19" t="s">
        <v>128</v>
      </c>
      <c r="P19">
        <v>7094.8</v>
      </c>
      <c r="Q19">
        <v>4397.8999999999996</v>
      </c>
      <c r="R19">
        <v>4400.8999999999996</v>
      </c>
      <c r="S19">
        <v>8507.9</v>
      </c>
      <c r="T19">
        <v>5836</v>
      </c>
      <c r="U19">
        <v>3066.6</v>
      </c>
    </row>
    <row r="20" spans="1:21" x14ac:dyDescent="0.3">
      <c r="A20">
        <v>3</v>
      </c>
      <c r="B20" t="s">
        <v>2</v>
      </c>
      <c r="C20" t="s">
        <v>10</v>
      </c>
      <c r="D20" t="s">
        <v>51</v>
      </c>
      <c r="E20">
        <v>0.5</v>
      </c>
      <c r="F20">
        <v>0.16666667199999999</v>
      </c>
      <c r="G20">
        <v>0.333333343</v>
      </c>
      <c r="H20">
        <v>0</v>
      </c>
      <c r="I20">
        <v>50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>
        <v>3265.9</v>
      </c>
      <c r="Q20">
        <v>1890.1</v>
      </c>
      <c r="R20">
        <v>1364.9</v>
      </c>
      <c r="S20">
        <v>1654.9</v>
      </c>
      <c r="T20">
        <v>2209.6</v>
      </c>
      <c r="U20">
        <v>5504.2</v>
      </c>
    </row>
    <row r="21" spans="1:21" x14ac:dyDescent="0.3">
      <c r="A21">
        <v>31</v>
      </c>
      <c r="B21" t="s">
        <v>2</v>
      </c>
      <c r="C21" t="s">
        <v>10</v>
      </c>
      <c r="D21" t="s">
        <v>25</v>
      </c>
      <c r="E21">
        <v>0.16666667199999999</v>
      </c>
      <c r="F21">
        <v>0</v>
      </c>
      <c r="G21">
        <v>0.333333343</v>
      </c>
      <c r="H21">
        <v>0.5</v>
      </c>
      <c r="I21">
        <v>50</v>
      </c>
      <c r="J21" t="s">
        <v>128</v>
      </c>
      <c r="K21" t="s">
        <v>127</v>
      </c>
      <c r="L21" t="s">
        <v>128</v>
      </c>
      <c r="M21" t="s">
        <v>127</v>
      </c>
      <c r="N21" t="s">
        <v>127</v>
      </c>
      <c r="O21" t="s">
        <v>127</v>
      </c>
      <c r="P21">
        <v>10998.5</v>
      </c>
      <c r="Q21">
        <v>5813</v>
      </c>
      <c r="R21">
        <v>7251.7</v>
      </c>
      <c r="S21">
        <v>5210.8999999999996</v>
      </c>
      <c r="T21">
        <v>2913.9</v>
      </c>
      <c r="U21">
        <v>4663.2</v>
      </c>
    </row>
    <row r="22" spans="1:21" x14ac:dyDescent="0.3">
      <c r="A22">
        <v>33</v>
      </c>
      <c r="B22" t="s">
        <v>3</v>
      </c>
      <c r="C22" t="s">
        <v>11</v>
      </c>
      <c r="D22" t="s">
        <v>56</v>
      </c>
      <c r="E22">
        <v>0.333333343</v>
      </c>
      <c r="F22">
        <v>0.333333343</v>
      </c>
      <c r="G22">
        <v>0.16666667199999999</v>
      </c>
      <c r="H22">
        <v>0.16666667199999999</v>
      </c>
      <c r="I22">
        <v>33.33</v>
      </c>
      <c r="J22" t="s">
        <v>128</v>
      </c>
      <c r="K22" t="s">
        <v>127</v>
      </c>
      <c r="L22" t="s">
        <v>128</v>
      </c>
      <c r="M22" t="s">
        <v>127</v>
      </c>
      <c r="N22" t="s">
        <v>127</v>
      </c>
      <c r="O22" t="s">
        <v>127</v>
      </c>
      <c r="P22">
        <v>9778.5</v>
      </c>
      <c r="Q22">
        <v>14136.1</v>
      </c>
      <c r="R22">
        <v>14465</v>
      </c>
      <c r="S22">
        <v>8482.9</v>
      </c>
      <c r="T22">
        <v>9530.9</v>
      </c>
      <c r="U22">
        <v>5721.1</v>
      </c>
    </row>
    <row r="23" spans="1:21" x14ac:dyDescent="0.3">
      <c r="A23">
        <v>35</v>
      </c>
      <c r="B23" t="s">
        <v>2</v>
      </c>
      <c r="C23" t="s">
        <v>8</v>
      </c>
      <c r="D23" t="s">
        <v>55</v>
      </c>
      <c r="E23">
        <v>0.333333343</v>
      </c>
      <c r="F23">
        <v>0.333333343</v>
      </c>
      <c r="G23">
        <v>0.333333343</v>
      </c>
      <c r="H23">
        <v>0</v>
      </c>
      <c r="I23">
        <v>33.33</v>
      </c>
      <c r="J23" t="s">
        <v>127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>
        <v>24456.6</v>
      </c>
      <c r="Q23">
        <v>5492.4</v>
      </c>
      <c r="R23">
        <v>8314</v>
      </c>
      <c r="S23">
        <v>15832.4</v>
      </c>
      <c r="T23">
        <v>5193.1000000000004</v>
      </c>
      <c r="U23">
        <v>4343.3999999999996</v>
      </c>
    </row>
    <row r="24" spans="1:21" x14ac:dyDescent="0.3">
      <c r="A24">
        <v>38</v>
      </c>
      <c r="B24" t="s">
        <v>4</v>
      </c>
      <c r="C24" t="s">
        <v>8</v>
      </c>
      <c r="D24" t="s">
        <v>54</v>
      </c>
      <c r="E24">
        <v>0.333333343</v>
      </c>
      <c r="F24">
        <v>0.16666667199999999</v>
      </c>
      <c r="G24">
        <v>0.5</v>
      </c>
      <c r="H24">
        <v>0</v>
      </c>
      <c r="I24">
        <v>50</v>
      </c>
      <c r="J24" t="s">
        <v>128</v>
      </c>
      <c r="K24" t="s">
        <v>127</v>
      </c>
      <c r="L24" t="s">
        <v>128</v>
      </c>
      <c r="M24" t="s">
        <v>128</v>
      </c>
      <c r="N24" t="s">
        <v>128</v>
      </c>
      <c r="O24" t="s">
        <v>128</v>
      </c>
      <c r="P24">
        <v>8863.7999999999993</v>
      </c>
      <c r="Q24">
        <v>3582.9</v>
      </c>
      <c r="R24">
        <v>6720</v>
      </c>
      <c r="S24">
        <v>5503.7</v>
      </c>
      <c r="T24">
        <v>4273.3</v>
      </c>
      <c r="U24">
        <v>5924.3</v>
      </c>
    </row>
    <row r="25" spans="1:21" x14ac:dyDescent="0.3">
      <c r="A25">
        <v>39</v>
      </c>
      <c r="B25" t="s">
        <v>2</v>
      </c>
      <c r="C25" t="s">
        <v>10</v>
      </c>
      <c r="D25" t="s">
        <v>49</v>
      </c>
      <c r="E25">
        <v>0.16666667199999999</v>
      </c>
      <c r="F25">
        <v>0.333333343</v>
      </c>
      <c r="G25">
        <v>0.333333343</v>
      </c>
      <c r="H25">
        <v>0.16666667199999999</v>
      </c>
      <c r="I25">
        <v>33.33</v>
      </c>
      <c r="J25" t="s">
        <v>128</v>
      </c>
      <c r="K25" t="s">
        <v>128</v>
      </c>
      <c r="L25" t="s">
        <v>128</v>
      </c>
      <c r="M25" t="s">
        <v>127</v>
      </c>
      <c r="N25" t="s">
        <v>128</v>
      </c>
      <c r="O25" t="s">
        <v>128</v>
      </c>
      <c r="P25">
        <v>9559.1</v>
      </c>
      <c r="Q25">
        <v>2983.9</v>
      </c>
      <c r="R25">
        <v>4780.3</v>
      </c>
      <c r="S25">
        <v>7589.7</v>
      </c>
      <c r="T25">
        <v>6013.9</v>
      </c>
      <c r="U25">
        <v>126893</v>
      </c>
    </row>
    <row r="26" spans="1:21" x14ac:dyDescent="0.3">
      <c r="A26">
        <v>4</v>
      </c>
      <c r="B26" t="s">
        <v>2</v>
      </c>
      <c r="C26" t="s">
        <v>10</v>
      </c>
      <c r="D26" t="s">
        <v>25</v>
      </c>
      <c r="E26">
        <v>0</v>
      </c>
      <c r="F26">
        <v>0.333333343</v>
      </c>
      <c r="G26">
        <v>0.16666667199999999</v>
      </c>
      <c r="H26">
        <v>0.5</v>
      </c>
      <c r="I26">
        <v>50</v>
      </c>
      <c r="J26" t="s">
        <v>127</v>
      </c>
      <c r="K26" t="s">
        <v>128</v>
      </c>
      <c r="L26" t="s">
        <v>128</v>
      </c>
      <c r="M26" t="s">
        <v>128</v>
      </c>
      <c r="N26" t="s">
        <v>127</v>
      </c>
      <c r="O26" t="s">
        <v>127</v>
      </c>
      <c r="P26">
        <v>5778</v>
      </c>
      <c r="Q26">
        <v>4038</v>
      </c>
      <c r="R26">
        <v>10520</v>
      </c>
      <c r="S26">
        <v>6418</v>
      </c>
      <c r="T26">
        <v>12520</v>
      </c>
      <c r="U26">
        <v>12848</v>
      </c>
    </row>
    <row r="27" spans="1:21" x14ac:dyDescent="0.3">
      <c r="A27">
        <v>40</v>
      </c>
      <c r="B27" t="s">
        <v>3</v>
      </c>
      <c r="C27" t="s">
        <v>10</v>
      </c>
      <c r="D27" t="s">
        <v>57</v>
      </c>
      <c r="E27">
        <v>0.16666667199999999</v>
      </c>
      <c r="F27">
        <v>0.333333343</v>
      </c>
      <c r="G27">
        <v>0.16666667199999999</v>
      </c>
      <c r="H27">
        <v>0.333333343</v>
      </c>
      <c r="I27">
        <v>33.33</v>
      </c>
      <c r="J27" t="s">
        <v>127</v>
      </c>
      <c r="K27" t="s">
        <v>128</v>
      </c>
      <c r="L27" t="s">
        <v>127</v>
      </c>
      <c r="M27" t="s">
        <v>127</v>
      </c>
      <c r="N27" t="s">
        <v>127</v>
      </c>
      <c r="O27" t="s">
        <v>127</v>
      </c>
      <c r="P27">
        <v>5446.5</v>
      </c>
      <c r="Q27">
        <v>9576.7999999999993</v>
      </c>
      <c r="R27">
        <v>12319.4</v>
      </c>
      <c r="S27">
        <v>3841.7</v>
      </c>
      <c r="T27">
        <v>3599.8</v>
      </c>
      <c r="U27">
        <v>6341.2</v>
      </c>
    </row>
    <row r="28" spans="1:21" x14ac:dyDescent="0.3">
      <c r="A28">
        <v>41</v>
      </c>
      <c r="B28" t="s">
        <v>2</v>
      </c>
      <c r="C28" t="s">
        <v>11</v>
      </c>
      <c r="D28" t="s">
        <v>49</v>
      </c>
      <c r="E28">
        <v>0.16666667199999999</v>
      </c>
      <c r="F28">
        <v>0.333333343</v>
      </c>
      <c r="G28">
        <v>0.333333343</v>
      </c>
      <c r="H28">
        <v>0.16666667199999999</v>
      </c>
      <c r="I28">
        <v>33.33</v>
      </c>
      <c r="J28" t="s">
        <v>127</v>
      </c>
      <c r="K28" t="s">
        <v>128</v>
      </c>
      <c r="L28" t="s">
        <v>128</v>
      </c>
      <c r="M28" t="s">
        <v>127</v>
      </c>
      <c r="N28" t="s">
        <v>128</v>
      </c>
      <c r="O28" t="s">
        <v>128</v>
      </c>
      <c r="P28">
        <v>11167.6</v>
      </c>
      <c r="Q28">
        <v>6927.9</v>
      </c>
      <c r="R28">
        <v>15498.5</v>
      </c>
      <c r="S28">
        <v>6052.3</v>
      </c>
      <c r="T28">
        <v>4193</v>
      </c>
      <c r="U28">
        <v>6854.7</v>
      </c>
    </row>
    <row r="29" spans="1:21" x14ac:dyDescent="0.3">
      <c r="A29">
        <v>42</v>
      </c>
      <c r="B29" t="s">
        <v>2</v>
      </c>
      <c r="C29" t="s">
        <v>9</v>
      </c>
      <c r="D29" t="s">
        <v>49</v>
      </c>
      <c r="E29">
        <v>0.16666667199999999</v>
      </c>
      <c r="F29">
        <v>0.333333343</v>
      </c>
      <c r="G29">
        <v>0.333333343</v>
      </c>
      <c r="H29">
        <v>0.16666667199999999</v>
      </c>
      <c r="I29">
        <v>33.33</v>
      </c>
      <c r="J29" t="s">
        <v>128</v>
      </c>
      <c r="K29" t="s">
        <v>128</v>
      </c>
      <c r="L29" t="s">
        <v>128</v>
      </c>
      <c r="M29" t="s">
        <v>127</v>
      </c>
      <c r="N29" t="s">
        <v>128</v>
      </c>
      <c r="O29" t="s">
        <v>128</v>
      </c>
      <c r="P29">
        <v>18774.5</v>
      </c>
      <c r="Q29">
        <v>3029.7</v>
      </c>
      <c r="R29">
        <v>14185.1</v>
      </c>
      <c r="S29">
        <v>13684.1</v>
      </c>
      <c r="T29">
        <v>21813.4</v>
      </c>
      <c r="U29">
        <v>9322.6</v>
      </c>
    </row>
    <row r="30" spans="1:21" x14ac:dyDescent="0.3">
      <c r="A30">
        <v>43</v>
      </c>
      <c r="B30" t="s">
        <v>2</v>
      </c>
      <c r="C30" t="s">
        <v>9</v>
      </c>
      <c r="D30" t="s">
        <v>54</v>
      </c>
      <c r="E30">
        <v>0.16666667199999999</v>
      </c>
      <c r="F30">
        <v>0.16666667199999999</v>
      </c>
      <c r="G30">
        <v>0.5</v>
      </c>
      <c r="H30">
        <v>0.16666667199999999</v>
      </c>
      <c r="I30">
        <v>50</v>
      </c>
      <c r="J30" t="s">
        <v>127</v>
      </c>
      <c r="K30" t="s">
        <v>127</v>
      </c>
      <c r="L30" t="s">
        <v>128</v>
      </c>
      <c r="M30" t="s">
        <v>127</v>
      </c>
      <c r="N30" t="s">
        <v>127</v>
      </c>
      <c r="O30" t="s">
        <v>127</v>
      </c>
      <c r="P30">
        <v>828</v>
      </c>
      <c r="Q30">
        <v>7952.9</v>
      </c>
      <c r="R30">
        <v>10499</v>
      </c>
      <c r="S30">
        <v>6777</v>
      </c>
      <c r="T30">
        <v>6381.5</v>
      </c>
      <c r="U30">
        <v>3218.4</v>
      </c>
    </row>
    <row r="31" spans="1:21" x14ac:dyDescent="0.3">
      <c r="A31">
        <v>44</v>
      </c>
      <c r="B31" t="s">
        <v>2</v>
      </c>
      <c r="C31" t="s">
        <v>10</v>
      </c>
      <c r="D31" t="s">
        <v>25</v>
      </c>
      <c r="E31">
        <v>0</v>
      </c>
      <c r="F31">
        <v>0.333333343</v>
      </c>
      <c r="G31">
        <v>0.16666667199999999</v>
      </c>
      <c r="H31">
        <v>0.5</v>
      </c>
      <c r="I31">
        <v>50</v>
      </c>
      <c r="J31" t="s">
        <v>128</v>
      </c>
      <c r="K31" t="s">
        <v>128</v>
      </c>
      <c r="L31" t="s">
        <v>127</v>
      </c>
      <c r="M31" t="s">
        <v>127</v>
      </c>
      <c r="N31" t="s">
        <v>127</v>
      </c>
      <c r="O31" t="s">
        <v>128</v>
      </c>
      <c r="P31">
        <v>8446.9</v>
      </c>
      <c r="Q31">
        <v>4377.3</v>
      </c>
      <c r="R31">
        <v>6810.1</v>
      </c>
      <c r="S31">
        <v>6508.5</v>
      </c>
      <c r="T31">
        <v>3044.4</v>
      </c>
      <c r="U31">
        <v>10481.4</v>
      </c>
    </row>
    <row r="32" spans="1:21" x14ac:dyDescent="0.3">
      <c r="A32">
        <v>45</v>
      </c>
      <c r="B32" t="s">
        <v>2</v>
      </c>
      <c r="C32" t="s">
        <v>10</v>
      </c>
      <c r="D32" t="s">
        <v>57</v>
      </c>
      <c r="E32">
        <v>0.16666667199999999</v>
      </c>
      <c r="F32">
        <v>0.333333343</v>
      </c>
      <c r="G32">
        <v>0.16666667199999999</v>
      </c>
      <c r="H32">
        <v>0.333333343</v>
      </c>
      <c r="I32">
        <v>33.33</v>
      </c>
      <c r="J32" t="s">
        <v>127</v>
      </c>
      <c r="K32" t="s">
        <v>127</v>
      </c>
      <c r="L32" t="s">
        <v>127</v>
      </c>
      <c r="M32" t="s">
        <v>127</v>
      </c>
      <c r="N32" t="s">
        <v>127</v>
      </c>
      <c r="O32" t="s">
        <v>127</v>
      </c>
      <c r="P32">
        <v>1185</v>
      </c>
      <c r="Q32">
        <v>928</v>
      </c>
      <c r="R32">
        <v>2156.6999999999998</v>
      </c>
      <c r="S32">
        <v>865</v>
      </c>
      <c r="T32">
        <v>1473.4</v>
      </c>
      <c r="U32">
        <v>2875.8</v>
      </c>
    </row>
    <row r="33" spans="1:21" x14ac:dyDescent="0.3">
      <c r="A33">
        <v>46</v>
      </c>
      <c r="B33" t="s">
        <v>6</v>
      </c>
      <c r="C33" t="s">
        <v>9</v>
      </c>
      <c r="D33" t="s">
        <v>54</v>
      </c>
      <c r="E33">
        <v>0.16666667199999999</v>
      </c>
      <c r="F33">
        <v>0.333333343</v>
      </c>
      <c r="G33">
        <v>0.5</v>
      </c>
      <c r="H33">
        <v>0</v>
      </c>
      <c r="I33">
        <v>50</v>
      </c>
      <c r="J33" t="s">
        <v>128</v>
      </c>
      <c r="K33" t="s">
        <v>128</v>
      </c>
      <c r="L33" t="s">
        <v>128</v>
      </c>
      <c r="M33" t="s">
        <v>128</v>
      </c>
      <c r="N33" t="s">
        <v>128</v>
      </c>
      <c r="O33" t="s">
        <v>128</v>
      </c>
      <c r="P33">
        <v>21129.5</v>
      </c>
      <c r="Q33">
        <v>10802.3</v>
      </c>
      <c r="R33">
        <v>18232.5</v>
      </c>
      <c r="S33">
        <v>11003.9</v>
      </c>
      <c r="T33">
        <v>22453.9</v>
      </c>
      <c r="U33">
        <v>8154.6</v>
      </c>
    </row>
    <row r="34" spans="1:21" x14ac:dyDescent="0.3">
      <c r="A34">
        <v>47</v>
      </c>
      <c r="B34" t="s">
        <v>6</v>
      </c>
      <c r="C34" t="s">
        <v>11</v>
      </c>
      <c r="D34" t="s">
        <v>51</v>
      </c>
      <c r="E34">
        <v>0.5</v>
      </c>
      <c r="F34">
        <v>0.16666667199999999</v>
      </c>
      <c r="G34">
        <v>0</v>
      </c>
      <c r="H34">
        <v>0.333333343</v>
      </c>
      <c r="I34">
        <v>50</v>
      </c>
      <c r="J34" t="s">
        <v>127</v>
      </c>
      <c r="K34" t="s">
        <v>127</v>
      </c>
      <c r="L34" t="s">
        <v>127</v>
      </c>
      <c r="M34" t="s">
        <v>127</v>
      </c>
      <c r="N34" t="s">
        <v>127</v>
      </c>
      <c r="O34" t="s">
        <v>127</v>
      </c>
      <c r="P34">
        <v>16118.3</v>
      </c>
      <c r="Q34">
        <v>18029.7</v>
      </c>
      <c r="R34">
        <v>8763.7999999999993</v>
      </c>
      <c r="S34">
        <v>13587.5</v>
      </c>
      <c r="T34">
        <v>5736.4</v>
      </c>
      <c r="U34">
        <v>7423.4</v>
      </c>
    </row>
    <row r="35" spans="1:21" x14ac:dyDescent="0.3">
      <c r="A35">
        <v>48</v>
      </c>
      <c r="B35" t="s">
        <v>5</v>
      </c>
      <c r="C35" t="s">
        <v>8</v>
      </c>
      <c r="D35" t="s">
        <v>54</v>
      </c>
      <c r="E35">
        <v>0.16666667199999999</v>
      </c>
      <c r="F35">
        <v>0.333333343</v>
      </c>
      <c r="G35">
        <v>0.5</v>
      </c>
      <c r="H35">
        <v>0</v>
      </c>
      <c r="I35">
        <v>50</v>
      </c>
      <c r="J35" t="s">
        <v>128</v>
      </c>
      <c r="K35" t="s">
        <v>128</v>
      </c>
      <c r="L35" t="s">
        <v>128</v>
      </c>
      <c r="M35" t="s">
        <v>128</v>
      </c>
      <c r="N35" t="s">
        <v>128</v>
      </c>
      <c r="O35" t="s">
        <v>128</v>
      </c>
      <c r="P35">
        <v>11003.9</v>
      </c>
      <c r="Q35">
        <v>7656.4</v>
      </c>
      <c r="R35">
        <v>10759.7</v>
      </c>
      <c r="S35">
        <v>9524.5</v>
      </c>
      <c r="T35">
        <v>11199.6</v>
      </c>
      <c r="U35">
        <v>9111</v>
      </c>
    </row>
    <row r="36" spans="1:21" x14ac:dyDescent="0.3">
      <c r="A36">
        <v>49</v>
      </c>
      <c r="B36" t="s">
        <v>5</v>
      </c>
      <c r="C36" t="s">
        <v>10</v>
      </c>
      <c r="D36" t="s">
        <v>50</v>
      </c>
      <c r="E36">
        <v>0.16666667199999999</v>
      </c>
      <c r="F36">
        <v>0.5</v>
      </c>
      <c r="G36">
        <v>0.16666667199999999</v>
      </c>
      <c r="H36">
        <v>0.16666667199999999</v>
      </c>
      <c r="I36">
        <v>50</v>
      </c>
      <c r="J36" t="s">
        <v>127</v>
      </c>
      <c r="K36" t="s">
        <v>128</v>
      </c>
      <c r="L36" t="s">
        <v>128</v>
      </c>
      <c r="M36" t="s">
        <v>128</v>
      </c>
      <c r="N36" t="s">
        <v>127</v>
      </c>
      <c r="O36" t="s">
        <v>127</v>
      </c>
      <c r="P36">
        <v>10853.9</v>
      </c>
      <c r="Q36">
        <v>5398.7</v>
      </c>
      <c r="R36">
        <v>11258.3</v>
      </c>
      <c r="S36">
        <v>12491.5</v>
      </c>
      <c r="T36">
        <v>10502.6</v>
      </c>
      <c r="U36">
        <v>12374.2</v>
      </c>
    </row>
    <row r="37" spans="1:21" x14ac:dyDescent="0.3">
      <c r="A37">
        <v>5</v>
      </c>
      <c r="B37" t="s">
        <v>2</v>
      </c>
      <c r="C37" t="s">
        <v>8</v>
      </c>
      <c r="D37" t="s">
        <v>25</v>
      </c>
      <c r="E37">
        <v>0.333333343</v>
      </c>
      <c r="F37">
        <v>0</v>
      </c>
      <c r="G37">
        <v>0.16666667199999999</v>
      </c>
      <c r="H37">
        <v>0.5</v>
      </c>
      <c r="I37">
        <v>50</v>
      </c>
      <c r="J37" t="s">
        <v>127</v>
      </c>
      <c r="K37" t="s">
        <v>127</v>
      </c>
      <c r="L37" t="s">
        <v>128</v>
      </c>
      <c r="M37" t="s">
        <v>127</v>
      </c>
      <c r="N37" t="s">
        <v>127</v>
      </c>
      <c r="O37" t="s">
        <v>127</v>
      </c>
      <c r="P37">
        <v>43473</v>
      </c>
      <c r="Q37">
        <v>6684.6</v>
      </c>
      <c r="R37">
        <v>9612.9</v>
      </c>
      <c r="S37">
        <v>12693.9</v>
      </c>
      <c r="T37">
        <v>7251.7</v>
      </c>
      <c r="U37">
        <v>15566.2</v>
      </c>
    </row>
    <row r="38" spans="1:21" x14ac:dyDescent="0.3">
      <c r="A38">
        <v>50</v>
      </c>
      <c r="B38" t="s">
        <v>2</v>
      </c>
      <c r="C38" t="s">
        <v>8</v>
      </c>
      <c r="D38" t="s">
        <v>54</v>
      </c>
      <c r="E38">
        <v>0.16666667199999999</v>
      </c>
      <c r="F38">
        <v>0.333333343</v>
      </c>
      <c r="G38">
        <v>0.5</v>
      </c>
      <c r="H38">
        <v>0</v>
      </c>
      <c r="I38">
        <v>50</v>
      </c>
      <c r="J38" t="s">
        <v>128</v>
      </c>
      <c r="K38" t="s">
        <v>128</v>
      </c>
      <c r="L38" t="s">
        <v>128</v>
      </c>
      <c r="M38" t="s">
        <v>128</v>
      </c>
      <c r="N38" t="s">
        <v>128</v>
      </c>
      <c r="O38" t="s">
        <v>128</v>
      </c>
      <c r="P38">
        <v>13547.8</v>
      </c>
      <c r="Q38">
        <v>7382.7</v>
      </c>
      <c r="R38">
        <v>6620.4</v>
      </c>
      <c r="S38">
        <v>8874.7000000000007</v>
      </c>
      <c r="T38">
        <v>19961</v>
      </c>
      <c r="U38">
        <v>7114.3</v>
      </c>
    </row>
    <row r="39" spans="1:21" x14ac:dyDescent="0.3">
      <c r="A39">
        <v>51</v>
      </c>
      <c r="B39" t="s">
        <v>5</v>
      </c>
      <c r="C39" t="s">
        <v>11</v>
      </c>
      <c r="D39" t="s">
        <v>56</v>
      </c>
      <c r="E39">
        <v>0.333333343</v>
      </c>
      <c r="F39">
        <v>0.333333343</v>
      </c>
      <c r="G39">
        <v>0.16666667199999999</v>
      </c>
      <c r="H39">
        <v>0.16666667199999999</v>
      </c>
      <c r="I39">
        <v>33.33</v>
      </c>
      <c r="J39" t="s">
        <v>127</v>
      </c>
      <c r="K39" t="s">
        <v>127</v>
      </c>
      <c r="L39" t="s">
        <v>128</v>
      </c>
      <c r="M39" t="s">
        <v>128</v>
      </c>
      <c r="N39" t="s">
        <v>127</v>
      </c>
      <c r="O39" t="s">
        <v>128</v>
      </c>
      <c r="P39">
        <v>8001.8</v>
      </c>
      <c r="Q39">
        <v>3789.9</v>
      </c>
      <c r="R39">
        <v>12133.8</v>
      </c>
      <c r="S39">
        <v>6480</v>
      </c>
      <c r="T39">
        <v>7543.9</v>
      </c>
      <c r="U39">
        <v>6877.1</v>
      </c>
    </row>
    <row r="40" spans="1:21" x14ac:dyDescent="0.3">
      <c r="A40">
        <v>52</v>
      </c>
      <c r="B40" t="s">
        <v>5</v>
      </c>
      <c r="C40" t="s">
        <v>11</v>
      </c>
      <c r="D40" t="s">
        <v>50</v>
      </c>
      <c r="E40">
        <v>0.16666667199999999</v>
      </c>
      <c r="F40">
        <v>0.5</v>
      </c>
      <c r="G40">
        <v>0.16666667199999999</v>
      </c>
      <c r="H40">
        <v>0.16666667199999999</v>
      </c>
      <c r="I40">
        <v>50</v>
      </c>
      <c r="J40" t="s">
        <v>128</v>
      </c>
      <c r="K40" t="s">
        <v>128</v>
      </c>
      <c r="L40" t="s">
        <v>127</v>
      </c>
      <c r="M40" t="s">
        <v>128</v>
      </c>
      <c r="N40" t="s">
        <v>127</v>
      </c>
      <c r="O40" t="s">
        <v>128</v>
      </c>
      <c r="P40">
        <v>14397.7</v>
      </c>
      <c r="Q40">
        <v>2953.7</v>
      </c>
      <c r="R40">
        <v>6121.6</v>
      </c>
      <c r="S40">
        <v>1631.5</v>
      </c>
      <c r="T40">
        <v>4351.7</v>
      </c>
      <c r="U40">
        <v>4623.5</v>
      </c>
    </row>
    <row r="41" spans="1:21" x14ac:dyDescent="0.3">
      <c r="A41">
        <v>53</v>
      </c>
      <c r="B41" t="s">
        <v>5</v>
      </c>
      <c r="C41" t="s">
        <v>10</v>
      </c>
      <c r="D41" t="s">
        <v>50</v>
      </c>
      <c r="E41">
        <v>0.16666667199999999</v>
      </c>
      <c r="F41">
        <v>0.5</v>
      </c>
      <c r="G41">
        <v>0.333333343</v>
      </c>
      <c r="H41">
        <v>0</v>
      </c>
      <c r="I41">
        <v>50</v>
      </c>
      <c r="J41" t="s">
        <v>128</v>
      </c>
      <c r="K41" t="s">
        <v>128</v>
      </c>
      <c r="L41" t="s">
        <v>128</v>
      </c>
      <c r="M41" t="s">
        <v>127</v>
      </c>
      <c r="N41" t="s">
        <v>128</v>
      </c>
      <c r="O41" t="s">
        <v>128</v>
      </c>
      <c r="P41">
        <v>7132</v>
      </c>
      <c r="Q41">
        <v>8966.4</v>
      </c>
      <c r="R41">
        <v>8877.7999999999993</v>
      </c>
      <c r="S41">
        <v>12138</v>
      </c>
      <c r="T41">
        <v>8845.6</v>
      </c>
      <c r="U41">
        <v>6268.9</v>
      </c>
    </row>
    <row r="42" spans="1:21" x14ac:dyDescent="0.3">
      <c r="A42">
        <v>56</v>
      </c>
      <c r="B42" t="s">
        <v>2</v>
      </c>
      <c r="C42" t="s">
        <v>11</v>
      </c>
      <c r="D42" t="s">
        <v>55</v>
      </c>
      <c r="E42">
        <v>0.333333343</v>
      </c>
      <c r="F42">
        <v>0.333333343</v>
      </c>
      <c r="G42">
        <v>0.333333343</v>
      </c>
      <c r="H42">
        <v>0</v>
      </c>
      <c r="I42">
        <v>33.33</v>
      </c>
      <c r="J42" t="s">
        <v>127</v>
      </c>
      <c r="K42" t="s">
        <v>128</v>
      </c>
      <c r="L42" t="s">
        <v>128</v>
      </c>
      <c r="M42" t="s">
        <v>128</v>
      </c>
      <c r="N42" t="s">
        <v>127</v>
      </c>
      <c r="O42" t="s">
        <v>128</v>
      </c>
      <c r="P42">
        <v>8423.6</v>
      </c>
      <c r="Q42">
        <v>3872.6</v>
      </c>
      <c r="R42">
        <v>5087.8999999999996</v>
      </c>
      <c r="S42">
        <v>10488.4</v>
      </c>
      <c r="T42">
        <v>3540</v>
      </c>
      <c r="U42">
        <v>3429.1</v>
      </c>
    </row>
    <row r="43" spans="1:21" x14ac:dyDescent="0.3">
      <c r="A43">
        <v>57</v>
      </c>
      <c r="B43" t="s">
        <v>2</v>
      </c>
      <c r="C43" t="s">
        <v>11</v>
      </c>
      <c r="D43" t="s">
        <v>58</v>
      </c>
      <c r="E43">
        <v>0</v>
      </c>
      <c r="F43">
        <v>0.333333343</v>
      </c>
      <c r="G43">
        <v>0.333333343</v>
      </c>
      <c r="H43">
        <v>0.333333343</v>
      </c>
      <c r="I43">
        <v>33.33</v>
      </c>
      <c r="J43" t="s">
        <v>128</v>
      </c>
      <c r="K43" t="s">
        <v>128</v>
      </c>
      <c r="L43" t="s">
        <v>128</v>
      </c>
      <c r="M43" t="s">
        <v>127</v>
      </c>
      <c r="N43" t="s">
        <v>127</v>
      </c>
      <c r="O43" t="s">
        <v>128</v>
      </c>
      <c r="P43">
        <v>7860.4</v>
      </c>
      <c r="Q43">
        <v>6418.3</v>
      </c>
      <c r="R43">
        <v>6144.6</v>
      </c>
      <c r="S43">
        <v>13963.5</v>
      </c>
      <c r="T43">
        <v>2051.1</v>
      </c>
      <c r="U43">
        <v>4989.8999999999996</v>
      </c>
    </row>
    <row r="44" spans="1:21" x14ac:dyDescent="0.3">
      <c r="A44">
        <v>6</v>
      </c>
      <c r="B44" t="s">
        <v>2</v>
      </c>
      <c r="C44" t="s">
        <v>9</v>
      </c>
      <c r="D44" t="s">
        <v>59</v>
      </c>
      <c r="E44">
        <v>0.333333343</v>
      </c>
      <c r="F44">
        <v>0.16666667199999999</v>
      </c>
      <c r="G44">
        <v>0.333333343</v>
      </c>
      <c r="H44">
        <v>0.16666667199999999</v>
      </c>
      <c r="I44">
        <v>33.33</v>
      </c>
      <c r="J44" t="s">
        <v>128</v>
      </c>
      <c r="K44" t="s">
        <v>128</v>
      </c>
      <c r="L44" t="s">
        <v>128</v>
      </c>
      <c r="M44" t="s">
        <v>127</v>
      </c>
      <c r="N44" t="s">
        <v>128</v>
      </c>
      <c r="O44" t="s">
        <v>128</v>
      </c>
      <c r="P44">
        <v>18851.8</v>
      </c>
      <c r="Q44">
        <v>5966</v>
      </c>
      <c r="R44">
        <v>5667</v>
      </c>
      <c r="S44">
        <v>6978.9</v>
      </c>
      <c r="T44">
        <v>23241.5</v>
      </c>
      <c r="U44">
        <v>4564.1000000000004</v>
      </c>
    </row>
    <row r="45" spans="1:21" x14ac:dyDescent="0.3">
      <c r="A45">
        <v>8</v>
      </c>
      <c r="B45" t="s">
        <v>2</v>
      </c>
      <c r="C45" t="s">
        <v>10</v>
      </c>
      <c r="D45" t="s">
        <v>51</v>
      </c>
      <c r="E45">
        <v>0.5</v>
      </c>
      <c r="F45">
        <v>0</v>
      </c>
      <c r="G45">
        <v>0.16666667199999999</v>
      </c>
      <c r="H45">
        <v>0.333333343</v>
      </c>
      <c r="I45">
        <v>50</v>
      </c>
      <c r="J45" t="s">
        <v>127</v>
      </c>
      <c r="K45" t="s">
        <v>127</v>
      </c>
      <c r="L45" t="s">
        <v>127</v>
      </c>
      <c r="M45" t="s">
        <v>127</v>
      </c>
      <c r="N45" t="s">
        <v>127</v>
      </c>
      <c r="O45" t="s">
        <v>127</v>
      </c>
      <c r="P45">
        <v>8609.7000000000007</v>
      </c>
      <c r="Q45">
        <v>7080.9</v>
      </c>
      <c r="R45">
        <v>26366.1</v>
      </c>
      <c r="S45">
        <v>13089.2</v>
      </c>
      <c r="T45">
        <v>6094</v>
      </c>
      <c r="U45">
        <v>19645.8</v>
      </c>
    </row>
    <row r="46" spans="1:21" x14ac:dyDescent="0.3">
      <c r="A46">
        <v>9</v>
      </c>
      <c r="B46" t="s">
        <v>2</v>
      </c>
      <c r="C46" t="s">
        <v>10</v>
      </c>
      <c r="D46" t="s">
        <v>60</v>
      </c>
      <c r="E46">
        <v>0.16666667199999999</v>
      </c>
      <c r="F46">
        <v>0.16666667199999999</v>
      </c>
      <c r="G46">
        <v>0.333333343</v>
      </c>
      <c r="H46">
        <v>0.333333343</v>
      </c>
      <c r="I46">
        <v>33.33</v>
      </c>
      <c r="J46" t="s">
        <v>128</v>
      </c>
      <c r="K46" t="s">
        <v>128</v>
      </c>
      <c r="L46" t="s">
        <v>128</v>
      </c>
      <c r="M46" t="s">
        <v>127</v>
      </c>
      <c r="N46" t="s">
        <v>128</v>
      </c>
      <c r="O46" t="s">
        <v>128</v>
      </c>
      <c r="P46">
        <v>6328</v>
      </c>
      <c r="Q46">
        <v>3346.6</v>
      </c>
      <c r="R46">
        <v>6383.9</v>
      </c>
      <c r="S46">
        <v>11676.2</v>
      </c>
      <c r="T46">
        <v>4365.7</v>
      </c>
      <c r="U46">
        <v>6878.4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S46"/>
  <sheetViews>
    <sheetView workbookViewId="0">
      <selection sqref="A1:AC46"/>
    </sheetView>
  </sheetViews>
  <sheetFormatPr defaultRowHeight="14.4" x14ac:dyDescent="0.3"/>
  <cols>
    <col min="1" max="1" width="13.5546875" bestFit="1" customWidth="1"/>
    <col min="2" max="2" width="10" bestFit="1" customWidth="1"/>
    <col min="3" max="3" width="17.21875" bestFit="1" customWidth="1"/>
    <col min="4" max="4" width="29.109375" bestFit="1" customWidth="1"/>
    <col min="31" max="31" width="9.6640625" bestFit="1" customWidth="1"/>
    <col min="32" max="32" width="17.109375" bestFit="1" customWidth="1"/>
    <col min="44" max="44" width="8.6640625" customWidth="1"/>
  </cols>
  <sheetData>
    <row r="1" spans="1:45" x14ac:dyDescent="0.3">
      <c r="A1" t="s">
        <v>12</v>
      </c>
      <c r="B1" t="s">
        <v>107</v>
      </c>
      <c r="C1" t="s">
        <v>132</v>
      </c>
      <c r="D1" t="s">
        <v>106</v>
      </c>
      <c r="E1" t="s">
        <v>133</v>
      </c>
      <c r="F1" t="s">
        <v>134</v>
      </c>
      <c r="G1" t="s">
        <v>135</v>
      </c>
      <c r="H1" t="s">
        <v>136</v>
      </c>
      <c r="I1" t="s">
        <v>109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41</v>
      </c>
      <c r="T1" t="s">
        <v>42</v>
      </c>
      <c r="U1" t="s">
        <v>146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</row>
    <row r="2" spans="1:45" x14ac:dyDescent="0.3">
      <c r="A2">
        <v>1</v>
      </c>
      <c r="B2" t="s">
        <v>2</v>
      </c>
      <c r="C2" t="s">
        <v>9</v>
      </c>
      <c r="D2" t="s">
        <v>25</v>
      </c>
      <c r="E2">
        <v>0.333333343</v>
      </c>
      <c r="F2">
        <v>0.16666667199999999</v>
      </c>
      <c r="G2">
        <v>0</v>
      </c>
      <c r="H2">
        <v>0.5</v>
      </c>
      <c r="I2">
        <v>50</v>
      </c>
      <c r="J2">
        <v>35.658999999999999</v>
      </c>
      <c r="K2">
        <v>46.923999999999999</v>
      </c>
      <c r="L2">
        <v>23.88</v>
      </c>
      <c r="M2">
        <v>32.578000000000003</v>
      </c>
      <c r="N2">
        <v>37.072000000000003</v>
      </c>
      <c r="O2">
        <v>27.204000000000001</v>
      </c>
      <c r="P2">
        <v>23.266999999999999</v>
      </c>
      <c r="Q2">
        <v>17.545999999999999</v>
      </c>
      <c r="R2">
        <v>10.981999999999999</v>
      </c>
      <c r="S2">
        <v>0</v>
      </c>
      <c r="T2">
        <v>0</v>
      </c>
      <c r="U2" t="s">
        <v>171</v>
      </c>
      <c r="V2">
        <v>7540.5</v>
      </c>
      <c r="W2" t="s">
        <v>172</v>
      </c>
      <c r="X2" t="s">
        <v>173</v>
      </c>
      <c r="Y2">
        <v>9770.7999999999993</v>
      </c>
      <c r="Z2" t="s">
        <v>172</v>
      </c>
      <c r="AA2" t="s">
        <v>173</v>
      </c>
      <c r="AB2">
        <v>6437.9</v>
      </c>
      <c r="AC2" t="s">
        <v>172</v>
      </c>
      <c r="AD2">
        <v>1</v>
      </c>
      <c r="AE2" t="s">
        <v>48</v>
      </c>
      <c r="AF2">
        <v>8</v>
      </c>
      <c r="AG2" t="s">
        <v>79</v>
      </c>
      <c r="AH2" t="s">
        <v>79</v>
      </c>
      <c r="AI2" t="s">
        <v>79</v>
      </c>
      <c r="AJ2" t="s">
        <v>79</v>
      </c>
      <c r="AK2" t="s">
        <v>79</v>
      </c>
      <c r="AL2" t="s">
        <v>79</v>
      </c>
      <c r="AM2" t="s">
        <v>86</v>
      </c>
      <c r="AN2" t="s">
        <v>79</v>
      </c>
      <c r="AO2" t="s">
        <v>86</v>
      </c>
      <c r="AP2" t="s">
        <v>86</v>
      </c>
      <c r="AQ2" t="s">
        <v>79</v>
      </c>
      <c r="AR2" t="s">
        <v>86</v>
      </c>
      <c r="AS2" t="s">
        <v>86</v>
      </c>
    </row>
    <row r="3" spans="1:45" x14ac:dyDescent="0.3">
      <c r="A3">
        <v>10</v>
      </c>
      <c r="B3" t="s">
        <v>2</v>
      </c>
      <c r="C3" t="s">
        <v>9</v>
      </c>
      <c r="D3" t="s">
        <v>49</v>
      </c>
      <c r="E3">
        <v>0.16666667199999999</v>
      </c>
      <c r="F3">
        <v>0.333333343</v>
      </c>
      <c r="G3">
        <v>0.333333343</v>
      </c>
      <c r="H3">
        <v>0.16666667199999999</v>
      </c>
      <c r="I3">
        <v>33.33</v>
      </c>
      <c r="J3">
        <v>20.658000000000001</v>
      </c>
      <c r="K3">
        <v>25.324999999999999</v>
      </c>
      <c r="L3">
        <v>14.24</v>
      </c>
      <c r="M3">
        <v>10.975</v>
      </c>
      <c r="N3">
        <v>22.492000000000001</v>
      </c>
      <c r="O3">
        <v>22.638999999999999</v>
      </c>
      <c r="P3">
        <v>11.05</v>
      </c>
      <c r="Q3">
        <v>16.239000000000001</v>
      </c>
      <c r="R3">
        <v>12.201000000000001</v>
      </c>
      <c r="S3">
        <v>0</v>
      </c>
      <c r="T3">
        <v>0</v>
      </c>
      <c r="U3" t="s">
        <v>171</v>
      </c>
      <c r="V3">
        <v>6653.5</v>
      </c>
      <c r="W3" t="s">
        <v>174</v>
      </c>
      <c r="X3" t="s">
        <v>171</v>
      </c>
      <c r="Y3">
        <v>3239.6</v>
      </c>
      <c r="Z3" t="s">
        <v>174</v>
      </c>
      <c r="AA3" t="s">
        <v>171</v>
      </c>
      <c r="AB3">
        <v>3681.1</v>
      </c>
      <c r="AC3" t="s">
        <v>174</v>
      </c>
      <c r="AD3">
        <v>1</v>
      </c>
      <c r="AE3" t="s">
        <v>48</v>
      </c>
      <c r="AF3">
        <v>8</v>
      </c>
      <c r="AG3" t="s">
        <v>79</v>
      </c>
      <c r="AH3" t="s">
        <v>79</v>
      </c>
      <c r="AI3" t="s">
        <v>79</v>
      </c>
      <c r="AJ3" t="s">
        <v>79</v>
      </c>
      <c r="AK3" t="s">
        <v>79</v>
      </c>
      <c r="AL3" t="s">
        <v>79</v>
      </c>
      <c r="AM3" t="s">
        <v>79</v>
      </c>
      <c r="AN3" t="s">
        <v>86</v>
      </c>
      <c r="AO3" t="s">
        <v>86</v>
      </c>
      <c r="AP3" t="s">
        <v>86</v>
      </c>
      <c r="AQ3" t="s">
        <v>79</v>
      </c>
      <c r="AR3" t="s">
        <v>86</v>
      </c>
      <c r="AS3" t="s">
        <v>86</v>
      </c>
    </row>
    <row r="4" spans="1:45" x14ac:dyDescent="0.3">
      <c r="A4">
        <v>11</v>
      </c>
      <c r="B4" t="s">
        <v>3</v>
      </c>
      <c r="C4" t="s">
        <v>10</v>
      </c>
      <c r="D4" t="s">
        <v>50</v>
      </c>
      <c r="E4">
        <v>0.333333343</v>
      </c>
      <c r="F4">
        <v>0.5</v>
      </c>
      <c r="G4">
        <v>0.16666667199999999</v>
      </c>
      <c r="H4">
        <v>0</v>
      </c>
      <c r="I4">
        <v>50</v>
      </c>
      <c r="J4">
        <v>22.442</v>
      </c>
      <c r="K4">
        <v>16.292000000000002</v>
      </c>
      <c r="L4">
        <v>13.465</v>
      </c>
      <c r="M4">
        <v>17.757000000000001</v>
      </c>
      <c r="N4">
        <v>19.34</v>
      </c>
      <c r="O4">
        <v>14.803000000000001</v>
      </c>
      <c r="P4">
        <v>21.292000000000002</v>
      </c>
      <c r="Q4">
        <v>12.811</v>
      </c>
      <c r="R4">
        <v>16.763000000000002</v>
      </c>
      <c r="S4">
        <v>0</v>
      </c>
      <c r="T4">
        <v>0</v>
      </c>
      <c r="U4" t="s">
        <v>171</v>
      </c>
      <c r="V4">
        <v>840</v>
      </c>
      <c r="W4" t="s">
        <v>172</v>
      </c>
      <c r="X4" t="s">
        <v>171</v>
      </c>
      <c r="Y4">
        <v>698</v>
      </c>
      <c r="Z4" t="s">
        <v>172</v>
      </c>
      <c r="AA4" t="s">
        <v>171</v>
      </c>
      <c r="AB4">
        <v>557</v>
      </c>
      <c r="AC4" t="s">
        <v>172</v>
      </c>
      <c r="AD4">
        <v>1</v>
      </c>
      <c r="AE4" t="s">
        <v>48</v>
      </c>
      <c r="AF4">
        <v>10</v>
      </c>
      <c r="AG4" t="s">
        <v>79</v>
      </c>
      <c r="AH4" t="s">
        <v>79</v>
      </c>
      <c r="AI4" t="s">
        <v>79</v>
      </c>
      <c r="AJ4" t="s">
        <v>79</v>
      </c>
      <c r="AK4" t="s">
        <v>79</v>
      </c>
      <c r="AL4" t="s">
        <v>79</v>
      </c>
      <c r="AM4" t="s">
        <v>86</v>
      </c>
      <c r="AN4" t="s">
        <v>79</v>
      </c>
      <c r="AO4" t="s">
        <v>79</v>
      </c>
      <c r="AP4" t="s">
        <v>79</v>
      </c>
      <c r="AQ4" t="s">
        <v>79</v>
      </c>
      <c r="AR4" t="s">
        <v>86</v>
      </c>
      <c r="AS4" t="s">
        <v>86</v>
      </c>
    </row>
    <row r="5" spans="1:45" x14ac:dyDescent="0.3">
      <c r="A5">
        <v>12</v>
      </c>
      <c r="B5" t="s">
        <v>2</v>
      </c>
      <c r="C5" t="s">
        <v>10</v>
      </c>
      <c r="D5" t="s">
        <v>49</v>
      </c>
      <c r="E5">
        <v>0.16666667199999999</v>
      </c>
      <c r="F5">
        <v>0.333333343</v>
      </c>
      <c r="G5">
        <v>0.333333343</v>
      </c>
      <c r="H5">
        <v>0.16666667199999999</v>
      </c>
      <c r="I5">
        <v>33.33</v>
      </c>
      <c r="J5">
        <v>36.332999999999998</v>
      </c>
      <c r="K5">
        <v>28.013999999999999</v>
      </c>
      <c r="L5">
        <v>21.314</v>
      </c>
      <c r="M5">
        <v>24.556999999999999</v>
      </c>
      <c r="N5">
        <v>35.704000000000001</v>
      </c>
      <c r="O5">
        <v>23.873000000000001</v>
      </c>
      <c r="P5">
        <v>12.307</v>
      </c>
      <c r="Q5">
        <v>17.308</v>
      </c>
      <c r="R5">
        <v>14.406000000000001</v>
      </c>
      <c r="S5">
        <v>0</v>
      </c>
      <c r="T5">
        <v>0</v>
      </c>
      <c r="U5" t="s">
        <v>171</v>
      </c>
      <c r="V5">
        <v>7209.3</v>
      </c>
      <c r="W5" t="s">
        <v>172</v>
      </c>
      <c r="X5" t="s">
        <v>173</v>
      </c>
      <c r="Y5">
        <v>6696.2</v>
      </c>
      <c r="Z5" t="s">
        <v>172</v>
      </c>
      <c r="AA5" t="s">
        <v>173</v>
      </c>
      <c r="AB5">
        <v>4837</v>
      </c>
      <c r="AC5" t="s">
        <v>172</v>
      </c>
      <c r="AD5">
        <v>1</v>
      </c>
      <c r="AE5" t="s">
        <v>48</v>
      </c>
      <c r="AF5">
        <v>9</v>
      </c>
      <c r="AG5" t="s">
        <v>79</v>
      </c>
      <c r="AH5" t="s">
        <v>79</v>
      </c>
      <c r="AI5" t="s">
        <v>79</v>
      </c>
      <c r="AJ5" t="s">
        <v>79</v>
      </c>
      <c r="AK5" t="s">
        <v>79</v>
      </c>
      <c r="AL5" t="s">
        <v>79</v>
      </c>
      <c r="AM5" t="s">
        <v>79</v>
      </c>
      <c r="AN5" t="s">
        <v>79</v>
      </c>
      <c r="AO5" t="s">
        <v>86</v>
      </c>
      <c r="AP5" t="s">
        <v>86</v>
      </c>
      <c r="AQ5" t="s">
        <v>79</v>
      </c>
      <c r="AR5" t="s">
        <v>86</v>
      </c>
      <c r="AS5" t="s">
        <v>86</v>
      </c>
    </row>
    <row r="6" spans="1:45" x14ac:dyDescent="0.3">
      <c r="A6">
        <v>13</v>
      </c>
      <c r="B6" t="s">
        <v>2</v>
      </c>
      <c r="C6" t="s">
        <v>10</v>
      </c>
      <c r="D6" t="s">
        <v>49</v>
      </c>
      <c r="E6">
        <v>0.16666667199999999</v>
      </c>
      <c r="F6">
        <v>0.333333343</v>
      </c>
      <c r="G6">
        <v>0.333333343</v>
      </c>
      <c r="H6">
        <v>0.16666667199999999</v>
      </c>
      <c r="I6">
        <v>33.33</v>
      </c>
      <c r="J6">
        <v>29.071000000000002</v>
      </c>
      <c r="K6">
        <v>36.97</v>
      </c>
      <c r="L6">
        <v>21.99</v>
      </c>
      <c r="M6">
        <v>23.096</v>
      </c>
      <c r="N6">
        <v>32.143999999999998</v>
      </c>
      <c r="O6">
        <v>26.361000000000001</v>
      </c>
      <c r="P6">
        <v>25.82</v>
      </c>
      <c r="Q6">
        <v>13.935</v>
      </c>
      <c r="R6">
        <v>14.388</v>
      </c>
      <c r="S6">
        <v>0</v>
      </c>
      <c r="T6">
        <v>0</v>
      </c>
      <c r="U6" t="s">
        <v>173</v>
      </c>
      <c r="V6">
        <v>13245.4</v>
      </c>
      <c r="W6" t="s">
        <v>175</v>
      </c>
      <c r="X6" t="s">
        <v>171</v>
      </c>
      <c r="Y6">
        <v>2214.5</v>
      </c>
      <c r="Z6" t="s">
        <v>174</v>
      </c>
      <c r="AA6" t="s">
        <v>171</v>
      </c>
      <c r="AB6">
        <v>5077</v>
      </c>
      <c r="AC6" t="s">
        <v>174</v>
      </c>
      <c r="AD6">
        <v>1</v>
      </c>
      <c r="AE6" t="s">
        <v>48</v>
      </c>
      <c r="AF6">
        <v>8</v>
      </c>
      <c r="AG6" t="s">
        <v>79</v>
      </c>
      <c r="AH6" t="s">
        <v>79</v>
      </c>
      <c r="AI6" t="s">
        <v>79</v>
      </c>
      <c r="AJ6" t="s">
        <v>79</v>
      </c>
      <c r="AK6" t="s">
        <v>79</v>
      </c>
      <c r="AL6" t="s">
        <v>79</v>
      </c>
      <c r="AM6" t="s">
        <v>86</v>
      </c>
      <c r="AN6" t="s">
        <v>86</v>
      </c>
      <c r="AO6" t="s">
        <v>86</v>
      </c>
      <c r="AP6" t="s">
        <v>86</v>
      </c>
      <c r="AQ6" t="s">
        <v>79</v>
      </c>
      <c r="AR6" t="s">
        <v>86</v>
      </c>
      <c r="AS6" t="s">
        <v>79</v>
      </c>
    </row>
    <row r="7" spans="1:45" x14ac:dyDescent="0.3">
      <c r="A7">
        <v>14</v>
      </c>
      <c r="B7" t="s">
        <v>2</v>
      </c>
      <c r="C7" t="s">
        <v>10</v>
      </c>
      <c r="D7" t="s">
        <v>50</v>
      </c>
      <c r="E7">
        <v>0.333333343</v>
      </c>
      <c r="F7">
        <v>0.5</v>
      </c>
      <c r="G7">
        <v>0.16666667199999999</v>
      </c>
      <c r="H7">
        <v>0</v>
      </c>
      <c r="I7">
        <v>50</v>
      </c>
      <c r="J7">
        <v>58.076000000000001</v>
      </c>
      <c r="K7">
        <v>146.11000000000001</v>
      </c>
      <c r="L7">
        <v>26.574000000000002</v>
      </c>
      <c r="M7">
        <v>30.696000000000002</v>
      </c>
      <c r="N7">
        <v>19.584</v>
      </c>
      <c r="O7">
        <v>30.17</v>
      </c>
      <c r="P7">
        <v>52.540999999999997</v>
      </c>
      <c r="Q7">
        <v>22.39</v>
      </c>
      <c r="R7">
        <v>12.837999999999999</v>
      </c>
      <c r="S7">
        <v>0</v>
      </c>
      <c r="T7">
        <v>0</v>
      </c>
      <c r="U7" t="s">
        <v>171</v>
      </c>
      <c r="V7">
        <v>14686.3</v>
      </c>
      <c r="W7" t="s">
        <v>172</v>
      </c>
      <c r="X7" t="s">
        <v>171</v>
      </c>
      <c r="Y7">
        <v>60805.4</v>
      </c>
      <c r="Z7" t="s">
        <v>172</v>
      </c>
      <c r="AA7" t="s">
        <v>171</v>
      </c>
      <c r="AB7">
        <v>27030.3</v>
      </c>
      <c r="AC7" t="s">
        <v>172</v>
      </c>
      <c r="AD7">
        <v>1</v>
      </c>
      <c r="AE7" t="s">
        <v>48</v>
      </c>
      <c r="AF7">
        <v>12</v>
      </c>
      <c r="AG7" t="s">
        <v>79</v>
      </c>
      <c r="AH7" t="s">
        <v>79</v>
      </c>
      <c r="AI7" t="s">
        <v>79</v>
      </c>
      <c r="AJ7" t="s">
        <v>79</v>
      </c>
      <c r="AK7" t="s">
        <v>79</v>
      </c>
      <c r="AL7" t="s">
        <v>79</v>
      </c>
      <c r="AM7" t="s">
        <v>79</v>
      </c>
      <c r="AN7" t="s">
        <v>79</v>
      </c>
      <c r="AO7" t="s">
        <v>79</v>
      </c>
      <c r="AP7" t="s">
        <v>79</v>
      </c>
      <c r="AQ7" t="s">
        <v>79</v>
      </c>
      <c r="AR7" t="s">
        <v>86</v>
      </c>
      <c r="AS7" t="s">
        <v>79</v>
      </c>
    </row>
    <row r="8" spans="1:45" x14ac:dyDescent="0.3">
      <c r="A8">
        <v>15</v>
      </c>
      <c r="B8" t="s">
        <v>2</v>
      </c>
      <c r="C8" t="s">
        <v>9</v>
      </c>
      <c r="D8" t="s">
        <v>51</v>
      </c>
      <c r="E8">
        <v>0.5</v>
      </c>
      <c r="F8">
        <v>0.333333343</v>
      </c>
      <c r="G8">
        <v>0</v>
      </c>
      <c r="H8">
        <v>0.16666667199999999</v>
      </c>
      <c r="I8">
        <v>50</v>
      </c>
      <c r="J8">
        <v>25.863</v>
      </c>
      <c r="K8">
        <v>31.72</v>
      </c>
      <c r="L8">
        <v>18.797999999999998</v>
      </c>
      <c r="M8">
        <v>17.617999999999999</v>
      </c>
      <c r="N8">
        <v>29.686</v>
      </c>
      <c r="O8">
        <v>13.486000000000001</v>
      </c>
      <c r="P8">
        <v>22.122</v>
      </c>
      <c r="Q8">
        <v>17.462</v>
      </c>
      <c r="R8">
        <v>23.023</v>
      </c>
      <c r="S8">
        <v>0</v>
      </c>
      <c r="T8">
        <v>0</v>
      </c>
      <c r="U8" t="s">
        <v>171</v>
      </c>
      <c r="V8">
        <v>6536.3</v>
      </c>
      <c r="W8" t="s">
        <v>174</v>
      </c>
      <c r="X8" t="s">
        <v>171</v>
      </c>
      <c r="Y8">
        <v>2968.9</v>
      </c>
      <c r="Z8" t="s">
        <v>172</v>
      </c>
      <c r="AA8" t="s">
        <v>171</v>
      </c>
      <c r="AB8">
        <v>6810.9</v>
      </c>
      <c r="AC8" t="s">
        <v>172</v>
      </c>
      <c r="AD8">
        <v>1</v>
      </c>
      <c r="AE8" t="s">
        <v>48</v>
      </c>
      <c r="AF8">
        <v>9</v>
      </c>
      <c r="AG8" t="s">
        <v>79</v>
      </c>
      <c r="AH8" t="s">
        <v>79</v>
      </c>
      <c r="AI8" t="s">
        <v>79</v>
      </c>
      <c r="AJ8" t="s">
        <v>79</v>
      </c>
      <c r="AK8" t="s">
        <v>79</v>
      </c>
      <c r="AL8" t="s">
        <v>79</v>
      </c>
      <c r="AM8" t="s">
        <v>86</v>
      </c>
      <c r="AN8" t="s">
        <v>86</v>
      </c>
      <c r="AO8" t="s">
        <v>79</v>
      </c>
      <c r="AP8" t="s">
        <v>79</v>
      </c>
      <c r="AQ8" t="s">
        <v>79</v>
      </c>
      <c r="AR8" t="s">
        <v>86</v>
      </c>
      <c r="AS8" t="s">
        <v>86</v>
      </c>
    </row>
    <row r="9" spans="1:45" x14ac:dyDescent="0.3">
      <c r="A9">
        <v>17</v>
      </c>
      <c r="B9" t="s">
        <v>2</v>
      </c>
      <c r="C9" t="s">
        <v>8</v>
      </c>
      <c r="D9" t="s">
        <v>52</v>
      </c>
      <c r="E9">
        <v>0.333333343</v>
      </c>
      <c r="F9">
        <v>0</v>
      </c>
      <c r="G9">
        <v>0.333333343</v>
      </c>
      <c r="H9">
        <v>0.333333343</v>
      </c>
      <c r="I9">
        <v>33.33</v>
      </c>
      <c r="J9">
        <v>64.058000000000007</v>
      </c>
      <c r="K9">
        <v>46.418999999999997</v>
      </c>
      <c r="L9">
        <v>26.794</v>
      </c>
      <c r="M9">
        <v>23.315999999999999</v>
      </c>
      <c r="N9">
        <v>72.408000000000001</v>
      </c>
      <c r="O9">
        <v>41.642000000000003</v>
      </c>
      <c r="P9">
        <v>81.706000000000003</v>
      </c>
      <c r="Q9">
        <v>40.938000000000002</v>
      </c>
      <c r="R9">
        <v>10.622</v>
      </c>
      <c r="S9">
        <v>0</v>
      </c>
      <c r="T9">
        <v>0</v>
      </c>
      <c r="U9" t="s">
        <v>171</v>
      </c>
      <c r="V9">
        <v>17356.2</v>
      </c>
      <c r="W9" t="s">
        <v>172</v>
      </c>
      <c r="X9" t="s">
        <v>173</v>
      </c>
      <c r="Y9">
        <v>49825.3</v>
      </c>
      <c r="Z9" t="s">
        <v>172</v>
      </c>
      <c r="AA9" t="s">
        <v>171</v>
      </c>
      <c r="AB9">
        <v>57427.6</v>
      </c>
      <c r="AC9" t="s">
        <v>172</v>
      </c>
      <c r="AD9">
        <v>1</v>
      </c>
      <c r="AE9" t="s">
        <v>48</v>
      </c>
      <c r="AF9">
        <v>10</v>
      </c>
      <c r="AG9" t="s">
        <v>79</v>
      </c>
      <c r="AH9" t="s">
        <v>79</v>
      </c>
      <c r="AI9" t="s">
        <v>79</v>
      </c>
      <c r="AJ9" t="s">
        <v>79</v>
      </c>
      <c r="AK9" t="s">
        <v>79</v>
      </c>
      <c r="AL9" t="s">
        <v>79</v>
      </c>
      <c r="AM9" t="s">
        <v>86</v>
      </c>
      <c r="AN9" t="s">
        <v>79</v>
      </c>
      <c r="AO9" t="s">
        <v>86</v>
      </c>
      <c r="AP9" t="s">
        <v>79</v>
      </c>
      <c r="AQ9" t="s">
        <v>79</v>
      </c>
      <c r="AR9" t="s">
        <v>86</v>
      </c>
      <c r="AS9" t="s">
        <v>79</v>
      </c>
    </row>
    <row r="10" spans="1:45" x14ac:dyDescent="0.3">
      <c r="A10">
        <v>18</v>
      </c>
      <c r="B10" t="s">
        <v>2</v>
      </c>
      <c r="C10" t="s">
        <v>10</v>
      </c>
      <c r="D10" t="s">
        <v>50</v>
      </c>
      <c r="E10">
        <v>0.333333343</v>
      </c>
      <c r="F10">
        <v>0.5</v>
      </c>
      <c r="G10">
        <v>0.16666667199999999</v>
      </c>
      <c r="H10">
        <v>0</v>
      </c>
      <c r="I10">
        <v>50</v>
      </c>
      <c r="J10">
        <v>43.994</v>
      </c>
      <c r="K10">
        <v>39.865000000000002</v>
      </c>
      <c r="L10">
        <v>21.616</v>
      </c>
      <c r="M10">
        <v>24.484999999999999</v>
      </c>
      <c r="N10">
        <v>37.85</v>
      </c>
      <c r="O10">
        <v>28.69</v>
      </c>
      <c r="P10">
        <v>33.162999999999997</v>
      </c>
      <c r="Q10">
        <v>14.146000000000001</v>
      </c>
      <c r="R10">
        <v>7.1689999999999996</v>
      </c>
      <c r="S10">
        <v>0</v>
      </c>
      <c r="T10">
        <v>0</v>
      </c>
      <c r="U10" t="s">
        <v>173</v>
      </c>
      <c r="V10">
        <v>17989.099999999999</v>
      </c>
      <c r="W10" t="s">
        <v>172</v>
      </c>
      <c r="X10" t="s">
        <v>173</v>
      </c>
      <c r="Y10">
        <v>10180.799999999999</v>
      </c>
      <c r="Z10" t="s">
        <v>172</v>
      </c>
      <c r="AA10" t="s">
        <v>173</v>
      </c>
      <c r="AB10">
        <v>9244.5</v>
      </c>
      <c r="AC10" t="s">
        <v>172</v>
      </c>
      <c r="AD10">
        <v>1</v>
      </c>
      <c r="AE10" t="s">
        <v>48</v>
      </c>
      <c r="AF10">
        <v>9</v>
      </c>
      <c r="AG10" t="s">
        <v>79</v>
      </c>
      <c r="AH10" t="s">
        <v>79</v>
      </c>
      <c r="AI10" t="s">
        <v>79</v>
      </c>
      <c r="AJ10" t="s">
        <v>79</v>
      </c>
      <c r="AK10" t="s">
        <v>79</v>
      </c>
      <c r="AL10" t="s">
        <v>79</v>
      </c>
      <c r="AM10" t="s">
        <v>79</v>
      </c>
      <c r="AN10" t="s">
        <v>86</v>
      </c>
      <c r="AO10" t="s">
        <v>86</v>
      </c>
      <c r="AP10" t="s">
        <v>86</v>
      </c>
      <c r="AQ10" t="s">
        <v>79</v>
      </c>
      <c r="AR10" t="s">
        <v>86</v>
      </c>
      <c r="AS10" t="s">
        <v>79</v>
      </c>
    </row>
    <row r="11" spans="1:45" x14ac:dyDescent="0.3">
      <c r="A11">
        <v>2</v>
      </c>
      <c r="B11" t="s">
        <v>3</v>
      </c>
      <c r="C11" t="s">
        <v>9</v>
      </c>
      <c r="D11" t="s">
        <v>50</v>
      </c>
      <c r="E11">
        <v>0.16666667199999999</v>
      </c>
      <c r="F11">
        <v>0.5</v>
      </c>
      <c r="G11">
        <v>0.16666667199999999</v>
      </c>
      <c r="H11">
        <v>0.16666667199999999</v>
      </c>
      <c r="I11">
        <v>50</v>
      </c>
      <c r="J11">
        <v>18.667999999999999</v>
      </c>
      <c r="K11">
        <v>16.579999999999998</v>
      </c>
      <c r="L11">
        <v>17.32</v>
      </c>
      <c r="M11">
        <v>12.204000000000001</v>
      </c>
      <c r="N11">
        <v>16.138999999999999</v>
      </c>
      <c r="O11">
        <v>19.725000000000001</v>
      </c>
      <c r="P11">
        <v>19.759</v>
      </c>
      <c r="Q11">
        <v>16.771999999999998</v>
      </c>
      <c r="R11">
        <v>7.6909999999999998</v>
      </c>
      <c r="S11">
        <v>0</v>
      </c>
      <c r="T11">
        <v>0</v>
      </c>
      <c r="U11" t="s">
        <v>173</v>
      </c>
      <c r="V11">
        <v>1983.3</v>
      </c>
      <c r="W11" t="s">
        <v>174</v>
      </c>
      <c r="X11" t="s">
        <v>171</v>
      </c>
      <c r="Y11">
        <v>1744</v>
      </c>
      <c r="Z11" t="s">
        <v>174</v>
      </c>
      <c r="AA11" t="s">
        <v>173</v>
      </c>
      <c r="AB11">
        <v>1215.7</v>
      </c>
      <c r="AC11" t="s">
        <v>174</v>
      </c>
      <c r="AD11">
        <v>1</v>
      </c>
      <c r="AE11" t="s">
        <v>48</v>
      </c>
      <c r="AF11">
        <v>9</v>
      </c>
      <c r="AG11" t="s">
        <v>79</v>
      </c>
      <c r="AH11" t="s">
        <v>79</v>
      </c>
      <c r="AI11" t="s">
        <v>79</v>
      </c>
      <c r="AJ11" t="s">
        <v>79</v>
      </c>
      <c r="AK11" t="s">
        <v>79</v>
      </c>
      <c r="AL11" t="s">
        <v>79</v>
      </c>
      <c r="AM11" t="s">
        <v>79</v>
      </c>
      <c r="AN11" t="s">
        <v>86</v>
      </c>
      <c r="AO11" t="s">
        <v>86</v>
      </c>
      <c r="AP11" t="s">
        <v>86</v>
      </c>
      <c r="AQ11" t="s">
        <v>79</v>
      </c>
      <c r="AR11" t="s">
        <v>86</v>
      </c>
      <c r="AS11" t="s">
        <v>79</v>
      </c>
    </row>
    <row r="12" spans="1:45" x14ac:dyDescent="0.3">
      <c r="A12">
        <v>20</v>
      </c>
      <c r="B12" t="s">
        <v>2</v>
      </c>
      <c r="C12" t="s">
        <v>10</v>
      </c>
      <c r="D12" t="s">
        <v>50</v>
      </c>
      <c r="E12">
        <v>0.16666667199999999</v>
      </c>
      <c r="F12">
        <v>0.5</v>
      </c>
      <c r="G12">
        <v>0.16666667199999999</v>
      </c>
      <c r="H12">
        <v>0.16666667199999999</v>
      </c>
      <c r="I12">
        <v>50</v>
      </c>
      <c r="J12">
        <v>59.804000000000002</v>
      </c>
      <c r="K12">
        <v>36.384999999999998</v>
      </c>
      <c r="L12">
        <v>27.757999999999999</v>
      </c>
      <c r="M12">
        <v>23.277000000000001</v>
      </c>
      <c r="N12">
        <v>33.194000000000003</v>
      </c>
      <c r="O12">
        <v>37.747</v>
      </c>
      <c r="P12">
        <v>26.355</v>
      </c>
      <c r="Q12">
        <v>18.68</v>
      </c>
      <c r="R12">
        <v>13.183999999999999</v>
      </c>
      <c r="S12">
        <v>0</v>
      </c>
      <c r="T12">
        <v>0</v>
      </c>
      <c r="U12" t="s">
        <v>171</v>
      </c>
      <c r="V12">
        <v>8437.4</v>
      </c>
      <c r="W12" t="s">
        <v>172</v>
      </c>
      <c r="X12" t="s">
        <v>173</v>
      </c>
      <c r="Y12">
        <v>5901</v>
      </c>
      <c r="Z12" t="s">
        <v>172</v>
      </c>
      <c r="AA12" t="s">
        <v>171</v>
      </c>
      <c r="AB12">
        <v>6271.1</v>
      </c>
      <c r="AC12" t="s">
        <v>172</v>
      </c>
      <c r="AD12">
        <v>1</v>
      </c>
      <c r="AE12" t="s">
        <v>48</v>
      </c>
      <c r="AF12">
        <v>10</v>
      </c>
      <c r="AG12" t="s">
        <v>79</v>
      </c>
      <c r="AH12" t="s">
        <v>79</v>
      </c>
      <c r="AI12" t="s">
        <v>79</v>
      </c>
      <c r="AJ12" t="s">
        <v>79</v>
      </c>
      <c r="AK12" t="s">
        <v>79</v>
      </c>
      <c r="AL12" t="s">
        <v>79</v>
      </c>
      <c r="AM12" t="s">
        <v>86</v>
      </c>
      <c r="AN12" t="s">
        <v>79</v>
      </c>
      <c r="AO12" t="s">
        <v>86</v>
      </c>
      <c r="AP12" t="s">
        <v>79</v>
      </c>
      <c r="AQ12" t="s">
        <v>79</v>
      </c>
      <c r="AR12" t="s">
        <v>86</v>
      </c>
      <c r="AS12" t="s">
        <v>79</v>
      </c>
    </row>
    <row r="13" spans="1:45" x14ac:dyDescent="0.3">
      <c r="A13">
        <v>22</v>
      </c>
      <c r="B13" t="s">
        <v>2</v>
      </c>
      <c r="C13" t="s">
        <v>8</v>
      </c>
      <c r="D13" t="s">
        <v>53</v>
      </c>
      <c r="E13">
        <v>0.333333343</v>
      </c>
      <c r="F13">
        <v>0.16666667199999999</v>
      </c>
      <c r="G13">
        <v>0.16666667199999999</v>
      </c>
      <c r="H13">
        <v>0.333333343</v>
      </c>
      <c r="I13">
        <v>33.33</v>
      </c>
      <c r="J13">
        <v>51.191000000000003</v>
      </c>
      <c r="K13">
        <v>35.768000000000001</v>
      </c>
      <c r="L13">
        <v>21.111999999999998</v>
      </c>
      <c r="M13">
        <v>24.254999999999999</v>
      </c>
      <c r="N13">
        <v>38.591999999999999</v>
      </c>
      <c r="O13">
        <v>26.12</v>
      </c>
      <c r="P13">
        <v>30.303999999999998</v>
      </c>
      <c r="Q13">
        <v>36.064</v>
      </c>
      <c r="R13">
        <v>10.733000000000001</v>
      </c>
      <c r="S13">
        <v>0</v>
      </c>
      <c r="T13">
        <v>0</v>
      </c>
      <c r="U13" t="s">
        <v>171</v>
      </c>
      <c r="V13">
        <v>9287.9</v>
      </c>
      <c r="W13" t="s">
        <v>174</v>
      </c>
      <c r="X13" t="s">
        <v>171</v>
      </c>
      <c r="Y13">
        <v>3352</v>
      </c>
      <c r="Z13" t="s">
        <v>174</v>
      </c>
      <c r="AA13" t="s">
        <v>171</v>
      </c>
      <c r="AB13">
        <v>2344</v>
      </c>
      <c r="AC13" t="s">
        <v>174</v>
      </c>
      <c r="AD13">
        <v>1</v>
      </c>
      <c r="AE13" t="s">
        <v>48</v>
      </c>
      <c r="AF13">
        <v>8</v>
      </c>
      <c r="AG13" t="s">
        <v>79</v>
      </c>
      <c r="AH13" t="s">
        <v>79</v>
      </c>
      <c r="AI13" t="s">
        <v>79</v>
      </c>
      <c r="AJ13" t="s">
        <v>79</v>
      </c>
      <c r="AK13" t="s">
        <v>79</v>
      </c>
      <c r="AL13" t="s">
        <v>79</v>
      </c>
      <c r="AM13" t="s">
        <v>86</v>
      </c>
      <c r="AN13" t="s">
        <v>86</v>
      </c>
      <c r="AO13" t="s">
        <v>86</v>
      </c>
      <c r="AP13" t="s">
        <v>86</v>
      </c>
      <c r="AQ13" t="s">
        <v>79</v>
      </c>
      <c r="AR13" t="s">
        <v>86</v>
      </c>
      <c r="AS13" t="s">
        <v>79</v>
      </c>
    </row>
    <row r="14" spans="1:45" x14ac:dyDescent="0.3">
      <c r="A14">
        <v>24</v>
      </c>
      <c r="B14" t="s">
        <v>2</v>
      </c>
      <c r="C14" t="s">
        <v>9</v>
      </c>
      <c r="D14" t="s">
        <v>54</v>
      </c>
      <c r="E14">
        <v>0.16666667199999999</v>
      </c>
      <c r="F14">
        <v>0.333333343</v>
      </c>
      <c r="G14">
        <v>0.5</v>
      </c>
      <c r="H14">
        <v>0</v>
      </c>
      <c r="I14">
        <v>50</v>
      </c>
      <c r="J14">
        <v>20.073</v>
      </c>
      <c r="K14">
        <v>22.984000000000002</v>
      </c>
      <c r="L14">
        <v>25.22</v>
      </c>
      <c r="M14">
        <v>16.366</v>
      </c>
      <c r="N14">
        <v>21.670999999999999</v>
      </c>
      <c r="O14">
        <v>25.21</v>
      </c>
      <c r="P14">
        <v>17.408000000000001</v>
      </c>
      <c r="Q14">
        <v>14.156000000000001</v>
      </c>
      <c r="R14">
        <v>9.7249999999999996</v>
      </c>
      <c r="S14">
        <v>0</v>
      </c>
      <c r="T14">
        <v>0</v>
      </c>
      <c r="U14" t="s">
        <v>171</v>
      </c>
      <c r="V14">
        <v>1157.5999999999999</v>
      </c>
      <c r="W14" t="s">
        <v>174</v>
      </c>
      <c r="X14" t="s">
        <v>171</v>
      </c>
      <c r="Y14">
        <v>1000.4</v>
      </c>
      <c r="Z14" t="s">
        <v>172</v>
      </c>
      <c r="AA14" t="s">
        <v>171</v>
      </c>
      <c r="AB14">
        <v>772.7</v>
      </c>
      <c r="AC14" t="s">
        <v>172</v>
      </c>
      <c r="AD14">
        <v>1</v>
      </c>
      <c r="AE14" t="s">
        <v>48</v>
      </c>
      <c r="AF14">
        <v>10</v>
      </c>
      <c r="AG14" t="s">
        <v>79</v>
      </c>
      <c r="AH14" t="s">
        <v>79</v>
      </c>
      <c r="AI14" t="s">
        <v>79</v>
      </c>
      <c r="AJ14" t="s">
        <v>79</v>
      </c>
      <c r="AK14" t="s">
        <v>79</v>
      </c>
      <c r="AL14" t="s">
        <v>79</v>
      </c>
      <c r="AM14" t="s">
        <v>86</v>
      </c>
      <c r="AN14" t="s">
        <v>86</v>
      </c>
      <c r="AO14" t="s">
        <v>79</v>
      </c>
      <c r="AP14" t="s">
        <v>79</v>
      </c>
      <c r="AQ14" t="s">
        <v>79</v>
      </c>
      <c r="AR14" t="s">
        <v>86</v>
      </c>
      <c r="AS14" t="s">
        <v>79</v>
      </c>
    </row>
    <row r="15" spans="1:45" x14ac:dyDescent="0.3">
      <c r="A15">
        <v>25</v>
      </c>
      <c r="B15" t="s">
        <v>2</v>
      </c>
      <c r="C15" t="s">
        <v>10</v>
      </c>
      <c r="D15" t="s">
        <v>25</v>
      </c>
      <c r="E15">
        <v>0.333333343</v>
      </c>
      <c r="F15">
        <v>0</v>
      </c>
      <c r="G15">
        <v>0.16666667199999999</v>
      </c>
      <c r="H15">
        <v>0.5</v>
      </c>
      <c r="I15">
        <v>50</v>
      </c>
      <c r="J15">
        <v>59.868000000000002</v>
      </c>
      <c r="K15">
        <v>27.048999999999999</v>
      </c>
      <c r="L15">
        <v>20.385999999999999</v>
      </c>
      <c r="M15">
        <v>21.085000000000001</v>
      </c>
      <c r="N15">
        <v>31.901</v>
      </c>
      <c r="O15">
        <v>31.690999999999999</v>
      </c>
      <c r="P15">
        <v>36.408999999999999</v>
      </c>
      <c r="Q15">
        <v>6.867</v>
      </c>
      <c r="R15">
        <v>6.984</v>
      </c>
      <c r="S15">
        <v>0</v>
      </c>
      <c r="T15">
        <v>0</v>
      </c>
      <c r="U15" t="s">
        <v>171</v>
      </c>
      <c r="V15">
        <v>5905.7</v>
      </c>
      <c r="W15" t="s">
        <v>174</v>
      </c>
      <c r="X15" t="s">
        <v>171</v>
      </c>
      <c r="Y15">
        <v>3486</v>
      </c>
      <c r="Z15" t="s">
        <v>174</v>
      </c>
      <c r="AA15" t="s">
        <v>171</v>
      </c>
      <c r="AB15">
        <v>4010.4</v>
      </c>
      <c r="AC15" t="s">
        <v>174</v>
      </c>
      <c r="AD15">
        <v>1</v>
      </c>
      <c r="AE15" t="s">
        <v>48</v>
      </c>
      <c r="AF15">
        <v>9</v>
      </c>
      <c r="AG15" t="s">
        <v>79</v>
      </c>
      <c r="AH15" t="s">
        <v>79</v>
      </c>
      <c r="AI15" t="s">
        <v>79</v>
      </c>
      <c r="AJ15" t="s">
        <v>79</v>
      </c>
      <c r="AK15" t="s">
        <v>79</v>
      </c>
      <c r="AL15" t="s">
        <v>79</v>
      </c>
      <c r="AM15" t="s">
        <v>79</v>
      </c>
      <c r="AN15" t="s">
        <v>86</v>
      </c>
      <c r="AO15" t="s">
        <v>86</v>
      </c>
      <c r="AP15" t="s">
        <v>86</v>
      </c>
      <c r="AQ15" t="s">
        <v>79</v>
      </c>
      <c r="AR15" t="s">
        <v>86</v>
      </c>
      <c r="AS15" t="s">
        <v>79</v>
      </c>
    </row>
    <row r="16" spans="1:45" x14ac:dyDescent="0.3">
      <c r="A16">
        <v>26</v>
      </c>
      <c r="B16" t="s">
        <v>2</v>
      </c>
      <c r="C16" t="s">
        <v>8</v>
      </c>
      <c r="D16" t="s">
        <v>49</v>
      </c>
      <c r="E16">
        <v>0.16666667199999999</v>
      </c>
      <c r="F16">
        <v>0.333333343</v>
      </c>
      <c r="G16">
        <v>0.333333343</v>
      </c>
      <c r="H16">
        <v>0.16666667199999999</v>
      </c>
      <c r="I16">
        <v>33.33</v>
      </c>
      <c r="J16">
        <v>31.282</v>
      </c>
      <c r="K16">
        <v>36.137</v>
      </c>
      <c r="L16">
        <v>21.14</v>
      </c>
      <c r="M16">
        <v>8.7430000000000003</v>
      </c>
      <c r="N16">
        <v>30.013000000000002</v>
      </c>
      <c r="O16">
        <v>16.597000000000001</v>
      </c>
      <c r="P16">
        <v>25.699000000000002</v>
      </c>
      <c r="Q16">
        <v>17.684000000000001</v>
      </c>
      <c r="R16">
        <v>7.5629999999999997</v>
      </c>
      <c r="S16">
        <v>0</v>
      </c>
      <c r="T16">
        <v>0</v>
      </c>
      <c r="U16" t="s">
        <v>171</v>
      </c>
      <c r="V16">
        <v>8171</v>
      </c>
      <c r="W16" t="s">
        <v>174</v>
      </c>
      <c r="X16" t="s">
        <v>171</v>
      </c>
      <c r="Y16">
        <v>5464</v>
      </c>
      <c r="Z16" t="s">
        <v>174</v>
      </c>
      <c r="AA16" t="s">
        <v>173</v>
      </c>
      <c r="AB16">
        <v>7813.8</v>
      </c>
      <c r="AC16" t="s">
        <v>172</v>
      </c>
      <c r="AD16">
        <v>1</v>
      </c>
      <c r="AE16" t="s">
        <v>48</v>
      </c>
      <c r="AF16">
        <v>8</v>
      </c>
      <c r="AG16" t="s">
        <v>79</v>
      </c>
      <c r="AH16" t="s">
        <v>79</v>
      </c>
      <c r="AI16" t="s">
        <v>79</v>
      </c>
      <c r="AJ16" t="s">
        <v>79</v>
      </c>
      <c r="AK16" t="s">
        <v>79</v>
      </c>
      <c r="AL16" t="s">
        <v>79</v>
      </c>
      <c r="AM16" t="s">
        <v>79</v>
      </c>
      <c r="AN16" t="s">
        <v>86</v>
      </c>
      <c r="AO16" t="s">
        <v>86</v>
      </c>
      <c r="AP16" t="s">
        <v>86</v>
      </c>
      <c r="AQ16" t="s">
        <v>79</v>
      </c>
      <c r="AR16" t="s">
        <v>86</v>
      </c>
      <c r="AS16" t="s">
        <v>86</v>
      </c>
    </row>
    <row r="17" spans="1:45" x14ac:dyDescent="0.3">
      <c r="A17">
        <v>27</v>
      </c>
      <c r="B17" t="s">
        <v>2</v>
      </c>
      <c r="C17" t="s">
        <v>10</v>
      </c>
      <c r="D17" t="s">
        <v>51</v>
      </c>
      <c r="E17">
        <v>0.5</v>
      </c>
      <c r="F17">
        <v>0.16666667199999999</v>
      </c>
      <c r="G17">
        <v>0.16666667199999999</v>
      </c>
      <c r="H17">
        <v>0.16666667199999999</v>
      </c>
      <c r="I17">
        <v>50</v>
      </c>
      <c r="J17">
        <v>51.77</v>
      </c>
      <c r="K17">
        <v>55.847999999999999</v>
      </c>
      <c r="L17">
        <v>14.446</v>
      </c>
      <c r="M17">
        <v>22.884</v>
      </c>
      <c r="N17">
        <v>22.873000000000001</v>
      </c>
      <c r="O17">
        <v>23.396000000000001</v>
      </c>
      <c r="P17">
        <v>24.54</v>
      </c>
      <c r="Q17">
        <v>15.170999999999999</v>
      </c>
      <c r="R17">
        <v>9.6310000000000002</v>
      </c>
      <c r="S17">
        <v>0</v>
      </c>
      <c r="T17">
        <v>0</v>
      </c>
      <c r="U17" t="s">
        <v>171</v>
      </c>
      <c r="V17">
        <v>30603.4</v>
      </c>
      <c r="W17" t="s">
        <v>172</v>
      </c>
      <c r="X17" t="s">
        <v>171</v>
      </c>
      <c r="Y17">
        <v>4297</v>
      </c>
      <c r="Z17" t="s">
        <v>172</v>
      </c>
      <c r="AA17" t="s">
        <v>171</v>
      </c>
      <c r="AB17">
        <v>8996.7999999999993</v>
      </c>
      <c r="AC17" t="s">
        <v>172</v>
      </c>
      <c r="AD17">
        <v>1</v>
      </c>
      <c r="AE17" t="s">
        <v>48</v>
      </c>
      <c r="AF17">
        <v>12</v>
      </c>
      <c r="AG17" t="s">
        <v>79</v>
      </c>
      <c r="AH17" t="s">
        <v>79</v>
      </c>
      <c r="AI17" t="s">
        <v>79</v>
      </c>
      <c r="AJ17" t="s">
        <v>79</v>
      </c>
      <c r="AK17" t="s">
        <v>79</v>
      </c>
      <c r="AL17" t="s">
        <v>79</v>
      </c>
      <c r="AM17" t="s">
        <v>79</v>
      </c>
      <c r="AN17" t="s">
        <v>79</v>
      </c>
      <c r="AO17" t="s">
        <v>79</v>
      </c>
      <c r="AP17" t="s">
        <v>79</v>
      </c>
      <c r="AQ17" t="s">
        <v>79</v>
      </c>
      <c r="AR17" t="s">
        <v>86</v>
      </c>
      <c r="AS17" t="s">
        <v>79</v>
      </c>
    </row>
    <row r="18" spans="1:45" x14ac:dyDescent="0.3">
      <c r="A18">
        <v>28</v>
      </c>
      <c r="B18" t="s">
        <v>3</v>
      </c>
      <c r="C18" t="s">
        <v>10</v>
      </c>
      <c r="D18" t="s">
        <v>49</v>
      </c>
      <c r="E18">
        <v>0.16666667199999999</v>
      </c>
      <c r="F18">
        <v>0.333333343</v>
      </c>
      <c r="G18">
        <v>0.333333343</v>
      </c>
      <c r="H18">
        <v>0.16666667199999999</v>
      </c>
      <c r="I18">
        <v>33.33</v>
      </c>
      <c r="J18">
        <v>40.716000000000001</v>
      </c>
      <c r="K18">
        <v>25.091000000000001</v>
      </c>
      <c r="L18">
        <v>21.713999999999999</v>
      </c>
      <c r="M18">
        <v>24.777000000000001</v>
      </c>
      <c r="N18">
        <v>17.896999999999998</v>
      </c>
      <c r="O18">
        <v>24.068000000000001</v>
      </c>
      <c r="P18">
        <v>30.638999999999999</v>
      </c>
      <c r="Q18">
        <v>20.989000000000001</v>
      </c>
      <c r="R18">
        <v>12.166</v>
      </c>
      <c r="S18">
        <v>0</v>
      </c>
      <c r="T18">
        <v>0</v>
      </c>
      <c r="U18" t="s">
        <v>171</v>
      </c>
      <c r="V18">
        <v>5624</v>
      </c>
      <c r="W18" t="s">
        <v>174</v>
      </c>
      <c r="X18" t="s">
        <v>171</v>
      </c>
      <c r="Y18">
        <v>3990</v>
      </c>
      <c r="Z18" t="s">
        <v>174</v>
      </c>
      <c r="AA18" t="s">
        <v>173</v>
      </c>
      <c r="AB18">
        <v>9633</v>
      </c>
      <c r="AC18" t="s">
        <v>174</v>
      </c>
      <c r="AD18">
        <v>1</v>
      </c>
      <c r="AE18" t="s">
        <v>48</v>
      </c>
      <c r="AF18">
        <v>8</v>
      </c>
      <c r="AG18" t="s">
        <v>79</v>
      </c>
      <c r="AH18" t="s">
        <v>79</v>
      </c>
      <c r="AI18" t="s">
        <v>79</v>
      </c>
      <c r="AJ18" t="s">
        <v>79</v>
      </c>
      <c r="AK18" t="s">
        <v>79</v>
      </c>
      <c r="AL18" t="s">
        <v>79</v>
      </c>
      <c r="AM18" t="s">
        <v>86</v>
      </c>
      <c r="AN18" t="s">
        <v>86</v>
      </c>
      <c r="AO18" t="s">
        <v>86</v>
      </c>
      <c r="AP18" t="s">
        <v>86</v>
      </c>
      <c r="AQ18" t="s">
        <v>79</v>
      </c>
      <c r="AR18" t="s">
        <v>86</v>
      </c>
      <c r="AS18" t="s">
        <v>79</v>
      </c>
    </row>
    <row r="19" spans="1:45" x14ac:dyDescent="0.3">
      <c r="A19">
        <v>29</v>
      </c>
      <c r="B19" t="s">
        <v>2</v>
      </c>
      <c r="C19" t="s">
        <v>11</v>
      </c>
      <c r="D19" t="s">
        <v>55</v>
      </c>
      <c r="E19">
        <v>0.333333343</v>
      </c>
      <c r="F19">
        <v>0.333333343</v>
      </c>
      <c r="G19">
        <v>0.333333343</v>
      </c>
      <c r="H19">
        <v>0</v>
      </c>
      <c r="I19">
        <v>33.33</v>
      </c>
      <c r="J19">
        <v>36.021999999999998</v>
      </c>
      <c r="K19">
        <v>37.134</v>
      </c>
      <c r="L19">
        <v>25.663</v>
      </c>
      <c r="M19">
        <v>29.027000000000001</v>
      </c>
      <c r="N19">
        <v>32.247999999999998</v>
      </c>
      <c r="O19">
        <v>28.97</v>
      </c>
      <c r="P19">
        <v>36.749000000000002</v>
      </c>
      <c r="Q19">
        <v>21.657</v>
      </c>
      <c r="R19">
        <v>11.73</v>
      </c>
      <c r="S19">
        <v>0</v>
      </c>
      <c r="T19">
        <v>0</v>
      </c>
      <c r="U19" t="s">
        <v>171</v>
      </c>
      <c r="V19">
        <v>11127.3</v>
      </c>
      <c r="W19" t="s">
        <v>175</v>
      </c>
      <c r="X19" t="s">
        <v>173</v>
      </c>
      <c r="Y19">
        <v>5588</v>
      </c>
      <c r="Z19" t="s">
        <v>175</v>
      </c>
      <c r="AA19" t="s">
        <v>171</v>
      </c>
      <c r="AB19">
        <v>8952.9</v>
      </c>
      <c r="AC19" t="s">
        <v>174</v>
      </c>
      <c r="AD19">
        <v>1</v>
      </c>
      <c r="AE19" t="s">
        <v>48</v>
      </c>
      <c r="AF19">
        <v>7</v>
      </c>
      <c r="AG19" t="s">
        <v>79</v>
      </c>
      <c r="AH19" t="s">
        <v>79</v>
      </c>
      <c r="AI19" t="s">
        <v>79</v>
      </c>
      <c r="AJ19" t="s">
        <v>79</v>
      </c>
      <c r="AK19" t="s">
        <v>79</v>
      </c>
      <c r="AL19" t="s">
        <v>79</v>
      </c>
      <c r="AM19" t="s">
        <v>86</v>
      </c>
      <c r="AN19" t="s">
        <v>86</v>
      </c>
      <c r="AO19" t="s">
        <v>86</v>
      </c>
      <c r="AP19" t="s">
        <v>86</v>
      </c>
      <c r="AQ19" t="s">
        <v>79</v>
      </c>
      <c r="AR19" t="s">
        <v>86</v>
      </c>
      <c r="AS19" t="s">
        <v>86</v>
      </c>
    </row>
    <row r="20" spans="1:45" x14ac:dyDescent="0.3">
      <c r="A20">
        <v>3</v>
      </c>
      <c r="B20" t="s">
        <v>2</v>
      </c>
      <c r="C20" t="s">
        <v>10</v>
      </c>
      <c r="D20" t="s">
        <v>51</v>
      </c>
      <c r="E20">
        <v>0.5</v>
      </c>
      <c r="F20">
        <v>0.16666667199999999</v>
      </c>
      <c r="G20">
        <v>0.333333343</v>
      </c>
      <c r="H20">
        <v>0</v>
      </c>
      <c r="I20">
        <v>50</v>
      </c>
      <c r="J20">
        <v>13.106999999999999</v>
      </c>
      <c r="K20">
        <v>19.593</v>
      </c>
      <c r="L20">
        <v>14.292999999999999</v>
      </c>
      <c r="M20">
        <v>6.0609999999999999</v>
      </c>
      <c r="N20">
        <v>13.32</v>
      </c>
      <c r="O20">
        <v>11.388999999999999</v>
      </c>
      <c r="P20">
        <v>14.6</v>
      </c>
      <c r="Q20">
        <v>13.651</v>
      </c>
      <c r="R20">
        <v>6.7649999999999997</v>
      </c>
      <c r="S20">
        <v>0</v>
      </c>
      <c r="T20">
        <v>0</v>
      </c>
      <c r="U20" t="s">
        <v>173</v>
      </c>
      <c r="V20">
        <v>5302.9</v>
      </c>
      <c r="W20" t="s">
        <v>174</v>
      </c>
      <c r="X20" t="s">
        <v>173</v>
      </c>
      <c r="Y20">
        <v>1013.9</v>
      </c>
      <c r="Z20" t="s">
        <v>174</v>
      </c>
      <c r="AA20" t="s">
        <v>173</v>
      </c>
      <c r="AB20">
        <v>1206</v>
      </c>
      <c r="AC20" t="s">
        <v>174</v>
      </c>
      <c r="AD20">
        <v>1</v>
      </c>
      <c r="AE20" t="s">
        <v>48</v>
      </c>
      <c r="AF20">
        <v>8</v>
      </c>
      <c r="AG20" t="s">
        <v>79</v>
      </c>
      <c r="AH20" t="s">
        <v>79</v>
      </c>
      <c r="AI20" t="s">
        <v>79</v>
      </c>
      <c r="AJ20" t="s">
        <v>79</v>
      </c>
      <c r="AK20" t="s">
        <v>79</v>
      </c>
      <c r="AL20" t="s">
        <v>79</v>
      </c>
      <c r="AM20" t="s">
        <v>79</v>
      </c>
      <c r="AN20" t="s">
        <v>86</v>
      </c>
      <c r="AO20" t="s">
        <v>86</v>
      </c>
      <c r="AP20" t="s">
        <v>86</v>
      </c>
      <c r="AQ20" t="s">
        <v>79</v>
      </c>
      <c r="AR20" t="s">
        <v>86</v>
      </c>
      <c r="AS20" t="s">
        <v>86</v>
      </c>
    </row>
    <row r="21" spans="1:45" x14ac:dyDescent="0.3">
      <c r="A21">
        <v>31</v>
      </c>
      <c r="B21" t="s">
        <v>2</v>
      </c>
      <c r="C21" t="s">
        <v>10</v>
      </c>
      <c r="D21" t="s">
        <v>25</v>
      </c>
      <c r="E21">
        <v>0.16666667199999999</v>
      </c>
      <c r="F21">
        <v>0</v>
      </c>
      <c r="G21">
        <v>0.333333343</v>
      </c>
      <c r="H21">
        <v>0.5</v>
      </c>
      <c r="I21">
        <v>50</v>
      </c>
      <c r="J21">
        <v>70.221999999999994</v>
      </c>
      <c r="K21">
        <v>27.518999999999998</v>
      </c>
      <c r="L21">
        <v>18.975000000000001</v>
      </c>
      <c r="M21">
        <v>12.193</v>
      </c>
      <c r="N21">
        <v>10.484</v>
      </c>
      <c r="O21">
        <v>20.797999999999998</v>
      </c>
      <c r="P21">
        <v>15.698</v>
      </c>
      <c r="Q21">
        <v>11.286</v>
      </c>
      <c r="R21">
        <v>12.669</v>
      </c>
      <c r="S21">
        <v>0</v>
      </c>
      <c r="T21">
        <v>0</v>
      </c>
      <c r="U21" t="s">
        <v>171</v>
      </c>
      <c r="V21">
        <v>18522.400000000001</v>
      </c>
      <c r="W21" t="s">
        <v>174</v>
      </c>
      <c r="X21" t="s">
        <v>171</v>
      </c>
      <c r="Y21">
        <v>1768.5</v>
      </c>
      <c r="Z21" t="s">
        <v>172</v>
      </c>
      <c r="AA21" t="s">
        <v>171</v>
      </c>
      <c r="AB21">
        <v>3324.7</v>
      </c>
      <c r="AC21" t="s">
        <v>172</v>
      </c>
      <c r="AD21">
        <v>1</v>
      </c>
      <c r="AE21" t="s">
        <v>48</v>
      </c>
      <c r="AF21">
        <v>10</v>
      </c>
      <c r="AG21" t="s">
        <v>79</v>
      </c>
      <c r="AH21" t="s">
        <v>79</v>
      </c>
      <c r="AI21" t="s">
        <v>79</v>
      </c>
      <c r="AJ21" t="s">
        <v>79</v>
      </c>
      <c r="AK21" t="s">
        <v>79</v>
      </c>
      <c r="AL21" t="s">
        <v>79</v>
      </c>
      <c r="AM21" t="s">
        <v>79</v>
      </c>
      <c r="AN21" t="s">
        <v>86</v>
      </c>
      <c r="AO21" t="s">
        <v>79</v>
      </c>
      <c r="AP21" t="s">
        <v>79</v>
      </c>
      <c r="AQ21" t="s">
        <v>79</v>
      </c>
      <c r="AR21" t="s">
        <v>86</v>
      </c>
      <c r="AS21" t="s">
        <v>86</v>
      </c>
    </row>
    <row r="22" spans="1:45" x14ac:dyDescent="0.3">
      <c r="A22">
        <v>33</v>
      </c>
      <c r="B22" t="s">
        <v>3</v>
      </c>
      <c r="C22" t="s">
        <v>11</v>
      </c>
      <c r="D22" t="s">
        <v>56</v>
      </c>
      <c r="E22">
        <v>0.333333343</v>
      </c>
      <c r="F22">
        <v>0.333333343</v>
      </c>
      <c r="G22">
        <v>0.16666667199999999</v>
      </c>
      <c r="H22">
        <v>0.16666667199999999</v>
      </c>
      <c r="I22">
        <v>33.33</v>
      </c>
      <c r="J22">
        <v>70.915999999999997</v>
      </c>
      <c r="K22">
        <v>59.06</v>
      </c>
      <c r="L22">
        <v>41.195</v>
      </c>
      <c r="M22">
        <v>37.299999999999997</v>
      </c>
      <c r="N22">
        <v>38.414999999999999</v>
      </c>
      <c r="O22">
        <v>47.651000000000003</v>
      </c>
      <c r="P22">
        <v>56.462000000000003</v>
      </c>
      <c r="Q22">
        <v>21.763999999999999</v>
      </c>
      <c r="R22">
        <v>8.9969999999999999</v>
      </c>
      <c r="S22">
        <v>0</v>
      </c>
      <c r="T22">
        <v>0</v>
      </c>
      <c r="U22" t="s">
        <v>171</v>
      </c>
      <c r="V22">
        <v>4634.8</v>
      </c>
      <c r="W22" t="s">
        <v>172</v>
      </c>
      <c r="X22" t="s">
        <v>173</v>
      </c>
      <c r="Y22">
        <v>9905.2999999999993</v>
      </c>
      <c r="Z22" t="s">
        <v>172</v>
      </c>
      <c r="AA22" t="s">
        <v>173</v>
      </c>
      <c r="AB22">
        <v>22361.1</v>
      </c>
      <c r="AC22" t="s">
        <v>172</v>
      </c>
      <c r="AD22">
        <v>1</v>
      </c>
      <c r="AE22" t="s">
        <v>48</v>
      </c>
      <c r="AF22">
        <v>8</v>
      </c>
      <c r="AG22" t="s">
        <v>79</v>
      </c>
      <c r="AH22" t="s">
        <v>79</v>
      </c>
      <c r="AI22" t="s">
        <v>79</v>
      </c>
      <c r="AJ22" t="s">
        <v>79</v>
      </c>
      <c r="AK22" t="s">
        <v>79</v>
      </c>
      <c r="AL22" t="s">
        <v>79</v>
      </c>
      <c r="AM22" t="s">
        <v>86</v>
      </c>
      <c r="AN22" t="s">
        <v>79</v>
      </c>
      <c r="AO22" t="s">
        <v>86</v>
      </c>
      <c r="AP22" t="s">
        <v>86</v>
      </c>
      <c r="AQ22" t="s">
        <v>79</v>
      </c>
      <c r="AR22" t="s">
        <v>86</v>
      </c>
      <c r="AS22" t="s">
        <v>86</v>
      </c>
    </row>
    <row r="23" spans="1:45" x14ac:dyDescent="0.3">
      <c r="A23">
        <v>35</v>
      </c>
      <c r="B23" t="s">
        <v>2</v>
      </c>
      <c r="C23" t="s">
        <v>8</v>
      </c>
      <c r="D23" t="s">
        <v>55</v>
      </c>
      <c r="E23">
        <v>0.333333343</v>
      </c>
      <c r="F23">
        <v>0.333333343</v>
      </c>
      <c r="G23">
        <v>0.333333343</v>
      </c>
      <c r="H23">
        <v>0</v>
      </c>
      <c r="I23">
        <v>33.33</v>
      </c>
      <c r="J23">
        <v>44.625</v>
      </c>
      <c r="K23">
        <v>46.875999999999998</v>
      </c>
      <c r="L23">
        <v>26.221</v>
      </c>
      <c r="M23">
        <v>19.193000000000001</v>
      </c>
      <c r="N23">
        <v>56.564</v>
      </c>
      <c r="O23">
        <v>41.332999999999998</v>
      </c>
      <c r="P23">
        <v>35.750999999999998</v>
      </c>
      <c r="Q23">
        <v>17.649000000000001</v>
      </c>
      <c r="R23">
        <v>23.297999999999998</v>
      </c>
      <c r="S23">
        <v>0</v>
      </c>
      <c r="T23">
        <v>0</v>
      </c>
      <c r="U23" t="s">
        <v>171</v>
      </c>
      <c r="V23">
        <v>15154.9</v>
      </c>
      <c r="W23" t="s">
        <v>172</v>
      </c>
      <c r="X23" t="s">
        <v>173</v>
      </c>
      <c r="Y23">
        <v>11792.2</v>
      </c>
      <c r="Z23" t="s">
        <v>172</v>
      </c>
      <c r="AA23" t="s">
        <v>173</v>
      </c>
      <c r="AB23">
        <v>8702.1</v>
      </c>
      <c r="AC23" t="s">
        <v>172</v>
      </c>
      <c r="AD23">
        <v>1</v>
      </c>
      <c r="AE23" t="s">
        <v>48</v>
      </c>
      <c r="AF23">
        <v>9</v>
      </c>
      <c r="AG23" t="s">
        <v>79</v>
      </c>
      <c r="AH23" t="s">
        <v>79</v>
      </c>
      <c r="AI23" t="s">
        <v>79</v>
      </c>
      <c r="AJ23" t="s">
        <v>79</v>
      </c>
      <c r="AK23" t="s">
        <v>79</v>
      </c>
      <c r="AL23" t="s">
        <v>79</v>
      </c>
      <c r="AM23" t="s">
        <v>79</v>
      </c>
      <c r="AN23" t="s">
        <v>79</v>
      </c>
      <c r="AO23" t="s">
        <v>86</v>
      </c>
      <c r="AP23" t="s">
        <v>86</v>
      </c>
      <c r="AQ23" t="s">
        <v>79</v>
      </c>
      <c r="AR23" t="s">
        <v>86</v>
      </c>
      <c r="AS23" t="s">
        <v>86</v>
      </c>
    </row>
    <row r="24" spans="1:45" x14ac:dyDescent="0.3">
      <c r="A24">
        <v>38</v>
      </c>
      <c r="B24" t="s">
        <v>4</v>
      </c>
      <c r="C24" t="s">
        <v>8</v>
      </c>
      <c r="D24" t="s">
        <v>54</v>
      </c>
      <c r="E24">
        <v>0.333333343</v>
      </c>
      <c r="F24">
        <v>0.16666667199999999</v>
      </c>
      <c r="G24">
        <v>0.5</v>
      </c>
      <c r="H24">
        <v>0</v>
      </c>
      <c r="I24">
        <v>50</v>
      </c>
      <c r="J24">
        <v>63.783999999999999</v>
      </c>
      <c r="K24">
        <v>40.607999999999997</v>
      </c>
      <c r="L24">
        <v>21.207999999999998</v>
      </c>
      <c r="M24">
        <v>25.527999999999999</v>
      </c>
      <c r="N24">
        <v>29.632000000000001</v>
      </c>
      <c r="O24">
        <v>18.72</v>
      </c>
      <c r="P24">
        <v>19.704000000000001</v>
      </c>
      <c r="Q24">
        <v>18.416</v>
      </c>
      <c r="R24">
        <v>14.688000000000001</v>
      </c>
      <c r="S24">
        <v>0</v>
      </c>
      <c r="T24">
        <v>1</v>
      </c>
      <c r="U24" t="s">
        <v>173</v>
      </c>
      <c r="V24">
        <v>6231.6</v>
      </c>
      <c r="W24" t="s">
        <v>174</v>
      </c>
      <c r="X24" t="s">
        <v>173</v>
      </c>
      <c r="Y24">
        <v>6111.9</v>
      </c>
      <c r="Z24" t="s">
        <v>174</v>
      </c>
      <c r="AA24" t="s">
        <v>173</v>
      </c>
      <c r="AB24">
        <v>5079.8999999999996</v>
      </c>
      <c r="AC24" t="s">
        <v>174</v>
      </c>
      <c r="AD24">
        <v>1</v>
      </c>
      <c r="AE24" t="s">
        <v>48</v>
      </c>
      <c r="AF24">
        <v>8</v>
      </c>
      <c r="AG24" t="s">
        <v>79</v>
      </c>
      <c r="AH24" t="s">
        <v>79</v>
      </c>
      <c r="AI24" t="s">
        <v>79</v>
      </c>
      <c r="AJ24" t="s">
        <v>79</v>
      </c>
      <c r="AK24" t="s">
        <v>79</v>
      </c>
      <c r="AL24" t="s">
        <v>79</v>
      </c>
      <c r="AM24" t="s">
        <v>79</v>
      </c>
      <c r="AN24" t="s">
        <v>86</v>
      </c>
      <c r="AO24" t="s">
        <v>86</v>
      </c>
      <c r="AP24" t="s">
        <v>86</v>
      </c>
      <c r="AQ24" t="s">
        <v>79</v>
      </c>
      <c r="AR24" t="s">
        <v>86</v>
      </c>
      <c r="AS24" t="s">
        <v>86</v>
      </c>
    </row>
    <row r="25" spans="1:45" x14ac:dyDescent="0.3">
      <c r="A25">
        <v>39</v>
      </c>
      <c r="B25" t="s">
        <v>2</v>
      </c>
      <c r="C25" t="s">
        <v>10</v>
      </c>
      <c r="D25" t="s">
        <v>49</v>
      </c>
      <c r="E25">
        <v>0.16666667199999999</v>
      </c>
      <c r="F25">
        <v>0.333333343</v>
      </c>
      <c r="G25">
        <v>0.333333343</v>
      </c>
      <c r="H25">
        <v>0.16666667199999999</v>
      </c>
      <c r="I25">
        <v>33.33</v>
      </c>
      <c r="J25">
        <v>55.152000000000001</v>
      </c>
      <c r="K25">
        <v>29.175999999999998</v>
      </c>
      <c r="L25">
        <v>17.302</v>
      </c>
      <c r="M25">
        <v>21.102</v>
      </c>
      <c r="N25">
        <v>36.841000000000001</v>
      </c>
      <c r="O25">
        <v>42.866999999999997</v>
      </c>
      <c r="P25">
        <v>38.058</v>
      </c>
      <c r="Q25">
        <v>138.50299999999999</v>
      </c>
      <c r="R25">
        <v>11.147</v>
      </c>
      <c r="S25">
        <v>0</v>
      </c>
      <c r="T25">
        <v>0</v>
      </c>
      <c r="U25" t="s">
        <v>171</v>
      </c>
      <c r="V25">
        <v>19231</v>
      </c>
      <c r="W25" t="s">
        <v>172</v>
      </c>
      <c r="X25" t="s">
        <v>171</v>
      </c>
      <c r="Y25">
        <v>6118.7</v>
      </c>
      <c r="Z25" t="s">
        <v>172</v>
      </c>
      <c r="AA25" t="s">
        <v>173</v>
      </c>
      <c r="AB25">
        <v>8609.2999999999993</v>
      </c>
      <c r="AC25" t="s">
        <v>172</v>
      </c>
      <c r="AD25">
        <v>1</v>
      </c>
      <c r="AE25" t="s">
        <v>48</v>
      </c>
      <c r="AF25">
        <v>11</v>
      </c>
      <c r="AG25" t="s">
        <v>79</v>
      </c>
      <c r="AH25" t="s">
        <v>79</v>
      </c>
      <c r="AI25" t="s">
        <v>79</v>
      </c>
      <c r="AJ25" t="s">
        <v>79</v>
      </c>
      <c r="AK25" t="s">
        <v>79</v>
      </c>
      <c r="AL25" t="s">
        <v>79</v>
      </c>
      <c r="AM25" t="s">
        <v>79</v>
      </c>
      <c r="AN25" t="s">
        <v>79</v>
      </c>
      <c r="AO25" t="s">
        <v>79</v>
      </c>
      <c r="AP25" t="s">
        <v>86</v>
      </c>
      <c r="AQ25" t="s">
        <v>79</v>
      </c>
      <c r="AR25" t="s">
        <v>86</v>
      </c>
      <c r="AS25" t="s">
        <v>79</v>
      </c>
    </row>
    <row r="26" spans="1:45" x14ac:dyDescent="0.3">
      <c r="A26">
        <v>4</v>
      </c>
      <c r="B26" t="s">
        <v>2</v>
      </c>
      <c r="C26" t="s">
        <v>10</v>
      </c>
      <c r="D26" t="s">
        <v>25</v>
      </c>
      <c r="E26">
        <v>0</v>
      </c>
      <c r="F26">
        <v>0.333333343</v>
      </c>
      <c r="G26">
        <v>0.16666667199999999</v>
      </c>
      <c r="H26">
        <v>0.5</v>
      </c>
      <c r="I26">
        <v>50</v>
      </c>
      <c r="J26">
        <v>28.853000000000002</v>
      </c>
      <c r="K26">
        <v>29.094999999999999</v>
      </c>
      <c r="L26">
        <v>32.628999999999998</v>
      </c>
      <c r="M26">
        <v>52.470999999999997</v>
      </c>
      <c r="N26">
        <v>59.106000000000002</v>
      </c>
      <c r="O26">
        <v>34.418999999999997</v>
      </c>
      <c r="P26">
        <v>50.276000000000003</v>
      </c>
      <c r="Q26">
        <v>37.79</v>
      </c>
      <c r="R26">
        <v>19.690000000000001</v>
      </c>
      <c r="S26">
        <v>0</v>
      </c>
      <c r="T26">
        <v>0</v>
      </c>
      <c r="U26" t="s">
        <v>173</v>
      </c>
      <c r="V26">
        <v>8862</v>
      </c>
      <c r="W26" t="s">
        <v>172</v>
      </c>
      <c r="X26" t="s">
        <v>173</v>
      </c>
      <c r="Y26">
        <v>19204</v>
      </c>
      <c r="Z26" t="s">
        <v>172</v>
      </c>
      <c r="AA26" t="s">
        <v>173</v>
      </c>
      <c r="AB26">
        <v>9773</v>
      </c>
      <c r="AC26" t="s">
        <v>172</v>
      </c>
      <c r="AD26">
        <v>1</v>
      </c>
      <c r="AE26" t="s">
        <v>48</v>
      </c>
      <c r="AF26">
        <v>7</v>
      </c>
      <c r="AG26" t="s">
        <v>79</v>
      </c>
      <c r="AH26" t="s">
        <v>79</v>
      </c>
      <c r="AI26" t="s">
        <v>79</v>
      </c>
      <c r="AJ26" t="s">
        <v>79</v>
      </c>
      <c r="AK26" t="s">
        <v>79</v>
      </c>
      <c r="AL26" t="s">
        <v>79</v>
      </c>
      <c r="AM26" t="s">
        <v>86</v>
      </c>
      <c r="AN26" t="s">
        <v>86</v>
      </c>
      <c r="AO26" t="s">
        <v>86</v>
      </c>
      <c r="AP26" t="s">
        <v>86</v>
      </c>
      <c r="AQ26" t="s">
        <v>79</v>
      </c>
      <c r="AR26" t="s">
        <v>86</v>
      </c>
      <c r="AS26" t="s">
        <v>86</v>
      </c>
    </row>
    <row r="27" spans="1:45" x14ac:dyDescent="0.3">
      <c r="A27">
        <v>40</v>
      </c>
      <c r="B27" t="s">
        <v>3</v>
      </c>
      <c r="C27" t="s">
        <v>10</v>
      </c>
      <c r="D27" t="s">
        <v>57</v>
      </c>
      <c r="E27">
        <v>0.16666667199999999</v>
      </c>
      <c r="F27">
        <v>0.333333343</v>
      </c>
      <c r="G27">
        <v>0.16666667199999999</v>
      </c>
      <c r="H27">
        <v>0.333333343</v>
      </c>
      <c r="I27">
        <v>33.33</v>
      </c>
      <c r="J27">
        <v>43.276000000000003</v>
      </c>
      <c r="K27">
        <v>37.433</v>
      </c>
      <c r="L27">
        <v>23.727</v>
      </c>
      <c r="M27">
        <v>14.958</v>
      </c>
      <c r="N27">
        <v>29.097000000000001</v>
      </c>
      <c r="O27">
        <v>22.73</v>
      </c>
      <c r="P27">
        <v>20.213999999999999</v>
      </c>
      <c r="Q27">
        <v>21.873999999999999</v>
      </c>
      <c r="R27">
        <v>9.1679999999999993</v>
      </c>
      <c r="S27">
        <v>0</v>
      </c>
      <c r="T27">
        <v>0</v>
      </c>
      <c r="U27" t="s">
        <v>171</v>
      </c>
      <c r="V27">
        <v>7927.9</v>
      </c>
      <c r="W27" t="s">
        <v>174</v>
      </c>
      <c r="X27" t="s">
        <v>171</v>
      </c>
      <c r="Y27">
        <v>1691.8</v>
      </c>
      <c r="Z27" t="s">
        <v>174</v>
      </c>
      <c r="AA27" t="s">
        <v>173</v>
      </c>
      <c r="AB27">
        <v>3766.3</v>
      </c>
      <c r="AC27" t="s">
        <v>172</v>
      </c>
      <c r="AD27">
        <v>1</v>
      </c>
      <c r="AE27" t="s">
        <v>48</v>
      </c>
      <c r="AF27">
        <v>8</v>
      </c>
      <c r="AG27" t="s">
        <v>79</v>
      </c>
      <c r="AH27" t="s">
        <v>79</v>
      </c>
      <c r="AI27" t="s">
        <v>79</v>
      </c>
      <c r="AJ27" t="s">
        <v>79</v>
      </c>
      <c r="AK27" t="s">
        <v>79</v>
      </c>
      <c r="AL27" t="s">
        <v>79</v>
      </c>
      <c r="AM27" t="s">
        <v>79</v>
      </c>
      <c r="AN27" t="s">
        <v>86</v>
      </c>
      <c r="AO27" t="s">
        <v>86</v>
      </c>
      <c r="AP27" t="s">
        <v>86</v>
      </c>
      <c r="AQ27" t="s">
        <v>79</v>
      </c>
      <c r="AR27" t="s">
        <v>86</v>
      </c>
      <c r="AS27" t="s">
        <v>86</v>
      </c>
    </row>
    <row r="28" spans="1:45" x14ac:dyDescent="0.3">
      <c r="A28">
        <v>41</v>
      </c>
      <c r="B28" t="s">
        <v>2</v>
      </c>
      <c r="C28" t="s">
        <v>11</v>
      </c>
      <c r="D28" t="s">
        <v>49</v>
      </c>
      <c r="E28">
        <v>0.16666667199999999</v>
      </c>
      <c r="F28">
        <v>0.333333343</v>
      </c>
      <c r="G28">
        <v>0.333333343</v>
      </c>
      <c r="H28">
        <v>0.16666667199999999</v>
      </c>
      <c r="I28">
        <v>33.33</v>
      </c>
      <c r="J28">
        <v>31.376000000000001</v>
      </c>
      <c r="K28">
        <v>35.149000000000001</v>
      </c>
      <c r="L28">
        <v>28.927</v>
      </c>
      <c r="M28">
        <v>35.36</v>
      </c>
      <c r="N28">
        <v>42.039000000000001</v>
      </c>
      <c r="O28">
        <v>25.919</v>
      </c>
      <c r="P28">
        <v>23.693000000000001</v>
      </c>
      <c r="Q28">
        <v>20.988</v>
      </c>
      <c r="R28">
        <v>12.813000000000001</v>
      </c>
      <c r="S28">
        <v>0</v>
      </c>
      <c r="T28">
        <v>0</v>
      </c>
      <c r="U28" t="s">
        <v>171</v>
      </c>
      <c r="V28">
        <v>9027.7000000000007</v>
      </c>
      <c r="W28" t="s">
        <v>172</v>
      </c>
      <c r="X28" t="s">
        <v>171</v>
      </c>
      <c r="Y28">
        <v>5743.7</v>
      </c>
      <c r="Z28" t="s">
        <v>172</v>
      </c>
      <c r="AA28" t="s">
        <v>171</v>
      </c>
      <c r="AB28">
        <v>3982.2</v>
      </c>
      <c r="AC28" t="s">
        <v>172</v>
      </c>
      <c r="AD28">
        <v>1</v>
      </c>
      <c r="AE28" t="s">
        <v>48</v>
      </c>
      <c r="AF28">
        <v>10</v>
      </c>
      <c r="AG28" t="s">
        <v>79</v>
      </c>
      <c r="AH28" t="s">
        <v>79</v>
      </c>
      <c r="AI28" t="s">
        <v>79</v>
      </c>
      <c r="AJ28" t="s">
        <v>79</v>
      </c>
      <c r="AK28" t="s">
        <v>79</v>
      </c>
      <c r="AL28" t="s">
        <v>79</v>
      </c>
      <c r="AM28" t="s">
        <v>86</v>
      </c>
      <c r="AN28" t="s">
        <v>79</v>
      </c>
      <c r="AO28" t="s">
        <v>79</v>
      </c>
      <c r="AP28" t="s">
        <v>79</v>
      </c>
      <c r="AQ28" t="s">
        <v>79</v>
      </c>
      <c r="AR28" t="s">
        <v>86</v>
      </c>
      <c r="AS28" t="s">
        <v>86</v>
      </c>
    </row>
    <row r="29" spans="1:45" x14ac:dyDescent="0.3">
      <c r="A29">
        <v>42</v>
      </c>
      <c r="B29" t="s">
        <v>2</v>
      </c>
      <c r="C29" t="s">
        <v>9</v>
      </c>
      <c r="D29" t="s">
        <v>49</v>
      </c>
      <c r="E29">
        <v>0.16666667199999999</v>
      </c>
      <c r="F29">
        <v>0.333333343</v>
      </c>
      <c r="G29">
        <v>0.333333343</v>
      </c>
      <c r="H29">
        <v>0.16666667199999999</v>
      </c>
      <c r="I29">
        <v>33.33</v>
      </c>
      <c r="J29">
        <v>62.091999999999999</v>
      </c>
      <c r="K29">
        <v>37.953000000000003</v>
      </c>
      <c r="L29">
        <v>30.024999999999999</v>
      </c>
      <c r="M29">
        <v>32.796999999999997</v>
      </c>
      <c r="N29">
        <v>28.047999999999998</v>
      </c>
      <c r="O29">
        <v>24.364999999999998</v>
      </c>
      <c r="P29">
        <v>37.363999999999997</v>
      </c>
      <c r="Q29">
        <v>18.116</v>
      </c>
      <c r="R29">
        <v>9.6300000000000008</v>
      </c>
      <c r="S29">
        <v>0</v>
      </c>
      <c r="T29">
        <v>0</v>
      </c>
      <c r="U29" t="s">
        <v>171</v>
      </c>
      <c r="V29">
        <v>6193.3</v>
      </c>
      <c r="W29" t="s">
        <v>174</v>
      </c>
      <c r="X29" t="s">
        <v>171</v>
      </c>
      <c r="Y29">
        <v>4785.1000000000004</v>
      </c>
      <c r="Z29" t="s">
        <v>172</v>
      </c>
      <c r="AA29" t="s">
        <v>171</v>
      </c>
      <c r="AB29">
        <v>6289</v>
      </c>
      <c r="AC29" t="s">
        <v>172</v>
      </c>
      <c r="AD29">
        <v>1</v>
      </c>
      <c r="AE29" t="s">
        <v>48</v>
      </c>
      <c r="AF29">
        <v>10</v>
      </c>
      <c r="AG29" t="s">
        <v>79</v>
      </c>
      <c r="AH29" t="s">
        <v>79</v>
      </c>
      <c r="AI29" t="s">
        <v>79</v>
      </c>
      <c r="AJ29" t="s">
        <v>79</v>
      </c>
      <c r="AK29" t="s">
        <v>79</v>
      </c>
      <c r="AL29" t="s">
        <v>79</v>
      </c>
      <c r="AM29" t="s">
        <v>79</v>
      </c>
      <c r="AN29" t="s">
        <v>86</v>
      </c>
      <c r="AO29" t="s">
        <v>79</v>
      </c>
      <c r="AP29" t="s">
        <v>79</v>
      </c>
      <c r="AQ29" t="s">
        <v>79</v>
      </c>
      <c r="AR29" t="s">
        <v>86</v>
      </c>
      <c r="AS29" t="s">
        <v>86</v>
      </c>
    </row>
    <row r="30" spans="1:45" x14ac:dyDescent="0.3">
      <c r="A30">
        <v>43</v>
      </c>
      <c r="B30" t="s">
        <v>2</v>
      </c>
      <c r="C30" t="s">
        <v>9</v>
      </c>
      <c r="D30" t="s">
        <v>54</v>
      </c>
      <c r="E30">
        <v>0.16666667199999999</v>
      </c>
      <c r="F30">
        <v>0.16666667199999999</v>
      </c>
      <c r="G30">
        <v>0.5</v>
      </c>
      <c r="H30">
        <v>0.16666667199999999</v>
      </c>
      <c r="I30">
        <v>50</v>
      </c>
      <c r="J30">
        <v>14.053000000000001</v>
      </c>
      <c r="K30">
        <v>8.3889999999999993</v>
      </c>
      <c r="L30">
        <v>26.337</v>
      </c>
      <c r="M30">
        <v>45.784999999999997</v>
      </c>
      <c r="N30">
        <v>11.808</v>
      </c>
      <c r="O30">
        <v>22.535</v>
      </c>
      <c r="P30">
        <v>23.899000000000001</v>
      </c>
      <c r="Q30">
        <v>11.682</v>
      </c>
      <c r="R30">
        <v>6.3330000000000002</v>
      </c>
      <c r="S30">
        <v>0</v>
      </c>
      <c r="T30">
        <v>0</v>
      </c>
      <c r="U30" t="s">
        <v>171</v>
      </c>
      <c r="V30">
        <v>10333.6</v>
      </c>
      <c r="W30" t="s">
        <v>172</v>
      </c>
      <c r="X30" t="s">
        <v>171</v>
      </c>
      <c r="Y30">
        <v>6957.6</v>
      </c>
      <c r="Z30" t="s">
        <v>172</v>
      </c>
      <c r="AA30" t="s">
        <v>171</v>
      </c>
      <c r="AB30">
        <v>7154.5</v>
      </c>
      <c r="AC30" t="s">
        <v>172</v>
      </c>
      <c r="AD30">
        <v>1</v>
      </c>
      <c r="AE30" t="s">
        <v>48</v>
      </c>
      <c r="AF30">
        <v>12</v>
      </c>
      <c r="AG30" t="s">
        <v>79</v>
      </c>
      <c r="AH30" t="s">
        <v>79</v>
      </c>
      <c r="AI30" t="s">
        <v>79</v>
      </c>
      <c r="AJ30" t="s">
        <v>79</v>
      </c>
      <c r="AK30" t="s">
        <v>79</v>
      </c>
      <c r="AL30" t="s">
        <v>79</v>
      </c>
      <c r="AM30" t="s">
        <v>79</v>
      </c>
      <c r="AN30" t="s">
        <v>79</v>
      </c>
      <c r="AO30" t="s">
        <v>79</v>
      </c>
      <c r="AP30" t="s">
        <v>79</v>
      </c>
      <c r="AQ30" t="s">
        <v>79</v>
      </c>
      <c r="AR30" t="s">
        <v>86</v>
      </c>
      <c r="AS30" t="s">
        <v>79</v>
      </c>
    </row>
    <row r="31" spans="1:45" x14ac:dyDescent="0.3">
      <c r="A31">
        <v>44</v>
      </c>
      <c r="B31" t="s">
        <v>2</v>
      </c>
      <c r="C31" t="s">
        <v>10</v>
      </c>
      <c r="D31" t="s">
        <v>25</v>
      </c>
      <c r="E31">
        <v>0</v>
      </c>
      <c r="F31">
        <v>0.333333343</v>
      </c>
      <c r="G31">
        <v>0.16666667199999999</v>
      </c>
      <c r="H31">
        <v>0.5</v>
      </c>
      <c r="I31">
        <v>50</v>
      </c>
      <c r="J31">
        <v>37.83</v>
      </c>
      <c r="K31">
        <v>27.978000000000002</v>
      </c>
      <c r="L31">
        <v>20.472999999999999</v>
      </c>
      <c r="M31">
        <v>22.733000000000001</v>
      </c>
      <c r="N31">
        <v>38.689</v>
      </c>
      <c r="O31">
        <v>33.145000000000003</v>
      </c>
      <c r="P31">
        <v>18.152000000000001</v>
      </c>
      <c r="Q31">
        <v>21.542000000000002</v>
      </c>
      <c r="R31">
        <v>23.503</v>
      </c>
      <c r="S31">
        <v>0</v>
      </c>
      <c r="T31">
        <v>0</v>
      </c>
      <c r="U31" t="s">
        <v>171</v>
      </c>
      <c r="V31">
        <v>5409.8</v>
      </c>
      <c r="W31" t="s">
        <v>172</v>
      </c>
      <c r="X31" t="s">
        <v>171</v>
      </c>
      <c r="Y31">
        <v>4444.3999999999996</v>
      </c>
      <c r="Z31" t="s">
        <v>172</v>
      </c>
      <c r="AA31" t="s">
        <v>171</v>
      </c>
      <c r="AB31">
        <v>2916.6</v>
      </c>
      <c r="AC31" t="s">
        <v>172</v>
      </c>
      <c r="AD31">
        <v>1</v>
      </c>
      <c r="AE31" t="s">
        <v>48</v>
      </c>
      <c r="AF31">
        <v>10</v>
      </c>
      <c r="AG31" t="s">
        <v>79</v>
      </c>
      <c r="AH31" t="s">
        <v>79</v>
      </c>
      <c r="AI31" t="s">
        <v>79</v>
      </c>
      <c r="AJ31" t="s">
        <v>79</v>
      </c>
      <c r="AK31" t="s">
        <v>79</v>
      </c>
      <c r="AL31" t="s">
        <v>79</v>
      </c>
      <c r="AM31" t="s">
        <v>86</v>
      </c>
      <c r="AN31" t="s">
        <v>79</v>
      </c>
      <c r="AO31" t="s">
        <v>79</v>
      </c>
      <c r="AP31" t="s">
        <v>79</v>
      </c>
      <c r="AQ31" t="s">
        <v>79</v>
      </c>
      <c r="AR31" t="s">
        <v>86</v>
      </c>
      <c r="AS31" t="s">
        <v>86</v>
      </c>
    </row>
    <row r="32" spans="1:45" x14ac:dyDescent="0.3">
      <c r="A32">
        <v>45</v>
      </c>
      <c r="B32" t="s">
        <v>2</v>
      </c>
      <c r="C32" t="s">
        <v>10</v>
      </c>
      <c r="D32" t="s">
        <v>57</v>
      </c>
      <c r="E32">
        <v>0.16666667199999999</v>
      </c>
      <c r="F32">
        <v>0.333333343</v>
      </c>
      <c r="G32">
        <v>0.16666667199999999</v>
      </c>
      <c r="H32">
        <v>0.333333343</v>
      </c>
      <c r="I32">
        <v>33.33</v>
      </c>
      <c r="J32">
        <v>12.177</v>
      </c>
      <c r="K32">
        <v>12.32</v>
      </c>
      <c r="L32">
        <v>16.102</v>
      </c>
      <c r="M32">
        <v>12.342000000000001</v>
      </c>
      <c r="N32">
        <v>14.9</v>
      </c>
      <c r="O32">
        <v>11.162000000000001</v>
      </c>
      <c r="P32">
        <v>13.039</v>
      </c>
      <c r="Q32">
        <v>10.353999999999999</v>
      </c>
      <c r="R32">
        <v>5.32</v>
      </c>
      <c r="S32">
        <v>0</v>
      </c>
      <c r="T32">
        <v>0</v>
      </c>
      <c r="U32" t="s">
        <v>171</v>
      </c>
      <c r="V32">
        <v>1377.6</v>
      </c>
      <c r="W32" t="s">
        <v>172</v>
      </c>
      <c r="X32" t="s">
        <v>171</v>
      </c>
      <c r="Y32">
        <v>1300.4000000000001</v>
      </c>
      <c r="Z32" t="s">
        <v>172</v>
      </c>
      <c r="AA32" t="s">
        <v>171</v>
      </c>
      <c r="AB32">
        <v>2143.5</v>
      </c>
      <c r="AC32" t="s">
        <v>172</v>
      </c>
      <c r="AD32">
        <v>1</v>
      </c>
      <c r="AE32" t="s">
        <v>48</v>
      </c>
      <c r="AF32">
        <v>12</v>
      </c>
      <c r="AG32" t="s">
        <v>79</v>
      </c>
      <c r="AH32" t="s">
        <v>79</v>
      </c>
      <c r="AI32" t="s">
        <v>79</v>
      </c>
      <c r="AJ32" t="s">
        <v>79</v>
      </c>
      <c r="AK32" t="s">
        <v>79</v>
      </c>
      <c r="AL32" t="s">
        <v>79</v>
      </c>
      <c r="AM32" t="s">
        <v>79</v>
      </c>
      <c r="AN32" t="s">
        <v>79</v>
      </c>
      <c r="AO32" t="s">
        <v>79</v>
      </c>
      <c r="AP32" t="s">
        <v>79</v>
      </c>
      <c r="AQ32" t="s">
        <v>79</v>
      </c>
      <c r="AR32" t="s">
        <v>86</v>
      </c>
      <c r="AS32" t="s">
        <v>79</v>
      </c>
    </row>
    <row r="33" spans="1:45" x14ac:dyDescent="0.3">
      <c r="A33">
        <v>46</v>
      </c>
      <c r="B33" t="s">
        <v>6</v>
      </c>
      <c r="C33" t="s">
        <v>9</v>
      </c>
      <c r="D33" t="s">
        <v>54</v>
      </c>
      <c r="E33">
        <v>0.16666667199999999</v>
      </c>
      <c r="F33">
        <v>0.333333343</v>
      </c>
      <c r="G33">
        <v>0.5</v>
      </c>
      <c r="H33">
        <v>0</v>
      </c>
      <c r="I33">
        <v>50</v>
      </c>
      <c r="J33">
        <v>43.661999999999999</v>
      </c>
      <c r="K33">
        <v>43.892000000000003</v>
      </c>
      <c r="L33">
        <v>27.55</v>
      </c>
      <c r="M33">
        <v>33.396000000000001</v>
      </c>
      <c r="N33">
        <v>45.054000000000002</v>
      </c>
      <c r="O33">
        <v>27.463999999999999</v>
      </c>
      <c r="P33">
        <v>51.713999999999999</v>
      </c>
      <c r="Q33">
        <v>19.945</v>
      </c>
      <c r="R33">
        <v>17.670000000000002</v>
      </c>
      <c r="S33">
        <v>0</v>
      </c>
      <c r="T33">
        <v>0</v>
      </c>
      <c r="U33" t="s">
        <v>171</v>
      </c>
      <c r="V33">
        <v>6036.4</v>
      </c>
      <c r="W33" t="s">
        <v>174</v>
      </c>
      <c r="X33" t="s">
        <v>171</v>
      </c>
      <c r="Y33">
        <v>6081.8</v>
      </c>
      <c r="Z33" t="s">
        <v>174</v>
      </c>
      <c r="AA33" t="s">
        <v>171</v>
      </c>
      <c r="AB33">
        <v>13766.3</v>
      </c>
      <c r="AC33" t="s">
        <v>172</v>
      </c>
      <c r="AD33">
        <v>1</v>
      </c>
      <c r="AE33" t="s">
        <v>48</v>
      </c>
      <c r="AF33">
        <v>9</v>
      </c>
      <c r="AG33" t="s">
        <v>79</v>
      </c>
      <c r="AH33" t="s">
        <v>79</v>
      </c>
      <c r="AI33" t="s">
        <v>79</v>
      </c>
      <c r="AJ33" t="s">
        <v>79</v>
      </c>
      <c r="AK33" t="s">
        <v>79</v>
      </c>
      <c r="AL33" t="s">
        <v>79</v>
      </c>
      <c r="AM33" t="s">
        <v>79</v>
      </c>
      <c r="AN33" t="s">
        <v>86</v>
      </c>
      <c r="AO33" t="s">
        <v>86</v>
      </c>
      <c r="AP33" t="s">
        <v>79</v>
      </c>
      <c r="AQ33" t="s">
        <v>79</v>
      </c>
      <c r="AR33" t="s">
        <v>86</v>
      </c>
      <c r="AS33" t="s">
        <v>86</v>
      </c>
    </row>
    <row r="34" spans="1:45" x14ac:dyDescent="0.3">
      <c r="A34">
        <v>47</v>
      </c>
      <c r="B34" t="s">
        <v>6</v>
      </c>
      <c r="C34" t="s">
        <v>11</v>
      </c>
      <c r="D34" t="s">
        <v>51</v>
      </c>
      <c r="E34">
        <v>0.5</v>
      </c>
      <c r="F34">
        <v>0.16666667199999999</v>
      </c>
      <c r="G34">
        <v>0</v>
      </c>
      <c r="H34">
        <v>0.333333343</v>
      </c>
      <c r="I34">
        <v>50</v>
      </c>
      <c r="J34">
        <v>58.707999999999998</v>
      </c>
      <c r="K34">
        <v>51.575000000000003</v>
      </c>
      <c r="L34">
        <v>42.118000000000002</v>
      </c>
      <c r="M34">
        <v>31.658000000000001</v>
      </c>
      <c r="N34">
        <v>74.676000000000002</v>
      </c>
      <c r="O34">
        <v>34.350999999999999</v>
      </c>
      <c r="P34">
        <v>12.457000000000001</v>
      </c>
      <c r="Q34">
        <v>27.298999999999999</v>
      </c>
      <c r="R34">
        <v>17.501999999999999</v>
      </c>
      <c r="S34">
        <v>0</v>
      </c>
      <c r="T34">
        <v>0</v>
      </c>
      <c r="U34" t="s">
        <v>171</v>
      </c>
      <c r="V34">
        <v>10206.4</v>
      </c>
      <c r="W34" t="s">
        <v>172</v>
      </c>
      <c r="X34" t="s">
        <v>171</v>
      </c>
      <c r="Y34">
        <v>33782.300000000003</v>
      </c>
      <c r="Z34" t="s">
        <v>172</v>
      </c>
      <c r="AA34" t="s">
        <v>171</v>
      </c>
      <c r="AB34">
        <v>11800</v>
      </c>
      <c r="AC34" t="s">
        <v>172</v>
      </c>
      <c r="AD34">
        <v>1</v>
      </c>
      <c r="AE34" t="s">
        <v>48</v>
      </c>
      <c r="AF34">
        <v>11</v>
      </c>
      <c r="AG34" t="s">
        <v>79</v>
      </c>
      <c r="AH34" t="s">
        <v>79</v>
      </c>
      <c r="AI34" t="s">
        <v>79</v>
      </c>
      <c r="AJ34" t="s">
        <v>79</v>
      </c>
      <c r="AK34" t="s">
        <v>79</v>
      </c>
      <c r="AL34" t="s">
        <v>79</v>
      </c>
      <c r="AM34" t="s">
        <v>86</v>
      </c>
      <c r="AN34" t="s">
        <v>79</v>
      </c>
      <c r="AO34" t="s">
        <v>79</v>
      </c>
      <c r="AP34" t="s">
        <v>79</v>
      </c>
      <c r="AQ34" t="s">
        <v>79</v>
      </c>
      <c r="AR34" t="s">
        <v>86</v>
      </c>
      <c r="AS34" t="s">
        <v>79</v>
      </c>
    </row>
    <row r="35" spans="1:45" x14ac:dyDescent="0.3">
      <c r="A35">
        <v>48</v>
      </c>
      <c r="B35" t="s">
        <v>5</v>
      </c>
      <c r="C35" t="s">
        <v>8</v>
      </c>
      <c r="D35" t="s">
        <v>54</v>
      </c>
      <c r="E35">
        <v>0.16666667199999999</v>
      </c>
      <c r="F35">
        <v>0.333333343</v>
      </c>
      <c r="G35">
        <v>0.5</v>
      </c>
      <c r="H35">
        <v>0</v>
      </c>
      <c r="I35">
        <v>50</v>
      </c>
      <c r="J35">
        <v>36.72</v>
      </c>
      <c r="K35">
        <v>48.832999999999998</v>
      </c>
      <c r="L35">
        <v>25.885999999999999</v>
      </c>
      <c r="M35">
        <v>26.484999999999999</v>
      </c>
      <c r="N35">
        <v>46.25</v>
      </c>
      <c r="O35">
        <v>29.306000000000001</v>
      </c>
      <c r="P35">
        <v>39.503</v>
      </c>
      <c r="Q35">
        <v>21.983000000000001</v>
      </c>
      <c r="R35">
        <v>11.371</v>
      </c>
      <c r="S35">
        <v>0</v>
      </c>
      <c r="T35">
        <v>0</v>
      </c>
      <c r="U35" t="s">
        <v>171</v>
      </c>
      <c r="V35">
        <v>11006.9</v>
      </c>
      <c r="W35" t="s">
        <v>174</v>
      </c>
      <c r="X35" t="s">
        <v>171</v>
      </c>
      <c r="Y35">
        <v>5400</v>
      </c>
      <c r="Z35" t="s">
        <v>174</v>
      </c>
      <c r="AA35" t="s">
        <v>171</v>
      </c>
      <c r="AB35">
        <v>6964.9</v>
      </c>
      <c r="AC35" t="s">
        <v>172</v>
      </c>
      <c r="AD35">
        <v>1</v>
      </c>
      <c r="AE35" t="s">
        <v>48</v>
      </c>
      <c r="AF35">
        <v>9</v>
      </c>
      <c r="AG35" t="s">
        <v>79</v>
      </c>
      <c r="AH35" t="s">
        <v>79</v>
      </c>
      <c r="AI35" t="s">
        <v>79</v>
      </c>
      <c r="AJ35" t="s">
        <v>79</v>
      </c>
      <c r="AK35" t="s">
        <v>79</v>
      </c>
      <c r="AL35" t="s">
        <v>79</v>
      </c>
      <c r="AM35" t="s">
        <v>86</v>
      </c>
      <c r="AN35" t="s">
        <v>86</v>
      </c>
      <c r="AO35" t="s">
        <v>86</v>
      </c>
      <c r="AP35" t="s">
        <v>79</v>
      </c>
      <c r="AQ35" t="s">
        <v>79</v>
      </c>
      <c r="AR35" t="s">
        <v>86</v>
      </c>
      <c r="AS35" t="s">
        <v>79</v>
      </c>
    </row>
    <row r="36" spans="1:45" x14ac:dyDescent="0.3">
      <c r="A36">
        <v>49</v>
      </c>
      <c r="B36" t="s">
        <v>5</v>
      </c>
      <c r="C36" t="s">
        <v>10</v>
      </c>
      <c r="D36" t="s">
        <v>50</v>
      </c>
      <c r="E36">
        <v>0.16666667199999999</v>
      </c>
      <c r="F36">
        <v>0.5</v>
      </c>
      <c r="G36">
        <v>0.16666667199999999</v>
      </c>
      <c r="H36">
        <v>0.16666667199999999</v>
      </c>
      <c r="I36">
        <v>50</v>
      </c>
      <c r="J36">
        <v>30.129000000000001</v>
      </c>
      <c r="K36">
        <v>46.146000000000001</v>
      </c>
      <c r="L36">
        <v>29.734999999999999</v>
      </c>
      <c r="M36">
        <v>41.011000000000003</v>
      </c>
      <c r="N36">
        <v>38.566000000000003</v>
      </c>
      <c r="O36">
        <v>37.151000000000003</v>
      </c>
      <c r="P36">
        <v>39.423999999999999</v>
      </c>
      <c r="Q36">
        <v>26.251000000000001</v>
      </c>
      <c r="R36">
        <v>14.153</v>
      </c>
      <c r="S36">
        <v>0</v>
      </c>
      <c r="T36">
        <v>0</v>
      </c>
      <c r="U36" t="s">
        <v>173</v>
      </c>
      <c r="V36">
        <v>9803.7000000000007</v>
      </c>
      <c r="W36" t="s">
        <v>174</v>
      </c>
      <c r="X36" t="s">
        <v>173</v>
      </c>
      <c r="Y36">
        <v>3489.9</v>
      </c>
      <c r="Z36" t="s">
        <v>174</v>
      </c>
      <c r="AA36" t="s">
        <v>173</v>
      </c>
      <c r="AB36">
        <v>4759.8</v>
      </c>
      <c r="AC36" t="s">
        <v>174</v>
      </c>
      <c r="AD36">
        <v>1</v>
      </c>
      <c r="AE36" t="s">
        <v>48</v>
      </c>
      <c r="AF36">
        <v>7</v>
      </c>
      <c r="AG36" t="s">
        <v>79</v>
      </c>
      <c r="AH36" t="s">
        <v>79</v>
      </c>
      <c r="AI36" t="s">
        <v>79</v>
      </c>
      <c r="AJ36" t="s">
        <v>79</v>
      </c>
      <c r="AK36" t="s">
        <v>79</v>
      </c>
      <c r="AL36" t="s">
        <v>79</v>
      </c>
      <c r="AM36" t="s">
        <v>86</v>
      </c>
      <c r="AN36" t="s">
        <v>86</v>
      </c>
      <c r="AO36" t="s">
        <v>86</v>
      </c>
      <c r="AP36" t="s">
        <v>86</v>
      </c>
      <c r="AQ36" t="s">
        <v>79</v>
      </c>
      <c r="AR36" t="s">
        <v>86</v>
      </c>
      <c r="AS36" t="s">
        <v>86</v>
      </c>
    </row>
    <row r="37" spans="1:45" x14ac:dyDescent="0.3">
      <c r="A37">
        <v>5</v>
      </c>
      <c r="B37" t="s">
        <v>2</v>
      </c>
      <c r="C37" t="s">
        <v>8</v>
      </c>
      <c r="D37" t="s">
        <v>25</v>
      </c>
      <c r="E37">
        <v>0.333333343</v>
      </c>
      <c r="F37">
        <v>0</v>
      </c>
      <c r="G37">
        <v>0.16666667199999999</v>
      </c>
      <c r="H37">
        <v>0.5</v>
      </c>
      <c r="I37">
        <v>50</v>
      </c>
      <c r="J37">
        <v>61.188000000000002</v>
      </c>
      <c r="K37">
        <v>26.725999999999999</v>
      </c>
      <c r="L37">
        <v>17.245999999999999</v>
      </c>
      <c r="M37">
        <v>20.459</v>
      </c>
      <c r="N37">
        <v>16.2</v>
      </c>
      <c r="O37">
        <v>37.042000000000002</v>
      </c>
      <c r="P37">
        <v>30.753</v>
      </c>
      <c r="Q37">
        <v>24.963000000000001</v>
      </c>
      <c r="R37">
        <v>7.9269999999999996</v>
      </c>
      <c r="S37">
        <v>0</v>
      </c>
      <c r="T37">
        <v>0</v>
      </c>
      <c r="U37" t="s">
        <v>171</v>
      </c>
      <c r="V37">
        <v>7704.7</v>
      </c>
      <c r="W37" t="s">
        <v>172</v>
      </c>
      <c r="X37" t="s">
        <v>173</v>
      </c>
      <c r="Y37">
        <v>7821.4</v>
      </c>
      <c r="Z37" t="s">
        <v>172</v>
      </c>
      <c r="AA37" t="s">
        <v>173</v>
      </c>
      <c r="AB37">
        <v>12419.3</v>
      </c>
      <c r="AC37" t="s">
        <v>172</v>
      </c>
      <c r="AD37">
        <v>1</v>
      </c>
      <c r="AE37" t="s">
        <v>48</v>
      </c>
      <c r="AF37">
        <v>9</v>
      </c>
      <c r="AG37" t="s">
        <v>79</v>
      </c>
      <c r="AH37" t="s">
        <v>79</v>
      </c>
      <c r="AI37" t="s">
        <v>79</v>
      </c>
      <c r="AJ37" t="s">
        <v>79</v>
      </c>
      <c r="AK37" t="s">
        <v>79</v>
      </c>
      <c r="AL37" t="s">
        <v>79</v>
      </c>
      <c r="AM37" t="s">
        <v>79</v>
      </c>
      <c r="AN37" t="s">
        <v>79</v>
      </c>
      <c r="AO37" t="s">
        <v>86</v>
      </c>
      <c r="AP37" t="s">
        <v>86</v>
      </c>
      <c r="AQ37" t="s">
        <v>79</v>
      </c>
      <c r="AR37" t="s">
        <v>86</v>
      </c>
      <c r="AS37" t="s">
        <v>86</v>
      </c>
    </row>
    <row r="38" spans="1:45" x14ac:dyDescent="0.3">
      <c r="A38">
        <v>50</v>
      </c>
      <c r="B38" t="s">
        <v>2</v>
      </c>
      <c r="C38" t="s">
        <v>8</v>
      </c>
      <c r="D38" t="s">
        <v>54</v>
      </c>
      <c r="E38">
        <v>0.16666667199999999</v>
      </c>
      <c r="F38">
        <v>0.333333343</v>
      </c>
      <c r="G38">
        <v>0.5</v>
      </c>
      <c r="H38">
        <v>0</v>
      </c>
      <c r="I38">
        <v>50</v>
      </c>
      <c r="J38">
        <v>36.695999999999998</v>
      </c>
      <c r="K38">
        <v>48.682000000000002</v>
      </c>
      <c r="L38">
        <v>24.762</v>
      </c>
      <c r="M38">
        <v>24.4</v>
      </c>
      <c r="N38">
        <v>42.847000000000001</v>
      </c>
      <c r="O38">
        <v>30.637</v>
      </c>
      <c r="P38">
        <v>56.371000000000002</v>
      </c>
      <c r="Q38">
        <v>18.071999999999999</v>
      </c>
      <c r="R38">
        <v>9.5869999999999997</v>
      </c>
      <c r="S38">
        <v>0</v>
      </c>
      <c r="T38">
        <v>0</v>
      </c>
      <c r="U38" t="s">
        <v>171</v>
      </c>
      <c r="V38">
        <v>8676.4</v>
      </c>
      <c r="W38" t="s">
        <v>174</v>
      </c>
      <c r="X38" t="s">
        <v>171</v>
      </c>
      <c r="Y38">
        <v>10043.700000000001</v>
      </c>
      <c r="Z38" t="s">
        <v>174</v>
      </c>
      <c r="AA38" t="s">
        <v>173</v>
      </c>
      <c r="AB38">
        <v>8919.9</v>
      </c>
      <c r="AC38" t="s">
        <v>172</v>
      </c>
      <c r="AD38">
        <v>1</v>
      </c>
      <c r="AE38" t="s">
        <v>48</v>
      </c>
      <c r="AF38">
        <v>8</v>
      </c>
      <c r="AG38" t="s">
        <v>79</v>
      </c>
      <c r="AH38" t="s">
        <v>79</v>
      </c>
      <c r="AI38" t="s">
        <v>79</v>
      </c>
      <c r="AJ38" t="s">
        <v>79</v>
      </c>
      <c r="AK38" t="s">
        <v>79</v>
      </c>
      <c r="AL38" t="s">
        <v>79</v>
      </c>
      <c r="AM38" t="s">
        <v>86</v>
      </c>
      <c r="AN38" t="s">
        <v>86</v>
      </c>
      <c r="AO38" t="s">
        <v>86</v>
      </c>
      <c r="AP38" t="s">
        <v>86</v>
      </c>
      <c r="AQ38" t="s">
        <v>79</v>
      </c>
      <c r="AR38" t="s">
        <v>86</v>
      </c>
      <c r="AS38" t="s">
        <v>79</v>
      </c>
    </row>
    <row r="39" spans="1:45" x14ac:dyDescent="0.3">
      <c r="A39">
        <v>51</v>
      </c>
      <c r="B39" t="s">
        <v>5</v>
      </c>
      <c r="C39" t="s">
        <v>11</v>
      </c>
      <c r="D39" t="s">
        <v>56</v>
      </c>
      <c r="E39">
        <v>0.333333343</v>
      </c>
      <c r="F39">
        <v>0.333333343</v>
      </c>
      <c r="G39">
        <v>0.16666667199999999</v>
      </c>
      <c r="H39">
        <v>0.16666667199999999</v>
      </c>
      <c r="I39">
        <v>33.33</v>
      </c>
      <c r="J39">
        <v>40.927</v>
      </c>
      <c r="K39">
        <v>56.582000000000001</v>
      </c>
      <c r="L39">
        <v>21.018999999999998</v>
      </c>
      <c r="M39">
        <v>33.735999999999997</v>
      </c>
      <c r="N39">
        <v>61.935000000000002</v>
      </c>
      <c r="O39">
        <v>37.694000000000003</v>
      </c>
      <c r="P39">
        <v>39.429000000000002</v>
      </c>
      <c r="Q39">
        <v>33.405999999999999</v>
      </c>
      <c r="R39">
        <v>9.4909999999999997</v>
      </c>
      <c r="S39">
        <v>0</v>
      </c>
      <c r="T39">
        <v>0</v>
      </c>
      <c r="U39" t="s">
        <v>173</v>
      </c>
      <c r="V39">
        <v>16895.900000000001</v>
      </c>
      <c r="W39" t="s">
        <v>174</v>
      </c>
      <c r="X39" t="s">
        <v>171</v>
      </c>
      <c r="Y39">
        <v>8310.2999999999993</v>
      </c>
      <c r="Z39" t="s">
        <v>172</v>
      </c>
      <c r="AA39" t="s">
        <v>173</v>
      </c>
      <c r="AB39">
        <v>6439.6</v>
      </c>
      <c r="AC39" t="s">
        <v>174</v>
      </c>
      <c r="AD39">
        <v>1</v>
      </c>
      <c r="AE39" t="s">
        <v>48</v>
      </c>
      <c r="AF39">
        <v>8</v>
      </c>
      <c r="AG39" t="s">
        <v>79</v>
      </c>
      <c r="AH39" t="s">
        <v>79</v>
      </c>
      <c r="AI39" t="s">
        <v>79</v>
      </c>
      <c r="AJ39" t="s">
        <v>79</v>
      </c>
      <c r="AK39" t="s">
        <v>79</v>
      </c>
      <c r="AL39" t="s">
        <v>79</v>
      </c>
      <c r="AM39" t="s">
        <v>86</v>
      </c>
      <c r="AN39" t="s">
        <v>86</v>
      </c>
      <c r="AO39" t="s">
        <v>79</v>
      </c>
      <c r="AP39" t="s">
        <v>86</v>
      </c>
      <c r="AQ39" t="s">
        <v>79</v>
      </c>
      <c r="AR39" t="s">
        <v>86</v>
      </c>
      <c r="AS39" t="s">
        <v>86</v>
      </c>
    </row>
    <row r="40" spans="1:45" x14ac:dyDescent="0.3">
      <c r="A40">
        <v>52</v>
      </c>
      <c r="B40" t="s">
        <v>5</v>
      </c>
      <c r="C40" t="s">
        <v>11</v>
      </c>
      <c r="D40" t="s">
        <v>50</v>
      </c>
      <c r="E40">
        <v>0.16666667199999999</v>
      </c>
      <c r="F40">
        <v>0.5</v>
      </c>
      <c r="G40">
        <v>0.16666667199999999</v>
      </c>
      <c r="H40">
        <v>0.16666667199999999</v>
      </c>
      <c r="I40">
        <v>50</v>
      </c>
      <c r="J40">
        <v>46.055</v>
      </c>
      <c r="K40">
        <v>21.568000000000001</v>
      </c>
      <c r="L40">
        <v>12.010999999999999</v>
      </c>
      <c r="M40">
        <v>12.172000000000001</v>
      </c>
      <c r="N40">
        <v>22.466000000000001</v>
      </c>
      <c r="O40">
        <v>22.687000000000001</v>
      </c>
      <c r="P40">
        <v>24.146999999999998</v>
      </c>
      <c r="Q40">
        <v>24.256</v>
      </c>
      <c r="R40">
        <v>14.363</v>
      </c>
      <c r="S40">
        <v>0</v>
      </c>
      <c r="T40">
        <v>0</v>
      </c>
      <c r="U40" t="s">
        <v>171</v>
      </c>
      <c r="V40">
        <v>1876.9</v>
      </c>
      <c r="W40" t="s">
        <v>175</v>
      </c>
      <c r="X40" t="s">
        <v>173</v>
      </c>
      <c r="Y40">
        <v>1967.3</v>
      </c>
      <c r="Z40" t="s">
        <v>175</v>
      </c>
      <c r="AA40" t="s">
        <v>173</v>
      </c>
      <c r="AB40">
        <v>4924</v>
      </c>
      <c r="AC40" t="s">
        <v>175</v>
      </c>
      <c r="AD40">
        <v>1</v>
      </c>
      <c r="AE40" t="s">
        <v>48</v>
      </c>
      <c r="AF40">
        <v>8</v>
      </c>
      <c r="AG40" t="s">
        <v>79</v>
      </c>
      <c r="AH40" t="s">
        <v>79</v>
      </c>
      <c r="AI40" t="s">
        <v>79</v>
      </c>
      <c r="AJ40" t="s">
        <v>79</v>
      </c>
      <c r="AK40" t="s">
        <v>79</v>
      </c>
      <c r="AL40" t="s">
        <v>79</v>
      </c>
      <c r="AM40" t="s">
        <v>79</v>
      </c>
      <c r="AN40" t="s">
        <v>86</v>
      </c>
      <c r="AO40" t="s">
        <v>86</v>
      </c>
      <c r="AP40" t="s">
        <v>86</v>
      </c>
      <c r="AQ40" t="s">
        <v>79</v>
      </c>
      <c r="AR40" t="s">
        <v>86</v>
      </c>
      <c r="AS40" t="s">
        <v>86</v>
      </c>
    </row>
    <row r="41" spans="1:45" x14ac:dyDescent="0.3">
      <c r="A41">
        <v>53</v>
      </c>
      <c r="B41" t="s">
        <v>5</v>
      </c>
      <c r="C41" t="s">
        <v>10</v>
      </c>
      <c r="D41" t="s">
        <v>50</v>
      </c>
      <c r="E41">
        <v>0.16666667199999999</v>
      </c>
      <c r="F41">
        <v>0.5</v>
      </c>
      <c r="G41">
        <v>0.333333343</v>
      </c>
      <c r="H41">
        <v>0</v>
      </c>
      <c r="I41">
        <v>50</v>
      </c>
      <c r="J41">
        <v>41.603999999999999</v>
      </c>
      <c r="K41">
        <v>43.533999999999999</v>
      </c>
      <c r="L41">
        <v>32.421999999999997</v>
      </c>
      <c r="M41">
        <v>22.786999999999999</v>
      </c>
      <c r="N41">
        <v>39.994</v>
      </c>
      <c r="O41">
        <v>27.542999999999999</v>
      </c>
      <c r="P41">
        <v>24.716000000000001</v>
      </c>
      <c r="Q41">
        <v>14.634</v>
      </c>
      <c r="R41">
        <v>6.7839999999999998</v>
      </c>
      <c r="S41">
        <v>0</v>
      </c>
      <c r="T41">
        <v>0</v>
      </c>
      <c r="U41" t="s">
        <v>171</v>
      </c>
      <c r="V41">
        <v>6222.6</v>
      </c>
      <c r="W41" t="s">
        <v>172</v>
      </c>
      <c r="X41" t="s">
        <v>171</v>
      </c>
      <c r="Y41">
        <v>12276.1</v>
      </c>
      <c r="Z41" t="s">
        <v>172</v>
      </c>
      <c r="AA41" t="s">
        <v>171</v>
      </c>
      <c r="AB41">
        <v>6151.9</v>
      </c>
      <c r="AC41" t="s">
        <v>172</v>
      </c>
      <c r="AD41">
        <v>1</v>
      </c>
      <c r="AE41" t="s">
        <v>48</v>
      </c>
      <c r="AF41">
        <v>11</v>
      </c>
      <c r="AG41" t="s">
        <v>79</v>
      </c>
      <c r="AH41" t="s">
        <v>79</v>
      </c>
      <c r="AI41" t="s">
        <v>79</v>
      </c>
      <c r="AJ41" t="s">
        <v>79</v>
      </c>
      <c r="AK41" t="s">
        <v>79</v>
      </c>
      <c r="AL41" t="s">
        <v>79</v>
      </c>
      <c r="AM41" t="s">
        <v>79</v>
      </c>
      <c r="AN41" t="s">
        <v>79</v>
      </c>
      <c r="AO41" t="s">
        <v>79</v>
      </c>
      <c r="AP41" t="s">
        <v>79</v>
      </c>
      <c r="AQ41" t="s">
        <v>79</v>
      </c>
      <c r="AR41" t="s">
        <v>86</v>
      </c>
      <c r="AS41" t="s">
        <v>86</v>
      </c>
    </row>
    <row r="42" spans="1:45" x14ac:dyDescent="0.3">
      <c r="A42">
        <v>56</v>
      </c>
      <c r="B42" t="s">
        <v>2</v>
      </c>
      <c r="C42" t="s">
        <v>11</v>
      </c>
      <c r="D42" t="s">
        <v>55</v>
      </c>
      <c r="E42">
        <v>0.333333343</v>
      </c>
      <c r="F42">
        <v>0.333333343</v>
      </c>
      <c r="G42">
        <v>0.333333343</v>
      </c>
      <c r="H42">
        <v>0</v>
      </c>
      <c r="I42">
        <v>33.33</v>
      </c>
      <c r="J42">
        <v>46.597000000000001</v>
      </c>
      <c r="K42">
        <v>30.126999999999999</v>
      </c>
      <c r="L42">
        <v>22.928000000000001</v>
      </c>
      <c r="M42">
        <v>21.248000000000001</v>
      </c>
      <c r="N42">
        <v>36.911999999999999</v>
      </c>
      <c r="O42">
        <v>38.688000000000002</v>
      </c>
      <c r="P42">
        <v>39.399000000000001</v>
      </c>
      <c r="Q42">
        <v>16.103999999999999</v>
      </c>
      <c r="R42">
        <v>13.464</v>
      </c>
      <c r="S42">
        <v>0</v>
      </c>
      <c r="T42">
        <v>0</v>
      </c>
      <c r="U42" t="s">
        <v>171</v>
      </c>
      <c r="V42">
        <v>7424.2</v>
      </c>
      <c r="W42" t="s">
        <v>174</v>
      </c>
      <c r="X42" t="s">
        <v>171</v>
      </c>
      <c r="Y42">
        <v>3255.4</v>
      </c>
      <c r="Z42" t="s">
        <v>174</v>
      </c>
      <c r="AA42" t="s">
        <v>171</v>
      </c>
      <c r="AB42">
        <v>16480</v>
      </c>
      <c r="AC42" t="s">
        <v>174</v>
      </c>
      <c r="AD42">
        <v>1</v>
      </c>
      <c r="AE42" t="s">
        <v>48</v>
      </c>
      <c r="AF42">
        <v>7</v>
      </c>
      <c r="AG42" t="s">
        <v>79</v>
      </c>
      <c r="AH42" t="s">
        <v>79</v>
      </c>
      <c r="AI42" t="s">
        <v>79</v>
      </c>
      <c r="AJ42" t="s">
        <v>79</v>
      </c>
      <c r="AK42" t="s">
        <v>79</v>
      </c>
      <c r="AL42" t="s">
        <v>79</v>
      </c>
      <c r="AM42" t="s">
        <v>86</v>
      </c>
      <c r="AN42" t="s">
        <v>86</v>
      </c>
      <c r="AO42" t="s">
        <v>86</v>
      </c>
      <c r="AP42" t="s">
        <v>86</v>
      </c>
      <c r="AQ42" t="s">
        <v>79</v>
      </c>
      <c r="AR42" t="s">
        <v>86</v>
      </c>
      <c r="AS42" t="s">
        <v>86</v>
      </c>
    </row>
    <row r="43" spans="1:45" x14ac:dyDescent="0.3">
      <c r="A43">
        <v>57</v>
      </c>
      <c r="B43" t="s">
        <v>2</v>
      </c>
      <c r="C43" t="s">
        <v>11</v>
      </c>
      <c r="D43" t="s">
        <v>58</v>
      </c>
      <c r="E43">
        <v>0</v>
      </c>
      <c r="F43">
        <v>0.333333343</v>
      </c>
      <c r="G43">
        <v>0.333333343</v>
      </c>
      <c r="H43">
        <v>0.333333343</v>
      </c>
      <c r="I43">
        <v>33.33</v>
      </c>
      <c r="J43">
        <v>31.779</v>
      </c>
      <c r="K43">
        <v>21.577000000000002</v>
      </c>
      <c r="L43">
        <v>30.709</v>
      </c>
      <c r="M43">
        <v>22.702000000000002</v>
      </c>
      <c r="N43">
        <v>68.867999999999995</v>
      </c>
      <c r="O43">
        <v>44.518000000000001</v>
      </c>
      <c r="P43">
        <v>92.664000000000001</v>
      </c>
      <c r="Q43">
        <v>20.167999999999999</v>
      </c>
      <c r="R43">
        <v>15.297000000000001</v>
      </c>
      <c r="S43">
        <v>0</v>
      </c>
      <c r="T43">
        <v>0</v>
      </c>
      <c r="U43" t="s">
        <v>171</v>
      </c>
      <c r="V43">
        <v>8654.9</v>
      </c>
      <c r="W43" t="s">
        <v>172</v>
      </c>
      <c r="X43" t="s">
        <v>171</v>
      </c>
      <c r="Y43">
        <v>27858.2</v>
      </c>
      <c r="Z43" t="s">
        <v>172</v>
      </c>
      <c r="AA43" t="s">
        <v>171</v>
      </c>
      <c r="AB43">
        <v>66005.7</v>
      </c>
      <c r="AC43" t="s">
        <v>172</v>
      </c>
      <c r="AD43">
        <v>1</v>
      </c>
      <c r="AE43" t="s">
        <v>48</v>
      </c>
      <c r="AF43">
        <v>12</v>
      </c>
      <c r="AG43" t="s">
        <v>79</v>
      </c>
      <c r="AH43" t="s">
        <v>79</v>
      </c>
      <c r="AI43" t="s">
        <v>79</v>
      </c>
      <c r="AJ43" t="s">
        <v>79</v>
      </c>
      <c r="AK43" t="s">
        <v>79</v>
      </c>
      <c r="AL43" t="s">
        <v>79</v>
      </c>
      <c r="AM43" t="s">
        <v>79</v>
      </c>
      <c r="AN43" t="s">
        <v>79</v>
      </c>
      <c r="AO43" t="s">
        <v>79</v>
      </c>
      <c r="AP43" t="s">
        <v>79</v>
      </c>
      <c r="AQ43" t="s">
        <v>79</v>
      </c>
      <c r="AR43" t="s">
        <v>86</v>
      </c>
      <c r="AS43" t="s">
        <v>79</v>
      </c>
    </row>
    <row r="44" spans="1:45" x14ac:dyDescent="0.3">
      <c r="A44">
        <v>6</v>
      </c>
      <c r="B44" t="s">
        <v>2</v>
      </c>
      <c r="C44" t="s">
        <v>9</v>
      </c>
      <c r="D44" t="s">
        <v>59</v>
      </c>
      <c r="E44">
        <v>0.333333343</v>
      </c>
      <c r="F44">
        <v>0.16666667199999999</v>
      </c>
      <c r="G44">
        <v>0.333333343</v>
      </c>
      <c r="H44">
        <v>0.16666667199999999</v>
      </c>
      <c r="I44">
        <v>33.33</v>
      </c>
      <c r="J44">
        <v>74.125</v>
      </c>
      <c r="K44">
        <v>36.868000000000002</v>
      </c>
      <c r="L44">
        <v>51.475999999999999</v>
      </c>
      <c r="M44">
        <v>21.914999999999999</v>
      </c>
      <c r="N44">
        <v>31.079000000000001</v>
      </c>
      <c r="O44">
        <v>35.686999999999998</v>
      </c>
      <c r="P44">
        <v>50.564999999999998</v>
      </c>
      <c r="Q44">
        <v>20.004000000000001</v>
      </c>
      <c r="R44">
        <v>23.552</v>
      </c>
      <c r="S44">
        <v>0</v>
      </c>
      <c r="T44">
        <v>1</v>
      </c>
      <c r="U44" t="s">
        <v>171</v>
      </c>
      <c r="V44">
        <v>7801.8</v>
      </c>
      <c r="W44" t="s">
        <v>172</v>
      </c>
      <c r="X44" t="s">
        <v>173</v>
      </c>
      <c r="Y44">
        <v>5599.9</v>
      </c>
      <c r="Z44" t="s">
        <v>172</v>
      </c>
      <c r="AA44" t="s">
        <v>171</v>
      </c>
      <c r="AB44">
        <v>6439.3</v>
      </c>
      <c r="AC44" t="s">
        <v>172</v>
      </c>
      <c r="AD44">
        <v>1</v>
      </c>
      <c r="AE44" t="s">
        <v>48</v>
      </c>
      <c r="AF44">
        <v>9</v>
      </c>
      <c r="AG44" t="s">
        <v>79</v>
      </c>
      <c r="AH44" t="s">
        <v>79</v>
      </c>
      <c r="AI44" t="s">
        <v>79</v>
      </c>
      <c r="AJ44" t="s">
        <v>79</v>
      </c>
      <c r="AK44" t="s">
        <v>79</v>
      </c>
      <c r="AL44" t="s">
        <v>79</v>
      </c>
      <c r="AM44" t="s">
        <v>86</v>
      </c>
      <c r="AN44" t="s">
        <v>79</v>
      </c>
      <c r="AO44" t="s">
        <v>86</v>
      </c>
      <c r="AP44" t="s">
        <v>79</v>
      </c>
      <c r="AQ44" t="s">
        <v>79</v>
      </c>
      <c r="AR44" t="s">
        <v>86</v>
      </c>
      <c r="AS44" t="s">
        <v>86</v>
      </c>
    </row>
    <row r="45" spans="1:45" x14ac:dyDescent="0.3">
      <c r="A45">
        <v>8</v>
      </c>
      <c r="B45" t="s">
        <v>2</v>
      </c>
      <c r="C45" t="s">
        <v>10</v>
      </c>
      <c r="D45" t="s">
        <v>51</v>
      </c>
      <c r="E45">
        <v>0.5</v>
      </c>
      <c r="F45">
        <v>0</v>
      </c>
      <c r="G45">
        <v>0.16666667199999999</v>
      </c>
      <c r="H45">
        <v>0.333333343</v>
      </c>
      <c r="I45">
        <v>50</v>
      </c>
      <c r="J45">
        <v>51.917999999999999</v>
      </c>
      <c r="K45">
        <v>75.022000000000006</v>
      </c>
      <c r="L45">
        <v>23.405999999999999</v>
      </c>
      <c r="M45">
        <v>98.388999999999996</v>
      </c>
      <c r="N45">
        <v>50.454999999999998</v>
      </c>
      <c r="O45">
        <v>32.052</v>
      </c>
      <c r="P45">
        <v>33.203000000000003</v>
      </c>
      <c r="Q45">
        <v>31.15</v>
      </c>
      <c r="R45">
        <v>8.9459999999999997</v>
      </c>
      <c r="S45">
        <v>0</v>
      </c>
      <c r="T45">
        <v>0</v>
      </c>
      <c r="U45" t="s">
        <v>171</v>
      </c>
      <c r="V45">
        <v>34246.300000000003</v>
      </c>
      <c r="W45" t="s">
        <v>172</v>
      </c>
      <c r="X45" t="s">
        <v>171</v>
      </c>
      <c r="Y45">
        <v>11044.9</v>
      </c>
      <c r="Z45" t="s">
        <v>172</v>
      </c>
      <c r="AA45" t="s">
        <v>171</v>
      </c>
      <c r="AB45">
        <v>15645.2</v>
      </c>
      <c r="AC45" t="s">
        <v>172</v>
      </c>
      <c r="AD45">
        <v>1</v>
      </c>
      <c r="AE45" t="s">
        <v>48</v>
      </c>
      <c r="AF45">
        <v>11</v>
      </c>
      <c r="AG45" t="s">
        <v>79</v>
      </c>
      <c r="AH45" t="s">
        <v>79</v>
      </c>
      <c r="AI45" t="s">
        <v>79</v>
      </c>
      <c r="AJ45" t="s">
        <v>79</v>
      </c>
      <c r="AK45" t="s">
        <v>79</v>
      </c>
      <c r="AL45" t="s">
        <v>79</v>
      </c>
      <c r="AM45" t="s">
        <v>79</v>
      </c>
      <c r="AN45" t="s">
        <v>79</v>
      </c>
      <c r="AO45" t="s">
        <v>79</v>
      </c>
      <c r="AP45" t="s">
        <v>79</v>
      </c>
      <c r="AQ45" t="s">
        <v>79</v>
      </c>
      <c r="AR45" t="s">
        <v>86</v>
      </c>
      <c r="AS45" t="s">
        <v>86</v>
      </c>
    </row>
    <row r="46" spans="1:45" x14ac:dyDescent="0.3">
      <c r="A46">
        <v>9</v>
      </c>
      <c r="B46" t="s">
        <v>2</v>
      </c>
      <c r="C46" t="s">
        <v>10</v>
      </c>
      <c r="D46" t="s">
        <v>60</v>
      </c>
      <c r="E46">
        <v>0.16666667199999999</v>
      </c>
      <c r="F46">
        <v>0.16666667199999999</v>
      </c>
      <c r="G46">
        <v>0.333333343</v>
      </c>
      <c r="H46">
        <v>0.333333343</v>
      </c>
      <c r="I46">
        <v>33.33</v>
      </c>
      <c r="J46">
        <v>38.087000000000003</v>
      </c>
      <c r="K46">
        <v>25.858000000000001</v>
      </c>
      <c r="L46">
        <v>20.983000000000001</v>
      </c>
      <c r="M46">
        <v>21.667999999999999</v>
      </c>
      <c r="N46">
        <v>32.768999999999998</v>
      </c>
      <c r="O46">
        <v>26.315000000000001</v>
      </c>
      <c r="P46">
        <v>21.02</v>
      </c>
      <c r="Q46">
        <v>15.487</v>
      </c>
      <c r="R46">
        <v>9.5730000000000004</v>
      </c>
      <c r="S46">
        <v>0</v>
      </c>
      <c r="T46">
        <v>0</v>
      </c>
      <c r="U46" t="s">
        <v>171</v>
      </c>
      <c r="V46">
        <v>7111.8</v>
      </c>
      <c r="W46" t="s">
        <v>174</v>
      </c>
      <c r="X46" t="s">
        <v>171</v>
      </c>
      <c r="Y46">
        <v>8108.3</v>
      </c>
      <c r="Z46" t="s">
        <v>174</v>
      </c>
      <c r="AA46" t="s">
        <v>173</v>
      </c>
      <c r="AB46">
        <v>6581.8</v>
      </c>
      <c r="AC46" t="s">
        <v>174</v>
      </c>
      <c r="AD46">
        <v>1</v>
      </c>
      <c r="AE46" t="s">
        <v>48</v>
      </c>
      <c r="AF46">
        <v>8</v>
      </c>
      <c r="AG46" t="s">
        <v>79</v>
      </c>
      <c r="AH46" t="s">
        <v>79</v>
      </c>
      <c r="AI46" t="s">
        <v>79</v>
      </c>
      <c r="AJ46" t="s">
        <v>79</v>
      </c>
      <c r="AK46" t="s">
        <v>79</v>
      </c>
      <c r="AL46" t="s">
        <v>79</v>
      </c>
      <c r="AM46" t="s">
        <v>86</v>
      </c>
      <c r="AN46" t="s">
        <v>86</v>
      </c>
      <c r="AO46" t="s">
        <v>86</v>
      </c>
      <c r="AP46" t="s">
        <v>86</v>
      </c>
      <c r="AQ46" t="s">
        <v>79</v>
      </c>
      <c r="AR46" t="s">
        <v>86</v>
      </c>
      <c r="AS46" t="s">
        <v>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287A5-8ACA-4709-A713-32752815B102}">
  <dimension ref="A1:AC51"/>
  <sheetViews>
    <sheetView workbookViewId="0">
      <selection activeCell="Q37" sqref="Q37"/>
    </sheetView>
  </sheetViews>
  <sheetFormatPr defaultRowHeight="14.4" x14ac:dyDescent="0.3"/>
  <cols>
    <col min="2" max="2" width="29.109375" bestFit="1" customWidth="1"/>
    <col min="16" max="16" width="17.109375" customWidth="1"/>
    <col min="20" max="20" width="17.77734375" bestFit="1" customWidth="1"/>
    <col min="24" max="24" width="17.77734375" bestFit="1" customWidth="1"/>
    <col min="28" max="28" width="17.77734375" bestFit="1" customWidth="1"/>
  </cols>
  <sheetData>
    <row r="1" spans="1:29" x14ac:dyDescent="0.3">
      <c r="A1" t="s">
        <v>12</v>
      </c>
      <c r="B1" t="s">
        <v>106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</row>
    <row r="2" spans="1:29" x14ac:dyDescent="0.3">
      <c r="A2">
        <v>1</v>
      </c>
      <c r="B2" t="s">
        <v>25</v>
      </c>
      <c r="C2" t="s">
        <v>171</v>
      </c>
      <c r="D2">
        <v>7540.5</v>
      </c>
      <c r="E2" t="s">
        <v>172</v>
      </c>
      <c r="F2" t="s">
        <v>173</v>
      </c>
      <c r="G2">
        <v>9770.7999999999993</v>
      </c>
      <c r="H2" t="s">
        <v>172</v>
      </c>
      <c r="I2" t="s">
        <v>173</v>
      </c>
      <c r="J2">
        <v>6437.9</v>
      </c>
      <c r="K2" t="s">
        <v>172</v>
      </c>
    </row>
    <row r="3" spans="1:29" x14ac:dyDescent="0.3">
      <c r="A3">
        <v>10</v>
      </c>
      <c r="B3" t="s">
        <v>49</v>
      </c>
      <c r="C3" t="s">
        <v>171</v>
      </c>
      <c r="D3">
        <v>6653.5</v>
      </c>
      <c r="E3" t="s">
        <v>174</v>
      </c>
      <c r="F3" t="s">
        <v>171</v>
      </c>
      <c r="G3">
        <v>3239.6</v>
      </c>
      <c r="H3" t="s">
        <v>174</v>
      </c>
      <c r="I3" t="s">
        <v>171</v>
      </c>
      <c r="J3">
        <v>3681.1</v>
      </c>
      <c r="K3" t="s">
        <v>174</v>
      </c>
    </row>
    <row r="4" spans="1:29" x14ac:dyDescent="0.3">
      <c r="A4">
        <v>11</v>
      </c>
      <c r="B4" t="s">
        <v>50</v>
      </c>
      <c r="C4" t="s">
        <v>171</v>
      </c>
      <c r="D4">
        <v>840</v>
      </c>
      <c r="E4" t="s">
        <v>172</v>
      </c>
      <c r="F4" t="s">
        <v>171</v>
      </c>
      <c r="G4">
        <v>698</v>
      </c>
      <c r="H4" t="s">
        <v>172</v>
      </c>
      <c r="I4" t="s">
        <v>171</v>
      </c>
      <c r="J4">
        <v>557</v>
      </c>
      <c r="K4" t="s">
        <v>172</v>
      </c>
      <c r="P4" s="19" t="s">
        <v>184</v>
      </c>
      <c r="T4" s="19" t="s">
        <v>185</v>
      </c>
      <c r="X4" s="19" t="s">
        <v>186</v>
      </c>
      <c r="AB4" s="19" t="s">
        <v>187</v>
      </c>
    </row>
    <row r="5" spans="1:29" x14ac:dyDescent="0.3">
      <c r="A5">
        <v>12</v>
      </c>
      <c r="B5" t="s">
        <v>49</v>
      </c>
      <c r="C5" t="s">
        <v>171</v>
      </c>
      <c r="D5">
        <v>7209.3</v>
      </c>
      <c r="E5" t="s">
        <v>172</v>
      </c>
      <c r="F5" t="s">
        <v>173</v>
      </c>
      <c r="G5">
        <v>6696.2</v>
      </c>
      <c r="H5" t="s">
        <v>172</v>
      </c>
      <c r="I5" t="s">
        <v>173</v>
      </c>
      <c r="J5">
        <v>4837</v>
      </c>
      <c r="K5" t="s">
        <v>172</v>
      </c>
    </row>
    <row r="6" spans="1:29" x14ac:dyDescent="0.3">
      <c r="A6">
        <v>13</v>
      </c>
      <c r="B6" t="s">
        <v>49</v>
      </c>
      <c r="C6" t="s">
        <v>173</v>
      </c>
      <c r="D6">
        <v>13245.4</v>
      </c>
      <c r="E6" t="s">
        <v>175</v>
      </c>
      <c r="F6" t="s">
        <v>171</v>
      </c>
      <c r="G6">
        <v>2214.5</v>
      </c>
      <c r="H6" t="s">
        <v>174</v>
      </c>
      <c r="I6" t="s">
        <v>171</v>
      </c>
      <c r="J6">
        <v>5077</v>
      </c>
      <c r="K6" t="s">
        <v>174</v>
      </c>
      <c r="P6" s="21" t="s">
        <v>176</v>
      </c>
      <c r="Q6" s="21">
        <f>SUM(C47:I47)</f>
        <v>93</v>
      </c>
      <c r="T6" s="21" t="s">
        <v>176</v>
      </c>
      <c r="U6" s="21">
        <f>C47</f>
        <v>37</v>
      </c>
      <c r="X6" s="21" t="s">
        <v>176</v>
      </c>
      <c r="Y6" s="21">
        <f>F47</f>
        <v>30</v>
      </c>
      <c r="AB6" s="21" t="s">
        <v>176</v>
      </c>
      <c r="AC6" s="21">
        <f>I47</f>
        <v>26</v>
      </c>
    </row>
    <row r="7" spans="1:29" x14ac:dyDescent="0.3">
      <c r="A7">
        <v>14</v>
      </c>
      <c r="B7" t="s">
        <v>50</v>
      </c>
      <c r="C7" t="s">
        <v>171</v>
      </c>
      <c r="D7">
        <v>14686.3</v>
      </c>
      <c r="E7" t="s">
        <v>172</v>
      </c>
      <c r="F7" t="s">
        <v>171</v>
      </c>
      <c r="G7">
        <v>60805.4</v>
      </c>
      <c r="H7" t="s">
        <v>172</v>
      </c>
      <c r="I7" t="s">
        <v>171</v>
      </c>
      <c r="J7">
        <v>27030.3</v>
      </c>
      <c r="K7" t="s">
        <v>172</v>
      </c>
      <c r="P7" s="21" t="s">
        <v>177</v>
      </c>
      <c r="Q7" s="21">
        <f>SUM(C48:I48)</f>
        <v>42</v>
      </c>
      <c r="T7" s="21" t="s">
        <v>177</v>
      </c>
      <c r="U7" s="21">
        <f>C48</f>
        <v>8</v>
      </c>
      <c r="X7" s="21" t="s">
        <v>177</v>
      </c>
      <c r="Y7" s="21">
        <f>F48</f>
        <v>15</v>
      </c>
      <c r="AB7" s="21" t="s">
        <v>177</v>
      </c>
      <c r="AC7" s="21">
        <f>I48</f>
        <v>19</v>
      </c>
    </row>
    <row r="8" spans="1:29" x14ac:dyDescent="0.3">
      <c r="A8">
        <v>15</v>
      </c>
      <c r="B8" t="s">
        <v>51</v>
      </c>
      <c r="C8" t="s">
        <v>171</v>
      </c>
      <c r="D8">
        <v>6536.3</v>
      </c>
      <c r="E8" t="s">
        <v>174</v>
      </c>
      <c r="F8" t="s">
        <v>171</v>
      </c>
      <c r="G8">
        <v>2968.9</v>
      </c>
      <c r="H8" t="s">
        <v>172</v>
      </c>
      <c r="I8" t="s">
        <v>171</v>
      </c>
      <c r="J8">
        <v>6810.9</v>
      </c>
      <c r="K8" t="s">
        <v>172</v>
      </c>
      <c r="P8" s="21" t="s">
        <v>178</v>
      </c>
      <c r="Q8" s="21">
        <f>AVERAGE(D2:D46,G2:G46,J2:J46)</f>
        <v>9533.7118518518546</v>
      </c>
      <c r="T8" s="21" t="s">
        <v>178</v>
      </c>
      <c r="U8" s="21">
        <f>D51</f>
        <v>9694.057777777778</v>
      </c>
      <c r="X8" s="21" t="s">
        <v>178</v>
      </c>
      <c r="Y8" s="21">
        <f>G51</f>
        <v>9046.6422222222245</v>
      </c>
      <c r="AB8" s="21" t="s">
        <v>178</v>
      </c>
      <c r="AC8" s="21">
        <f>J51</f>
        <v>9860.4355555555558</v>
      </c>
    </row>
    <row r="9" spans="1:29" x14ac:dyDescent="0.3">
      <c r="A9">
        <v>17</v>
      </c>
      <c r="B9" t="s">
        <v>52</v>
      </c>
      <c r="C9" t="s">
        <v>171</v>
      </c>
      <c r="D9">
        <v>17356.2</v>
      </c>
      <c r="E9" t="s">
        <v>172</v>
      </c>
      <c r="F9" t="s">
        <v>173</v>
      </c>
      <c r="G9">
        <v>49825.3</v>
      </c>
      <c r="H9" t="s">
        <v>172</v>
      </c>
      <c r="I9" t="s">
        <v>171</v>
      </c>
      <c r="J9">
        <v>57427.6</v>
      </c>
      <c r="K9" t="s">
        <v>172</v>
      </c>
      <c r="P9" s="21" t="s">
        <v>181</v>
      </c>
      <c r="Q9" s="22">
        <f xml:space="preserve"> (Q6 / SUM(Q6:Q7))</f>
        <v>0.68888888888888888</v>
      </c>
      <c r="T9" s="21" t="s">
        <v>181</v>
      </c>
      <c r="U9" s="22">
        <f xml:space="preserve"> (U6 / SUM(U6:U7))</f>
        <v>0.82222222222222219</v>
      </c>
      <c r="X9" s="21" t="s">
        <v>181</v>
      </c>
      <c r="Y9" s="22">
        <f xml:space="preserve"> (Y6 / SUM(Y6:Y7))</f>
        <v>0.66666666666666663</v>
      </c>
      <c r="AB9" s="21" t="s">
        <v>181</v>
      </c>
      <c r="AC9" s="22">
        <f xml:space="preserve"> (AC6 / SUM(AC6:AC7))</f>
        <v>0.57777777777777772</v>
      </c>
    </row>
    <row r="10" spans="1:29" x14ac:dyDescent="0.3">
      <c r="A10">
        <v>18</v>
      </c>
      <c r="B10" t="s">
        <v>50</v>
      </c>
      <c r="C10" t="s">
        <v>173</v>
      </c>
      <c r="D10">
        <v>17989.099999999999</v>
      </c>
      <c r="E10" t="s">
        <v>172</v>
      </c>
      <c r="F10" t="s">
        <v>173</v>
      </c>
      <c r="G10">
        <v>10180.799999999999</v>
      </c>
      <c r="H10" t="s">
        <v>172</v>
      </c>
      <c r="I10" t="s">
        <v>173</v>
      </c>
      <c r="J10">
        <v>9244.5</v>
      </c>
      <c r="K10" t="s">
        <v>172</v>
      </c>
      <c r="P10" s="21" t="s">
        <v>182</v>
      </c>
      <c r="Q10" s="22">
        <f>(Q7 / SUM(Q6:Q7))</f>
        <v>0.31111111111111112</v>
      </c>
      <c r="T10" s="21" t="s">
        <v>182</v>
      </c>
      <c r="U10" s="22">
        <f>(U7 / SUM(U6:U7))</f>
        <v>0.17777777777777778</v>
      </c>
      <c r="X10" s="21" t="s">
        <v>182</v>
      </c>
      <c r="Y10" s="22">
        <f>(Y7 / SUM(Y6:Y7))</f>
        <v>0.33333333333333331</v>
      </c>
      <c r="AB10" s="21" t="s">
        <v>182</v>
      </c>
      <c r="AC10" s="22">
        <f>(AC7 / SUM(AC6:AC7))</f>
        <v>0.42222222222222222</v>
      </c>
    </row>
    <row r="11" spans="1:29" x14ac:dyDescent="0.3">
      <c r="A11">
        <v>2</v>
      </c>
      <c r="B11" t="s">
        <v>50</v>
      </c>
      <c r="C11" t="s">
        <v>173</v>
      </c>
      <c r="D11">
        <v>1983.3</v>
      </c>
      <c r="E11" t="s">
        <v>174</v>
      </c>
      <c r="F11" t="s">
        <v>171</v>
      </c>
      <c r="G11">
        <v>1744</v>
      </c>
      <c r="H11" t="s">
        <v>174</v>
      </c>
      <c r="I11" t="s">
        <v>173</v>
      </c>
      <c r="J11">
        <v>1215.7</v>
      </c>
      <c r="K11" t="s">
        <v>174</v>
      </c>
    </row>
    <row r="12" spans="1:29" x14ac:dyDescent="0.3">
      <c r="A12">
        <v>20</v>
      </c>
      <c r="B12" t="s">
        <v>50</v>
      </c>
      <c r="C12" t="s">
        <v>171</v>
      </c>
      <c r="D12">
        <v>8437.4</v>
      </c>
      <c r="E12" t="s">
        <v>172</v>
      </c>
      <c r="F12" t="s">
        <v>173</v>
      </c>
      <c r="G12">
        <v>5901</v>
      </c>
      <c r="H12" t="s">
        <v>172</v>
      </c>
      <c r="I12" t="s">
        <v>171</v>
      </c>
      <c r="J12">
        <v>6271.1</v>
      </c>
      <c r="K12" t="s">
        <v>172</v>
      </c>
    </row>
    <row r="13" spans="1:29" x14ac:dyDescent="0.3">
      <c r="A13">
        <v>22</v>
      </c>
      <c r="B13" t="s">
        <v>53</v>
      </c>
      <c r="C13" t="s">
        <v>171</v>
      </c>
      <c r="D13">
        <v>9287.9</v>
      </c>
      <c r="E13" t="s">
        <v>174</v>
      </c>
      <c r="F13" t="s">
        <v>171</v>
      </c>
      <c r="G13">
        <v>3352</v>
      </c>
      <c r="H13" t="s">
        <v>174</v>
      </c>
      <c r="I13" t="s">
        <v>171</v>
      </c>
      <c r="J13">
        <v>2344</v>
      </c>
      <c r="K13" t="s">
        <v>174</v>
      </c>
    </row>
    <row r="14" spans="1:29" x14ac:dyDescent="0.3">
      <c r="A14">
        <v>24</v>
      </c>
      <c r="B14" t="s">
        <v>54</v>
      </c>
      <c r="C14" t="s">
        <v>171</v>
      </c>
      <c r="D14">
        <v>1157.5999999999999</v>
      </c>
      <c r="E14" t="s">
        <v>174</v>
      </c>
      <c r="F14" t="s">
        <v>171</v>
      </c>
      <c r="G14">
        <v>1000.4</v>
      </c>
      <c r="H14" t="s">
        <v>172</v>
      </c>
      <c r="I14" t="s">
        <v>171</v>
      </c>
      <c r="J14">
        <v>772.7</v>
      </c>
      <c r="K14" t="s">
        <v>172</v>
      </c>
    </row>
    <row r="15" spans="1:29" x14ac:dyDescent="0.3">
      <c r="A15">
        <v>25</v>
      </c>
      <c r="B15" t="s">
        <v>25</v>
      </c>
      <c r="C15" t="s">
        <v>171</v>
      </c>
      <c r="D15">
        <v>5905.7</v>
      </c>
      <c r="E15" t="s">
        <v>174</v>
      </c>
      <c r="F15" t="s">
        <v>171</v>
      </c>
      <c r="G15">
        <v>3486</v>
      </c>
      <c r="H15" t="s">
        <v>174</v>
      </c>
      <c r="I15" t="s">
        <v>171</v>
      </c>
      <c r="J15">
        <v>4010.4</v>
      </c>
      <c r="K15" t="s">
        <v>174</v>
      </c>
    </row>
    <row r="16" spans="1:29" x14ac:dyDescent="0.3">
      <c r="A16">
        <v>26</v>
      </c>
      <c r="B16" t="s">
        <v>49</v>
      </c>
      <c r="C16" t="s">
        <v>171</v>
      </c>
      <c r="D16">
        <v>8171</v>
      </c>
      <c r="E16" t="s">
        <v>174</v>
      </c>
      <c r="F16" t="s">
        <v>171</v>
      </c>
      <c r="G16">
        <v>5464</v>
      </c>
      <c r="H16" t="s">
        <v>174</v>
      </c>
      <c r="I16" t="s">
        <v>173</v>
      </c>
      <c r="J16">
        <v>7813.8</v>
      </c>
      <c r="K16" t="s">
        <v>172</v>
      </c>
    </row>
    <row r="17" spans="1:11" x14ac:dyDescent="0.3">
      <c r="A17">
        <v>27</v>
      </c>
      <c r="B17" t="s">
        <v>51</v>
      </c>
      <c r="C17" t="s">
        <v>171</v>
      </c>
      <c r="D17">
        <v>30603.4</v>
      </c>
      <c r="E17" t="s">
        <v>172</v>
      </c>
      <c r="F17" t="s">
        <v>171</v>
      </c>
      <c r="G17">
        <v>4297</v>
      </c>
      <c r="H17" t="s">
        <v>172</v>
      </c>
      <c r="I17" t="s">
        <v>171</v>
      </c>
      <c r="J17">
        <v>8996.7999999999993</v>
      </c>
      <c r="K17" t="s">
        <v>172</v>
      </c>
    </row>
    <row r="18" spans="1:11" x14ac:dyDescent="0.3">
      <c r="A18">
        <v>28</v>
      </c>
      <c r="B18" t="s">
        <v>49</v>
      </c>
      <c r="C18" t="s">
        <v>171</v>
      </c>
      <c r="D18">
        <v>5624</v>
      </c>
      <c r="E18" t="s">
        <v>174</v>
      </c>
      <c r="F18" t="s">
        <v>171</v>
      </c>
      <c r="G18">
        <v>3990</v>
      </c>
      <c r="H18" t="s">
        <v>174</v>
      </c>
      <c r="I18" t="s">
        <v>173</v>
      </c>
      <c r="J18">
        <v>9633</v>
      </c>
      <c r="K18" t="s">
        <v>174</v>
      </c>
    </row>
    <row r="19" spans="1:11" x14ac:dyDescent="0.3">
      <c r="A19">
        <v>29</v>
      </c>
      <c r="B19" t="s">
        <v>55</v>
      </c>
      <c r="C19" t="s">
        <v>171</v>
      </c>
      <c r="D19">
        <v>11127.3</v>
      </c>
      <c r="E19" t="s">
        <v>175</v>
      </c>
      <c r="F19" t="s">
        <v>173</v>
      </c>
      <c r="G19">
        <v>5588</v>
      </c>
      <c r="H19" t="s">
        <v>175</v>
      </c>
      <c r="I19" t="s">
        <v>171</v>
      </c>
      <c r="J19">
        <v>8952.9</v>
      </c>
      <c r="K19" t="s">
        <v>174</v>
      </c>
    </row>
    <row r="20" spans="1:11" x14ac:dyDescent="0.3">
      <c r="A20">
        <v>3</v>
      </c>
      <c r="B20" t="s">
        <v>51</v>
      </c>
      <c r="C20" t="s">
        <v>173</v>
      </c>
      <c r="D20">
        <v>5302.9</v>
      </c>
      <c r="E20" t="s">
        <v>174</v>
      </c>
      <c r="F20" t="s">
        <v>173</v>
      </c>
      <c r="G20">
        <v>1013.9</v>
      </c>
      <c r="H20" t="s">
        <v>174</v>
      </c>
      <c r="I20" t="s">
        <v>173</v>
      </c>
      <c r="J20">
        <v>1206</v>
      </c>
      <c r="K20" t="s">
        <v>174</v>
      </c>
    </row>
    <row r="21" spans="1:11" x14ac:dyDescent="0.3">
      <c r="A21">
        <v>31</v>
      </c>
      <c r="B21" t="s">
        <v>25</v>
      </c>
      <c r="C21" t="s">
        <v>171</v>
      </c>
      <c r="D21">
        <v>18522.400000000001</v>
      </c>
      <c r="E21" t="s">
        <v>174</v>
      </c>
      <c r="F21" t="s">
        <v>171</v>
      </c>
      <c r="G21">
        <v>1768.5</v>
      </c>
      <c r="H21" t="s">
        <v>172</v>
      </c>
      <c r="I21" t="s">
        <v>171</v>
      </c>
      <c r="J21">
        <v>3324.7</v>
      </c>
      <c r="K21" t="s">
        <v>172</v>
      </c>
    </row>
    <row r="22" spans="1:11" x14ac:dyDescent="0.3">
      <c r="A22">
        <v>33</v>
      </c>
      <c r="B22" t="s">
        <v>56</v>
      </c>
      <c r="C22" t="s">
        <v>171</v>
      </c>
      <c r="D22">
        <v>4634.8</v>
      </c>
      <c r="E22" t="s">
        <v>172</v>
      </c>
      <c r="F22" t="s">
        <v>173</v>
      </c>
      <c r="G22">
        <v>9905.2999999999993</v>
      </c>
      <c r="H22" t="s">
        <v>172</v>
      </c>
      <c r="I22" t="s">
        <v>173</v>
      </c>
      <c r="J22">
        <v>22361.1</v>
      </c>
      <c r="K22" t="s">
        <v>172</v>
      </c>
    </row>
    <row r="23" spans="1:11" x14ac:dyDescent="0.3">
      <c r="A23">
        <v>35</v>
      </c>
      <c r="B23" t="s">
        <v>55</v>
      </c>
      <c r="C23" t="s">
        <v>171</v>
      </c>
      <c r="D23">
        <v>15154.9</v>
      </c>
      <c r="E23" t="s">
        <v>172</v>
      </c>
      <c r="F23" t="s">
        <v>173</v>
      </c>
      <c r="G23">
        <v>11792.2</v>
      </c>
      <c r="H23" t="s">
        <v>172</v>
      </c>
      <c r="I23" t="s">
        <v>173</v>
      </c>
      <c r="J23">
        <v>8702.1</v>
      </c>
      <c r="K23" t="s">
        <v>172</v>
      </c>
    </row>
    <row r="24" spans="1:11" x14ac:dyDescent="0.3">
      <c r="A24">
        <v>38</v>
      </c>
      <c r="B24" t="s">
        <v>54</v>
      </c>
      <c r="C24" t="s">
        <v>173</v>
      </c>
      <c r="D24">
        <v>6231.6</v>
      </c>
      <c r="E24" t="s">
        <v>174</v>
      </c>
      <c r="F24" t="s">
        <v>173</v>
      </c>
      <c r="G24">
        <v>6111.9</v>
      </c>
      <c r="H24" t="s">
        <v>174</v>
      </c>
      <c r="I24" t="s">
        <v>173</v>
      </c>
      <c r="J24">
        <v>5079.8999999999996</v>
      </c>
      <c r="K24" t="s">
        <v>174</v>
      </c>
    </row>
    <row r="25" spans="1:11" x14ac:dyDescent="0.3">
      <c r="A25">
        <v>39</v>
      </c>
      <c r="B25" t="s">
        <v>49</v>
      </c>
      <c r="C25" t="s">
        <v>171</v>
      </c>
      <c r="D25">
        <v>19231</v>
      </c>
      <c r="E25" t="s">
        <v>172</v>
      </c>
      <c r="F25" t="s">
        <v>171</v>
      </c>
      <c r="G25">
        <v>6118.7</v>
      </c>
      <c r="H25" t="s">
        <v>172</v>
      </c>
      <c r="I25" t="s">
        <v>173</v>
      </c>
      <c r="J25">
        <v>8609.2999999999993</v>
      </c>
      <c r="K25" t="s">
        <v>172</v>
      </c>
    </row>
    <row r="26" spans="1:11" x14ac:dyDescent="0.3">
      <c r="A26">
        <v>4</v>
      </c>
      <c r="B26" t="s">
        <v>25</v>
      </c>
      <c r="C26" t="s">
        <v>173</v>
      </c>
      <c r="D26">
        <v>8862</v>
      </c>
      <c r="E26" t="s">
        <v>172</v>
      </c>
      <c r="F26" t="s">
        <v>173</v>
      </c>
      <c r="G26">
        <v>19204</v>
      </c>
      <c r="H26" t="s">
        <v>172</v>
      </c>
      <c r="I26" t="s">
        <v>173</v>
      </c>
      <c r="J26">
        <v>9773</v>
      </c>
      <c r="K26" t="s">
        <v>172</v>
      </c>
    </row>
    <row r="27" spans="1:11" x14ac:dyDescent="0.3">
      <c r="A27">
        <v>40</v>
      </c>
      <c r="B27" t="s">
        <v>57</v>
      </c>
      <c r="C27" t="s">
        <v>171</v>
      </c>
      <c r="D27">
        <v>7927.9</v>
      </c>
      <c r="E27" t="s">
        <v>174</v>
      </c>
      <c r="F27" t="s">
        <v>171</v>
      </c>
      <c r="G27">
        <v>1691.8</v>
      </c>
      <c r="H27" t="s">
        <v>174</v>
      </c>
      <c r="I27" t="s">
        <v>173</v>
      </c>
      <c r="J27">
        <v>3766.3</v>
      </c>
      <c r="K27" t="s">
        <v>172</v>
      </c>
    </row>
    <row r="28" spans="1:11" x14ac:dyDescent="0.3">
      <c r="A28">
        <v>41</v>
      </c>
      <c r="B28" t="s">
        <v>49</v>
      </c>
      <c r="C28" t="s">
        <v>171</v>
      </c>
      <c r="D28">
        <v>9027.7000000000007</v>
      </c>
      <c r="E28" t="s">
        <v>172</v>
      </c>
      <c r="F28" t="s">
        <v>171</v>
      </c>
      <c r="G28">
        <v>5743.7</v>
      </c>
      <c r="H28" t="s">
        <v>172</v>
      </c>
      <c r="I28" t="s">
        <v>171</v>
      </c>
      <c r="J28">
        <v>3982.2</v>
      </c>
      <c r="K28" t="s">
        <v>172</v>
      </c>
    </row>
    <row r="29" spans="1:11" x14ac:dyDescent="0.3">
      <c r="A29">
        <v>42</v>
      </c>
      <c r="B29" t="s">
        <v>49</v>
      </c>
      <c r="C29" t="s">
        <v>171</v>
      </c>
      <c r="D29">
        <v>6193.3</v>
      </c>
      <c r="E29" t="s">
        <v>174</v>
      </c>
      <c r="F29" t="s">
        <v>171</v>
      </c>
      <c r="G29">
        <v>4785.1000000000004</v>
      </c>
      <c r="H29" t="s">
        <v>172</v>
      </c>
      <c r="I29" t="s">
        <v>171</v>
      </c>
      <c r="J29">
        <v>6289</v>
      </c>
      <c r="K29" t="s">
        <v>172</v>
      </c>
    </row>
    <row r="30" spans="1:11" x14ac:dyDescent="0.3">
      <c r="A30">
        <v>43</v>
      </c>
      <c r="B30" t="s">
        <v>54</v>
      </c>
      <c r="C30" t="s">
        <v>171</v>
      </c>
      <c r="D30">
        <v>10333.6</v>
      </c>
      <c r="E30" t="s">
        <v>172</v>
      </c>
      <c r="F30" t="s">
        <v>171</v>
      </c>
      <c r="G30">
        <v>6957.6</v>
      </c>
      <c r="H30" t="s">
        <v>172</v>
      </c>
      <c r="I30" t="s">
        <v>171</v>
      </c>
      <c r="J30">
        <v>7154.5</v>
      </c>
      <c r="K30" t="s">
        <v>172</v>
      </c>
    </row>
    <row r="31" spans="1:11" x14ac:dyDescent="0.3">
      <c r="A31">
        <v>44</v>
      </c>
      <c r="B31" t="s">
        <v>25</v>
      </c>
      <c r="C31" t="s">
        <v>171</v>
      </c>
      <c r="D31">
        <v>5409.8</v>
      </c>
      <c r="E31" t="s">
        <v>172</v>
      </c>
      <c r="F31" t="s">
        <v>171</v>
      </c>
      <c r="G31">
        <v>4444.3999999999996</v>
      </c>
      <c r="H31" t="s">
        <v>172</v>
      </c>
      <c r="I31" t="s">
        <v>171</v>
      </c>
      <c r="J31">
        <v>2916.6</v>
      </c>
      <c r="K31" t="s">
        <v>172</v>
      </c>
    </row>
    <row r="32" spans="1:11" x14ac:dyDescent="0.3">
      <c r="A32">
        <v>45</v>
      </c>
      <c r="B32" t="s">
        <v>57</v>
      </c>
      <c r="C32" t="s">
        <v>171</v>
      </c>
      <c r="D32">
        <v>1377.6</v>
      </c>
      <c r="E32" t="s">
        <v>172</v>
      </c>
      <c r="F32" t="s">
        <v>171</v>
      </c>
      <c r="G32">
        <v>1300.4000000000001</v>
      </c>
      <c r="H32" t="s">
        <v>172</v>
      </c>
      <c r="I32" t="s">
        <v>171</v>
      </c>
      <c r="J32">
        <v>2143.5</v>
      </c>
      <c r="K32" t="s">
        <v>172</v>
      </c>
    </row>
    <row r="33" spans="1:11" x14ac:dyDescent="0.3">
      <c r="A33">
        <v>46</v>
      </c>
      <c r="B33" t="s">
        <v>54</v>
      </c>
      <c r="C33" t="s">
        <v>171</v>
      </c>
      <c r="D33">
        <v>6036.4</v>
      </c>
      <c r="E33" t="s">
        <v>174</v>
      </c>
      <c r="F33" t="s">
        <v>171</v>
      </c>
      <c r="G33">
        <v>6081.8</v>
      </c>
      <c r="H33" t="s">
        <v>174</v>
      </c>
      <c r="I33" t="s">
        <v>171</v>
      </c>
      <c r="J33">
        <v>13766.3</v>
      </c>
      <c r="K33" t="s">
        <v>172</v>
      </c>
    </row>
    <row r="34" spans="1:11" x14ac:dyDescent="0.3">
      <c r="A34">
        <v>47</v>
      </c>
      <c r="B34" t="s">
        <v>51</v>
      </c>
      <c r="C34" t="s">
        <v>171</v>
      </c>
      <c r="D34">
        <v>10206.4</v>
      </c>
      <c r="E34" t="s">
        <v>172</v>
      </c>
      <c r="F34" t="s">
        <v>171</v>
      </c>
      <c r="G34">
        <v>33782.300000000003</v>
      </c>
      <c r="H34" t="s">
        <v>172</v>
      </c>
      <c r="I34" t="s">
        <v>171</v>
      </c>
      <c r="J34">
        <v>11800</v>
      </c>
      <c r="K34" t="s">
        <v>172</v>
      </c>
    </row>
    <row r="35" spans="1:11" x14ac:dyDescent="0.3">
      <c r="A35">
        <v>48</v>
      </c>
      <c r="B35" t="s">
        <v>54</v>
      </c>
      <c r="C35" t="s">
        <v>171</v>
      </c>
      <c r="D35">
        <v>11006.9</v>
      </c>
      <c r="E35" t="s">
        <v>174</v>
      </c>
      <c r="F35" t="s">
        <v>171</v>
      </c>
      <c r="G35">
        <v>5400</v>
      </c>
      <c r="H35" t="s">
        <v>174</v>
      </c>
      <c r="I35" t="s">
        <v>171</v>
      </c>
      <c r="J35">
        <v>6964.9</v>
      </c>
      <c r="K35" t="s">
        <v>172</v>
      </c>
    </row>
    <row r="36" spans="1:11" x14ac:dyDescent="0.3">
      <c r="A36">
        <v>49</v>
      </c>
      <c r="B36" t="s">
        <v>50</v>
      </c>
      <c r="C36" t="s">
        <v>173</v>
      </c>
      <c r="D36">
        <v>9803.7000000000007</v>
      </c>
      <c r="E36" t="s">
        <v>174</v>
      </c>
      <c r="F36" t="s">
        <v>173</v>
      </c>
      <c r="G36">
        <v>3489.9</v>
      </c>
      <c r="H36" t="s">
        <v>174</v>
      </c>
      <c r="I36" t="s">
        <v>173</v>
      </c>
      <c r="J36">
        <v>4759.8</v>
      </c>
      <c r="K36" t="s">
        <v>174</v>
      </c>
    </row>
    <row r="37" spans="1:11" x14ac:dyDescent="0.3">
      <c r="A37">
        <v>5</v>
      </c>
      <c r="B37" t="s">
        <v>25</v>
      </c>
      <c r="C37" t="s">
        <v>171</v>
      </c>
      <c r="D37">
        <v>7704.7</v>
      </c>
      <c r="E37" t="s">
        <v>172</v>
      </c>
      <c r="F37" t="s">
        <v>173</v>
      </c>
      <c r="G37">
        <v>7821.4</v>
      </c>
      <c r="H37" t="s">
        <v>172</v>
      </c>
      <c r="I37" t="s">
        <v>173</v>
      </c>
      <c r="J37">
        <v>12419.3</v>
      </c>
      <c r="K37" t="s">
        <v>172</v>
      </c>
    </row>
    <row r="38" spans="1:11" x14ac:dyDescent="0.3">
      <c r="A38">
        <v>50</v>
      </c>
      <c r="B38" t="s">
        <v>54</v>
      </c>
      <c r="C38" t="s">
        <v>171</v>
      </c>
      <c r="D38">
        <v>8676.4</v>
      </c>
      <c r="E38" t="s">
        <v>174</v>
      </c>
      <c r="F38" t="s">
        <v>171</v>
      </c>
      <c r="G38">
        <v>10043.700000000001</v>
      </c>
      <c r="H38" t="s">
        <v>174</v>
      </c>
      <c r="I38" t="s">
        <v>173</v>
      </c>
      <c r="J38">
        <v>8919.9</v>
      </c>
      <c r="K38" t="s">
        <v>172</v>
      </c>
    </row>
    <row r="39" spans="1:11" x14ac:dyDescent="0.3">
      <c r="A39">
        <v>51</v>
      </c>
      <c r="B39" t="s">
        <v>56</v>
      </c>
      <c r="C39" t="s">
        <v>173</v>
      </c>
      <c r="D39">
        <v>16895.900000000001</v>
      </c>
      <c r="E39" t="s">
        <v>174</v>
      </c>
      <c r="F39" t="s">
        <v>171</v>
      </c>
      <c r="G39">
        <v>8310.2999999999993</v>
      </c>
      <c r="H39" t="s">
        <v>172</v>
      </c>
      <c r="I39" t="s">
        <v>173</v>
      </c>
      <c r="J39">
        <v>6439.6</v>
      </c>
      <c r="K39" t="s">
        <v>174</v>
      </c>
    </row>
    <row r="40" spans="1:11" x14ac:dyDescent="0.3">
      <c r="A40">
        <v>52</v>
      </c>
      <c r="B40" t="s">
        <v>50</v>
      </c>
      <c r="C40" t="s">
        <v>171</v>
      </c>
      <c r="D40">
        <v>1876.9</v>
      </c>
      <c r="E40" t="s">
        <v>175</v>
      </c>
      <c r="F40" t="s">
        <v>173</v>
      </c>
      <c r="G40">
        <v>1967.3</v>
      </c>
      <c r="H40" t="s">
        <v>175</v>
      </c>
      <c r="I40" t="s">
        <v>173</v>
      </c>
      <c r="J40">
        <v>4924</v>
      </c>
      <c r="K40" t="s">
        <v>175</v>
      </c>
    </row>
    <row r="41" spans="1:11" x14ac:dyDescent="0.3">
      <c r="A41">
        <v>53</v>
      </c>
      <c r="B41" t="s">
        <v>50</v>
      </c>
      <c r="C41" t="s">
        <v>171</v>
      </c>
      <c r="D41">
        <v>6222.6</v>
      </c>
      <c r="E41" t="s">
        <v>172</v>
      </c>
      <c r="F41" t="s">
        <v>171</v>
      </c>
      <c r="G41">
        <v>12276.1</v>
      </c>
      <c r="H41" t="s">
        <v>172</v>
      </c>
      <c r="I41" t="s">
        <v>171</v>
      </c>
      <c r="J41">
        <v>6151.9</v>
      </c>
      <c r="K41" t="s">
        <v>172</v>
      </c>
    </row>
    <row r="42" spans="1:11" x14ac:dyDescent="0.3">
      <c r="A42">
        <v>56</v>
      </c>
      <c r="B42" t="s">
        <v>55</v>
      </c>
      <c r="C42" t="s">
        <v>171</v>
      </c>
      <c r="D42">
        <v>7424.2</v>
      </c>
      <c r="E42" t="s">
        <v>174</v>
      </c>
      <c r="F42" t="s">
        <v>171</v>
      </c>
      <c r="G42">
        <v>3255.4</v>
      </c>
      <c r="H42" t="s">
        <v>174</v>
      </c>
      <c r="I42" t="s">
        <v>171</v>
      </c>
      <c r="J42">
        <v>16480</v>
      </c>
      <c r="K42" t="s">
        <v>174</v>
      </c>
    </row>
    <row r="43" spans="1:11" x14ac:dyDescent="0.3">
      <c r="A43">
        <v>57</v>
      </c>
      <c r="B43" t="s">
        <v>58</v>
      </c>
      <c r="C43" t="s">
        <v>171</v>
      </c>
      <c r="D43">
        <v>8654.9</v>
      </c>
      <c r="E43" t="s">
        <v>172</v>
      </c>
      <c r="F43" t="s">
        <v>171</v>
      </c>
      <c r="G43">
        <v>27858.2</v>
      </c>
      <c r="H43" t="s">
        <v>172</v>
      </c>
      <c r="I43" t="s">
        <v>171</v>
      </c>
      <c r="J43">
        <v>66005.7</v>
      </c>
      <c r="K43" t="s">
        <v>172</v>
      </c>
    </row>
    <row r="44" spans="1:11" x14ac:dyDescent="0.3">
      <c r="A44">
        <v>6</v>
      </c>
      <c r="B44" t="s">
        <v>59</v>
      </c>
      <c r="C44" t="s">
        <v>171</v>
      </c>
      <c r="D44">
        <v>7801.8</v>
      </c>
      <c r="E44" t="s">
        <v>172</v>
      </c>
      <c r="F44" t="s">
        <v>173</v>
      </c>
      <c r="G44">
        <v>5599.9</v>
      </c>
      <c r="H44" t="s">
        <v>172</v>
      </c>
      <c r="I44" t="s">
        <v>171</v>
      </c>
      <c r="J44">
        <v>6439.3</v>
      </c>
      <c r="K44" t="s">
        <v>172</v>
      </c>
    </row>
    <row r="45" spans="1:11" x14ac:dyDescent="0.3">
      <c r="A45">
        <v>8</v>
      </c>
      <c r="B45" t="s">
        <v>51</v>
      </c>
      <c r="C45" t="s">
        <v>171</v>
      </c>
      <c r="D45">
        <v>34246.300000000003</v>
      </c>
      <c r="E45" t="s">
        <v>172</v>
      </c>
      <c r="F45" t="s">
        <v>171</v>
      </c>
      <c r="G45">
        <v>11044.9</v>
      </c>
      <c r="H45" t="s">
        <v>172</v>
      </c>
      <c r="I45" t="s">
        <v>171</v>
      </c>
      <c r="J45">
        <v>15645.2</v>
      </c>
      <c r="K45" t="s">
        <v>172</v>
      </c>
    </row>
    <row r="46" spans="1:11" x14ac:dyDescent="0.3">
      <c r="A46">
        <v>9</v>
      </c>
      <c r="B46" t="s">
        <v>60</v>
      </c>
      <c r="C46" t="s">
        <v>171</v>
      </c>
      <c r="D46">
        <v>7111.8</v>
      </c>
      <c r="E46" t="s">
        <v>174</v>
      </c>
      <c r="F46" t="s">
        <v>171</v>
      </c>
      <c r="G46">
        <v>8108.3</v>
      </c>
      <c r="H46" t="s">
        <v>174</v>
      </c>
      <c r="I46" t="s">
        <v>173</v>
      </c>
      <c r="J46">
        <v>6581.8</v>
      </c>
      <c r="K46" t="s">
        <v>174</v>
      </c>
    </row>
    <row r="47" spans="1:11" x14ac:dyDescent="0.3">
      <c r="B47" s="19" t="s">
        <v>179</v>
      </c>
      <c r="C47">
        <f>COUNTIF(C2:C46,"R")</f>
        <v>37</v>
      </c>
      <c r="F47">
        <f>COUNTIF(F2:F46,"R")</f>
        <v>30</v>
      </c>
      <c r="I47">
        <f>COUNTIF(I2:I46,"R")</f>
        <v>26</v>
      </c>
    </row>
    <row r="48" spans="1:11" x14ac:dyDescent="0.3">
      <c r="B48" s="19" t="s">
        <v>180</v>
      </c>
      <c r="C48">
        <f>COUNTIF(C2:C46,"W")</f>
        <v>8</v>
      </c>
      <c r="F48">
        <f>COUNTIF(F2:F46,"W")</f>
        <v>15</v>
      </c>
      <c r="I48">
        <f>COUNTIF(I2:I46,"W")</f>
        <v>19</v>
      </c>
    </row>
    <row r="51" spans="2:10" x14ac:dyDescent="0.3">
      <c r="B51" s="20" t="s">
        <v>183</v>
      </c>
      <c r="D51">
        <f>AVERAGE(D2:D46)</f>
        <v>9694.057777777778</v>
      </c>
      <c r="G51">
        <f>AVERAGE(G2:G46)</f>
        <v>9046.6422222222245</v>
      </c>
      <c r="J51">
        <f>AVERAGE(J2:J46)</f>
        <v>9860.4355555555558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FB94-D57E-469F-8812-B3713113FDD0}">
  <dimension ref="A1:K46"/>
  <sheetViews>
    <sheetView workbookViewId="0">
      <selection activeCell="H53" sqref="H53"/>
    </sheetView>
  </sheetViews>
  <sheetFormatPr defaultRowHeight="14.4" x14ac:dyDescent="0.3"/>
  <cols>
    <col min="1" max="1" width="15.44140625" customWidth="1"/>
    <col min="2" max="2" width="21.77734375" customWidth="1"/>
    <col min="3" max="3" width="12.5546875" customWidth="1"/>
    <col min="4" max="4" width="11.44140625" customWidth="1"/>
    <col min="5" max="5" width="10.33203125" customWidth="1"/>
    <col min="6" max="6" width="12.5546875" customWidth="1"/>
    <col min="7" max="7" width="11.44140625" customWidth="1"/>
    <col min="8" max="8" width="10.33203125" customWidth="1"/>
    <col min="9" max="9" width="12.5546875" customWidth="1"/>
    <col min="10" max="10" width="11.44140625" customWidth="1"/>
    <col min="11" max="11" width="10.33203125" customWidth="1"/>
  </cols>
  <sheetData>
    <row r="1" spans="1:11" x14ac:dyDescent="0.3">
      <c r="A1" t="s">
        <v>12</v>
      </c>
      <c r="B1" t="s">
        <v>106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</row>
    <row r="2" spans="1:11" x14ac:dyDescent="0.3">
      <c r="A2">
        <v>1</v>
      </c>
      <c r="B2" t="s">
        <v>25</v>
      </c>
      <c r="C2" t="s">
        <v>171</v>
      </c>
      <c r="D2">
        <v>7540.5</v>
      </c>
      <c r="E2" t="s">
        <v>172</v>
      </c>
      <c r="F2" t="s">
        <v>173</v>
      </c>
      <c r="G2">
        <v>9770.7999999999993</v>
      </c>
      <c r="H2" t="s">
        <v>172</v>
      </c>
      <c r="I2" t="s">
        <v>173</v>
      </c>
      <c r="J2">
        <v>6437.9</v>
      </c>
      <c r="K2" t="s">
        <v>172</v>
      </c>
    </row>
    <row r="3" spans="1:11" hidden="1" x14ac:dyDescent="0.3">
      <c r="A3">
        <v>10</v>
      </c>
      <c r="B3" t="s">
        <v>49</v>
      </c>
      <c r="C3" t="s">
        <v>171</v>
      </c>
      <c r="D3">
        <v>6653.5</v>
      </c>
      <c r="E3" t="s">
        <v>174</v>
      </c>
      <c r="F3" t="s">
        <v>171</v>
      </c>
      <c r="G3">
        <v>3239.6</v>
      </c>
      <c r="H3" t="s">
        <v>174</v>
      </c>
      <c r="I3" t="s">
        <v>171</v>
      </c>
      <c r="J3">
        <v>3681.1</v>
      </c>
      <c r="K3" t="s">
        <v>174</v>
      </c>
    </row>
    <row r="4" spans="1:11" hidden="1" x14ac:dyDescent="0.3">
      <c r="A4">
        <v>11</v>
      </c>
      <c r="B4" t="s">
        <v>50</v>
      </c>
      <c r="C4" t="s">
        <v>171</v>
      </c>
      <c r="D4">
        <v>840</v>
      </c>
      <c r="E4" t="s">
        <v>172</v>
      </c>
      <c r="F4" t="s">
        <v>171</v>
      </c>
      <c r="G4">
        <v>698</v>
      </c>
      <c r="H4" t="s">
        <v>172</v>
      </c>
      <c r="I4" t="s">
        <v>171</v>
      </c>
      <c r="J4">
        <v>557</v>
      </c>
      <c r="K4" t="s">
        <v>172</v>
      </c>
    </row>
    <row r="5" spans="1:11" hidden="1" x14ac:dyDescent="0.3">
      <c r="A5">
        <v>12</v>
      </c>
      <c r="B5" t="s">
        <v>49</v>
      </c>
      <c r="C5" t="s">
        <v>171</v>
      </c>
      <c r="D5">
        <v>7209.3</v>
      </c>
      <c r="E5" t="s">
        <v>172</v>
      </c>
      <c r="F5" t="s">
        <v>173</v>
      </c>
      <c r="G5">
        <v>6696.2</v>
      </c>
      <c r="H5" t="s">
        <v>172</v>
      </c>
      <c r="I5" t="s">
        <v>173</v>
      </c>
      <c r="J5">
        <v>4837</v>
      </c>
      <c r="K5" t="s">
        <v>172</v>
      </c>
    </row>
    <row r="6" spans="1:11" hidden="1" x14ac:dyDescent="0.3">
      <c r="A6">
        <v>13</v>
      </c>
      <c r="B6" t="s">
        <v>49</v>
      </c>
      <c r="C6" t="s">
        <v>173</v>
      </c>
      <c r="D6">
        <v>13245.4</v>
      </c>
      <c r="E6" t="s">
        <v>175</v>
      </c>
      <c r="F6" t="s">
        <v>171</v>
      </c>
      <c r="G6">
        <v>2214.5</v>
      </c>
      <c r="H6" t="s">
        <v>174</v>
      </c>
      <c r="I6" t="s">
        <v>171</v>
      </c>
      <c r="J6">
        <v>5077</v>
      </c>
      <c r="K6" t="s">
        <v>174</v>
      </c>
    </row>
    <row r="7" spans="1:11" hidden="1" x14ac:dyDescent="0.3">
      <c r="A7">
        <v>14</v>
      </c>
      <c r="B7" t="s">
        <v>50</v>
      </c>
      <c r="C7" t="s">
        <v>171</v>
      </c>
      <c r="D7">
        <v>14686.3</v>
      </c>
      <c r="E7" t="s">
        <v>172</v>
      </c>
      <c r="F7" t="s">
        <v>171</v>
      </c>
      <c r="G7">
        <v>60805.4</v>
      </c>
      <c r="H7" t="s">
        <v>172</v>
      </c>
      <c r="I7" t="s">
        <v>171</v>
      </c>
      <c r="J7">
        <v>27030.3</v>
      </c>
      <c r="K7" t="s">
        <v>172</v>
      </c>
    </row>
    <row r="8" spans="1:11" hidden="1" x14ac:dyDescent="0.3">
      <c r="A8">
        <v>15</v>
      </c>
      <c r="B8" t="s">
        <v>51</v>
      </c>
      <c r="C8" t="s">
        <v>171</v>
      </c>
      <c r="D8">
        <v>6536.3</v>
      </c>
      <c r="E8" t="s">
        <v>174</v>
      </c>
      <c r="F8" t="s">
        <v>171</v>
      </c>
      <c r="G8">
        <v>2968.9</v>
      </c>
      <c r="H8" t="s">
        <v>172</v>
      </c>
      <c r="I8" t="s">
        <v>171</v>
      </c>
      <c r="J8">
        <v>6810.9</v>
      </c>
      <c r="K8" t="s">
        <v>172</v>
      </c>
    </row>
    <row r="9" spans="1:11" x14ac:dyDescent="0.3">
      <c r="A9">
        <v>17</v>
      </c>
      <c r="B9" t="s">
        <v>52</v>
      </c>
      <c r="C9" t="s">
        <v>171</v>
      </c>
      <c r="D9">
        <v>17356.2</v>
      </c>
      <c r="E9" t="s">
        <v>172</v>
      </c>
      <c r="F9" t="s">
        <v>173</v>
      </c>
      <c r="G9">
        <v>49825.3</v>
      </c>
      <c r="H9" t="s">
        <v>172</v>
      </c>
      <c r="I9" t="s">
        <v>171</v>
      </c>
      <c r="J9">
        <v>57427.6</v>
      </c>
      <c r="K9" t="s">
        <v>172</v>
      </c>
    </row>
    <row r="10" spans="1:11" hidden="1" x14ac:dyDescent="0.3">
      <c r="A10">
        <v>18</v>
      </c>
      <c r="B10" t="s">
        <v>50</v>
      </c>
      <c r="C10" t="s">
        <v>173</v>
      </c>
      <c r="D10">
        <v>17989.099999999999</v>
      </c>
      <c r="E10" t="s">
        <v>172</v>
      </c>
      <c r="F10" t="s">
        <v>173</v>
      </c>
      <c r="G10">
        <v>10180.799999999999</v>
      </c>
      <c r="H10" t="s">
        <v>172</v>
      </c>
      <c r="I10" t="s">
        <v>173</v>
      </c>
      <c r="J10">
        <v>9244.5</v>
      </c>
      <c r="K10" t="s">
        <v>172</v>
      </c>
    </row>
    <row r="11" spans="1:11" hidden="1" x14ac:dyDescent="0.3">
      <c r="A11">
        <v>2</v>
      </c>
      <c r="B11" t="s">
        <v>50</v>
      </c>
      <c r="C11" t="s">
        <v>173</v>
      </c>
      <c r="D11">
        <v>1983.3</v>
      </c>
      <c r="E11" t="s">
        <v>174</v>
      </c>
      <c r="F11" t="s">
        <v>171</v>
      </c>
      <c r="G11">
        <v>1744</v>
      </c>
      <c r="H11" t="s">
        <v>174</v>
      </c>
      <c r="I11" t="s">
        <v>173</v>
      </c>
      <c r="J11">
        <v>1215.7</v>
      </c>
      <c r="K11" t="s">
        <v>174</v>
      </c>
    </row>
    <row r="12" spans="1:11" hidden="1" x14ac:dyDescent="0.3">
      <c r="A12">
        <v>20</v>
      </c>
      <c r="B12" t="s">
        <v>50</v>
      </c>
      <c r="C12" t="s">
        <v>171</v>
      </c>
      <c r="D12">
        <v>8437.4</v>
      </c>
      <c r="E12" t="s">
        <v>172</v>
      </c>
      <c r="F12" t="s">
        <v>173</v>
      </c>
      <c r="G12">
        <v>5901</v>
      </c>
      <c r="H12" t="s">
        <v>172</v>
      </c>
      <c r="I12" t="s">
        <v>171</v>
      </c>
      <c r="J12">
        <v>6271.1</v>
      </c>
      <c r="K12" t="s">
        <v>172</v>
      </c>
    </row>
    <row r="13" spans="1:11" x14ac:dyDescent="0.3">
      <c r="A13">
        <v>22</v>
      </c>
      <c r="B13" t="s">
        <v>53</v>
      </c>
      <c r="C13" t="s">
        <v>171</v>
      </c>
      <c r="D13">
        <v>9287.9</v>
      </c>
      <c r="E13" t="s">
        <v>174</v>
      </c>
      <c r="F13" t="s">
        <v>171</v>
      </c>
      <c r="G13">
        <v>3352</v>
      </c>
      <c r="H13" t="s">
        <v>174</v>
      </c>
      <c r="I13" t="s">
        <v>171</v>
      </c>
      <c r="J13">
        <v>2344</v>
      </c>
      <c r="K13" t="s">
        <v>174</v>
      </c>
    </row>
    <row r="14" spans="1:11" hidden="1" x14ac:dyDescent="0.3">
      <c r="A14">
        <v>24</v>
      </c>
      <c r="B14" t="s">
        <v>54</v>
      </c>
      <c r="C14" t="s">
        <v>171</v>
      </c>
      <c r="D14">
        <v>1157.5999999999999</v>
      </c>
      <c r="E14" t="s">
        <v>174</v>
      </c>
      <c r="F14" t="s">
        <v>171</v>
      </c>
      <c r="G14">
        <v>1000.4</v>
      </c>
      <c r="H14" t="s">
        <v>172</v>
      </c>
      <c r="I14" t="s">
        <v>171</v>
      </c>
      <c r="J14">
        <v>772.7</v>
      </c>
      <c r="K14" t="s">
        <v>172</v>
      </c>
    </row>
    <row r="15" spans="1:11" x14ac:dyDescent="0.3">
      <c r="A15">
        <v>25</v>
      </c>
      <c r="B15" t="s">
        <v>25</v>
      </c>
      <c r="C15" t="s">
        <v>171</v>
      </c>
      <c r="D15">
        <v>5905.7</v>
      </c>
      <c r="E15" t="s">
        <v>174</v>
      </c>
      <c r="F15" t="s">
        <v>171</v>
      </c>
      <c r="G15">
        <v>3486</v>
      </c>
      <c r="H15" t="s">
        <v>174</v>
      </c>
      <c r="I15" t="s">
        <v>171</v>
      </c>
      <c r="J15">
        <v>4010.4</v>
      </c>
      <c r="K15" t="s">
        <v>174</v>
      </c>
    </row>
    <row r="16" spans="1:11" hidden="1" x14ac:dyDescent="0.3">
      <c r="A16">
        <v>26</v>
      </c>
      <c r="B16" t="s">
        <v>49</v>
      </c>
      <c r="C16" t="s">
        <v>171</v>
      </c>
      <c r="D16">
        <v>8171</v>
      </c>
      <c r="E16" t="s">
        <v>174</v>
      </c>
      <c r="F16" t="s">
        <v>171</v>
      </c>
      <c r="G16">
        <v>5464</v>
      </c>
      <c r="H16" t="s">
        <v>174</v>
      </c>
      <c r="I16" t="s">
        <v>173</v>
      </c>
      <c r="J16">
        <v>7813.8</v>
      </c>
      <c r="K16" t="s">
        <v>172</v>
      </c>
    </row>
    <row r="17" spans="1:11" hidden="1" x14ac:dyDescent="0.3">
      <c r="A17">
        <v>27</v>
      </c>
      <c r="B17" t="s">
        <v>51</v>
      </c>
      <c r="C17" t="s">
        <v>171</v>
      </c>
      <c r="D17">
        <v>30603.4</v>
      </c>
      <c r="E17" t="s">
        <v>172</v>
      </c>
      <c r="F17" t="s">
        <v>171</v>
      </c>
      <c r="G17">
        <v>4297</v>
      </c>
      <c r="H17" t="s">
        <v>172</v>
      </c>
      <c r="I17" t="s">
        <v>171</v>
      </c>
      <c r="J17">
        <v>8996.7999999999993</v>
      </c>
      <c r="K17" t="s">
        <v>172</v>
      </c>
    </row>
    <row r="18" spans="1:11" hidden="1" x14ac:dyDescent="0.3">
      <c r="A18">
        <v>28</v>
      </c>
      <c r="B18" t="s">
        <v>49</v>
      </c>
      <c r="C18" t="s">
        <v>171</v>
      </c>
      <c r="D18">
        <v>5624</v>
      </c>
      <c r="E18" t="s">
        <v>174</v>
      </c>
      <c r="F18" t="s">
        <v>171</v>
      </c>
      <c r="G18">
        <v>3990</v>
      </c>
      <c r="H18" t="s">
        <v>174</v>
      </c>
      <c r="I18" t="s">
        <v>173</v>
      </c>
      <c r="J18">
        <v>9633</v>
      </c>
      <c r="K18" t="s">
        <v>174</v>
      </c>
    </row>
    <row r="19" spans="1:11" hidden="1" x14ac:dyDescent="0.3">
      <c r="A19">
        <v>29</v>
      </c>
      <c r="B19" t="s">
        <v>55</v>
      </c>
      <c r="C19" t="s">
        <v>171</v>
      </c>
      <c r="D19">
        <v>11127.3</v>
      </c>
      <c r="E19" t="s">
        <v>175</v>
      </c>
      <c r="F19" t="s">
        <v>173</v>
      </c>
      <c r="G19">
        <v>5588</v>
      </c>
      <c r="H19" t="s">
        <v>175</v>
      </c>
      <c r="I19" t="s">
        <v>171</v>
      </c>
      <c r="J19">
        <v>8952.9</v>
      </c>
      <c r="K19" t="s">
        <v>174</v>
      </c>
    </row>
    <row r="20" spans="1:11" hidden="1" x14ac:dyDescent="0.3">
      <c r="A20">
        <v>3</v>
      </c>
      <c r="B20" t="s">
        <v>51</v>
      </c>
      <c r="C20" t="s">
        <v>173</v>
      </c>
      <c r="D20">
        <v>5302.9</v>
      </c>
      <c r="E20" t="s">
        <v>174</v>
      </c>
      <c r="F20" t="s">
        <v>173</v>
      </c>
      <c r="G20">
        <v>1013.9</v>
      </c>
      <c r="H20" t="s">
        <v>174</v>
      </c>
      <c r="I20" t="s">
        <v>173</v>
      </c>
      <c r="J20">
        <v>1206</v>
      </c>
      <c r="K20" t="s">
        <v>174</v>
      </c>
    </row>
    <row r="21" spans="1:11" x14ac:dyDescent="0.3">
      <c r="A21">
        <v>31</v>
      </c>
      <c r="B21" t="s">
        <v>25</v>
      </c>
      <c r="C21" t="s">
        <v>171</v>
      </c>
      <c r="D21">
        <v>18522.400000000001</v>
      </c>
      <c r="E21" t="s">
        <v>174</v>
      </c>
      <c r="F21" t="s">
        <v>171</v>
      </c>
      <c r="G21">
        <v>1768.5</v>
      </c>
      <c r="H21" t="s">
        <v>172</v>
      </c>
      <c r="I21" t="s">
        <v>171</v>
      </c>
      <c r="J21">
        <v>3324.7</v>
      </c>
      <c r="K21" t="s">
        <v>172</v>
      </c>
    </row>
    <row r="22" spans="1:11" hidden="1" x14ac:dyDescent="0.3">
      <c r="A22">
        <v>33</v>
      </c>
      <c r="B22" t="s">
        <v>56</v>
      </c>
      <c r="C22" t="s">
        <v>171</v>
      </c>
      <c r="D22">
        <v>4634.8</v>
      </c>
      <c r="E22" t="s">
        <v>172</v>
      </c>
      <c r="F22" t="s">
        <v>173</v>
      </c>
      <c r="G22">
        <v>9905.2999999999993</v>
      </c>
      <c r="H22" t="s">
        <v>172</v>
      </c>
      <c r="I22" t="s">
        <v>173</v>
      </c>
      <c r="J22">
        <v>22361.1</v>
      </c>
      <c r="K22" t="s">
        <v>172</v>
      </c>
    </row>
    <row r="23" spans="1:11" hidden="1" x14ac:dyDescent="0.3">
      <c r="A23">
        <v>35</v>
      </c>
      <c r="B23" t="s">
        <v>55</v>
      </c>
      <c r="C23" t="s">
        <v>171</v>
      </c>
      <c r="D23">
        <v>15154.9</v>
      </c>
      <c r="E23" t="s">
        <v>172</v>
      </c>
      <c r="F23" t="s">
        <v>173</v>
      </c>
      <c r="G23">
        <v>11792.2</v>
      </c>
      <c r="H23" t="s">
        <v>172</v>
      </c>
      <c r="I23" t="s">
        <v>173</v>
      </c>
      <c r="J23">
        <v>8702.1</v>
      </c>
      <c r="K23" t="s">
        <v>172</v>
      </c>
    </row>
    <row r="24" spans="1:11" hidden="1" x14ac:dyDescent="0.3">
      <c r="A24">
        <v>38</v>
      </c>
      <c r="B24" t="s">
        <v>54</v>
      </c>
      <c r="C24" t="s">
        <v>173</v>
      </c>
      <c r="D24">
        <v>6231.6</v>
      </c>
      <c r="E24" t="s">
        <v>174</v>
      </c>
      <c r="F24" t="s">
        <v>173</v>
      </c>
      <c r="G24">
        <v>6111.9</v>
      </c>
      <c r="H24" t="s">
        <v>174</v>
      </c>
      <c r="I24" t="s">
        <v>173</v>
      </c>
      <c r="J24">
        <v>5079.8999999999996</v>
      </c>
      <c r="K24" t="s">
        <v>174</v>
      </c>
    </row>
    <row r="25" spans="1:11" hidden="1" x14ac:dyDescent="0.3">
      <c r="A25">
        <v>39</v>
      </c>
      <c r="B25" t="s">
        <v>49</v>
      </c>
      <c r="C25" t="s">
        <v>171</v>
      </c>
      <c r="D25">
        <v>19231</v>
      </c>
      <c r="E25" t="s">
        <v>172</v>
      </c>
      <c r="F25" t="s">
        <v>171</v>
      </c>
      <c r="G25">
        <v>6118.7</v>
      </c>
      <c r="H25" t="s">
        <v>172</v>
      </c>
      <c r="I25" t="s">
        <v>173</v>
      </c>
      <c r="J25">
        <v>8609.2999999999993</v>
      </c>
      <c r="K25" t="s">
        <v>172</v>
      </c>
    </row>
    <row r="26" spans="1:11" x14ac:dyDescent="0.3">
      <c r="A26">
        <v>4</v>
      </c>
      <c r="B26" t="s">
        <v>25</v>
      </c>
      <c r="C26" t="s">
        <v>173</v>
      </c>
      <c r="D26">
        <v>8862</v>
      </c>
      <c r="E26" t="s">
        <v>172</v>
      </c>
      <c r="F26" t="s">
        <v>173</v>
      </c>
      <c r="G26">
        <v>19204</v>
      </c>
      <c r="H26" t="s">
        <v>172</v>
      </c>
      <c r="I26" t="s">
        <v>173</v>
      </c>
      <c r="J26">
        <v>9773</v>
      </c>
      <c r="K26" t="s">
        <v>172</v>
      </c>
    </row>
    <row r="27" spans="1:11" x14ac:dyDescent="0.3">
      <c r="A27">
        <v>40</v>
      </c>
      <c r="B27" t="s">
        <v>57</v>
      </c>
      <c r="C27" t="s">
        <v>171</v>
      </c>
      <c r="D27">
        <v>7927.9</v>
      </c>
      <c r="E27" t="s">
        <v>174</v>
      </c>
      <c r="F27" t="s">
        <v>171</v>
      </c>
      <c r="G27">
        <v>1691.8</v>
      </c>
      <c r="H27" t="s">
        <v>174</v>
      </c>
      <c r="I27" t="s">
        <v>173</v>
      </c>
      <c r="J27">
        <v>3766.3</v>
      </c>
      <c r="K27" t="s">
        <v>172</v>
      </c>
    </row>
    <row r="28" spans="1:11" hidden="1" x14ac:dyDescent="0.3">
      <c r="A28">
        <v>41</v>
      </c>
      <c r="B28" t="s">
        <v>49</v>
      </c>
      <c r="C28" t="s">
        <v>171</v>
      </c>
      <c r="D28">
        <v>9027.7000000000007</v>
      </c>
      <c r="E28" t="s">
        <v>172</v>
      </c>
      <c r="F28" t="s">
        <v>171</v>
      </c>
      <c r="G28">
        <v>5743.7</v>
      </c>
      <c r="H28" t="s">
        <v>172</v>
      </c>
      <c r="I28" t="s">
        <v>171</v>
      </c>
      <c r="J28">
        <v>3982.2</v>
      </c>
      <c r="K28" t="s">
        <v>172</v>
      </c>
    </row>
    <row r="29" spans="1:11" hidden="1" x14ac:dyDescent="0.3">
      <c r="A29">
        <v>42</v>
      </c>
      <c r="B29" t="s">
        <v>49</v>
      </c>
      <c r="C29" t="s">
        <v>171</v>
      </c>
      <c r="D29">
        <v>6193.3</v>
      </c>
      <c r="E29" t="s">
        <v>174</v>
      </c>
      <c r="F29" t="s">
        <v>171</v>
      </c>
      <c r="G29">
        <v>4785.1000000000004</v>
      </c>
      <c r="H29" t="s">
        <v>172</v>
      </c>
      <c r="I29" t="s">
        <v>171</v>
      </c>
      <c r="J29">
        <v>6289</v>
      </c>
      <c r="K29" t="s">
        <v>172</v>
      </c>
    </row>
    <row r="30" spans="1:11" hidden="1" x14ac:dyDescent="0.3">
      <c r="A30">
        <v>43</v>
      </c>
      <c r="B30" t="s">
        <v>54</v>
      </c>
      <c r="C30" t="s">
        <v>171</v>
      </c>
      <c r="D30">
        <v>10333.6</v>
      </c>
      <c r="E30" t="s">
        <v>172</v>
      </c>
      <c r="F30" t="s">
        <v>171</v>
      </c>
      <c r="G30">
        <v>6957.6</v>
      </c>
      <c r="H30" t="s">
        <v>172</v>
      </c>
      <c r="I30" t="s">
        <v>171</v>
      </c>
      <c r="J30">
        <v>7154.5</v>
      </c>
      <c r="K30" t="s">
        <v>172</v>
      </c>
    </row>
    <row r="31" spans="1:11" x14ac:dyDescent="0.3">
      <c r="A31">
        <v>44</v>
      </c>
      <c r="B31" t="s">
        <v>25</v>
      </c>
      <c r="C31" t="s">
        <v>171</v>
      </c>
      <c r="D31">
        <v>5409.8</v>
      </c>
      <c r="E31" t="s">
        <v>172</v>
      </c>
      <c r="F31" t="s">
        <v>171</v>
      </c>
      <c r="G31">
        <v>4444.3999999999996</v>
      </c>
      <c r="H31" t="s">
        <v>172</v>
      </c>
      <c r="I31" t="s">
        <v>171</v>
      </c>
      <c r="J31">
        <v>2916.6</v>
      </c>
      <c r="K31" t="s">
        <v>172</v>
      </c>
    </row>
    <row r="32" spans="1:11" x14ac:dyDescent="0.3">
      <c r="A32">
        <v>45</v>
      </c>
      <c r="B32" t="s">
        <v>57</v>
      </c>
      <c r="C32" t="s">
        <v>171</v>
      </c>
      <c r="D32">
        <v>1377.6</v>
      </c>
      <c r="E32" t="s">
        <v>172</v>
      </c>
      <c r="F32" t="s">
        <v>171</v>
      </c>
      <c r="G32">
        <v>1300.4000000000001</v>
      </c>
      <c r="H32" t="s">
        <v>172</v>
      </c>
      <c r="I32" t="s">
        <v>171</v>
      </c>
      <c r="J32">
        <v>2143.5</v>
      </c>
      <c r="K32" t="s">
        <v>172</v>
      </c>
    </row>
    <row r="33" spans="1:11" hidden="1" x14ac:dyDescent="0.3">
      <c r="A33">
        <v>46</v>
      </c>
      <c r="B33" t="s">
        <v>54</v>
      </c>
      <c r="C33" t="s">
        <v>171</v>
      </c>
      <c r="D33">
        <v>6036.4</v>
      </c>
      <c r="E33" t="s">
        <v>174</v>
      </c>
      <c r="F33" t="s">
        <v>171</v>
      </c>
      <c r="G33">
        <v>6081.8</v>
      </c>
      <c r="H33" t="s">
        <v>174</v>
      </c>
      <c r="I33" t="s">
        <v>171</v>
      </c>
      <c r="J33">
        <v>13766.3</v>
      </c>
      <c r="K33" t="s">
        <v>172</v>
      </c>
    </row>
    <row r="34" spans="1:11" hidden="1" x14ac:dyDescent="0.3">
      <c r="A34">
        <v>47</v>
      </c>
      <c r="B34" t="s">
        <v>51</v>
      </c>
      <c r="C34" t="s">
        <v>171</v>
      </c>
      <c r="D34">
        <v>10206.4</v>
      </c>
      <c r="E34" t="s">
        <v>172</v>
      </c>
      <c r="F34" t="s">
        <v>171</v>
      </c>
      <c r="G34">
        <v>33782.300000000003</v>
      </c>
      <c r="H34" t="s">
        <v>172</v>
      </c>
      <c r="I34" t="s">
        <v>171</v>
      </c>
      <c r="J34">
        <v>11800</v>
      </c>
      <c r="K34" t="s">
        <v>172</v>
      </c>
    </row>
    <row r="35" spans="1:11" hidden="1" x14ac:dyDescent="0.3">
      <c r="A35">
        <v>48</v>
      </c>
      <c r="B35" t="s">
        <v>54</v>
      </c>
      <c r="C35" t="s">
        <v>171</v>
      </c>
      <c r="D35">
        <v>11006.9</v>
      </c>
      <c r="E35" t="s">
        <v>174</v>
      </c>
      <c r="F35" t="s">
        <v>171</v>
      </c>
      <c r="G35">
        <v>5400</v>
      </c>
      <c r="H35" t="s">
        <v>174</v>
      </c>
      <c r="I35" t="s">
        <v>171</v>
      </c>
      <c r="J35">
        <v>6964.9</v>
      </c>
      <c r="K35" t="s">
        <v>172</v>
      </c>
    </row>
    <row r="36" spans="1:11" hidden="1" x14ac:dyDescent="0.3">
      <c r="A36">
        <v>49</v>
      </c>
      <c r="B36" t="s">
        <v>50</v>
      </c>
      <c r="C36" t="s">
        <v>173</v>
      </c>
      <c r="D36">
        <v>9803.7000000000007</v>
      </c>
      <c r="E36" t="s">
        <v>174</v>
      </c>
      <c r="F36" t="s">
        <v>173</v>
      </c>
      <c r="G36">
        <v>3489.9</v>
      </c>
      <c r="H36" t="s">
        <v>174</v>
      </c>
      <c r="I36" t="s">
        <v>173</v>
      </c>
      <c r="J36">
        <v>4759.8</v>
      </c>
      <c r="K36" t="s">
        <v>174</v>
      </c>
    </row>
    <row r="37" spans="1:11" x14ac:dyDescent="0.3">
      <c r="A37">
        <v>5</v>
      </c>
      <c r="B37" t="s">
        <v>25</v>
      </c>
      <c r="C37" t="s">
        <v>171</v>
      </c>
      <c r="D37">
        <v>7704.7</v>
      </c>
      <c r="E37" t="s">
        <v>172</v>
      </c>
      <c r="F37" t="s">
        <v>173</v>
      </c>
      <c r="G37">
        <v>7821.4</v>
      </c>
      <c r="H37" t="s">
        <v>172</v>
      </c>
      <c r="I37" t="s">
        <v>173</v>
      </c>
      <c r="J37">
        <v>12419.3</v>
      </c>
      <c r="K37" t="s">
        <v>172</v>
      </c>
    </row>
    <row r="38" spans="1:11" hidden="1" x14ac:dyDescent="0.3">
      <c r="A38">
        <v>50</v>
      </c>
      <c r="B38" t="s">
        <v>54</v>
      </c>
      <c r="C38" t="s">
        <v>171</v>
      </c>
      <c r="D38">
        <v>8676.4</v>
      </c>
      <c r="E38" t="s">
        <v>174</v>
      </c>
      <c r="F38" t="s">
        <v>171</v>
      </c>
      <c r="G38">
        <v>10043.700000000001</v>
      </c>
      <c r="H38" t="s">
        <v>174</v>
      </c>
      <c r="I38" t="s">
        <v>173</v>
      </c>
      <c r="J38">
        <v>8919.9</v>
      </c>
      <c r="K38" t="s">
        <v>172</v>
      </c>
    </row>
    <row r="39" spans="1:11" hidden="1" x14ac:dyDescent="0.3">
      <c r="A39">
        <v>51</v>
      </c>
      <c r="B39" t="s">
        <v>56</v>
      </c>
      <c r="C39" t="s">
        <v>173</v>
      </c>
      <c r="D39">
        <v>16895.900000000001</v>
      </c>
      <c r="E39" t="s">
        <v>174</v>
      </c>
      <c r="F39" t="s">
        <v>171</v>
      </c>
      <c r="G39">
        <v>8310.2999999999993</v>
      </c>
      <c r="H39" t="s">
        <v>172</v>
      </c>
      <c r="I39" t="s">
        <v>173</v>
      </c>
      <c r="J39">
        <v>6439.6</v>
      </c>
      <c r="K39" t="s">
        <v>174</v>
      </c>
    </row>
    <row r="40" spans="1:11" hidden="1" x14ac:dyDescent="0.3">
      <c r="A40">
        <v>52</v>
      </c>
      <c r="B40" t="s">
        <v>50</v>
      </c>
      <c r="C40" t="s">
        <v>171</v>
      </c>
      <c r="D40">
        <v>1876.9</v>
      </c>
      <c r="E40" t="s">
        <v>175</v>
      </c>
      <c r="F40" t="s">
        <v>173</v>
      </c>
      <c r="G40">
        <v>1967.3</v>
      </c>
      <c r="H40" t="s">
        <v>175</v>
      </c>
      <c r="I40" t="s">
        <v>173</v>
      </c>
      <c r="J40">
        <v>4924</v>
      </c>
      <c r="K40" t="s">
        <v>175</v>
      </c>
    </row>
    <row r="41" spans="1:11" hidden="1" x14ac:dyDescent="0.3">
      <c r="A41">
        <v>53</v>
      </c>
      <c r="B41" t="s">
        <v>50</v>
      </c>
      <c r="C41" t="s">
        <v>171</v>
      </c>
      <c r="D41">
        <v>6222.6</v>
      </c>
      <c r="E41" t="s">
        <v>172</v>
      </c>
      <c r="F41" t="s">
        <v>171</v>
      </c>
      <c r="G41">
        <v>12276.1</v>
      </c>
      <c r="H41" t="s">
        <v>172</v>
      </c>
      <c r="I41" t="s">
        <v>171</v>
      </c>
      <c r="J41">
        <v>6151.9</v>
      </c>
      <c r="K41" t="s">
        <v>172</v>
      </c>
    </row>
    <row r="42" spans="1:11" hidden="1" x14ac:dyDescent="0.3">
      <c r="A42">
        <v>56</v>
      </c>
      <c r="B42" t="s">
        <v>55</v>
      </c>
      <c r="C42" t="s">
        <v>171</v>
      </c>
      <c r="D42">
        <v>7424.2</v>
      </c>
      <c r="E42" t="s">
        <v>174</v>
      </c>
      <c r="F42" t="s">
        <v>171</v>
      </c>
      <c r="G42">
        <v>3255.4</v>
      </c>
      <c r="H42" t="s">
        <v>174</v>
      </c>
      <c r="I42" t="s">
        <v>171</v>
      </c>
      <c r="J42">
        <v>16480</v>
      </c>
      <c r="K42" t="s">
        <v>174</v>
      </c>
    </row>
    <row r="43" spans="1:11" x14ac:dyDescent="0.3">
      <c r="A43">
        <v>57</v>
      </c>
      <c r="B43" t="s">
        <v>58</v>
      </c>
      <c r="C43" t="s">
        <v>171</v>
      </c>
      <c r="D43">
        <v>8654.9</v>
      </c>
      <c r="E43" t="s">
        <v>172</v>
      </c>
      <c r="F43" t="s">
        <v>171</v>
      </c>
      <c r="G43">
        <v>27858.2</v>
      </c>
      <c r="H43" t="s">
        <v>172</v>
      </c>
      <c r="I43" t="s">
        <v>171</v>
      </c>
      <c r="J43">
        <v>66005.7</v>
      </c>
      <c r="K43" t="s">
        <v>172</v>
      </c>
    </row>
    <row r="44" spans="1:11" hidden="1" x14ac:dyDescent="0.3">
      <c r="A44">
        <v>6</v>
      </c>
      <c r="B44" t="s">
        <v>59</v>
      </c>
      <c r="C44" t="s">
        <v>171</v>
      </c>
      <c r="D44">
        <v>7801.8</v>
      </c>
      <c r="E44" t="s">
        <v>172</v>
      </c>
      <c r="F44" t="s">
        <v>173</v>
      </c>
      <c r="G44">
        <v>5599.9</v>
      </c>
      <c r="H44" t="s">
        <v>172</v>
      </c>
      <c r="I44" t="s">
        <v>171</v>
      </c>
      <c r="J44">
        <v>6439.3</v>
      </c>
      <c r="K44" t="s">
        <v>172</v>
      </c>
    </row>
    <row r="45" spans="1:11" hidden="1" x14ac:dyDescent="0.3">
      <c r="A45">
        <v>8</v>
      </c>
      <c r="B45" t="s">
        <v>51</v>
      </c>
      <c r="C45" t="s">
        <v>171</v>
      </c>
      <c r="D45">
        <v>34246.300000000003</v>
      </c>
      <c r="E45" t="s">
        <v>172</v>
      </c>
      <c r="F45" t="s">
        <v>171</v>
      </c>
      <c r="G45">
        <v>11044.9</v>
      </c>
      <c r="H45" t="s">
        <v>172</v>
      </c>
      <c r="I45" t="s">
        <v>171</v>
      </c>
      <c r="J45">
        <v>15645.2</v>
      </c>
      <c r="K45" t="s">
        <v>172</v>
      </c>
    </row>
    <row r="46" spans="1:11" x14ac:dyDescent="0.3">
      <c r="A46">
        <v>9</v>
      </c>
      <c r="B46" t="s">
        <v>60</v>
      </c>
      <c r="C46" t="s">
        <v>171</v>
      </c>
      <c r="D46">
        <v>7111.8</v>
      </c>
      <c r="E46" t="s">
        <v>174</v>
      </c>
      <c r="F46" t="s">
        <v>171</v>
      </c>
      <c r="G46">
        <v>8108.3</v>
      </c>
      <c r="H46" t="s">
        <v>174</v>
      </c>
      <c r="I46" t="s">
        <v>173</v>
      </c>
      <c r="J46">
        <v>6581.8</v>
      </c>
      <c r="K46" t="s">
        <v>174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73F84-2888-4066-8B6F-F1D9CC02E9DF}">
  <dimension ref="A1:AD55"/>
  <sheetViews>
    <sheetView workbookViewId="0">
      <selection activeCell="M8" sqref="M8:V17"/>
    </sheetView>
  </sheetViews>
  <sheetFormatPr defaultRowHeight="14.4" x14ac:dyDescent="0.3"/>
  <cols>
    <col min="1" max="1" width="15.44140625" customWidth="1"/>
    <col min="2" max="2" width="29.109375" bestFit="1" customWidth="1"/>
    <col min="3" max="3" width="12.5546875" customWidth="1"/>
    <col min="4" max="4" width="11.44140625" customWidth="1"/>
    <col min="5" max="5" width="10.33203125" customWidth="1"/>
    <col min="13" max="13" width="17.77734375" bestFit="1" customWidth="1"/>
    <col min="17" max="17" width="17.77734375" bestFit="1" customWidth="1"/>
    <col min="21" max="21" width="17.77734375" bestFit="1" customWidth="1"/>
    <col min="26" max="26" width="13.5546875" bestFit="1" customWidth="1"/>
    <col min="27" max="27" width="29.109375" bestFit="1" customWidth="1"/>
    <col min="28" max="28" width="10.5546875" bestFit="1" customWidth="1"/>
    <col min="29" max="29" width="9.44140625" bestFit="1" customWidth="1"/>
  </cols>
  <sheetData>
    <row r="1" spans="1:30" x14ac:dyDescent="0.3">
      <c r="A1" t="s">
        <v>12</v>
      </c>
      <c r="B1" t="s">
        <v>106</v>
      </c>
      <c r="C1" t="s">
        <v>146</v>
      </c>
      <c r="D1" t="s">
        <v>147</v>
      </c>
      <c r="E1" t="s">
        <v>148</v>
      </c>
      <c r="Z1" s="23" t="s">
        <v>12</v>
      </c>
      <c r="AA1" s="24" t="s">
        <v>106</v>
      </c>
      <c r="AB1" s="24" t="s">
        <v>146</v>
      </c>
      <c r="AC1" s="24" t="s">
        <v>147</v>
      </c>
      <c r="AD1" s="25" t="s">
        <v>148</v>
      </c>
    </row>
    <row r="2" spans="1:30" x14ac:dyDescent="0.3">
      <c r="A2">
        <v>1</v>
      </c>
      <c r="B2" t="s">
        <v>25</v>
      </c>
      <c r="C2" t="s">
        <v>171</v>
      </c>
      <c r="D2">
        <v>7540.5</v>
      </c>
      <c r="E2" t="s">
        <v>172</v>
      </c>
      <c r="Z2" s="26">
        <v>13</v>
      </c>
      <c r="AA2" s="27" t="s">
        <v>49</v>
      </c>
      <c r="AB2" s="27" t="s">
        <v>173</v>
      </c>
      <c r="AC2" s="27">
        <v>13245.4</v>
      </c>
      <c r="AD2" s="28" t="s">
        <v>175</v>
      </c>
    </row>
    <row r="3" spans="1:30" x14ac:dyDescent="0.3">
      <c r="A3">
        <v>10</v>
      </c>
      <c r="B3" t="s">
        <v>49</v>
      </c>
      <c r="C3" t="s">
        <v>171</v>
      </c>
      <c r="D3">
        <v>6653.5</v>
      </c>
      <c r="E3" t="s">
        <v>174</v>
      </c>
      <c r="Z3" s="29">
        <v>29</v>
      </c>
      <c r="AA3" s="30" t="s">
        <v>55</v>
      </c>
      <c r="AB3" s="30" t="s">
        <v>171</v>
      </c>
      <c r="AC3" s="30">
        <v>11127.3</v>
      </c>
      <c r="AD3" s="31" t="s">
        <v>175</v>
      </c>
    </row>
    <row r="4" spans="1:30" x14ac:dyDescent="0.3">
      <c r="A4">
        <v>11</v>
      </c>
      <c r="B4" t="s">
        <v>50</v>
      </c>
      <c r="C4" t="s">
        <v>171</v>
      </c>
      <c r="D4">
        <v>840</v>
      </c>
      <c r="E4" t="s">
        <v>172</v>
      </c>
      <c r="Z4" s="26">
        <v>52</v>
      </c>
      <c r="AA4" s="27" t="s">
        <v>50</v>
      </c>
      <c r="AB4" s="27" t="s">
        <v>171</v>
      </c>
      <c r="AC4" s="27">
        <v>1876.9</v>
      </c>
      <c r="AD4" s="28" t="s">
        <v>175</v>
      </c>
    </row>
    <row r="5" spans="1:30" x14ac:dyDescent="0.3">
      <c r="A5">
        <v>12</v>
      </c>
      <c r="B5" t="s">
        <v>49</v>
      </c>
      <c r="C5" t="s">
        <v>171</v>
      </c>
      <c r="D5">
        <v>7209.3</v>
      </c>
      <c r="E5" t="s">
        <v>172</v>
      </c>
    </row>
    <row r="6" spans="1:30" x14ac:dyDescent="0.3">
      <c r="A6">
        <v>13</v>
      </c>
      <c r="B6" t="s">
        <v>49</v>
      </c>
      <c r="C6" t="s">
        <v>173</v>
      </c>
      <c r="D6">
        <v>13245.4</v>
      </c>
      <c r="E6" t="s">
        <v>175</v>
      </c>
    </row>
    <row r="7" spans="1:30" x14ac:dyDescent="0.3">
      <c r="A7">
        <v>14</v>
      </c>
      <c r="B7" t="s">
        <v>50</v>
      </c>
      <c r="C7" t="s">
        <v>171</v>
      </c>
      <c r="D7">
        <v>14686.3</v>
      </c>
      <c r="E7" t="s">
        <v>172</v>
      </c>
    </row>
    <row r="8" spans="1:30" x14ac:dyDescent="0.3">
      <c r="A8">
        <v>15</v>
      </c>
      <c r="B8" t="s">
        <v>51</v>
      </c>
      <c r="C8" t="s">
        <v>171</v>
      </c>
      <c r="D8">
        <v>6536.3</v>
      </c>
      <c r="E8" t="s">
        <v>174</v>
      </c>
      <c r="M8" s="19" t="s">
        <v>188</v>
      </c>
      <c r="Q8" s="19" t="s">
        <v>189</v>
      </c>
      <c r="U8" s="19" t="s">
        <v>190</v>
      </c>
    </row>
    <row r="9" spans="1:30" x14ac:dyDescent="0.3">
      <c r="A9">
        <v>17</v>
      </c>
      <c r="B9" t="s">
        <v>52</v>
      </c>
      <c r="C9" t="s">
        <v>171</v>
      </c>
      <c r="D9">
        <v>17356.2</v>
      </c>
      <c r="E9" t="s">
        <v>172</v>
      </c>
    </row>
    <row r="10" spans="1:30" x14ac:dyDescent="0.3">
      <c r="A10">
        <v>18</v>
      </c>
      <c r="B10" t="s">
        <v>50</v>
      </c>
      <c r="C10" t="s">
        <v>173</v>
      </c>
      <c r="D10">
        <v>17989.099999999999</v>
      </c>
      <c r="E10" t="s">
        <v>172</v>
      </c>
      <c r="M10" s="21" t="s">
        <v>176</v>
      </c>
      <c r="N10" s="21">
        <f>COUNTIF(AB2:AB4,"R")</f>
        <v>2</v>
      </c>
      <c r="Q10" s="21" t="s">
        <v>176</v>
      </c>
      <c r="R10" s="21">
        <f>COUNTIF(AB11:AB30,"R")</f>
        <v>15</v>
      </c>
      <c r="U10" s="21" t="s">
        <v>176</v>
      </c>
      <c r="V10" s="21">
        <f>COUNTIF(AB34:AB55,"R")</f>
        <v>20</v>
      </c>
      <c r="Z10" s="23" t="s">
        <v>12</v>
      </c>
      <c r="AA10" s="24" t="s">
        <v>106</v>
      </c>
      <c r="AB10" s="24" t="s">
        <v>146</v>
      </c>
      <c r="AC10" s="24" t="s">
        <v>147</v>
      </c>
      <c r="AD10" s="25" t="s">
        <v>148</v>
      </c>
    </row>
    <row r="11" spans="1:30" x14ac:dyDescent="0.3">
      <c r="A11">
        <v>2</v>
      </c>
      <c r="B11" t="s">
        <v>50</v>
      </c>
      <c r="C11" t="s">
        <v>173</v>
      </c>
      <c r="D11">
        <v>1983.3</v>
      </c>
      <c r="E11" t="s">
        <v>174</v>
      </c>
      <c r="M11" s="21" t="s">
        <v>177</v>
      </c>
      <c r="N11" s="21">
        <f>COUNTIF(AB2:AB4,"W")</f>
        <v>1</v>
      </c>
      <c r="Q11" s="21" t="s">
        <v>177</v>
      </c>
      <c r="R11" s="21">
        <f>COUNTIF(AB11:AB30,"W")</f>
        <v>5</v>
      </c>
      <c r="U11" s="21" t="s">
        <v>177</v>
      </c>
      <c r="V11" s="21">
        <f>COUNTIF(AB34:AB55,"W")</f>
        <v>2</v>
      </c>
      <c r="Z11" s="29">
        <v>10</v>
      </c>
      <c r="AA11" s="30" t="s">
        <v>49</v>
      </c>
      <c r="AB11" s="30" t="s">
        <v>171</v>
      </c>
      <c r="AC11" s="30">
        <v>6653.5</v>
      </c>
      <c r="AD11" s="31" t="s">
        <v>174</v>
      </c>
    </row>
    <row r="12" spans="1:30" x14ac:dyDescent="0.3">
      <c r="A12">
        <v>20</v>
      </c>
      <c r="B12" t="s">
        <v>50</v>
      </c>
      <c r="C12" t="s">
        <v>171</v>
      </c>
      <c r="D12">
        <v>8437.4</v>
      </c>
      <c r="E12" t="s">
        <v>172</v>
      </c>
      <c r="M12" s="21" t="s">
        <v>178</v>
      </c>
      <c r="N12" s="21">
        <f>AVERAGE(AC2:AC4)</f>
        <v>8749.8666666666668</v>
      </c>
      <c r="Q12" s="21" t="s">
        <v>178</v>
      </c>
      <c r="R12" s="21">
        <f>AVERAGE(AC11:AC30)</f>
        <v>7822.6349999999993</v>
      </c>
      <c r="U12" s="21" t="s">
        <v>178</v>
      </c>
      <c r="V12" s="21">
        <f>AVERAGE(AC34:AC55)</f>
        <v>11524.104545454546</v>
      </c>
      <c r="Z12" s="26">
        <v>15</v>
      </c>
      <c r="AA12" s="27" t="s">
        <v>51</v>
      </c>
      <c r="AB12" s="27" t="s">
        <v>171</v>
      </c>
      <c r="AC12" s="27">
        <v>6536.3</v>
      </c>
      <c r="AD12" s="28" t="s">
        <v>174</v>
      </c>
    </row>
    <row r="13" spans="1:30" x14ac:dyDescent="0.3">
      <c r="A13">
        <v>22</v>
      </c>
      <c r="B13" t="s">
        <v>53</v>
      </c>
      <c r="C13" t="s">
        <v>171</v>
      </c>
      <c r="D13">
        <v>9287.9</v>
      </c>
      <c r="E13" t="s">
        <v>174</v>
      </c>
      <c r="M13" s="21" t="s">
        <v>181</v>
      </c>
      <c r="N13" s="22">
        <f>(N10 / SUM(N10:N11))</f>
        <v>0.66666666666666663</v>
      </c>
      <c r="Q13" s="21" t="s">
        <v>181</v>
      </c>
      <c r="R13" s="22">
        <f>(R10 / SUM(R10:R11))</f>
        <v>0.75</v>
      </c>
      <c r="U13" s="21" t="s">
        <v>181</v>
      </c>
      <c r="V13" s="22">
        <f>(V10 / SUM(V10:V11))</f>
        <v>0.90909090909090906</v>
      </c>
      <c r="Z13" s="29">
        <v>2</v>
      </c>
      <c r="AA13" s="30" t="s">
        <v>50</v>
      </c>
      <c r="AB13" s="30" t="s">
        <v>173</v>
      </c>
      <c r="AC13" s="30">
        <v>1983.3</v>
      </c>
      <c r="AD13" s="31" t="s">
        <v>174</v>
      </c>
    </row>
    <row r="14" spans="1:30" x14ac:dyDescent="0.3">
      <c r="A14">
        <v>24</v>
      </c>
      <c r="B14" t="s">
        <v>54</v>
      </c>
      <c r="C14" t="s">
        <v>171</v>
      </c>
      <c r="D14">
        <v>1157.5999999999999</v>
      </c>
      <c r="E14" t="s">
        <v>174</v>
      </c>
      <c r="M14" s="21" t="s">
        <v>182</v>
      </c>
      <c r="N14" s="22">
        <f>(N11 / SUM(N10:N11))</f>
        <v>0.33333333333333331</v>
      </c>
      <c r="Q14" s="21" t="s">
        <v>182</v>
      </c>
      <c r="R14" s="22">
        <f>(R11 / SUM(R10:R11))</f>
        <v>0.25</v>
      </c>
      <c r="U14" s="21" t="s">
        <v>182</v>
      </c>
      <c r="V14" s="22">
        <f>(V11 / SUM(V10:V11))</f>
        <v>9.0909090909090912E-2</v>
      </c>
      <c r="Z14" s="29">
        <v>22</v>
      </c>
      <c r="AA14" s="30" t="s">
        <v>53</v>
      </c>
      <c r="AB14" s="30" t="s">
        <v>171</v>
      </c>
      <c r="AC14" s="30">
        <v>9287.9</v>
      </c>
      <c r="AD14" s="31" t="s">
        <v>174</v>
      </c>
    </row>
    <row r="15" spans="1:30" x14ac:dyDescent="0.3">
      <c r="A15">
        <v>25</v>
      </c>
      <c r="B15" t="s">
        <v>25</v>
      </c>
      <c r="C15" t="s">
        <v>171</v>
      </c>
      <c r="D15">
        <v>5905.7</v>
      </c>
      <c r="E15" t="s">
        <v>174</v>
      </c>
      <c r="Z15" s="26">
        <v>24</v>
      </c>
      <c r="AA15" s="27" t="s">
        <v>54</v>
      </c>
      <c r="AB15" s="27" t="s">
        <v>171</v>
      </c>
      <c r="AC15" s="27">
        <v>1157.5999999999999</v>
      </c>
      <c r="AD15" s="28" t="s">
        <v>174</v>
      </c>
    </row>
    <row r="16" spans="1:30" x14ac:dyDescent="0.3">
      <c r="A16">
        <v>26</v>
      </c>
      <c r="B16" t="s">
        <v>49</v>
      </c>
      <c r="C16" t="s">
        <v>171</v>
      </c>
      <c r="D16">
        <v>8171</v>
      </c>
      <c r="E16" t="s">
        <v>174</v>
      </c>
      <c r="Z16" s="29">
        <v>25</v>
      </c>
      <c r="AA16" s="30" t="s">
        <v>25</v>
      </c>
      <c r="AB16" s="30" t="s">
        <v>171</v>
      </c>
      <c r="AC16" s="30">
        <v>5905.7</v>
      </c>
      <c r="AD16" s="31" t="s">
        <v>174</v>
      </c>
    </row>
    <row r="17" spans="1:30" x14ac:dyDescent="0.3">
      <c r="A17">
        <v>27</v>
      </c>
      <c r="B17" t="s">
        <v>51</v>
      </c>
      <c r="C17" t="s">
        <v>171</v>
      </c>
      <c r="D17">
        <v>30603.4</v>
      </c>
      <c r="E17" t="s">
        <v>172</v>
      </c>
      <c r="M17" s="21" t="s">
        <v>191</v>
      </c>
      <c r="N17" s="21">
        <f>_xlfn.STDEV.P(AC2:AC4)</f>
        <v>4936.2495887284949</v>
      </c>
      <c r="Q17" s="21" t="s">
        <v>191</v>
      </c>
      <c r="R17" s="21">
        <f>_xlfn.STDEV.P(AC11:AC30)</f>
        <v>3995.7613953131677</v>
      </c>
      <c r="U17" s="21" t="s">
        <v>191</v>
      </c>
      <c r="V17" s="21">
        <f>_xlfn.STDEV.P(AC34:AC55)</f>
        <v>8162.8955931134087</v>
      </c>
      <c r="Z17" s="26">
        <v>26</v>
      </c>
      <c r="AA17" s="27" t="s">
        <v>49</v>
      </c>
      <c r="AB17" s="27" t="s">
        <v>171</v>
      </c>
      <c r="AC17" s="27">
        <v>8171</v>
      </c>
      <c r="AD17" s="28" t="s">
        <v>174</v>
      </c>
    </row>
    <row r="18" spans="1:30" x14ac:dyDescent="0.3">
      <c r="A18">
        <v>28</v>
      </c>
      <c r="B18" t="s">
        <v>49</v>
      </c>
      <c r="C18" t="s">
        <v>171</v>
      </c>
      <c r="D18">
        <v>5624</v>
      </c>
      <c r="E18" t="s">
        <v>174</v>
      </c>
      <c r="Z18" s="26">
        <v>28</v>
      </c>
      <c r="AA18" s="27" t="s">
        <v>49</v>
      </c>
      <c r="AB18" s="27" t="s">
        <v>171</v>
      </c>
      <c r="AC18" s="27">
        <v>5624</v>
      </c>
      <c r="AD18" s="28" t="s">
        <v>174</v>
      </c>
    </row>
    <row r="19" spans="1:30" x14ac:dyDescent="0.3">
      <c r="A19">
        <v>29</v>
      </c>
      <c r="B19" t="s">
        <v>55</v>
      </c>
      <c r="C19" t="s">
        <v>171</v>
      </c>
      <c r="D19">
        <v>11127.3</v>
      </c>
      <c r="E19" t="s">
        <v>175</v>
      </c>
      <c r="Z19" s="26">
        <v>3</v>
      </c>
      <c r="AA19" s="27" t="s">
        <v>51</v>
      </c>
      <c r="AB19" s="27" t="s">
        <v>173</v>
      </c>
      <c r="AC19" s="27">
        <v>5302.9</v>
      </c>
      <c r="AD19" s="28" t="s">
        <v>174</v>
      </c>
    </row>
    <row r="20" spans="1:30" x14ac:dyDescent="0.3">
      <c r="A20">
        <v>3</v>
      </c>
      <c r="B20" t="s">
        <v>51</v>
      </c>
      <c r="C20" t="s">
        <v>173</v>
      </c>
      <c r="D20">
        <v>5302.9</v>
      </c>
      <c r="E20" t="s">
        <v>174</v>
      </c>
      <c r="Z20" s="29">
        <v>31</v>
      </c>
      <c r="AA20" s="30" t="s">
        <v>25</v>
      </c>
      <c r="AB20" s="30" t="s">
        <v>171</v>
      </c>
      <c r="AC20" s="30">
        <v>18522.400000000001</v>
      </c>
      <c r="AD20" s="31" t="s">
        <v>174</v>
      </c>
    </row>
    <row r="21" spans="1:30" x14ac:dyDescent="0.3">
      <c r="A21">
        <v>31</v>
      </c>
      <c r="B21" t="s">
        <v>25</v>
      </c>
      <c r="C21" t="s">
        <v>171</v>
      </c>
      <c r="D21">
        <v>18522.400000000001</v>
      </c>
      <c r="E21" t="s">
        <v>174</v>
      </c>
      <c r="Z21" s="26">
        <v>38</v>
      </c>
      <c r="AA21" s="27" t="s">
        <v>54</v>
      </c>
      <c r="AB21" s="27" t="s">
        <v>173</v>
      </c>
      <c r="AC21" s="27">
        <v>6231.6</v>
      </c>
      <c r="AD21" s="28" t="s">
        <v>174</v>
      </c>
    </row>
    <row r="22" spans="1:30" x14ac:dyDescent="0.3">
      <c r="A22">
        <v>33</v>
      </c>
      <c r="B22" t="s">
        <v>56</v>
      </c>
      <c r="C22" t="s">
        <v>171</v>
      </c>
      <c r="D22">
        <v>4634.8</v>
      </c>
      <c r="E22" t="s">
        <v>172</v>
      </c>
      <c r="Z22" s="29">
        <v>40</v>
      </c>
      <c r="AA22" s="30" t="s">
        <v>57</v>
      </c>
      <c r="AB22" s="30" t="s">
        <v>171</v>
      </c>
      <c r="AC22" s="30">
        <v>7927.9</v>
      </c>
      <c r="AD22" s="31" t="s">
        <v>174</v>
      </c>
    </row>
    <row r="23" spans="1:30" x14ac:dyDescent="0.3">
      <c r="A23">
        <v>35</v>
      </c>
      <c r="B23" t="s">
        <v>55</v>
      </c>
      <c r="C23" t="s">
        <v>171</v>
      </c>
      <c r="D23">
        <v>15154.9</v>
      </c>
      <c r="E23" t="s">
        <v>172</v>
      </c>
      <c r="Z23" s="29">
        <v>42</v>
      </c>
      <c r="AA23" s="30" t="s">
        <v>49</v>
      </c>
      <c r="AB23" s="30" t="s">
        <v>171</v>
      </c>
      <c r="AC23" s="30">
        <v>6193.3</v>
      </c>
      <c r="AD23" s="31" t="s">
        <v>174</v>
      </c>
    </row>
    <row r="24" spans="1:30" x14ac:dyDescent="0.3">
      <c r="A24">
        <v>38</v>
      </c>
      <c r="B24" t="s">
        <v>54</v>
      </c>
      <c r="C24" t="s">
        <v>173</v>
      </c>
      <c r="D24">
        <v>6231.6</v>
      </c>
      <c r="E24" t="s">
        <v>174</v>
      </c>
      <c r="Z24" s="29">
        <v>46</v>
      </c>
      <c r="AA24" s="30" t="s">
        <v>54</v>
      </c>
      <c r="AB24" s="30" t="s">
        <v>171</v>
      </c>
      <c r="AC24" s="30">
        <v>6036.4</v>
      </c>
      <c r="AD24" s="31" t="s">
        <v>174</v>
      </c>
    </row>
    <row r="25" spans="1:30" x14ac:dyDescent="0.3">
      <c r="A25">
        <v>39</v>
      </c>
      <c r="B25" t="s">
        <v>49</v>
      </c>
      <c r="C25" t="s">
        <v>171</v>
      </c>
      <c r="D25">
        <v>19231</v>
      </c>
      <c r="E25" t="s">
        <v>172</v>
      </c>
      <c r="Z25" s="29">
        <v>48</v>
      </c>
      <c r="AA25" s="30" t="s">
        <v>54</v>
      </c>
      <c r="AB25" s="30" t="s">
        <v>171</v>
      </c>
      <c r="AC25" s="30">
        <v>11006.9</v>
      </c>
      <c r="AD25" s="31" t="s">
        <v>174</v>
      </c>
    </row>
    <row r="26" spans="1:30" x14ac:dyDescent="0.3">
      <c r="A26">
        <v>4</v>
      </c>
      <c r="B26" t="s">
        <v>25</v>
      </c>
      <c r="C26" t="s">
        <v>173</v>
      </c>
      <c r="D26">
        <v>8862</v>
      </c>
      <c r="E26" t="s">
        <v>172</v>
      </c>
      <c r="Z26" s="26">
        <v>49</v>
      </c>
      <c r="AA26" s="27" t="s">
        <v>50</v>
      </c>
      <c r="AB26" s="27" t="s">
        <v>173</v>
      </c>
      <c r="AC26" s="27">
        <v>9803.7000000000007</v>
      </c>
      <c r="AD26" s="28" t="s">
        <v>174</v>
      </c>
    </row>
    <row r="27" spans="1:30" x14ac:dyDescent="0.3">
      <c r="A27">
        <v>40</v>
      </c>
      <c r="B27" t="s">
        <v>57</v>
      </c>
      <c r="C27" t="s">
        <v>171</v>
      </c>
      <c r="D27">
        <v>7927.9</v>
      </c>
      <c r="E27" t="s">
        <v>174</v>
      </c>
      <c r="Z27" s="26">
        <v>50</v>
      </c>
      <c r="AA27" s="27" t="s">
        <v>54</v>
      </c>
      <c r="AB27" s="27" t="s">
        <v>171</v>
      </c>
      <c r="AC27" s="27">
        <v>8676.4</v>
      </c>
      <c r="AD27" s="28" t="s">
        <v>174</v>
      </c>
    </row>
    <row r="28" spans="1:30" x14ac:dyDescent="0.3">
      <c r="A28">
        <v>41</v>
      </c>
      <c r="B28" t="s">
        <v>49</v>
      </c>
      <c r="C28" t="s">
        <v>171</v>
      </c>
      <c r="D28">
        <v>9027.7000000000007</v>
      </c>
      <c r="E28" t="s">
        <v>172</v>
      </c>
      <c r="Z28" s="29">
        <v>51</v>
      </c>
      <c r="AA28" s="30" t="s">
        <v>56</v>
      </c>
      <c r="AB28" s="30" t="s">
        <v>173</v>
      </c>
      <c r="AC28" s="30">
        <v>16895.900000000001</v>
      </c>
      <c r="AD28" s="31" t="s">
        <v>174</v>
      </c>
    </row>
    <row r="29" spans="1:30" x14ac:dyDescent="0.3">
      <c r="A29">
        <v>42</v>
      </c>
      <c r="B29" t="s">
        <v>49</v>
      </c>
      <c r="C29" t="s">
        <v>171</v>
      </c>
      <c r="D29">
        <v>6193.3</v>
      </c>
      <c r="E29" t="s">
        <v>174</v>
      </c>
      <c r="Z29" s="26">
        <v>56</v>
      </c>
      <c r="AA29" s="27" t="s">
        <v>55</v>
      </c>
      <c r="AB29" s="27" t="s">
        <v>171</v>
      </c>
      <c r="AC29" s="27">
        <v>7424.2</v>
      </c>
      <c r="AD29" s="28" t="s">
        <v>174</v>
      </c>
    </row>
    <row r="30" spans="1:30" x14ac:dyDescent="0.3">
      <c r="A30">
        <v>43</v>
      </c>
      <c r="B30" t="s">
        <v>54</v>
      </c>
      <c r="C30" t="s">
        <v>171</v>
      </c>
      <c r="D30">
        <v>10333.6</v>
      </c>
      <c r="E30" t="s">
        <v>172</v>
      </c>
      <c r="Z30" s="26">
        <v>9</v>
      </c>
      <c r="AA30" s="27" t="s">
        <v>60</v>
      </c>
      <c r="AB30" s="27" t="s">
        <v>171</v>
      </c>
      <c r="AC30" s="27">
        <v>7111.8</v>
      </c>
      <c r="AD30" s="28" t="s">
        <v>174</v>
      </c>
    </row>
    <row r="31" spans="1:30" x14ac:dyDescent="0.3">
      <c r="A31">
        <v>44</v>
      </c>
      <c r="B31" t="s">
        <v>25</v>
      </c>
      <c r="C31" t="s">
        <v>171</v>
      </c>
      <c r="D31">
        <v>5409.8</v>
      </c>
      <c r="E31" t="s">
        <v>172</v>
      </c>
    </row>
    <row r="32" spans="1:30" x14ac:dyDescent="0.3">
      <c r="A32">
        <v>45</v>
      </c>
      <c r="B32" t="s">
        <v>57</v>
      </c>
      <c r="C32" t="s">
        <v>171</v>
      </c>
      <c r="D32">
        <v>1377.6</v>
      </c>
      <c r="E32" t="s">
        <v>172</v>
      </c>
    </row>
    <row r="33" spans="1:30" x14ac:dyDescent="0.3">
      <c r="A33">
        <v>46</v>
      </c>
      <c r="B33" t="s">
        <v>54</v>
      </c>
      <c r="C33" t="s">
        <v>171</v>
      </c>
      <c r="D33">
        <v>6036.4</v>
      </c>
      <c r="E33" t="s">
        <v>174</v>
      </c>
      <c r="Z33" s="23" t="s">
        <v>12</v>
      </c>
      <c r="AA33" s="24" t="s">
        <v>106</v>
      </c>
      <c r="AB33" s="24" t="s">
        <v>146</v>
      </c>
      <c r="AC33" s="24" t="s">
        <v>147</v>
      </c>
      <c r="AD33" s="25" t="s">
        <v>148</v>
      </c>
    </row>
    <row r="34" spans="1:30" x14ac:dyDescent="0.3">
      <c r="A34">
        <v>47</v>
      </c>
      <c r="B34" t="s">
        <v>51</v>
      </c>
      <c r="C34" t="s">
        <v>171</v>
      </c>
      <c r="D34">
        <v>10206.4</v>
      </c>
      <c r="E34" t="s">
        <v>172</v>
      </c>
      <c r="Z34" s="26">
        <v>1</v>
      </c>
      <c r="AA34" s="27" t="s">
        <v>25</v>
      </c>
      <c r="AB34" s="27" t="s">
        <v>171</v>
      </c>
      <c r="AC34" s="27">
        <v>7540.5</v>
      </c>
      <c r="AD34" s="28" t="s">
        <v>172</v>
      </c>
    </row>
    <row r="35" spans="1:30" x14ac:dyDescent="0.3">
      <c r="A35">
        <v>48</v>
      </c>
      <c r="B35" t="s">
        <v>54</v>
      </c>
      <c r="C35" t="s">
        <v>171</v>
      </c>
      <c r="D35">
        <v>11006.9</v>
      </c>
      <c r="E35" t="s">
        <v>174</v>
      </c>
      <c r="Z35" s="26">
        <v>11</v>
      </c>
      <c r="AA35" s="27" t="s">
        <v>50</v>
      </c>
      <c r="AB35" s="27" t="s">
        <v>171</v>
      </c>
      <c r="AC35" s="27">
        <v>840</v>
      </c>
      <c r="AD35" s="28" t="s">
        <v>172</v>
      </c>
    </row>
    <row r="36" spans="1:30" x14ac:dyDescent="0.3">
      <c r="A36">
        <v>49</v>
      </c>
      <c r="B36" t="s">
        <v>50</v>
      </c>
      <c r="C36" t="s">
        <v>173</v>
      </c>
      <c r="D36">
        <v>9803.7000000000007</v>
      </c>
      <c r="E36" t="s">
        <v>174</v>
      </c>
      <c r="Z36" s="29">
        <v>12</v>
      </c>
      <c r="AA36" s="30" t="s">
        <v>49</v>
      </c>
      <c r="AB36" s="30" t="s">
        <v>171</v>
      </c>
      <c r="AC36" s="30">
        <v>7209.3</v>
      </c>
      <c r="AD36" s="31" t="s">
        <v>172</v>
      </c>
    </row>
    <row r="37" spans="1:30" x14ac:dyDescent="0.3">
      <c r="A37">
        <v>5</v>
      </c>
      <c r="B37" t="s">
        <v>25</v>
      </c>
      <c r="C37" t="s">
        <v>171</v>
      </c>
      <c r="D37">
        <v>7704.7</v>
      </c>
      <c r="E37" t="s">
        <v>172</v>
      </c>
      <c r="Z37" s="29">
        <v>14</v>
      </c>
      <c r="AA37" s="30" t="s">
        <v>50</v>
      </c>
      <c r="AB37" s="30" t="s">
        <v>171</v>
      </c>
      <c r="AC37" s="30">
        <v>14686.3</v>
      </c>
      <c r="AD37" s="31" t="s">
        <v>172</v>
      </c>
    </row>
    <row r="38" spans="1:30" x14ac:dyDescent="0.3">
      <c r="A38">
        <v>50</v>
      </c>
      <c r="B38" t="s">
        <v>54</v>
      </c>
      <c r="C38" t="s">
        <v>171</v>
      </c>
      <c r="D38">
        <v>8676.4</v>
      </c>
      <c r="E38" t="s">
        <v>174</v>
      </c>
      <c r="Z38" s="29">
        <v>17</v>
      </c>
      <c r="AA38" s="30" t="s">
        <v>52</v>
      </c>
      <c r="AB38" s="30" t="s">
        <v>171</v>
      </c>
      <c r="AC38" s="30">
        <v>17356.2</v>
      </c>
      <c r="AD38" s="31" t="s">
        <v>172</v>
      </c>
    </row>
    <row r="39" spans="1:30" x14ac:dyDescent="0.3">
      <c r="A39">
        <v>51</v>
      </c>
      <c r="B39" t="s">
        <v>56</v>
      </c>
      <c r="C39" t="s">
        <v>173</v>
      </c>
      <c r="D39">
        <v>16895.900000000001</v>
      </c>
      <c r="E39" t="s">
        <v>174</v>
      </c>
      <c r="Z39" s="26">
        <v>18</v>
      </c>
      <c r="AA39" s="27" t="s">
        <v>50</v>
      </c>
      <c r="AB39" s="27" t="s">
        <v>173</v>
      </c>
      <c r="AC39" s="27">
        <v>17989.099999999999</v>
      </c>
      <c r="AD39" s="28" t="s">
        <v>172</v>
      </c>
    </row>
    <row r="40" spans="1:30" x14ac:dyDescent="0.3">
      <c r="A40">
        <v>52</v>
      </c>
      <c r="B40" t="s">
        <v>50</v>
      </c>
      <c r="C40" t="s">
        <v>171</v>
      </c>
      <c r="D40">
        <v>1876.9</v>
      </c>
      <c r="E40" t="s">
        <v>175</v>
      </c>
      <c r="Z40" s="26">
        <v>20</v>
      </c>
      <c r="AA40" s="27" t="s">
        <v>50</v>
      </c>
      <c r="AB40" s="27" t="s">
        <v>171</v>
      </c>
      <c r="AC40" s="27">
        <v>8437.4</v>
      </c>
      <c r="AD40" s="28" t="s">
        <v>172</v>
      </c>
    </row>
    <row r="41" spans="1:30" x14ac:dyDescent="0.3">
      <c r="A41">
        <v>53</v>
      </c>
      <c r="B41" t="s">
        <v>50</v>
      </c>
      <c r="C41" t="s">
        <v>171</v>
      </c>
      <c r="D41">
        <v>6222.6</v>
      </c>
      <c r="E41" t="s">
        <v>172</v>
      </c>
      <c r="Z41" s="29">
        <v>27</v>
      </c>
      <c r="AA41" s="30" t="s">
        <v>51</v>
      </c>
      <c r="AB41" s="30" t="s">
        <v>171</v>
      </c>
      <c r="AC41" s="30">
        <v>30603.4</v>
      </c>
      <c r="AD41" s="31" t="s">
        <v>172</v>
      </c>
    </row>
    <row r="42" spans="1:30" x14ac:dyDescent="0.3">
      <c r="A42">
        <v>56</v>
      </c>
      <c r="B42" t="s">
        <v>55</v>
      </c>
      <c r="C42" t="s">
        <v>171</v>
      </c>
      <c r="D42">
        <v>7424.2</v>
      </c>
      <c r="E42" t="s">
        <v>174</v>
      </c>
      <c r="Z42" s="26">
        <v>33</v>
      </c>
      <c r="AA42" s="27" t="s">
        <v>56</v>
      </c>
      <c r="AB42" s="27" t="s">
        <v>171</v>
      </c>
      <c r="AC42" s="27">
        <v>4634.8</v>
      </c>
      <c r="AD42" s="28" t="s">
        <v>172</v>
      </c>
    </row>
    <row r="43" spans="1:30" x14ac:dyDescent="0.3">
      <c r="A43">
        <v>57</v>
      </c>
      <c r="B43" t="s">
        <v>58</v>
      </c>
      <c r="C43" t="s">
        <v>171</v>
      </c>
      <c r="D43">
        <v>8654.9</v>
      </c>
      <c r="E43" t="s">
        <v>172</v>
      </c>
      <c r="Z43" s="29">
        <v>35</v>
      </c>
      <c r="AA43" s="30" t="s">
        <v>55</v>
      </c>
      <c r="AB43" s="30" t="s">
        <v>171</v>
      </c>
      <c r="AC43" s="30">
        <v>15154.9</v>
      </c>
      <c r="AD43" s="31" t="s">
        <v>172</v>
      </c>
    </row>
    <row r="44" spans="1:30" x14ac:dyDescent="0.3">
      <c r="A44">
        <v>6</v>
      </c>
      <c r="B44" t="s">
        <v>59</v>
      </c>
      <c r="C44" t="s">
        <v>171</v>
      </c>
      <c r="D44">
        <v>7801.8</v>
      </c>
      <c r="E44" t="s">
        <v>172</v>
      </c>
      <c r="Z44" s="29">
        <v>39</v>
      </c>
      <c r="AA44" s="30" t="s">
        <v>49</v>
      </c>
      <c r="AB44" s="30" t="s">
        <v>171</v>
      </c>
      <c r="AC44" s="30">
        <v>19231</v>
      </c>
      <c r="AD44" s="31" t="s">
        <v>172</v>
      </c>
    </row>
    <row r="45" spans="1:30" x14ac:dyDescent="0.3">
      <c r="A45">
        <v>8</v>
      </c>
      <c r="B45" t="s">
        <v>51</v>
      </c>
      <c r="C45" t="s">
        <v>171</v>
      </c>
      <c r="D45">
        <v>34246.300000000003</v>
      </c>
      <c r="E45" t="s">
        <v>172</v>
      </c>
      <c r="Z45" s="26">
        <v>4</v>
      </c>
      <c r="AA45" s="27" t="s">
        <v>25</v>
      </c>
      <c r="AB45" s="27" t="s">
        <v>173</v>
      </c>
      <c r="AC45" s="27">
        <v>8862</v>
      </c>
      <c r="AD45" s="28" t="s">
        <v>172</v>
      </c>
    </row>
    <row r="46" spans="1:30" x14ac:dyDescent="0.3">
      <c r="A46">
        <v>9</v>
      </c>
      <c r="B46" t="s">
        <v>60</v>
      </c>
      <c r="C46" t="s">
        <v>171</v>
      </c>
      <c r="D46">
        <v>7111.8</v>
      </c>
      <c r="E46" t="s">
        <v>174</v>
      </c>
      <c r="Z46" s="26">
        <v>41</v>
      </c>
      <c r="AA46" s="27" t="s">
        <v>49</v>
      </c>
      <c r="AB46" s="27" t="s">
        <v>171</v>
      </c>
      <c r="AC46" s="27">
        <v>9027.7000000000007</v>
      </c>
      <c r="AD46" s="28" t="s">
        <v>172</v>
      </c>
    </row>
    <row r="47" spans="1:30" x14ac:dyDescent="0.3">
      <c r="Z47" s="26">
        <v>43</v>
      </c>
      <c r="AA47" s="27" t="s">
        <v>54</v>
      </c>
      <c r="AB47" s="27" t="s">
        <v>171</v>
      </c>
      <c r="AC47" s="27">
        <v>10333.6</v>
      </c>
      <c r="AD47" s="28" t="s">
        <v>172</v>
      </c>
    </row>
    <row r="48" spans="1:30" x14ac:dyDescent="0.3">
      <c r="B48" s="19" t="s">
        <v>179</v>
      </c>
      <c r="Z48" s="29">
        <v>44</v>
      </c>
      <c r="AA48" s="30" t="s">
        <v>25</v>
      </c>
      <c r="AB48" s="30" t="s">
        <v>171</v>
      </c>
      <c r="AC48" s="30">
        <v>5409.8</v>
      </c>
      <c r="AD48" s="31" t="s">
        <v>172</v>
      </c>
    </row>
    <row r="49" spans="2:30" x14ac:dyDescent="0.3">
      <c r="B49" s="19" t="s">
        <v>180</v>
      </c>
      <c r="Z49" s="26">
        <v>45</v>
      </c>
      <c r="AA49" s="27" t="s">
        <v>57</v>
      </c>
      <c r="AB49" s="27" t="s">
        <v>171</v>
      </c>
      <c r="AC49" s="27">
        <v>1377.6</v>
      </c>
      <c r="AD49" s="28" t="s">
        <v>172</v>
      </c>
    </row>
    <row r="50" spans="2:30" x14ac:dyDescent="0.3">
      <c r="Z50" s="26">
        <v>47</v>
      </c>
      <c r="AA50" s="27" t="s">
        <v>51</v>
      </c>
      <c r="AB50" s="27" t="s">
        <v>171</v>
      </c>
      <c r="AC50" s="27">
        <v>10206.4</v>
      </c>
      <c r="AD50" s="28" t="s">
        <v>172</v>
      </c>
    </row>
    <row r="51" spans="2:30" x14ac:dyDescent="0.3">
      <c r="Z51" s="29">
        <v>5</v>
      </c>
      <c r="AA51" s="30" t="s">
        <v>25</v>
      </c>
      <c r="AB51" s="30" t="s">
        <v>171</v>
      </c>
      <c r="AC51" s="30">
        <v>7704.7</v>
      </c>
      <c r="AD51" s="31" t="s">
        <v>172</v>
      </c>
    </row>
    <row r="52" spans="2:30" x14ac:dyDescent="0.3">
      <c r="B52" s="20" t="s">
        <v>183</v>
      </c>
      <c r="Z52" s="29">
        <v>53</v>
      </c>
      <c r="AA52" s="30" t="s">
        <v>50</v>
      </c>
      <c r="AB52" s="30" t="s">
        <v>171</v>
      </c>
      <c r="AC52" s="30">
        <v>6222.6</v>
      </c>
      <c r="AD52" s="31" t="s">
        <v>172</v>
      </c>
    </row>
    <row r="53" spans="2:30" x14ac:dyDescent="0.3">
      <c r="Z53" s="29">
        <v>57</v>
      </c>
      <c r="AA53" s="30" t="s">
        <v>58</v>
      </c>
      <c r="AB53" s="30" t="s">
        <v>171</v>
      </c>
      <c r="AC53" s="30">
        <v>8654.9</v>
      </c>
      <c r="AD53" s="31" t="s">
        <v>172</v>
      </c>
    </row>
    <row r="54" spans="2:30" x14ac:dyDescent="0.3">
      <c r="Z54" s="26">
        <v>6</v>
      </c>
      <c r="AA54" s="27" t="s">
        <v>59</v>
      </c>
      <c r="AB54" s="27" t="s">
        <v>171</v>
      </c>
      <c r="AC54" s="27">
        <v>7801.8</v>
      </c>
      <c r="AD54" s="28" t="s">
        <v>172</v>
      </c>
    </row>
    <row r="55" spans="2:30" x14ac:dyDescent="0.3">
      <c r="Z55" s="29">
        <v>8</v>
      </c>
      <c r="AA55" s="30" t="s">
        <v>51</v>
      </c>
      <c r="AB55" s="30" t="s">
        <v>171</v>
      </c>
      <c r="AC55" s="30">
        <v>34246.300000000003</v>
      </c>
      <c r="AD55" s="31" t="s">
        <v>172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DB05B-53A1-442F-8E80-032EB51C97D6}">
  <dimension ref="A3:C8"/>
  <sheetViews>
    <sheetView workbookViewId="0">
      <selection activeCell="U15" sqref="U15"/>
    </sheetView>
  </sheetViews>
  <sheetFormatPr defaultRowHeight="14.4" x14ac:dyDescent="0.3"/>
  <cols>
    <col min="1" max="1" width="6.5546875" bestFit="1" customWidth="1"/>
    <col min="2" max="2" width="25.77734375" bestFit="1" customWidth="1"/>
    <col min="3" max="3" width="9.44140625" bestFit="1" customWidth="1"/>
  </cols>
  <sheetData>
    <row r="3" spans="1:3" x14ac:dyDescent="0.3">
      <c r="A3" t="s">
        <v>0</v>
      </c>
      <c r="B3" t="s">
        <v>1</v>
      </c>
    </row>
    <row r="4" spans="1:3" x14ac:dyDescent="0.3">
      <c r="A4" t="s">
        <v>2</v>
      </c>
      <c r="B4">
        <v>32</v>
      </c>
      <c r="C4" s="4">
        <f>32 / 45</f>
        <v>0.71111111111111114</v>
      </c>
    </row>
    <row r="5" spans="1:3" x14ac:dyDescent="0.3">
      <c r="A5" t="s">
        <v>3</v>
      </c>
      <c r="B5">
        <v>5</v>
      </c>
      <c r="C5" s="4">
        <f>5/45</f>
        <v>0.1111111111111111</v>
      </c>
    </row>
    <row r="6" spans="1:3" x14ac:dyDescent="0.3">
      <c r="A6" t="s">
        <v>4</v>
      </c>
      <c r="B6">
        <v>1</v>
      </c>
      <c r="C6" s="4">
        <f>1 /45</f>
        <v>2.2222222222222223E-2</v>
      </c>
    </row>
    <row r="7" spans="1:3" x14ac:dyDescent="0.3">
      <c r="A7" t="s">
        <v>5</v>
      </c>
      <c r="B7">
        <v>5</v>
      </c>
      <c r="C7" s="4">
        <f>5 / 45</f>
        <v>0.1111111111111111</v>
      </c>
    </row>
    <row r="8" spans="1:3" x14ac:dyDescent="0.3">
      <c r="A8" t="s">
        <v>6</v>
      </c>
      <c r="B8">
        <v>2</v>
      </c>
      <c r="C8" s="4">
        <f>2 / 45</f>
        <v>4.4444444444444446E-2</v>
      </c>
    </row>
  </sheetData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93C8-9321-49B3-BAD2-980F1DCC4734}">
  <dimension ref="A1:AD52"/>
  <sheetViews>
    <sheetView workbookViewId="0">
      <selection activeCell="M8" sqref="M8:V17"/>
    </sheetView>
  </sheetViews>
  <sheetFormatPr defaultRowHeight="14.4" x14ac:dyDescent="0.3"/>
  <cols>
    <col min="1" max="1" width="15.44140625" customWidth="1"/>
    <col min="2" max="2" width="29.109375" bestFit="1" customWidth="1"/>
    <col min="3" max="3" width="12.5546875" customWidth="1"/>
    <col min="4" max="4" width="11.44140625" customWidth="1"/>
    <col min="5" max="5" width="10.33203125" customWidth="1"/>
    <col min="13" max="13" width="17.77734375" bestFit="1" customWidth="1"/>
    <col min="17" max="17" width="17.77734375" bestFit="1" customWidth="1"/>
    <col min="21" max="21" width="17.77734375" bestFit="1" customWidth="1"/>
    <col min="26" max="26" width="13.5546875" bestFit="1" customWidth="1"/>
    <col min="27" max="27" width="29.109375" bestFit="1" customWidth="1"/>
    <col min="28" max="28" width="10.5546875" bestFit="1" customWidth="1"/>
    <col min="29" max="29" width="9.44140625" bestFit="1" customWidth="1"/>
    <col min="30" max="30" width="8.33203125" bestFit="1" customWidth="1"/>
  </cols>
  <sheetData>
    <row r="1" spans="1:30" x14ac:dyDescent="0.3">
      <c r="A1" t="s">
        <v>12</v>
      </c>
      <c r="B1" t="s">
        <v>106</v>
      </c>
      <c r="C1" t="s">
        <v>149</v>
      </c>
      <c r="D1" t="s">
        <v>150</v>
      </c>
      <c r="E1" t="s">
        <v>151</v>
      </c>
      <c r="Z1" s="23" t="s">
        <v>12</v>
      </c>
      <c r="AA1" s="24" t="s">
        <v>106</v>
      </c>
      <c r="AB1" s="24" t="s">
        <v>149</v>
      </c>
      <c r="AC1" s="24" t="s">
        <v>150</v>
      </c>
      <c r="AD1" s="25" t="s">
        <v>151</v>
      </c>
    </row>
    <row r="2" spans="1:30" x14ac:dyDescent="0.3">
      <c r="A2">
        <v>1</v>
      </c>
      <c r="B2" t="s">
        <v>25</v>
      </c>
      <c r="C2" t="s">
        <v>173</v>
      </c>
      <c r="D2">
        <v>9770.7999999999993</v>
      </c>
      <c r="E2" t="s">
        <v>172</v>
      </c>
      <c r="Z2" s="29">
        <v>29</v>
      </c>
      <c r="AA2" s="30" t="s">
        <v>55</v>
      </c>
      <c r="AB2" s="30" t="s">
        <v>173</v>
      </c>
      <c r="AC2" s="30">
        <v>5588</v>
      </c>
      <c r="AD2" s="31" t="s">
        <v>175</v>
      </c>
    </row>
    <row r="3" spans="1:30" x14ac:dyDescent="0.3">
      <c r="A3">
        <v>10</v>
      </c>
      <c r="B3" t="s">
        <v>49</v>
      </c>
      <c r="C3" t="s">
        <v>171</v>
      </c>
      <c r="D3">
        <v>3239.6</v>
      </c>
      <c r="E3" t="s">
        <v>174</v>
      </c>
      <c r="Z3" s="26">
        <v>52</v>
      </c>
      <c r="AA3" s="27" t="s">
        <v>50</v>
      </c>
      <c r="AB3" s="27" t="s">
        <v>173</v>
      </c>
      <c r="AC3" s="27">
        <v>1967.3</v>
      </c>
      <c r="AD3" s="28" t="s">
        <v>175</v>
      </c>
    </row>
    <row r="4" spans="1:30" x14ac:dyDescent="0.3">
      <c r="A4">
        <v>11</v>
      </c>
      <c r="B4" t="s">
        <v>50</v>
      </c>
      <c r="C4" t="s">
        <v>171</v>
      </c>
      <c r="D4">
        <v>698</v>
      </c>
      <c r="E4" t="s">
        <v>172</v>
      </c>
    </row>
    <row r="5" spans="1:30" x14ac:dyDescent="0.3">
      <c r="A5">
        <v>12</v>
      </c>
      <c r="B5" t="s">
        <v>49</v>
      </c>
      <c r="C5" t="s">
        <v>173</v>
      </c>
      <c r="D5">
        <v>6696.2</v>
      </c>
      <c r="E5" t="s">
        <v>172</v>
      </c>
    </row>
    <row r="6" spans="1:30" x14ac:dyDescent="0.3">
      <c r="A6">
        <v>13</v>
      </c>
      <c r="B6" t="s">
        <v>49</v>
      </c>
      <c r="C6" t="s">
        <v>171</v>
      </c>
      <c r="D6">
        <v>2214.5</v>
      </c>
      <c r="E6" t="s">
        <v>174</v>
      </c>
      <c r="Z6" s="23" t="s">
        <v>12</v>
      </c>
      <c r="AA6" s="24" t="s">
        <v>106</v>
      </c>
      <c r="AB6" s="24" t="s">
        <v>149</v>
      </c>
      <c r="AC6" s="24" t="s">
        <v>150</v>
      </c>
      <c r="AD6" s="25" t="s">
        <v>151</v>
      </c>
    </row>
    <row r="7" spans="1:30" x14ac:dyDescent="0.3">
      <c r="A7">
        <v>14</v>
      </c>
      <c r="B7" t="s">
        <v>50</v>
      </c>
      <c r="C7" t="s">
        <v>171</v>
      </c>
      <c r="D7">
        <v>60805.4</v>
      </c>
      <c r="E7" t="s">
        <v>172</v>
      </c>
      <c r="Z7" s="29">
        <v>10</v>
      </c>
      <c r="AA7" s="30" t="s">
        <v>49</v>
      </c>
      <c r="AB7" s="30" t="s">
        <v>171</v>
      </c>
      <c r="AC7" s="30">
        <v>3239.6</v>
      </c>
      <c r="AD7" s="31" t="s">
        <v>174</v>
      </c>
    </row>
    <row r="8" spans="1:30" x14ac:dyDescent="0.3">
      <c r="A8">
        <v>15</v>
      </c>
      <c r="B8" t="s">
        <v>51</v>
      </c>
      <c r="C8" t="s">
        <v>171</v>
      </c>
      <c r="D8">
        <v>2968.9</v>
      </c>
      <c r="E8" t="s">
        <v>172</v>
      </c>
      <c r="M8" s="19" t="s">
        <v>188</v>
      </c>
      <c r="Q8" s="19" t="s">
        <v>189</v>
      </c>
      <c r="U8" s="19" t="s">
        <v>190</v>
      </c>
      <c r="Z8" s="26">
        <v>13</v>
      </c>
      <c r="AA8" s="27" t="s">
        <v>49</v>
      </c>
      <c r="AB8" s="27" t="s">
        <v>171</v>
      </c>
      <c r="AC8" s="27">
        <v>2214.5</v>
      </c>
      <c r="AD8" s="28" t="s">
        <v>174</v>
      </c>
    </row>
    <row r="9" spans="1:30" x14ac:dyDescent="0.3">
      <c r="A9">
        <v>17</v>
      </c>
      <c r="B9" t="s">
        <v>52</v>
      </c>
      <c r="C9" t="s">
        <v>173</v>
      </c>
      <c r="D9">
        <v>49825.3</v>
      </c>
      <c r="E9" t="s">
        <v>172</v>
      </c>
      <c r="Z9" s="29">
        <v>2</v>
      </c>
      <c r="AA9" s="30" t="s">
        <v>50</v>
      </c>
      <c r="AB9" s="30" t="s">
        <v>171</v>
      </c>
      <c r="AC9" s="30">
        <v>1744</v>
      </c>
      <c r="AD9" s="31" t="s">
        <v>174</v>
      </c>
    </row>
    <row r="10" spans="1:30" x14ac:dyDescent="0.3">
      <c r="A10">
        <v>18</v>
      </c>
      <c r="B10" t="s">
        <v>50</v>
      </c>
      <c r="C10" t="s">
        <v>173</v>
      </c>
      <c r="D10">
        <v>10180.799999999999</v>
      </c>
      <c r="E10" t="s">
        <v>172</v>
      </c>
      <c r="M10" s="21" t="s">
        <v>176</v>
      </c>
      <c r="N10" s="21">
        <f>COUNTIF(AB2:AB3,"R")</f>
        <v>0</v>
      </c>
      <c r="Q10" s="21" t="s">
        <v>176</v>
      </c>
      <c r="R10" s="21">
        <f>COUNTIF(AB7:AB22,"R")</f>
        <v>13</v>
      </c>
      <c r="U10" s="21" t="s">
        <v>176</v>
      </c>
      <c r="V10" s="21">
        <f>COUNTIF(AB26:AB52,"R")</f>
        <v>17</v>
      </c>
      <c r="Z10" s="29">
        <v>22</v>
      </c>
      <c r="AA10" s="30" t="s">
        <v>53</v>
      </c>
      <c r="AB10" s="30" t="s">
        <v>171</v>
      </c>
      <c r="AC10" s="30">
        <v>3352</v>
      </c>
      <c r="AD10" s="31" t="s">
        <v>174</v>
      </c>
    </row>
    <row r="11" spans="1:30" x14ac:dyDescent="0.3">
      <c r="A11">
        <v>2</v>
      </c>
      <c r="B11" t="s">
        <v>50</v>
      </c>
      <c r="C11" t="s">
        <v>171</v>
      </c>
      <c r="D11">
        <v>1744</v>
      </c>
      <c r="E11" t="s">
        <v>174</v>
      </c>
      <c r="M11" s="21" t="s">
        <v>177</v>
      </c>
      <c r="N11" s="21">
        <f>COUNTIF(AB2:AB3,"W")</f>
        <v>2</v>
      </c>
      <c r="Q11" s="21" t="s">
        <v>177</v>
      </c>
      <c r="R11" s="21">
        <f>COUNTIF(AB7:AB22,"W")</f>
        <v>3</v>
      </c>
      <c r="U11" s="21" t="s">
        <v>177</v>
      </c>
      <c r="V11" s="21">
        <f>COUNTIF(AB26:AB52,"W")</f>
        <v>10</v>
      </c>
      <c r="Z11" s="29">
        <v>25</v>
      </c>
      <c r="AA11" s="30" t="s">
        <v>25</v>
      </c>
      <c r="AB11" s="30" t="s">
        <v>171</v>
      </c>
      <c r="AC11" s="30">
        <v>3486</v>
      </c>
      <c r="AD11" s="31" t="s">
        <v>174</v>
      </c>
    </row>
    <row r="12" spans="1:30" x14ac:dyDescent="0.3">
      <c r="A12">
        <v>20</v>
      </c>
      <c r="B12" t="s">
        <v>50</v>
      </c>
      <c r="C12" t="s">
        <v>173</v>
      </c>
      <c r="D12">
        <v>5901</v>
      </c>
      <c r="E12" t="s">
        <v>172</v>
      </c>
      <c r="M12" s="21" t="s">
        <v>178</v>
      </c>
      <c r="N12" s="21">
        <f>AVERAGE(AC2:AC3)</f>
        <v>3777.65</v>
      </c>
      <c r="Q12" s="21" t="s">
        <v>178</v>
      </c>
      <c r="R12" s="21">
        <f>AVERAGE(AC7:AC22)</f>
        <v>4292.9250000000002</v>
      </c>
      <c r="U12" s="21" t="s">
        <v>178</v>
      </c>
      <c r="V12" s="21">
        <f>AVERAGE(AC26:AC52)</f>
        <v>12253.955555555558</v>
      </c>
      <c r="Z12" s="26">
        <v>26</v>
      </c>
      <c r="AA12" s="27" t="s">
        <v>49</v>
      </c>
      <c r="AB12" s="27" t="s">
        <v>171</v>
      </c>
      <c r="AC12" s="27">
        <v>5464</v>
      </c>
      <c r="AD12" s="28" t="s">
        <v>174</v>
      </c>
    </row>
    <row r="13" spans="1:30" x14ac:dyDescent="0.3">
      <c r="A13">
        <v>22</v>
      </c>
      <c r="B13" t="s">
        <v>53</v>
      </c>
      <c r="C13" t="s">
        <v>171</v>
      </c>
      <c r="D13">
        <v>3352</v>
      </c>
      <c r="E13" t="s">
        <v>174</v>
      </c>
      <c r="M13" s="21" t="s">
        <v>181</v>
      </c>
      <c r="N13" s="22">
        <f>(N10 / SUM(N10:N11))</f>
        <v>0</v>
      </c>
      <c r="Q13" s="21" t="s">
        <v>181</v>
      </c>
      <c r="R13" s="22">
        <f>(R10 / SUM(R10:R11))</f>
        <v>0.8125</v>
      </c>
      <c r="U13" s="21" t="s">
        <v>181</v>
      </c>
      <c r="V13" s="22">
        <f>(V10 / SUM(V10:V11))</f>
        <v>0.62962962962962965</v>
      </c>
      <c r="Z13" s="26">
        <v>28</v>
      </c>
      <c r="AA13" s="27" t="s">
        <v>49</v>
      </c>
      <c r="AB13" s="27" t="s">
        <v>171</v>
      </c>
      <c r="AC13" s="27">
        <v>3990</v>
      </c>
      <c r="AD13" s="28" t="s">
        <v>174</v>
      </c>
    </row>
    <row r="14" spans="1:30" x14ac:dyDescent="0.3">
      <c r="A14">
        <v>24</v>
      </c>
      <c r="B14" t="s">
        <v>54</v>
      </c>
      <c r="C14" t="s">
        <v>171</v>
      </c>
      <c r="D14">
        <v>1000.4</v>
      </c>
      <c r="E14" t="s">
        <v>172</v>
      </c>
      <c r="M14" s="21" t="s">
        <v>182</v>
      </c>
      <c r="N14" s="22">
        <f>(N11 / SUM(N10:N11))</f>
        <v>1</v>
      </c>
      <c r="Q14" s="21" t="s">
        <v>182</v>
      </c>
      <c r="R14" s="22">
        <f>(R11 / SUM(R10:R11))</f>
        <v>0.1875</v>
      </c>
      <c r="U14" s="21" t="s">
        <v>182</v>
      </c>
      <c r="V14" s="22">
        <f>(V11 / SUM(V10:V11))</f>
        <v>0.37037037037037035</v>
      </c>
      <c r="Z14" s="26">
        <v>3</v>
      </c>
      <c r="AA14" s="27" t="s">
        <v>51</v>
      </c>
      <c r="AB14" s="27" t="s">
        <v>173</v>
      </c>
      <c r="AC14" s="27">
        <v>1013.9</v>
      </c>
      <c r="AD14" s="28" t="s">
        <v>174</v>
      </c>
    </row>
    <row r="15" spans="1:30" x14ac:dyDescent="0.3">
      <c r="A15">
        <v>25</v>
      </c>
      <c r="B15" t="s">
        <v>25</v>
      </c>
      <c r="C15" t="s">
        <v>171</v>
      </c>
      <c r="D15">
        <v>3486</v>
      </c>
      <c r="E15" t="s">
        <v>174</v>
      </c>
      <c r="Z15" s="26">
        <v>38</v>
      </c>
      <c r="AA15" s="27" t="s">
        <v>54</v>
      </c>
      <c r="AB15" s="27" t="s">
        <v>173</v>
      </c>
      <c r="AC15" s="27">
        <v>6111.9</v>
      </c>
      <c r="AD15" s="28" t="s">
        <v>174</v>
      </c>
    </row>
    <row r="16" spans="1:30" x14ac:dyDescent="0.3">
      <c r="A16">
        <v>26</v>
      </c>
      <c r="B16" t="s">
        <v>49</v>
      </c>
      <c r="C16" t="s">
        <v>171</v>
      </c>
      <c r="D16">
        <v>5464</v>
      </c>
      <c r="E16" t="s">
        <v>174</v>
      </c>
      <c r="Z16" s="29">
        <v>40</v>
      </c>
      <c r="AA16" s="30" t="s">
        <v>57</v>
      </c>
      <c r="AB16" s="30" t="s">
        <v>171</v>
      </c>
      <c r="AC16" s="30">
        <v>1691.8</v>
      </c>
      <c r="AD16" s="31" t="s">
        <v>174</v>
      </c>
    </row>
    <row r="17" spans="1:30" x14ac:dyDescent="0.3">
      <c r="A17">
        <v>27</v>
      </c>
      <c r="B17" t="s">
        <v>51</v>
      </c>
      <c r="C17" t="s">
        <v>171</v>
      </c>
      <c r="D17">
        <v>4297</v>
      </c>
      <c r="E17" t="s">
        <v>172</v>
      </c>
      <c r="M17" s="21" t="s">
        <v>191</v>
      </c>
      <c r="N17" s="21">
        <f>_xlfn.STDEV.P(AC2:AC3)</f>
        <v>1810.3499999999997</v>
      </c>
      <c r="Q17" s="21" t="s">
        <v>191</v>
      </c>
      <c r="R17" s="21">
        <f>_xlfn.STDEV.P(AC7:AC22)</f>
        <v>2365.4813538950157</v>
      </c>
      <c r="U17" s="21" t="s">
        <v>191</v>
      </c>
      <c r="V17" s="21">
        <f>_xlfn.STDEV.P(AC26:AC52)</f>
        <v>14346.217753647185</v>
      </c>
      <c r="Z17" s="29">
        <v>46</v>
      </c>
      <c r="AA17" s="30" t="s">
        <v>54</v>
      </c>
      <c r="AB17" s="30" t="s">
        <v>171</v>
      </c>
      <c r="AC17" s="30">
        <v>6081.8</v>
      </c>
      <c r="AD17" s="31" t="s">
        <v>174</v>
      </c>
    </row>
    <row r="18" spans="1:30" x14ac:dyDescent="0.3">
      <c r="A18">
        <v>28</v>
      </c>
      <c r="B18" t="s">
        <v>49</v>
      </c>
      <c r="C18" t="s">
        <v>171</v>
      </c>
      <c r="D18">
        <v>3990</v>
      </c>
      <c r="E18" t="s">
        <v>174</v>
      </c>
      <c r="Z18" s="29">
        <v>48</v>
      </c>
      <c r="AA18" s="30" t="s">
        <v>54</v>
      </c>
      <c r="AB18" s="30" t="s">
        <v>171</v>
      </c>
      <c r="AC18" s="30">
        <v>5400</v>
      </c>
      <c r="AD18" s="31" t="s">
        <v>174</v>
      </c>
    </row>
    <row r="19" spans="1:30" x14ac:dyDescent="0.3">
      <c r="A19">
        <v>29</v>
      </c>
      <c r="B19" t="s">
        <v>55</v>
      </c>
      <c r="C19" t="s">
        <v>173</v>
      </c>
      <c r="D19">
        <v>5588</v>
      </c>
      <c r="E19" t="s">
        <v>175</v>
      </c>
      <c r="Z19" s="26">
        <v>49</v>
      </c>
      <c r="AA19" s="27" t="s">
        <v>50</v>
      </c>
      <c r="AB19" s="27" t="s">
        <v>173</v>
      </c>
      <c r="AC19" s="27">
        <v>3489.9</v>
      </c>
      <c r="AD19" s="28" t="s">
        <v>174</v>
      </c>
    </row>
    <row r="20" spans="1:30" x14ac:dyDescent="0.3">
      <c r="A20">
        <v>3</v>
      </c>
      <c r="B20" t="s">
        <v>51</v>
      </c>
      <c r="C20" t="s">
        <v>173</v>
      </c>
      <c r="D20">
        <v>1013.9</v>
      </c>
      <c r="E20" t="s">
        <v>174</v>
      </c>
      <c r="Z20" s="26">
        <v>50</v>
      </c>
      <c r="AA20" s="27" t="s">
        <v>54</v>
      </c>
      <c r="AB20" s="27" t="s">
        <v>171</v>
      </c>
      <c r="AC20" s="27">
        <v>10043.700000000001</v>
      </c>
      <c r="AD20" s="28" t="s">
        <v>174</v>
      </c>
    </row>
    <row r="21" spans="1:30" x14ac:dyDescent="0.3">
      <c r="A21">
        <v>31</v>
      </c>
      <c r="B21" t="s">
        <v>25</v>
      </c>
      <c r="C21" t="s">
        <v>171</v>
      </c>
      <c r="D21">
        <v>1768.5</v>
      </c>
      <c r="E21" t="s">
        <v>172</v>
      </c>
      <c r="Z21" s="26">
        <v>56</v>
      </c>
      <c r="AA21" s="27" t="s">
        <v>55</v>
      </c>
      <c r="AB21" s="27" t="s">
        <v>171</v>
      </c>
      <c r="AC21" s="27">
        <v>3255.4</v>
      </c>
      <c r="AD21" s="28" t="s">
        <v>174</v>
      </c>
    </row>
    <row r="22" spans="1:30" x14ac:dyDescent="0.3">
      <c r="A22">
        <v>33</v>
      </c>
      <c r="B22" t="s">
        <v>56</v>
      </c>
      <c r="C22" t="s">
        <v>173</v>
      </c>
      <c r="D22">
        <v>9905.2999999999993</v>
      </c>
      <c r="E22" t="s">
        <v>172</v>
      </c>
      <c r="Z22" s="26">
        <v>9</v>
      </c>
      <c r="AA22" s="27" t="s">
        <v>60</v>
      </c>
      <c r="AB22" s="27" t="s">
        <v>171</v>
      </c>
      <c r="AC22" s="27">
        <v>8108.3</v>
      </c>
      <c r="AD22" s="28" t="s">
        <v>174</v>
      </c>
    </row>
    <row r="23" spans="1:30" x14ac:dyDescent="0.3">
      <c r="A23">
        <v>35</v>
      </c>
      <c r="B23" t="s">
        <v>55</v>
      </c>
      <c r="C23" t="s">
        <v>173</v>
      </c>
      <c r="D23">
        <v>11792.2</v>
      </c>
      <c r="E23" t="s">
        <v>172</v>
      </c>
    </row>
    <row r="24" spans="1:30" x14ac:dyDescent="0.3">
      <c r="A24">
        <v>38</v>
      </c>
      <c r="B24" t="s">
        <v>54</v>
      </c>
      <c r="C24" t="s">
        <v>173</v>
      </c>
      <c r="D24">
        <v>6111.9</v>
      </c>
      <c r="E24" t="s">
        <v>174</v>
      </c>
    </row>
    <row r="25" spans="1:30" x14ac:dyDescent="0.3">
      <c r="A25">
        <v>39</v>
      </c>
      <c r="B25" t="s">
        <v>49</v>
      </c>
      <c r="C25" t="s">
        <v>171</v>
      </c>
      <c r="D25">
        <v>6118.7</v>
      </c>
      <c r="E25" t="s">
        <v>172</v>
      </c>
      <c r="Z25" s="23" t="s">
        <v>12</v>
      </c>
      <c r="AA25" s="24" t="s">
        <v>106</v>
      </c>
      <c r="AB25" s="24" t="s">
        <v>149</v>
      </c>
      <c r="AC25" s="24" t="s">
        <v>150</v>
      </c>
      <c r="AD25" s="25" t="s">
        <v>151</v>
      </c>
    </row>
    <row r="26" spans="1:30" x14ac:dyDescent="0.3">
      <c r="A26">
        <v>4</v>
      </c>
      <c r="B26" t="s">
        <v>25</v>
      </c>
      <c r="C26" t="s">
        <v>173</v>
      </c>
      <c r="D26">
        <v>19204</v>
      </c>
      <c r="E26" t="s">
        <v>172</v>
      </c>
      <c r="Z26" s="26">
        <v>1</v>
      </c>
      <c r="AA26" s="27" t="s">
        <v>25</v>
      </c>
      <c r="AB26" s="27" t="s">
        <v>173</v>
      </c>
      <c r="AC26" s="27">
        <v>9770.7999999999993</v>
      </c>
      <c r="AD26" s="28" t="s">
        <v>172</v>
      </c>
    </row>
    <row r="27" spans="1:30" x14ac:dyDescent="0.3">
      <c r="A27">
        <v>40</v>
      </c>
      <c r="B27" t="s">
        <v>57</v>
      </c>
      <c r="C27" t="s">
        <v>171</v>
      </c>
      <c r="D27">
        <v>1691.8</v>
      </c>
      <c r="E27" t="s">
        <v>174</v>
      </c>
      <c r="Z27" s="26">
        <v>11</v>
      </c>
      <c r="AA27" s="27" t="s">
        <v>50</v>
      </c>
      <c r="AB27" s="27" t="s">
        <v>171</v>
      </c>
      <c r="AC27" s="27">
        <v>698</v>
      </c>
      <c r="AD27" s="28" t="s">
        <v>172</v>
      </c>
    </row>
    <row r="28" spans="1:30" x14ac:dyDescent="0.3">
      <c r="A28">
        <v>41</v>
      </c>
      <c r="B28" t="s">
        <v>49</v>
      </c>
      <c r="C28" t="s">
        <v>171</v>
      </c>
      <c r="D28">
        <v>5743.7</v>
      </c>
      <c r="E28" t="s">
        <v>172</v>
      </c>
      <c r="Z28" s="29">
        <v>12</v>
      </c>
      <c r="AA28" s="30" t="s">
        <v>49</v>
      </c>
      <c r="AB28" s="30" t="s">
        <v>173</v>
      </c>
      <c r="AC28" s="30">
        <v>6696.2</v>
      </c>
      <c r="AD28" s="31" t="s">
        <v>172</v>
      </c>
    </row>
    <row r="29" spans="1:30" x14ac:dyDescent="0.3">
      <c r="A29">
        <v>42</v>
      </c>
      <c r="B29" t="s">
        <v>49</v>
      </c>
      <c r="C29" t="s">
        <v>171</v>
      </c>
      <c r="D29">
        <v>4785.1000000000004</v>
      </c>
      <c r="E29" t="s">
        <v>172</v>
      </c>
      <c r="Z29" s="29">
        <v>14</v>
      </c>
      <c r="AA29" s="30" t="s">
        <v>50</v>
      </c>
      <c r="AB29" s="30" t="s">
        <v>171</v>
      </c>
      <c r="AC29" s="30">
        <v>60805.4</v>
      </c>
      <c r="AD29" s="31" t="s">
        <v>172</v>
      </c>
    </row>
    <row r="30" spans="1:30" x14ac:dyDescent="0.3">
      <c r="A30">
        <v>43</v>
      </c>
      <c r="B30" t="s">
        <v>54</v>
      </c>
      <c r="C30" t="s">
        <v>171</v>
      </c>
      <c r="D30">
        <v>6957.6</v>
      </c>
      <c r="E30" t="s">
        <v>172</v>
      </c>
      <c r="Z30" s="26">
        <v>15</v>
      </c>
      <c r="AA30" s="27" t="s">
        <v>51</v>
      </c>
      <c r="AB30" s="27" t="s">
        <v>171</v>
      </c>
      <c r="AC30" s="27">
        <v>2968.9</v>
      </c>
      <c r="AD30" s="28" t="s">
        <v>172</v>
      </c>
    </row>
    <row r="31" spans="1:30" x14ac:dyDescent="0.3">
      <c r="A31">
        <v>44</v>
      </c>
      <c r="B31" t="s">
        <v>25</v>
      </c>
      <c r="C31" t="s">
        <v>171</v>
      </c>
      <c r="D31">
        <v>4444.3999999999996</v>
      </c>
      <c r="E31" t="s">
        <v>172</v>
      </c>
      <c r="Z31" s="29">
        <v>17</v>
      </c>
      <c r="AA31" s="30" t="s">
        <v>52</v>
      </c>
      <c r="AB31" s="30" t="s">
        <v>173</v>
      </c>
      <c r="AC31" s="30">
        <v>49825.3</v>
      </c>
      <c r="AD31" s="31" t="s">
        <v>172</v>
      </c>
    </row>
    <row r="32" spans="1:30" x14ac:dyDescent="0.3">
      <c r="A32">
        <v>45</v>
      </c>
      <c r="B32" t="s">
        <v>57</v>
      </c>
      <c r="C32" t="s">
        <v>171</v>
      </c>
      <c r="D32">
        <v>1300.4000000000001</v>
      </c>
      <c r="E32" t="s">
        <v>172</v>
      </c>
      <c r="Z32" s="26">
        <v>18</v>
      </c>
      <c r="AA32" s="27" t="s">
        <v>50</v>
      </c>
      <c r="AB32" s="27" t="s">
        <v>173</v>
      </c>
      <c r="AC32" s="27">
        <v>10180.799999999999</v>
      </c>
      <c r="AD32" s="28" t="s">
        <v>172</v>
      </c>
    </row>
    <row r="33" spans="1:30" x14ac:dyDescent="0.3">
      <c r="A33">
        <v>46</v>
      </c>
      <c r="B33" t="s">
        <v>54</v>
      </c>
      <c r="C33" t="s">
        <v>171</v>
      </c>
      <c r="D33">
        <v>6081.8</v>
      </c>
      <c r="E33" t="s">
        <v>174</v>
      </c>
      <c r="Z33" s="26">
        <v>20</v>
      </c>
      <c r="AA33" s="27" t="s">
        <v>50</v>
      </c>
      <c r="AB33" s="27" t="s">
        <v>173</v>
      </c>
      <c r="AC33" s="27">
        <v>5901</v>
      </c>
      <c r="AD33" s="28" t="s">
        <v>172</v>
      </c>
    </row>
    <row r="34" spans="1:30" x14ac:dyDescent="0.3">
      <c r="A34">
        <v>47</v>
      </c>
      <c r="B34" t="s">
        <v>51</v>
      </c>
      <c r="C34" t="s">
        <v>171</v>
      </c>
      <c r="D34">
        <v>33782.300000000003</v>
      </c>
      <c r="E34" t="s">
        <v>172</v>
      </c>
      <c r="Z34" s="26">
        <v>24</v>
      </c>
      <c r="AA34" s="27" t="s">
        <v>54</v>
      </c>
      <c r="AB34" s="27" t="s">
        <v>171</v>
      </c>
      <c r="AC34" s="27">
        <v>1000.4</v>
      </c>
      <c r="AD34" s="28" t="s">
        <v>172</v>
      </c>
    </row>
    <row r="35" spans="1:30" x14ac:dyDescent="0.3">
      <c r="A35">
        <v>48</v>
      </c>
      <c r="B35" t="s">
        <v>54</v>
      </c>
      <c r="C35" t="s">
        <v>171</v>
      </c>
      <c r="D35">
        <v>5400</v>
      </c>
      <c r="E35" t="s">
        <v>174</v>
      </c>
      <c r="Z35" s="29">
        <v>27</v>
      </c>
      <c r="AA35" s="30" t="s">
        <v>51</v>
      </c>
      <c r="AB35" s="30" t="s">
        <v>171</v>
      </c>
      <c r="AC35" s="30">
        <v>4297</v>
      </c>
      <c r="AD35" s="31" t="s">
        <v>172</v>
      </c>
    </row>
    <row r="36" spans="1:30" x14ac:dyDescent="0.3">
      <c r="A36">
        <v>49</v>
      </c>
      <c r="B36" t="s">
        <v>50</v>
      </c>
      <c r="C36" t="s">
        <v>173</v>
      </c>
      <c r="D36">
        <v>3489.9</v>
      </c>
      <c r="E36" t="s">
        <v>174</v>
      </c>
      <c r="Z36" s="29">
        <v>31</v>
      </c>
      <c r="AA36" s="30" t="s">
        <v>25</v>
      </c>
      <c r="AB36" s="30" t="s">
        <v>171</v>
      </c>
      <c r="AC36" s="30">
        <v>1768.5</v>
      </c>
      <c r="AD36" s="31" t="s">
        <v>172</v>
      </c>
    </row>
    <row r="37" spans="1:30" x14ac:dyDescent="0.3">
      <c r="A37">
        <v>5</v>
      </c>
      <c r="B37" t="s">
        <v>25</v>
      </c>
      <c r="C37" t="s">
        <v>173</v>
      </c>
      <c r="D37">
        <v>7821.4</v>
      </c>
      <c r="E37" t="s">
        <v>172</v>
      </c>
      <c r="Z37" s="26">
        <v>33</v>
      </c>
      <c r="AA37" s="27" t="s">
        <v>56</v>
      </c>
      <c r="AB37" s="27" t="s">
        <v>173</v>
      </c>
      <c r="AC37" s="27">
        <v>9905.2999999999993</v>
      </c>
      <c r="AD37" s="28" t="s">
        <v>172</v>
      </c>
    </row>
    <row r="38" spans="1:30" x14ac:dyDescent="0.3">
      <c r="A38">
        <v>50</v>
      </c>
      <c r="B38" t="s">
        <v>54</v>
      </c>
      <c r="C38" t="s">
        <v>171</v>
      </c>
      <c r="D38">
        <v>10043.700000000001</v>
      </c>
      <c r="E38" t="s">
        <v>174</v>
      </c>
      <c r="Z38" s="29">
        <v>35</v>
      </c>
      <c r="AA38" s="30" t="s">
        <v>55</v>
      </c>
      <c r="AB38" s="30" t="s">
        <v>173</v>
      </c>
      <c r="AC38" s="30">
        <v>11792.2</v>
      </c>
      <c r="AD38" s="31" t="s">
        <v>172</v>
      </c>
    </row>
    <row r="39" spans="1:30" x14ac:dyDescent="0.3">
      <c r="A39">
        <v>51</v>
      </c>
      <c r="B39" t="s">
        <v>56</v>
      </c>
      <c r="C39" t="s">
        <v>171</v>
      </c>
      <c r="D39">
        <v>8310.2999999999993</v>
      </c>
      <c r="E39" t="s">
        <v>172</v>
      </c>
      <c r="Z39" s="29">
        <v>39</v>
      </c>
      <c r="AA39" s="30" t="s">
        <v>49</v>
      </c>
      <c r="AB39" s="30" t="s">
        <v>171</v>
      </c>
      <c r="AC39" s="30">
        <v>6118.7</v>
      </c>
      <c r="AD39" s="31" t="s">
        <v>172</v>
      </c>
    </row>
    <row r="40" spans="1:30" x14ac:dyDescent="0.3">
      <c r="A40">
        <v>52</v>
      </c>
      <c r="B40" t="s">
        <v>50</v>
      </c>
      <c r="C40" t="s">
        <v>173</v>
      </c>
      <c r="D40">
        <v>1967.3</v>
      </c>
      <c r="E40" t="s">
        <v>175</v>
      </c>
      <c r="Z40" s="26">
        <v>4</v>
      </c>
      <c r="AA40" s="27" t="s">
        <v>25</v>
      </c>
      <c r="AB40" s="27" t="s">
        <v>173</v>
      </c>
      <c r="AC40" s="27">
        <v>19204</v>
      </c>
      <c r="AD40" s="28" t="s">
        <v>172</v>
      </c>
    </row>
    <row r="41" spans="1:30" x14ac:dyDescent="0.3">
      <c r="A41">
        <v>53</v>
      </c>
      <c r="B41" t="s">
        <v>50</v>
      </c>
      <c r="C41" t="s">
        <v>171</v>
      </c>
      <c r="D41">
        <v>12276.1</v>
      </c>
      <c r="E41" t="s">
        <v>172</v>
      </c>
      <c r="Z41" s="26">
        <v>41</v>
      </c>
      <c r="AA41" s="27" t="s">
        <v>49</v>
      </c>
      <c r="AB41" s="27" t="s">
        <v>171</v>
      </c>
      <c r="AC41" s="27">
        <v>5743.7</v>
      </c>
      <c r="AD41" s="28" t="s">
        <v>172</v>
      </c>
    </row>
    <row r="42" spans="1:30" x14ac:dyDescent="0.3">
      <c r="A42">
        <v>56</v>
      </c>
      <c r="B42" t="s">
        <v>55</v>
      </c>
      <c r="C42" t="s">
        <v>171</v>
      </c>
      <c r="D42">
        <v>3255.4</v>
      </c>
      <c r="E42" t="s">
        <v>174</v>
      </c>
      <c r="Z42" s="29">
        <v>42</v>
      </c>
      <c r="AA42" s="30" t="s">
        <v>49</v>
      </c>
      <c r="AB42" s="30" t="s">
        <v>171</v>
      </c>
      <c r="AC42" s="30">
        <v>4785.1000000000004</v>
      </c>
      <c r="AD42" s="31" t="s">
        <v>172</v>
      </c>
    </row>
    <row r="43" spans="1:30" x14ac:dyDescent="0.3">
      <c r="A43">
        <v>57</v>
      </c>
      <c r="B43" t="s">
        <v>58</v>
      </c>
      <c r="C43" t="s">
        <v>171</v>
      </c>
      <c r="D43">
        <v>27858.2</v>
      </c>
      <c r="E43" t="s">
        <v>172</v>
      </c>
      <c r="Z43" s="26">
        <v>43</v>
      </c>
      <c r="AA43" s="27" t="s">
        <v>54</v>
      </c>
      <c r="AB43" s="27" t="s">
        <v>171</v>
      </c>
      <c r="AC43" s="27">
        <v>6957.6</v>
      </c>
      <c r="AD43" s="28" t="s">
        <v>172</v>
      </c>
    </row>
    <row r="44" spans="1:30" x14ac:dyDescent="0.3">
      <c r="A44">
        <v>6</v>
      </c>
      <c r="B44" t="s">
        <v>59</v>
      </c>
      <c r="C44" t="s">
        <v>173</v>
      </c>
      <c r="D44">
        <v>5599.9</v>
      </c>
      <c r="E44" t="s">
        <v>172</v>
      </c>
      <c r="Z44" s="29">
        <v>44</v>
      </c>
      <c r="AA44" s="30" t="s">
        <v>25</v>
      </c>
      <c r="AB44" s="30" t="s">
        <v>171</v>
      </c>
      <c r="AC44" s="30">
        <v>4444.3999999999996</v>
      </c>
      <c r="AD44" s="31" t="s">
        <v>172</v>
      </c>
    </row>
    <row r="45" spans="1:30" x14ac:dyDescent="0.3">
      <c r="A45">
        <v>8</v>
      </c>
      <c r="B45" t="s">
        <v>51</v>
      </c>
      <c r="C45" t="s">
        <v>171</v>
      </c>
      <c r="D45">
        <v>11044.9</v>
      </c>
      <c r="E45" t="s">
        <v>172</v>
      </c>
      <c r="Z45" s="26">
        <v>45</v>
      </c>
      <c r="AA45" s="27" t="s">
        <v>57</v>
      </c>
      <c r="AB45" s="27" t="s">
        <v>171</v>
      </c>
      <c r="AC45" s="27">
        <v>1300.4000000000001</v>
      </c>
      <c r="AD45" s="28" t="s">
        <v>172</v>
      </c>
    </row>
    <row r="46" spans="1:30" x14ac:dyDescent="0.3">
      <c r="A46">
        <v>9</v>
      </c>
      <c r="B46" t="s">
        <v>60</v>
      </c>
      <c r="C46" t="s">
        <v>171</v>
      </c>
      <c r="D46">
        <v>8108.3</v>
      </c>
      <c r="E46" t="s">
        <v>174</v>
      </c>
      <c r="Z46" s="26">
        <v>47</v>
      </c>
      <c r="AA46" s="27" t="s">
        <v>51</v>
      </c>
      <c r="AB46" s="27" t="s">
        <v>171</v>
      </c>
      <c r="AC46" s="27">
        <v>33782.300000000003</v>
      </c>
      <c r="AD46" s="28" t="s">
        <v>172</v>
      </c>
    </row>
    <row r="47" spans="1:30" x14ac:dyDescent="0.3">
      <c r="Z47" s="29">
        <v>5</v>
      </c>
      <c r="AA47" s="30" t="s">
        <v>25</v>
      </c>
      <c r="AB47" s="30" t="s">
        <v>173</v>
      </c>
      <c r="AC47" s="30">
        <v>7821.4</v>
      </c>
      <c r="AD47" s="31" t="s">
        <v>172</v>
      </c>
    </row>
    <row r="48" spans="1:30" x14ac:dyDescent="0.3">
      <c r="Z48" s="29">
        <v>51</v>
      </c>
      <c r="AA48" s="30" t="s">
        <v>56</v>
      </c>
      <c r="AB48" s="30" t="s">
        <v>171</v>
      </c>
      <c r="AC48" s="30">
        <v>8310.2999999999993</v>
      </c>
      <c r="AD48" s="31" t="s">
        <v>172</v>
      </c>
    </row>
    <row r="49" spans="26:30" x14ac:dyDescent="0.3">
      <c r="Z49" s="29">
        <v>53</v>
      </c>
      <c r="AA49" s="30" t="s">
        <v>50</v>
      </c>
      <c r="AB49" s="30" t="s">
        <v>171</v>
      </c>
      <c r="AC49" s="30">
        <v>12276.1</v>
      </c>
      <c r="AD49" s="31" t="s">
        <v>172</v>
      </c>
    </row>
    <row r="50" spans="26:30" x14ac:dyDescent="0.3">
      <c r="Z50" s="29">
        <v>57</v>
      </c>
      <c r="AA50" s="30" t="s">
        <v>58</v>
      </c>
      <c r="AB50" s="30" t="s">
        <v>171</v>
      </c>
      <c r="AC50" s="30">
        <v>27858.2</v>
      </c>
      <c r="AD50" s="31" t="s">
        <v>172</v>
      </c>
    </row>
    <row r="51" spans="26:30" x14ac:dyDescent="0.3">
      <c r="Z51" s="26">
        <v>6</v>
      </c>
      <c r="AA51" s="27" t="s">
        <v>59</v>
      </c>
      <c r="AB51" s="27" t="s">
        <v>173</v>
      </c>
      <c r="AC51" s="27">
        <v>5599.9</v>
      </c>
      <c r="AD51" s="28" t="s">
        <v>172</v>
      </c>
    </row>
    <row r="52" spans="26:30" x14ac:dyDescent="0.3">
      <c r="Z52" s="29">
        <v>8</v>
      </c>
      <c r="AA52" s="30" t="s">
        <v>51</v>
      </c>
      <c r="AB52" s="30" t="s">
        <v>171</v>
      </c>
      <c r="AC52" s="30">
        <v>11044.9</v>
      </c>
      <c r="AD52" s="31" t="s">
        <v>172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DB74F-1182-4641-8F4D-8185AAF90429}">
  <dimension ref="A1:AD52"/>
  <sheetViews>
    <sheetView workbookViewId="0">
      <selection activeCell="X56" sqref="X56"/>
    </sheetView>
  </sheetViews>
  <sheetFormatPr defaultRowHeight="14.4" x14ac:dyDescent="0.3"/>
  <cols>
    <col min="1" max="1" width="15.44140625" customWidth="1"/>
    <col min="2" max="2" width="29.109375" bestFit="1" customWidth="1"/>
    <col min="3" max="3" width="12.5546875" customWidth="1"/>
    <col min="4" max="4" width="11.44140625" customWidth="1"/>
    <col min="5" max="5" width="10.33203125" customWidth="1"/>
    <col min="13" max="13" width="17.77734375" bestFit="1" customWidth="1"/>
    <col min="17" max="17" width="17.77734375" bestFit="1" customWidth="1"/>
    <col min="21" max="21" width="17.77734375" bestFit="1" customWidth="1"/>
    <col min="26" max="26" width="13.5546875" bestFit="1" customWidth="1"/>
    <col min="27" max="27" width="29.109375" bestFit="1" customWidth="1"/>
    <col min="28" max="28" width="10.5546875" bestFit="1" customWidth="1"/>
    <col min="29" max="29" width="9.44140625" bestFit="1" customWidth="1"/>
    <col min="30" max="30" width="8.33203125" bestFit="1" customWidth="1"/>
  </cols>
  <sheetData>
    <row r="1" spans="1:30" x14ac:dyDescent="0.3">
      <c r="A1" t="s">
        <v>12</v>
      </c>
      <c r="B1" t="s">
        <v>106</v>
      </c>
      <c r="C1" t="s">
        <v>152</v>
      </c>
      <c r="D1" t="s">
        <v>153</v>
      </c>
      <c r="E1" t="s">
        <v>154</v>
      </c>
      <c r="Z1" s="23" t="s">
        <v>12</v>
      </c>
      <c r="AA1" s="24" t="s">
        <v>106</v>
      </c>
      <c r="AB1" s="24" t="s">
        <v>152</v>
      </c>
      <c r="AC1" s="24" t="s">
        <v>153</v>
      </c>
      <c r="AD1" s="25" t="s">
        <v>154</v>
      </c>
    </row>
    <row r="2" spans="1:30" x14ac:dyDescent="0.3">
      <c r="A2">
        <v>1</v>
      </c>
      <c r="B2" t="s">
        <v>25</v>
      </c>
      <c r="C2" t="s">
        <v>173</v>
      </c>
      <c r="D2">
        <v>6437.9</v>
      </c>
      <c r="E2" t="s">
        <v>172</v>
      </c>
      <c r="Z2" s="26">
        <v>52</v>
      </c>
      <c r="AA2" s="27" t="s">
        <v>50</v>
      </c>
      <c r="AB2" s="27" t="s">
        <v>173</v>
      </c>
      <c r="AC2" s="27">
        <v>4924</v>
      </c>
      <c r="AD2" s="28" t="s">
        <v>175</v>
      </c>
    </row>
    <row r="3" spans="1:30" x14ac:dyDescent="0.3">
      <c r="A3">
        <v>10</v>
      </c>
      <c r="B3" t="s">
        <v>49</v>
      </c>
      <c r="C3" t="s">
        <v>171</v>
      </c>
      <c r="D3">
        <v>3681.1</v>
      </c>
      <c r="E3" t="s">
        <v>174</v>
      </c>
    </row>
    <row r="4" spans="1:30" x14ac:dyDescent="0.3">
      <c r="A4">
        <v>11</v>
      </c>
      <c r="B4" t="s">
        <v>50</v>
      </c>
      <c r="C4" t="s">
        <v>171</v>
      </c>
      <c r="D4">
        <v>557</v>
      </c>
      <c r="E4" t="s">
        <v>172</v>
      </c>
    </row>
    <row r="5" spans="1:30" x14ac:dyDescent="0.3">
      <c r="A5">
        <v>12</v>
      </c>
      <c r="B5" t="s">
        <v>49</v>
      </c>
      <c r="C5" t="s">
        <v>173</v>
      </c>
      <c r="D5">
        <v>4837</v>
      </c>
      <c r="E5" t="s">
        <v>172</v>
      </c>
      <c r="Z5" s="23" t="s">
        <v>12</v>
      </c>
      <c r="AA5" s="24" t="s">
        <v>106</v>
      </c>
      <c r="AB5" s="24" t="s">
        <v>152</v>
      </c>
      <c r="AC5" s="24" t="s">
        <v>153</v>
      </c>
      <c r="AD5" s="25" t="s">
        <v>154</v>
      </c>
    </row>
    <row r="6" spans="1:30" x14ac:dyDescent="0.3">
      <c r="A6">
        <v>13</v>
      </c>
      <c r="B6" t="s">
        <v>49</v>
      </c>
      <c r="C6" t="s">
        <v>171</v>
      </c>
      <c r="D6">
        <v>5077</v>
      </c>
      <c r="E6" t="s">
        <v>174</v>
      </c>
      <c r="Z6" s="29">
        <v>10</v>
      </c>
      <c r="AA6" s="30" t="s">
        <v>49</v>
      </c>
      <c r="AB6" s="30" t="s">
        <v>171</v>
      </c>
      <c r="AC6" s="30">
        <v>3681.1</v>
      </c>
      <c r="AD6" s="31" t="s">
        <v>174</v>
      </c>
    </row>
    <row r="7" spans="1:30" x14ac:dyDescent="0.3">
      <c r="A7">
        <v>14</v>
      </c>
      <c r="B7" t="s">
        <v>50</v>
      </c>
      <c r="C7" t="s">
        <v>171</v>
      </c>
      <c r="D7">
        <v>27030.3</v>
      </c>
      <c r="E7" t="s">
        <v>172</v>
      </c>
      <c r="Z7" s="26">
        <v>13</v>
      </c>
      <c r="AA7" s="27" t="s">
        <v>49</v>
      </c>
      <c r="AB7" s="27" t="s">
        <v>171</v>
      </c>
      <c r="AC7" s="27">
        <v>5077</v>
      </c>
      <c r="AD7" s="28" t="s">
        <v>174</v>
      </c>
    </row>
    <row r="8" spans="1:30" x14ac:dyDescent="0.3">
      <c r="A8">
        <v>15</v>
      </c>
      <c r="B8" t="s">
        <v>51</v>
      </c>
      <c r="C8" t="s">
        <v>171</v>
      </c>
      <c r="D8">
        <v>6810.9</v>
      </c>
      <c r="E8" t="s">
        <v>172</v>
      </c>
      <c r="M8" s="19" t="s">
        <v>188</v>
      </c>
      <c r="Q8" s="19" t="s">
        <v>189</v>
      </c>
      <c r="U8" s="19" t="s">
        <v>190</v>
      </c>
      <c r="Z8" s="29">
        <v>2</v>
      </c>
      <c r="AA8" s="30" t="s">
        <v>50</v>
      </c>
      <c r="AB8" s="30" t="s">
        <v>173</v>
      </c>
      <c r="AC8" s="30">
        <v>1215.7</v>
      </c>
      <c r="AD8" s="31" t="s">
        <v>174</v>
      </c>
    </row>
    <row r="9" spans="1:30" x14ac:dyDescent="0.3">
      <c r="A9">
        <v>17</v>
      </c>
      <c r="B9" t="s">
        <v>52</v>
      </c>
      <c r="C9" t="s">
        <v>171</v>
      </c>
      <c r="D9">
        <v>57427.6</v>
      </c>
      <c r="E9" t="s">
        <v>172</v>
      </c>
      <c r="Z9" s="29">
        <v>22</v>
      </c>
      <c r="AA9" s="30" t="s">
        <v>53</v>
      </c>
      <c r="AB9" s="30" t="s">
        <v>171</v>
      </c>
      <c r="AC9" s="30">
        <v>2344</v>
      </c>
      <c r="AD9" s="31" t="s">
        <v>174</v>
      </c>
    </row>
    <row r="10" spans="1:30" x14ac:dyDescent="0.3">
      <c r="A10">
        <v>18</v>
      </c>
      <c r="B10" t="s">
        <v>50</v>
      </c>
      <c r="C10" t="s">
        <v>173</v>
      </c>
      <c r="D10">
        <v>9244.5</v>
      </c>
      <c r="E10" t="s">
        <v>172</v>
      </c>
      <c r="M10" s="21" t="s">
        <v>176</v>
      </c>
      <c r="N10" s="21">
        <f>COUNTIF(AB2,"R")</f>
        <v>0</v>
      </c>
      <c r="Q10" s="21" t="s">
        <v>176</v>
      </c>
      <c r="R10" s="21">
        <f>COUNTIF(AB6:AB18,"R")</f>
        <v>6</v>
      </c>
      <c r="U10" s="21" t="s">
        <v>176</v>
      </c>
      <c r="V10" s="21">
        <f>COUNTIF(AB22:AB52,"R")</f>
        <v>20</v>
      </c>
      <c r="Z10" s="29">
        <v>25</v>
      </c>
      <c r="AA10" s="30" t="s">
        <v>25</v>
      </c>
      <c r="AB10" s="30" t="s">
        <v>171</v>
      </c>
      <c r="AC10" s="30">
        <v>4010.4</v>
      </c>
      <c r="AD10" s="31" t="s">
        <v>174</v>
      </c>
    </row>
    <row r="11" spans="1:30" x14ac:dyDescent="0.3">
      <c r="A11">
        <v>2</v>
      </c>
      <c r="B11" t="s">
        <v>50</v>
      </c>
      <c r="C11" t="s">
        <v>173</v>
      </c>
      <c r="D11">
        <v>1215.7</v>
      </c>
      <c r="E11" t="s">
        <v>174</v>
      </c>
      <c r="M11" s="21" t="s">
        <v>177</v>
      </c>
      <c r="N11" s="21">
        <f>COUNTIF(AB2,"W")</f>
        <v>1</v>
      </c>
      <c r="Q11" s="21" t="s">
        <v>177</v>
      </c>
      <c r="R11" s="21">
        <f>COUNTIF(AB6:AB18,"W")</f>
        <v>7</v>
      </c>
      <c r="U11" s="21" t="s">
        <v>177</v>
      </c>
      <c r="V11" s="21">
        <f>COUNTIF(AB22:AB52,"W")</f>
        <v>11</v>
      </c>
      <c r="Z11" s="26">
        <v>28</v>
      </c>
      <c r="AA11" s="27" t="s">
        <v>49</v>
      </c>
      <c r="AB11" s="27" t="s">
        <v>173</v>
      </c>
      <c r="AC11" s="27">
        <v>9633</v>
      </c>
      <c r="AD11" s="28" t="s">
        <v>174</v>
      </c>
    </row>
    <row r="12" spans="1:30" x14ac:dyDescent="0.3">
      <c r="A12">
        <v>20</v>
      </c>
      <c r="B12" t="s">
        <v>50</v>
      </c>
      <c r="C12" t="s">
        <v>171</v>
      </c>
      <c r="D12">
        <v>6271.1</v>
      </c>
      <c r="E12" t="s">
        <v>172</v>
      </c>
      <c r="M12" s="21" t="s">
        <v>178</v>
      </c>
      <c r="N12" s="21">
        <f>AVERAGE(AC2)</f>
        <v>4924</v>
      </c>
      <c r="Q12" s="21" t="s">
        <v>178</v>
      </c>
      <c r="R12" s="21">
        <f>AVERAGE(AC6:AC18)</f>
        <v>5804.707692307692</v>
      </c>
      <c r="U12" s="21" t="s">
        <v>178</v>
      </c>
      <c r="V12" s="21">
        <f>AVERAGE(AC22:AC52)</f>
        <v>11720.464516129034</v>
      </c>
      <c r="Z12" s="29">
        <v>29</v>
      </c>
      <c r="AA12" s="30" t="s">
        <v>55</v>
      </c>
      <c r="AB12" s="30" t="s">
        <v>171</v>
      </c>
      <c r="AC12" s="30">
        <v>8952.9</v>
      </c>
      <c r="AD12" s="31" t="s">
        <v>174</v>
      </c>
    </row>
    <row r="13" spans="1:30" x14ac:dyDescent="0.3">
      <c r="A13">
        <v>22</v>
      </c>
      <c r="B13" t="s">
        <v>53</v>
      </c>
      <c r="C13" t="s">
        <v>171</v>
      </c>
      <c r="D13">
        <v>2344</v>
      </c>
      <c r="E13" t="s">
        <v>174</v>
      </c>
      <c r="M13" s="21" t="s">
        <v>181</v>
      </c>
      <c r="N13" s="22">
        <f>(N10 / SUM(N10:N11))</f>
        <v>0</v>
      </c>
      <c r="Q13" s="21" t="s">
        <v>181</v>
      </c>
      <c r="R13" s="22">
        <f>(R10 / SUM(R10:R11))</f>
        <v>0.46153846153846156</v>
      </c>
      <c r="U13" s="21" t="s">
        <v>181</v>
      </c>
      <c r="V13" s="22">
        <f>(V10 / SUM(V10:V11))</f>
        <v>0.64516129032258063</v>
      </c>
      <c r="Z13" s="26">
        <v>3</v>
      </c>
      <c r="AA13" s="27" t="s">
        <v>51</v>
      </c>
      <c r="AB13" s="27" t="s">
        <v>173</v>
      </c>
      <c r="AC13" s="27">
        <v>1206</v>
      </c>
      <c r="AD13" s="28" t="s">
        <v>174</v>
      </c>
    </row>
    <row r="14" spans="1:30" x14ac:dyDescent="0.3">
      <c r="A14">
        <v>24</v>
      </c>
      <c r="B14" t="s">
        <v>54</v>
      </c>
      <c r="C14" t="s">
        <v>171</v>
      </c>
      <c r="D14">
        <v>772.7</v>
      </c>
      <c r="E14" t="s">
        <v>172</v>
      </c>
      <c r="M14" s="21" t="s">
        <v>182</v>
      </c>
      <c r="N14" s="22">
        <f>(N11 / SUM(N10:N11))</f>
        <v>1</v>
      </c>
      <c r="Q14" s="21" t="s">
        <v>182</v>
      </c>
      <c r="R14" s="22">
        <f>(R11 / SUM(R10:R11))</f>
        <v>0.53846153846153844</v>
      </c>
      <c r="U14" s="21" t="s">
        <v>182</v>
      </c>
      <c r="V14" s="22">
        <f>(V11 / SUM(V10:V11))</f>
        <v>0.35483870967741937</v>
      </c>
      <c r="Z14" s="26">
        <v>38</v>
      </c>
      <c r="AA14" s="27" t="s">
        <v>54</v>
      </c>
      <c r="AB14" s="27" t="s">
        <v>173</v>
      </c>
      <c r="AC14" s="27">
        <v>5079.8999999999996</v>
      </c>
      <c r="AD14" s="28" t="s">
        <v>174</v>
      </c>
    </row>
    <row r="15" spans="1:30" x14ac:dyDescent="0.3">
      <c r="A15">
        <v>25</v>
      </c>
      <c r="B15" t="s">
        <v>25</v>
      </c>
      <c r="C15" t="s">
        <v>171</v>
      </c>
      <c r="D15">
        <v>4010.4</v>
      </c>
      <c r="E15" t="s">
        <v>174</v>
      </c>
      <c r="Z15" s="26">
        <v>49</v>
      </c>
      <c r="AA15" s="27" t="s">
        <v>50</v>
      </c>
      <c r="AB15" s="27" t="s">
        <v>173</v>
      </c>
      <c r="AC15" s="27">
        <v>4759.8</v>
      </c>
      <c r="AD15" s="28" t="s">
        <v>174</v>
      </c>
    </row>
    <row r="16" spans="1:30" x14ac:dyDescent="0.3">
      <c r="A16">
        <v>26</v>
      </c>
      <c r="B16" t="s">
        <v>49</v>
      </c>
      <c r="C16" t="s">
        <v>173</v>
      </c>
      <c r="D16">
        <v>7813.8</v>
      </c>
      <c r="E16" t="s">
        <v>172</v>
      </c>
      <c r="Z16" s="29">
        <v>51</v>
      </c>
      <c r="AA16" s="30" t="s">
        <v>56</v>
      </c>
      <c r="AB16" s="30" t="s">
        <v>173</v>
      </c>
      <c r="AC16" s="30">
        <v>6439.6</v>
      </c>
      <c r="AD16" s="31" t="s">
        <v>174</v>
      </c>
    </row>
    <row r="17" spans="1:30" x14ac:dyDescent="0.3">
      <c r="A17">
        <v>27</v>
      </c>
      <c r="B17" t="s">
        <v>51</v>
      </c>
      <c r="C17" t="s">
        <v>171</v>
      </c>
      <c r="D17">
        <v>8996.7999999999993</v>
      </c>
      <c r="E17" t="s">
        <v>172</v>
      </c>
      <c r="M17" s="21" t="s">
        <v>191</v>
      </c>
      <c r="N17" s="21">
        <f>_xlfn.STDEV.P(AC2)</f>
        <v>0</v>
      </c>
      <c r="Q17" s="21" t="s">
        <v>191</v>
      </c>
      <c r="R17" s="21">
        <f>AVEDEV(AC6:AC18)</f>
        <v>2932.8863905325438</v>
      </c>
      <c r="U17" s="21" t="s">
        <v>191</v>
      </c>
      <c r="V17" s="21">
        <f>_xlfn.STDEV.P(AC22:AC52)</f>
        <v>14291.047543300312</v>
      </c>
      <c r="Z17" s="26">
        <v>56</v>
      </c>
      <c r="AA17" s="27" t="s">
        <v>55</v>
      </c>
      <c r="AB17" s="27" t="s">
        <v>171</v>
      </c>
      <c r="AC17" s="27">
        <v>16480</v>
      </c>
      <c r="AD17" s="28" t="s">
        <v>174</v>
      </c>
    </row>
    <row r="18" spans="1:30" x14ac:dyDescent="0.3">
      <c r="A18">
        <v>28</v>
      </c>
      <c r="B18" t="s">
        <v>49</v>
      </c>
      <c r="C18" t="s">
        <v>173</v>
      </c>
      <c r="D18">
        <v>9633</v>
      </c>
      <c r="E18" t="s">
        <v>174</v>
      </c>
      <c r="Z18" s="26">
        <v>9</v>
      </c>
      <c r="AA18" s="27" t="s">
        <v>60</v>
      </c>
      <c r="AB18" s="27" t="s">
        <v>173</v>
      </c>
      <c r="AC18" s="27">
        <v>6581.8</v>
      </c>
      <c r="AD18" s="28" t="s">
        <v>174</v>
      </c>
    </row>
    <row r="19" spans="1:30" x14ac:dyDescent="0.3">
      <c r="A19">
        <v>29</v>
      </c>
      <c r="B19" t="s">
        <v>55</v>
      </c>
      <c r="C19" t="s">
        <v>171</v>
      </c>
      <c r="D19">
        <v>8952.9</v>
      </c>
      <c r="E19" t="s">
        <v>174</v>
      </c>
    </row>
    <row r="20" spans="1:30" x14ac:dyDescent="0.3">
      <c r="A20">
        <v>3</v>
      </c>
      <c r="B20" t="s">
        <v>51</v>
      </c>
      <c r="C20" t="s">
        <v>173</v>
      </c>
      <c r="D20">
        <v>1206</v>
      </c>
      <c r="E20" t="s">
        <v>174</v>
      </c>
    </row>
    <row r="21" spans="1:30" x14ac:dyDescent="0.3">
      <c r="A21">
        <v>31</v>
      </c>
      <c r="B21" t="s">
        <v>25</v>
      </c>
      <c r="C21" t="s">
        <v>171</v>
      </c>
      <c r="D21">
        <v>3324.7</v>
      </c>
      <c r="E21" t="s">
        <v>172</v>
      </c>
      <c r="Z21" s="23" t="s">
        <v>12</v>
      </c>
      <c r="AA21" s="24" t="s">
        <v>106</v>
      </c>
      <c r="AB21" s="24" t="s">
        <v>152</v>
      </c>
      <c r="AC21" s="24" t="s">
        <v>153</v>
      </c>
      <c r="AD21" s="25" t="s">
        <v>154</v>
      </c>
    </row>
    <row r="22" spans="1:30" x14ac:dyDescent="0.3">
      <c r="A22">
        <v>33</v>
      </c>
      <c r="B22" t="s">
        <v>56</v>
      </c>
      <c r="C22" t="s">
        <v>173</v>
      </c>
      <c r="D22">
        <v>22361.1</v>
      </c>
      <c r="E22" t="s">
        <v>172</v>
      </c>
      <c r="Z22" s="26">
        <v>1</v>
      </c>
      <c r="AA22" s="27" t="s">
        <v>25</v>
      </c>
      <c r="AB22" s="27" t="s">
        <v>173</v>
      </c>
      <c r="AC22" s="27">
        <v>6437.9</v>
      </c>
      <c r="AD22" s="28" t="s">
        <v>172</v>
      </c>
    </row>
    <row r="23" spans="1:30" x14ac:dyDescent="0.3">
      <c r="A23">
        <v>35</v>
      </c>
      <c r="B23" t="s">
        <v>55</v>
      </c>
      <c r="C23" t="s">
        <v>173</v>
      </c>
      <c r="D23">
        <v>8702.1</v>
      </c>
      <c r="E23" t="s">
        <v>172</v>
      </c>
      <c r="Z23" s="26">
        <v>11</v>
      </c>
      <c r="AA23" s="27" t="s">
        <v>50</v>
      </c>
      <c r="AB23" s="27" t="s">
        <v>171</v>
      </c>
      <c r="AC23" s="27">
        <v>557</v>
      </c>
      <c r="AD23" s="28" t="s">
        <v>172</v>
      </c>
    </row>
    <row r="24" spans="1:30" x14ac:dyDescent="0.3">
      <c r="A24">
        <v>38</v>
      </c>
      <c r="B24" t="s">
        <v>54</v>
      </c>
      <c r="C24" t="s">
        <v>173</v>
      </c>
      <c r="D24">
        <v>5079.8999999999996</v>
      </c>
      <c r="E24" t="s">
        <v>174</v>
      </c>
      <c r="Z24" s="29">
        <v>12</v>
      </c>
      <c r="AA24" s="30" t="s">
        <v>49</v>
      </c>
      <c r="AB24" s="30" t="s">
        <v>173</v>
      </c>
      <c r="AC24" s="30">
        <v>4837</v>
      </c>
      <c r="AD24" s="31" t="s">
        <v>172</v>
      </c>
    </row>
    <row r="25" spans="1:30" x14ac:dyDescent="0.3">
      <c r="A25">
        <v>39</v>
      </c>
      <c r="B25" t="s">
        <v>49</v>
      </c>
      <c r="C25" t="s">
        <v>173</v>
      </c>
      <c r="D25">
        <v>8609.2999999999993</v>
      </c>
      <c r="E25" t="s">
        <v>172</v>
      </c>
      <c r="Z25" s="29">
        <v>14</v>
      </c>
      <c r="AA25" s="30" t="s">
        <v>50</v>
      </c>
      <c r="AB25" s="30" t="s">
        <v>171</v>
      </c>
      <c r="AC25" s="30">
        <v>27030.3</v>
      </c>
      <c r="AD25" s="31" t="s">
        <v>172</v>
      </c>
    </row>
    <row r="26" spans="1:30" x14ac:dyDescent="0.3">
      <c r="A26">
        <v>4</v>
      </c>
      <c r="B26" t="s">
        <v>25</v>
      </c>
      <c r="C26" t="s">
        <v>173</v>
      </c>
      <c r="D26">
        <v>9773</v>
      </c>
      <c r="E26" t="s">
        <v>172</v>
      </c>
      <c r="Z26" s="26">
        <v>15</v>
      </c>
      <c r="AA26" s="27" t="s">
        <v>51</v>
      </c>
      <c r="AB26" s="27" t="s">
        <v>171</v>
      </c>
      <c r="AC26" s="27">
        <v>6810.9</v>
      </c>
      <c r="AD26" s="28" t="s">
        <v>172</v>
      </c>
    </row>
    <row r="27" spans="1:30" x14ac:dyDescent="0.3">
      <c r="A27">
        <v>40</v>
      </c>
      <c r="B27" t="s">
        <v>57</v>
      </c>
      <c r="C27" t="s">
        <v>173</v>
      </c>
      <c r="D27">
        <v>3766.3</v>
      </c>
      <c r="E27" t="s">
        <v>172</v>
      </c>
      <c r="Z27" s="29">
        <v>17</v>
      </c>
      <c r="AA27" s="30" t="s">
        <v>52</v>
      </c>
      <c r="AB27" s="30" t="s">
        <v>171</v>
      </c>
      <c r="AC27" s="30">
        <v>57427.6</v>
      </c>
      <c r="AD27" s="31" t="s">
        <v>172</v>
      </c>
    </row>
    <row r="28" spans="1:30" x14ac:dyDescent="0.3">
      <c r="A28">
        <v>41</v>
      </c>
      <c r="B28" t="s">
        <v>49</v>
      </c>
      <c r="C28" t="s">
        <v>171</v>
      </c>
      <c r="D28">
        <v>3982.2</v>
      </c>
      <c r="E28" t="s">
        <v>172</v>
      </c>
      <c r="Z28" s="26">
        <v>18</v>
      </c>
      <c r="AA28" s="27" t="s">
        <v>50</v>
      </c>
      <c r="AB28" s="27" t="s">
        <v>173</v>
      </c>
      <c r="AC28" s="27">
        <v>9244.5</v>
      </c>
      <c r="AD28" s="28" t="s">
        <v>172</v>
      </c>
    </row>
    <row r="29" spans="1:30" x14ac:dyDescent="0.3">
      <c r="A29">
        <v>42</v>
      </c>
      <c r="B29" t="s">
        <v>49</v>
      </c>
      <c r="C29" t="s">
        <v>171</v>
      </c>
      <c r="D29">
        <v>6289</v>
      </c>
      <c r="E29" t="s">
        <v>172</v>
      </c>
      <c r="Z29" s="26">
        <v>20</v>
      </c>
      <c r="AA29" s="27" t="s">
        <v>50</v>
      </c>
      <c r="AB29" s="27" t="s">
        <v>171</v>
      </c>
      <c r="AC29" s="27">
        <v>6271.1</v>
      </c>
      <c r="AD29" s="28" t="s">
        <v>172</v>
      </c>
    </row>
    <row r="30" spans="1:30" x14ac:dyDescent="0.3">
      <c r="A30">
        <v>43</v>
      </c>
      <c r="B30" t="s">
        <v>54</v>
      </c>
      <c r="C30" t="s">
        <v>171</v>
      </c>
      <c r="D30">
        <v>7154.5</v>
      </c>
      <c r="E30" t="s">
        <v>172</v>
      </c>
      <c r="Z30" s="26">
        <v>24</v>
      </c>
      <c r="AA30" s="27" t="s">
        <v>54</v>
      </c>
      <c r="AB30" s="27" t="s">
        <v>171</v>
      </c>
      <c r="AC30" s="27">
        <v>772.7</v>
      </c>
      <c r="AD30" s="28" t="s">
        <v>172</v>
      </c>
    </row>
    <row r="31" spans="1:30" x14ac:dyDescent="0.3">
      <c r="A31">
        <v>44</v>
      </c>
      <c r="B31" t="s">
        <v>25</v>
      </c>
      <c r="C31" t="s">
        <v>171</v>
      </c>
      <c r="D31">
        <v>2916.6</v>
      </c>
      <c r="E31" t="s">
        <v>172</v>
      </c>
      <c r="Z31" s="26">
        <v>26</v>
      </c>
      <c r="AA31" s="27" t="s">
        <v>49</v>
      </c>
      <c r="AB31" s="27" t="s">
        <v>173</v>
      </c>
      <c r="AC31" s="27">
        <v>7813.8</v>
      </c>
      <c r="AD31" s="28" t="s">
        <v>172</v>
      </c>
    </row>
    <row r="32" spans="1:30" x14ac:dyDescent="0.3">
      <c r="A32">
        <v>45</v>
      </c>
      <c r="B32" t="s">
        <v>57</v>
      </c>
      <c r="C32" t="s">
        <v>171</v>
      </c>
      <c r="D32">
        <v>2143.5</v>
      </c>
      <c r="E32" t="s">
        <v>172</v>
      </c>
      <c r="Z32" s="29">
        <v>27</v>
      </c>
      <c r="AA32" s="30" t="s">
        <v>51</v>
      </c>
      <c r="AB32" s="30" t="s">
        <v>171</v>
      </c>
      <c r="AC32" s="30">
        <v>8996.7999999999993</v>
      </c>
      <c r="AD32" s="31" t="s">
        <v>172</v>
      </c>
    </row>
    <row r="33" spans="1:30" x14ac:dyDescent="0.3">
      <c r="A33">
        <v>46</v>
      </c>
      <c r="B33" t="s">
        <v>54</v>
      </c>
      <c r="C33" t="s">
        <v>171</v>
      </c>
      <c r="D33">
        <v>13766.3</v>
      </c>
      <c r="E33" t="s">
        <v>172</v>
      </c>
      <c r="Z33" s="29">
        <v>31</v>
      </c>
      <c r="AA33" s="30" t="s">
        <v>25</v>
      </c>
      <c r="AB33" s="30" t="s">
        <v>171</v>
      </c>
      <c r="AC33" s="30">
        <v>3324.7</v>
      </c>
      <c r="AD33" s="31" t="s">
        <v>172</v>
      </c>
    </row>
    <row r="34" spans="1:30" x14ac:dyDescent="0.3">
      <c r="A34">
        <v>47</v>
      </c>
      <c r="B34" t="s">
        <v>51</v>
      </c>
      <c r="C34" t="s">
        <v>171</v>
      </c>
      <c r="D34">
        <v>11800</v>
      </c>
      <c r="E34" t="s">
        <v>172</v>
      </c>
      <c r="Z34" s="26">
        <v>33</v>
      </c>
      <c r="AA34" s="27" t="s">
        <v>56</v>
      </c>
      <c r="AB34" s="27" t="s">
        <v>173</v>
      </c>
      <c r="AC34" s="27">
        <v>22361.1</v>
      </c>
      <c r="AD34" s="28" t="s">
        <v>172</v>
      </c>
    </row>
    <row r="35" spans="1:30" x14ac:dyDescent="0.3">
      <c r="A35">
        <v>48</v>
      </c>
      <c r="B35" t="s">
        <v>54</v>
      </c>
      <c r="C35" t="s">
        <v>171</v>
      </c>
      <c r="D35">
        <v>6964.9</v>
      </c>
      <c r="E35" t="s">
        <v>172</v>
      </c>
      <c r="Z35" s="29">
        <v>35</v>
      </c>
      <c r="AA35" s="30" t="s">
        <v>55</v>
      </c>
      <c r="AB35" s="30" t="s">
        <v>173</v>
      </c>
      <c r="AC35" s="30">
        <v>8702.1</v>
      </c>
      <c r="AD35" s="31" t="s">
        <v>172</v>
      </c>
    </row>
    <row r="36" spans="1:30" x14ac:dyDescent="0.3">
      <c r="A36">
        <v>49</v>
      </c>
      <c r="B36" t="s">
        <v>50</v>
      </c>
      <c r="C36" t="s">
        <v>173</v>
      </c>
      <c r="D36">
        <v>4759.8</v>
      </c>
      <c r="E36" t="s">
        <v>174</v>
      </c>
      <c r="Z36" s="29">
        <v>39</v>
      </c>
      <c r="AA36" s="30" t="s">
        <v>49</v>
      </c>
      <c r="AB36" s="30" t="s">
        <v>173</v>
      </c>
      <c r="AC36" s="30">
        <v>8609.2999999999993</v>
      </c>
      <c r="AD36" s="31" t="s">
        <v>172</v>
      </c>
    </row>
    <row r="37" spans="1:30" x14ac:dyDescent="0.3">
      <c r="A37">
        <v>5</v>
      </c>
      <c r="B37" t="s">
        <v>25</v>
      </c>
      <c r="C37" t="s">
        <v>173</v>
      </c>
      <c r="D37">
        <v>12419.3</v>
      </c>
      <c r="E37" t="s">
        <v>172</v>
      </c>
      <c r="Z37" s="26">
        <v>4</v>
      </c>
      <c r="AA37" s="27" t="s">
        <v>25</v>
      </c>
      <c r="AB37" s="27" t="s">
        <v>173</v>
      </c>
      <c r="AC37" s="27">
        <v>9773</v>
      </c>
      <c r="AD37" s="28" t="s">
        <v>172</v>
      </c>
    </row>
    <row r="38" spans="1:30" x14ac:dyDescent="0.3">
      <c r="A38">
        <v>50</v>
      </c>
      <c r="B38" t="s">
        <v>54</v>
      </c>
      <c r="C38" t="s">
        <v>173</v>
      </c>
      <c r="D38">
        <v>8919.9</v>
      </c>
      <c r="E38" t="s">
        <v>172</v>
      </c>
      <c r="Z38" s="29">
        <v>40</v>
      </c>
      <c r="AA38" s="30" t="s">
        <v>57</v>
      </c>
      <c r="AB38" s="30" t="s">
        <v>173</v>
      </c>
      <c r="AC38" s="30">
        <v>3766.3</v>
      </c>
      <c r="AD38" s="31" t="s">
        <v>172</v>
      </c>
    </row>
    <row r="39" spans="1:30" x14ac:dyDescent="0.3">
      <c r="A39">
        <v>51</v>
      </c>
      <c r="B39" t="s">
        <v>56</v>
      </c>
      <c r="C39" t="s">
        <v>173</v>
      </c>
      <c r="D39">
        <v>6439.6</v>
      </c>
      <c r="E39" t="s">
        <v>174</v>
      </c>
      <c r="Z39" s="26">
        <v>41</v>
      </c>
      <c r="AA39" s="27" t="s">
        <v>49</v>
      </c>
      <c r="AB39" s="27" t="s">
        <v>171</v>
      </c>
      <c r="AC39" s="27">
        <v>3982.2</v>
      </c>
      <c r="AD39" s="28" t="s">
        <v>172</v>
      </c>
    </row>
    <row r="40" spans="1:30" x14ac:dyDescent="0.3">
      <c r="A40">
        <v>52</v>
      </c>
      <c r="B40" t="s">
        <v>50</v>
      </c>
      <c r="C40" t="s">
        <v>173</v>
      </c>
      <c r="D40">
        <v>4924</v>
      </c>
      <c r="E40" t="s">
        <v>175</v>
      </c>
      <c r="Z40" s="29">
        <v>42</v>
      </c>
      <c r="AA40" s="30" t="s">
        <v>49</v>
      </c>
      <c r="AB40" s="30" t="s">
        <v>171</v>
      </c>
      <c r="AC40" s="30">
        <v>6289</v>
      </c>
      <c r="AD40" s="31" t="s">
        <v>172</v>
      </c>
    </row>
    <row r="41" spans="1:30" x14ac:dyDescent="0.3">
      <c r="A41">
        <v>53</v>
      </c>
      <c r="B41" t="s">
        <v>50</v>
      </c>
      <c r="C41" t="s">
        <v>171</v>
      </c>
      <c r="D41">
        <v>6151.9</v>
      </c>
      <c r="E41" t="s">
        <v>172</v>
      </c>
      <c r="Z41" s="26">
        <v>43</v>
      </c>
      <c r="AA41" s="27" t="s">
        <v>54</v>
      </c>
      <c r="AB41" s="27" t="s">
        <v>171</v>
      </c>
      <c r="AC41" s="27">
        <v>7154.5</v>
      </c>
      <c r="AD41" s="28" t="s">
        <v>172</v>
      </c>
    </row>
    <row r="42" spans="1:30" x14ac:dyDescent="0.3">
      <c r="A42">
        <v>56</v>
      </c>
      <c r="B42" t="s">
        <v>55</v>
      </c>
      <c r="C42" t="s">
        <v>171</v>
      </c>
      <c r="D42">
        <v>16480</v>
      </c>
      <c r="E42" t="s">
        <v>174</v>
      </c>
      <c r="Z42" s="29">
        <v>44</v>
      </c>
      <c r="AA42" s="30" t="s">
        <v>25</v>
      </c>
      <c r="AB42" s="30" t="s">
        <v>171</v>
      </c>
      <c r="AC42" s="30">
        <v>2916.6</v>
      </c>
      <c r="AD42" s="31" t="s">
        <v>172</v>
      </c>
    </row>
    <row r="43" spans="1:30" x14ac:dyDescent="0.3">
      <c r="A43">
        <v>57</v>
      </c>
      <c r="B43" t="s">
        <v>58</v>
      </c>
      <c r="C43" t="s">
        <v>171</v>
      </c>
      <c r="D43">
        <v>66005.7</v>
      </c>
      <c r="E43" t="s">
        <v>172</v>
      </c>
      <c r="Z43" s="26">
        <v>45</v>
      </c>
      <c r="AA43" s="27" t="s">
        <v>57</v>
      </c>
      <c r="AB43" s="27" t="s">
        <v>171</v>
      </c>
      <c r="AC43" s="27">
        <v>2143.5</v>
      </c>
      <c r="AD43" s="28" t="s">
        <v>172</v>
      </c>
    </row>
    <row r="44" spans="1:30" x14ac:dyDescent="0.3">
      <c r="A44">
        <v>6</v>
      </c>
      <c r="B44" t="s">
        <v>59</v>
      </c>
      <c r="C44" t="s">
        <v>171</v>
      </c>
      <c r="D44">
        <v>6439.3</v>
      </c>
      <c r="E44" t="s">
        <v>172</v>
      </c>
      <c r="Z44" s="29">
        <v>46</v>
      </c>
      <c r="AA44" s="30" t="s">
        <v>54</v>
      </c>
      <c r="AB44" s="30" t="s">
        <v>171</v>
      </c>
      <c r="AC44" s="30">
        <v>13766.3</v>
      </c>
      <c r="AD44" s="31" t="s">
        <v>172</v>
      </c>
    </row>
    <row r="45" spans="1:30" x14ac:dyDescent="0.3">
      <c r="A45">
        <v>8</v>
      </c>
      <c r="B45" t="s">
        <v>51</v>
      </c>
      <c r="C45" t="s">
        <v>171</v>
      </c>
      <c r="D45">
        <v>15645.2</v>
      </c>
      <c r="E45" t="s">
        <v>172</v>
      </c>
      <c r="Z45" s="26">
        <v>47</v>
      </c>
      <c r="AA45" s="27" t="s">
        <v>51</v>
      </c>
      <c r="AB45" s="27" t="s">
        <v>171</v>
      </c>
      <c r="AC45" s="27">
        <v>11800</v>
      </c>
      <c r="AD45" s="28" t="s">
        <v>172</v>
      </c>
    </row>
    <row r="46" spans="1:30" x14ac:dyDescent="0.3">
      <c r="A46">
        <v>9</v>
      </c>
      <c r="B46" t="s">
        <v>60</v>
      </c>
      <c r="C46" t="s">
        <v>173</v>
      </c>
      <c r="D46">
        <v>6581.8</v>
      </c>
      <c r="E46" t="s">
        <v>174</v>
      </c>
      <c r="Z46" s="29">
        <v>48</v>
      </c>
      <c r="AA46" s="30" t="s">
        <v>54</v>
      </c>
      <c r="AB46" s="30" t="s">
        <v>171</v>
      </c>
      <c r="AC46" s="30">
        <v>6964.9</v>
      </c>
      <c r="AD46" s="31" t="s">
        <v>172</v>
      </c>
    </row>
    <row r="47" spans="1:30" x14ac:dyDescent="0.3">
      <c r="Z47" s="29">
        <v>5</v>
      </c>
      <c r="AA47" s="30" t="s">
        <v>25</v>
      </c>
      <c r="AB47" s="30" t="s">
        <v>173</v>
      </c>
      <c r="AC47" s="30">
        <v>12419.3</v>
      </c>
      <c r="AD47" s="31" t="s">
        <v>172</v>
      </c>
    </row>
    <row r="48" spans="1:30" x14ac:dyDescent="0.3">
      <c r="Z48" s="26">
        <v>50</v>
      </c>
      <c r="AA48" s="27" t="s">
        <v>54</v>
      </c>
      <c r="AB48" s="27" t="s">
        <v>173</v>
      </c>
      <c r="AC48" s="27">
        <v>8919.9</v>
      </c>
      <c r="AD48" s="28" t="s">
        <v>172</v>
      </c>
    </row>
    <row r="49" spans="26:30" x14ac:dyDescent="0.3">
      <c r="Z49" s="29">
        <v>53</v>
      </c>
      <c r="AA49" s="30" t="s">
        <v>50</v>
      </c>
      <c r="AB49" s="30" t="s">
        <v>171</v>
      </c>
      <c r="AC49" s="30">
        <v>6151.9</v>
      </c>
      <c r="AD49" s="31" t="s">
        <v>172</v>
      </c>
    </row>
    <row r="50" spans="26:30" x14ac:dyDescent="0.3">
      <c r="Z50" s="29">
        <v>57</v>
      </c>
      <c r="AA50" s="30" t="s">
        <v>58</v>
      </c>
      <c r="AB50" s="30" t="s">
        <v>171</v>
      </c>
      <c r="AC50" s="30">
        <v>66005.7</v>
      </c>
      <c r="AD50" s="31" t="s">
        <v>172</v>
      </c>
    </row>
    <row r="51" spans="26:30" x14ac:dyDescent="0.3">
      <c r="Z51" s="26">
        <v>6</v>
      </c>
      <c r="AA51" s="27" t="s">
        <v>59</v>
      </c>
      <c r="AB51" s="27" t="s">
        <v>171</v>
      </c>
      <c r="AC51" s="27">
        <v>6439.3</v>
      </c>
      <c r="AD51" s="28" t="s">
        <v>172</v>
      </c>
    </row>
    <row r="52" spans="26:30" x14ac:dyDescent="0.3">
      <c r="Z52" s="29">
        <v>8</v>
      </c>
      <c r="AA52" s="30" t="s">
        <v>51</v>
      </c>
      <c r="AB52" s="30" t="s">
        <v>171</v>
      </c>
      <c r="AC52" s="30">
        <v>15645.2</v>
      </c>
      <c r="AD52" s="31" t="s">
        <v>172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310D-B7BA-49DD-952F-AE0A2F099E53}">
  <dimension ref="A1:AC17"/>
  <sheetViews>
    <sheetView workbookViewId="0">
      <selection sqref="A1:K14"/>
    </sheetView>
  </sheetViews>
  <sheetFormatPr defaultRowHeight="14.4" x14ac:dyDescent="0.3"/>
  <cols>
    <col min="1" max="1" width="15.44140625" customWidth="1"/>
    <col min="2" max="2" width="29.109375" bestFit="1" customWidth="1"/>
    <col min="3" max="3" width="12.5546875" customWidth="1"/>
    <col min="4" max="4" width="11.44140625" customWidth="1"/>
    <col min="5" max="5" width="10.33203125" customWidth="1"/>
    <col min="6" max="6" width="12.5546875" customWidth="1"/>
    <col min="7" max="7" width="11.44140625" customWidth="1"/>
    <col min="8" max="8" width="10.33203125" customWidth="1"/>
    <col min="9" max="9" width="12.5546875" customWidth="1"/>
    <col min="10" max="10" width="11.44140625" customWidth="1"/>
    <col min="11" max="11" width="10.33203125" customWidth="1"/>
    <col min="16" max="16" width="17.77734375" bestFit="1" customWidth="1"/>
    <col min="17" max="17" width="9" customWidth="1"/>
    <col min="20" max="20" width="17.77734375" bestFit="1" customWidth="1"/>
    <col min="24" max="24" width="17.77734375" bestFit="1" customWidth="1"/>
    <col min="28" max="28" width="17.77734375" bestFit="1" customWidth="1"/>
  </cols>
  <sheetData>
    <row r="1" spans="1:29" x14ac:dyDescent="0.3">
      <c r="A1" s="23" t="s">
        <v>12</v>
      </c>
      <c r="B1" s="24" t="s">
        <v>106</v>
      </c>
      <c r="C1" s="24" t="s">
        <v>146</v>
      </c>
      <c r="D1" s="24" t="s">
        <v>147</v>
      </c>
      <c r="E1" s="24" t="s">
        <v>148</v>
      </c>
      <c r="F1" s="24" t="s">
        <v>149</v>
      </c>
      <c r="G1" s="24" t="s">
        <v>150</v>
      </c>
      <c r="H1" s="24" t="s">
        <v>151</v>
      </c>
      <c r="I1" s="24" t="s">
        <v>152</v>
      </c>
      <c r="J1" s="24" t="s">
        <v>153</v>
      </c>
      <c r="K1" s="25" t="s">
        <v>154</v>
      </c>
    </row>
    <row r="2" spans="1:29" x14ac:dyDescent="0.3">
      <c r="A2" s="26">
        <v>15</v>
      </c>
      <c r="B2" s="27" t="s">
        <v>51</v>
      </c>
      <c r="C2" s="27" t="s">
        <v>171</v>
      </c>
      <c r="D2" s="27">
        <v>6536.3</v>
      </c>
      <c r="E2" s="27" t="s">
        <v>174</v>
      </c>
      <c r="F2" s="27" t="s">
        <v>171</v>
      </c>
      <c r="G2" s="27">
        <v>2968.9</v>
      </c>
      <c r="H2" s="27" t="s">
        <v>172</v>
      </c>
      <c r="I2" s="27" t="s">
        <v>171</v>
      </c>
      <c r="J2" s="27">
        <v>6810.9</v>
      </c>
      <c r="K2" s="28" t="s">
        <v>172</v>
      </c>
    </row>
    <row r="3" spans="1:29" x14ac:dyDescent="0.3">
      <c r="A3" s="29">
        <v>17</v>
      </c>
      <c r="B3" s="30" t="s">
        <v>52</v>
      </c>
      <c r="C3" s="30" t="s">
        <v>171</v>
      </c>
      <c r="D3" s="30">
        <v>17356.2</v>
      </c>
      <c r="E3" s="30" t="s">
        <v>172</v>
      </c>
      <c r="F3" s="30" t="s">
        <v>173</v>
      </c>
      <c r="G3" s="30">
        <v>49825.3</v>
      </c>
      <c r="H3" s="30" t="s">
        <v>172</v>
      </c>
      <c r="I3" s="30" t="s">
        <v>171</v>
      </c>
      <c r="J3" s="30">
        <v>57427.6</v>
      </c>
      <c r="K3" s="31" t="s">
        <v>172</v>
      </c>
      <c r="P3" s="19" t="s">
        <v>184</v>
      </c>
      <c r="T3" s="19" t="s">
        <v>185</v>
      </c>
      <c r="X3" s="19" t="s">
        <v>186</v>
      </c>
      <c r="AB3" s="19" t="s">
        <v>187</v>
      </c>
    </row>
    <row r="4" spans="1:29" x14ac:dyDescent="0.3">
      <c r="A4" s="26">
        <v>22</v>
      </c>
      <c r="B4" s="27" t="s">
        <v>53</v>
      </c>
      <c r="C4" s="27" t="s">
        <v>171</v>
      </c>
      <c r="D4" s="27">
        <v>9287.9</v>
      </c>
      <c r="E4" s="27" t="s">
        <v>174</v>
      </c>
      <c r="F4" s="27" t="s">
        <v>171</v>
      </c>
      <c r="G4" s="27">
        <v>3352</v>
      </c>
      <c r="H4" s="27" t="s">
        <v>174</v>
      </c>
      <c r="I4" s="27" t="s">
        <v>171</v>
      </c>
      <c r="J4" s="27">
        <v>2344</v>
      </c>
      <c r="K4" s="28" t="s">
        <v>174</v>
      </c>
    </row>
    <row r="5" spans="1:29" x14ac:dyDescent="0.3">
      <c r="A5" s="29">
        <v>27</v>
      </c>
      <c r="B5" s="30" t="s">
        <v>51</v>
      </c>
      <c r="C5" s="30" t="s">
        <v>171</v>
      </c>
      <c r="D5" s="30">
        <v>30603.4</v>
      </c>
      <c r="E5" s="30" t="s">
        <v>172</v>
      </c>
      <c r="F5" s="30" t="s">
        <v>171</v>
      </c>
      <c r="G5" s="30">
        <v>4297</v>
      </c>
      <c r="H5" s="30" t="s">
        <v>172</v>
      </c>
      <c r="I5" s="30" t="s">
        <v>171</v>
      </c>
      <c r="J5" s="30">
        <v>8996.7999999999993</v>
      </c>
      <c r="K5" s="31" t="s">
        <v>172</v>
      </c>
      <c r="P5" s="21" t="s">
        <v>176</v>
      </c>
      <c r="Q5" s="21">
        <f>SUM(C16:I16)</f>
        <v>27</v>
      </c>
      <c r="T5" s="21" t="s">
        <v>176</v>
      </c>
      <c r="U5" s="21">
        <f>C16</f>
        <v>11</v>
      </c>
      <c r="X5" s="21" t="s">
        <v>176</v>
      </c>
      <c r="Y5" s="21">
        <f>F16</f>
        <v>7</v>
      </c>
      <c r="AB5" s="21" t="s">
        <v>176</v>
      </c>
      <c r="AC5" s="21">
        <f>I16</f>
        <v>9</v>
      </c>
    </row>
    <row r="6" spans="1:29" x14ac:dyDescent="0.3">
      <c r="A6" s="26">
        <v>29</v>
      </c>
      <c r="B6" s="27" t="s">
        <v>55</v>
      </c>
      <c r="C6" s="27" t="s">
        <v>171</v>
      </c>
      <c r="D6" s="27">
        <v>11127.3</v>
      </c>
      <c r="E6" s="27" t="s">
        <v>175</v>
      </c>
      <c r="F6" s="27" t="s">
        <v>173</v>
      </c>
      <c r="G6" s="27">
        <v>5588</v>
      </c>
      <c r="H6" s="27" t="s">
        <v>175</v>
      </c>
      <c r="I6" s="27" t="s">
        <v>171</v>
      </c>
      <c r="J6" s="27">
        <v>8952.9</v>
      </c>
      <c r="K6" s="28" t="s">
        <v>174</v>
      </c>
      <c r="P6" s="21" t="s">
        <v>177</v>
      </c>
      <c r="Q6" s="21">
        <f>SUM(C17:I17)</f>
        <v>12</v>
      </c>
      <c r="T6" s="21" t="s">
        <v>177</v>
      </c>
      <c r="U6" s="21">
        <f>C17</f>
        <v>2</v>
      </c>
      <c r="X6" s="21" t="s">
        <v>177</v>
      </c>
      <c r="Y6" s="21">
        <f>F17</f>
        <v>6</v>
      </c>
      <c r="AB6" s="21" t="s">
        <v>177</v>
      </c>
      <c r="AC6" s="21">
        <f>I17</f>
        <v>4</v>
      </c>
    </row>
    <row r="7" spans="1:29" x14ac:dyDescent="0.3">
      <c r="A7" s="29">
        <v>3</v>
      </c>
      <c r="B7" s="30" t="s">
        <v>51</v>
      </c>
      <c r="C7" s="30" t="s">
        <v>173</v>
      </c>
      <c r="D7" s="30">
        <v>5302.9</v>
      </c>
      <c r="E7" s="30" t="s">
        <v>174</v>
      </c>
      <c r="F7" s="30" t="s">
        <v>173</v>
      </c>
      <c r="G7" s="30">
        <v>1013.9</v>
      </c>
      <c r="H7" s="30" t="s">
        <v>174</v>
      </c>
      <c r="I7" s="30" t="s">
        <v>173</v>
      </c>
      <c r="J7" s="30">
        <v>1206</v>
      </c>
      <c r="K7" s="31" t="s">
        <v>174</v>
      </c>
      <c r="P7" s="21" t="s">
        <v>178</v>
      </c>
      <c r="Q7" s="21">
        <f>AVERAGE(D2:D14,G2:G14,J2:J14)</f>
        <v>12844.08205128205</v>
      </c>
      <c r="T7" s="21" t="s">
        <v>178</v>
      </c>
      <c r="U7" s="21">
        <f>AVERAGE(D2:D14)</f>
        <v>13582.946153846153</v>
      </c>
      <c r="X7" s="21" t="s">
        <v>178</v>
      </c>
      <c r="Y7" s="21">
        <f>AVERAGE(G2:G14)</f>
        <v>11595.030769230769</v>
      </c>
      <c r="AB7" s="21" t="s">
        <v>178</v>
      </c>
      <c r="AC7" s="21">
        <f>AVERAGE(J2:J14)</f>
        <v>13354.26923076923</v>
      </c>
    </row>
    <row r="8" spans="1:29" x14ac:dyDescent="0.3">
      <c r="A8" s="26">
        <v>33</v>
      </c>
      <c r="B8" s="27" t="s">
        <v>56</v>
      </c>
      <c r="C8" s="27" t="s">
        <v>171</v>
      </c>
      <c r="D8" s="27">
        <v>4634.8</v>
      </c>
      <c r="E8" s="27" t="s">
        <v>172</v>
      </c>
      <c r="F8" s="27" t="s">
        <v>173</v>
      </c>
      <c r="G8" s="27">
        <v>9905.2999999999993</v>
      </c>
      <c r="H8" s="27" t="s">
        <v>172</v>
      </c>
      <c r="I8" s="27" t="s">
        <v>173</v>
      </c>
      <c r="J8" s="27">
        <v>22361.1</v>
      </c>
      <c r="K8" s="28" t="s">
        <v>172</v>
      </c>
      <c r="P8" s="21" t="s">
        <v>181</v>
      </c>
      <c r="Q8" s="22">
        <f>(Q5 / SUM(Q5:Q6))</f>
        <v>0.69230769230769229</v>
      </c>
      <c r="T8" s="21" t="s">
        <v>181</v>
      </c>
      <c r="U8" s="22">
        <f>(U5 / SUM(U5:U6))</f>
        <v>0.84615384615384615</v>
      </c>
      <c r="X8" s="21" t="s">
        <v>181</v>
      </c>
      <c r="Y8" s="22">
        <f>(Y5 / SUM(Y5:Y6))</f>
        <v>0.53846153846153844</v>
      </c>
      <c r="AB8" s="21" t="s">
        <v>181</v>
      </c>
      <c r="AC8" s="22">
        <f>(AC5 / SUM(AC5:AC6))</f>
        <v>0.69230769230769229</v>
      </c>
    </row>
    <row r="9" spans="1:29" x14ac:dyDescent="0.3">
      <c r="A9" s="29">
        <v>35</v>
      </c>
      <c r="B9" s="30" t="s">
        <v>55</v>
      </c>
      <c r="C9" s="30" t="s">
        <v>171</v>
      </c>
      <c r="D9" s="30">
        <v>15154.9</v>
      </c>
      <c r="E9" s="30" t="s">
        <v>172</v>
      </c>
      <c r="F9" s="30" t="s">
        <v>173</v>
      </c>
      <c r="G9" s="30">
        <v>11792.2</v>
      </c>
      <c r="H9" s="30" t="s">
        <v>172</v>
      </c>
      <c r="I9" s="30" t="s">
        <v>173</v>
      </c>
      <c r="J9" s="30">
        <v>8702.1</v>
      </c>
      <c r="K9" s="31" t="s">
        <v>172</v>
      </c>
      <c r="P9" s="21" t="s">
        <v>182</v>
      </c>
      <c r="Q9" s="22">
        <f>(Q6/ SUM(Q5:Q6))</f>
        <v>0.30769230769230771</v>
      </c>
      <c r="T9" s="21" t="s">
        <v>182</v>
      </c>
      <c r="U9" s="22">
        <f>(U6/ SUM(U5:U6))</f>
        <v>0.15384615384615385</v>
      </c>
      <c r="X9" s="21" t="s">
        <v>182</v>
      </c>
      <c r="Y9" s="22">
        <f>(Y6/ SUM(Y5:Y6))</f>
        <v>0.46153846153846156</v>
      </c>
      <c r="AB9" s="21" t="s">
        <v>182</v>
      </c>
      <c r="AC9" s="22">
        <f>(AC6/ SUM(AC5:AC6))</f>
        <v>0.30769230769230771</v>
      </c>
    </row>
    <row r="10" spans="1:29" x14ac:dyDescent="0.3">
      <c r="A10" s="26">
        <v>47</v>
      </c>
      <c r="B10" s="27" t="s">
        <v>51</v>
      </c>
      <c r="C10" s="27" t="s">
        <v>171</v>
      </c>
      <c r="D10" s="27">
        <v>10206.4</v>
      </c>
      <c r="E10" s="27" t="s">
        <v>172</v>
      </c>
      <c r="F10" s="27" t="s">
        <v>171</v>
      </c>
      <c r="G10" s="27">
        <v>33782.300000000003</v>
      </c>
      <c r="H10" s="27" t="s">
        <v>172</v>
      </c>
      <c r="I10" s="27" t="s">
        <v>171</v>
      </c>
      <c r="J10" s="27">
        <v>11800</v>
      </c>
      <c r="K10" s="28" t="s">
        <v>172</v>
      </c>
    </row>
    <row r="11" spans="1:29" x14ac:dyDescent="0.3">
      <c r="A11" s="29">
        <v>51</v>
      </c>
      <c r="B11" s="30" t="s">
        <v>56</v>
      </c>
      <c r="C11" s="30" t="s">
        <v>173</v>
      </c>
      <c r="D11" s="30">
        <v>16895.900000000001</v>
      </c>
      <c r="E11" s="30" t="s">
        <v>174</v>
      </c>
      <c r="F11" s="30" t="s">
        <v>171</v>
      </c>
      <c r="G11" s="30">
        <v>8310.2999999999993</v>
      </c>
      <c r="H11" s="30" t="s">
        <v>172</v>
      </c>
      <c r="I11" s="30" t="s">
        <v>173</v>
      </c>
      <c r="J11" s="30">
        <v>6439.6</v>
      </c>
      <c r="K11" s="31" t="s">
        <v>174</v>
      </c>
    </row>
    <row r="12" spans="1:29" x14ac:dyDescent="0.3">
      <c r="A12" s="26">
        <v>56</v>
      </c>
      <c r="B12" s="27" t="s">
        <v>55</v>
      </c>
      <c r="C12" s="27" t="s">
        <v>171</v>
      </c>
      <c r="D12" s="27">
        <v>7424.2</v>
      </c>
      <c r="E12" s="27" t="s">
        <v>174</v>
      </c>
      <c r="F12" s="27" t="s">
        <v>171</v>
      </c>
      <c r="G12" s="27">
        <v>3255.4</v>
      </c>
      <c r="H12" s="27" t="s">
        <v>174</v>
      </c>
      <c r="I12" s="27" t="s">
        <v>171</v>
      </c>
      <c r="J12" s="27">
        <v>16480</v>
      </c>
      <c r="K12" s="28" t="s">
        <v>174</v>
      </c>
    </row>
    <row r="13" spans="1:29" x14ac:dyDescent="0.3">
      <c r="A13" s="29">
        <v>6</v>
      </c>
      <c r="B13" s="30" t="s">
        <v>59</v>
      </c>
      <c r="C13" s="30" t="s">
        <v>171</v>
      </c>
      <c r="D13" s="30">
        <v>7801.8</v>
      </c>
      <c r="E13" s="30" t="s">
        <v>172</v>
      </c>
      <c r="F13" s="30" t="s">
        <v>173</v>
      </c>
      <c r="G13" s="30">
        <v>5599.9</v>
      </c>
      <c r="H13" s="30" t="s">
        <v>172</v>
      </c>
      <c r="I13" s="30" t="s">
        <v>171</v>
      </c>
      <c r="J13" s="30">
        <v>6439.3</v>
      </c>
      <c r="K13" s="31" t="s">
        <v>172</v>
      </c>
    </row>
    <row r="14" spans="1:29" x14ac:dyDescent="0.3">
      <c r="A14" s="26">
        <v>8</v>
      </c>
      <c r="B14" s="27" t="s">
        <v>51</v>
      </c>
      <c r="C14" s="27" t="s">
        <v>171</v>
      </c>
      <c r="D14" s="27">
        <v>34246.300000000003</v>
      </c>
      <c r="E14" s="27" t="s">
        <v>172</v>
      </c>
      <c r="F14" s="27" t="s">
        <v>171</v>
      </c>
      <c r="G14" s="27">
        <v>11044.9</v>
      </c>
      <c r="H14" s="27" t="s">
        <v>172</v>
      </c>
      <c r="I14" s="27" t="s">
        <v>171</v>
      </c>
      <c r="J14" s="27">
        <v>15645.2</v>
      </c>
      <c r="K14" s="28" t="s">
        <v>172</v>
      </c>
    </row>
    <row r="16" spans="1:29" x14ac:dyDescent="0.3">
      <c r="B16" s="20" t="s">
        <v>179</v>
      </c>
      <c r="C16">
        <f>COUNTIF(C2:C14,"R")</f>
        <v>11</v>
      </c>
      <c r="F16">
        <f>COUNTIF(F2:F14,"R")</f>
        <v>7</v>
      </c>
      <c r="I16">
        <f>COUNTIF(I2:I14,"R")</f>
        <v>9</v>
      </c>
    </row>
    <row r="17" spans="2:9" x14ac:dyDescent="0.3">
      <c r="B17" s="20" t="s">
        <v>180</v>
      </c>
      <c r="C17">
        <f>COUNTIF(C2:C14,"W")</f>
        <v>2</v>
      </c>
      <c r="F17">
        <f>COUNTIF(F2:F14,"W")</f>
        <v>6</v>
      </c>
      <c r="I17">
        <f>COUNTIF(I2:I14,"W")</f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CC36-CC77-4E40-BE74-D96C41D4C810}">
  <dimension ref="A1:AC28"/>
  <sheetViews>
    <sheetView workbookViewId="0">
      <selection activeCell="Q52" sqref="Q52"/>
    </sheetView>
  </sheetViews>
  <sheetFormatPr defaultRowHeight="14.4" x14ac:dyDescent="0.3"/>
  <cols>
    <col min="1" max="1" width="13.5546875" bestFit="1" customWidth="1"/>
    <col min="2" max="2" width="29.109375" bestFit="1" customWidth="1"/>
    <col min="3" max="3" width="10.5546875" bestFit="1" customWidth="1"/>
    <col min="4" max="4" width="9.44140625" bestFit="1" customWidth="1"/>
    <col min="5" max="5" width="8.33203125" bestFit="1" customWidth="1"/>
    <col min="6" max="6" width="10.5546875" bestFit="1" customWidth="1"/>
    <col min="7" max="7" width="9.44140625" bestFit="1" customWidth="1"/>
    <col min="8" max="8" width="8.33203125" bestFit="1" customWidth="1"/>
    <col min="9" max="9" width="10.5546875" bestFit="1" customWidth="1"/>
    <col min="10" max="10" width="9.44140625" bestFit="1" customWidth="1"/>
    <col min="11" max="11" width="8.33203125" bestFit="1" customWidth="1"/>
    <col min="16" max="16" width="17.77734375" bestFit="1" customWidth="1"/>
    <col min="20" max="20" width="17.77734375" bestFit="1" customWidth="1"/>
    <col min="24" max="24" width="17.77734375" bestFit="1" customWidth="1"/>
    <col min="28" max="28" width="17.77734375" bestFit="1" customWidth="1"/>
  </cols>
  <sheetData>
    <row r="1" spans="1:29" x14ac:dyDescent="0.3">
      <c r="A1" s="23" t="s">
        <v>12</v>
      </c>
      <c r="B1" s="24" t="s">
        <v>106</v>
      </c>
      <c r="C1" s="24" t="s">
        <v>146</v>
      </c>
      <c r="D1" s="24" t="s">
        <v>147</v>
      </c>
      <c r="E1" s="24" t="s">
        <v>148</v>
      </c>
      <c r="F1" s="24" t="s">
        <v>149</v>
      </c>
      <c r="G1" s="24" t="s">
        <v>150</v>
      </c>
      <c r="H1" s="24" t="s">
        <v>151</v>
      </c>
      <c r="I1" s="24" t="s">
        <v>152</v>
      </c>
      <c r="J1" s="24" t="s">
        <v>153</v>
      </c>
      <c r="K1" s="25" t="s">
        <v>154</v>
      </c>
    </row>
    <row r="2" spans="1:29" x14ac:dyDescent="0.3">
      <c r="A2" s="26">
        <v>10</v>
      </c>
      <c r="B2" s="27" t="s">
        <v>49</v>
      </c>
      <c r="C2" s="27" t="s">
        <v>171</v>
      </c>
      <c r="D2" s="27">
        <v>6653.5</v>
      </c>
      <c r="E2" s="27" t="s">
        <v>174</v>
      </c>
      <c r="F2" s="27" t="s">
        <v>171</v>
      </c>
      <c r="G2" s="27">
        <v>3239.6</v>
      </c>
      <c r="H2" s="27" t="s">
        <v>174</v>
      </c>
      <c r="I2" s="27" t="s">
        <v>171</v>
      </c>
      <c r="J2" s="27">
        <v>3681.1</v>
      </c>
      <c r="K2" s="28" t="s">
        <v>174</v>
      </c>
    </row>
    <row r="3" spans="1:29" x14ac:dyDescent="0.3">
      <c r="A3" s="29">
        <v>11</v>
      </c>
      <c r="B3" s="30" t="s">
        <v>50</v>
      </c>
      <c r="C3" s="30" t="s">
        <v>171</v>
      </c>
      <c r="D3" s="30">
        <v>840</v>
      </c>
      <c r="E3" s="30" t="s">
        <v>172</v>
      </c>
      <c r="F3" s="30" t="s">
        <v>171</v>
      </c>
      <c r="G3" s="30">
        <v>698</v>
      </c>
      <c r="H3" s="30" t="s">
        <v>172</v>
      </c>
      <c r="I3" s="30" t="s">
        <v>171</v>
      </c>
      <c r="J3" s="30">
        <v>557</v>
      </c>
      <c r="K3" s="31" t="s">
        <v>172</v>
      </c>
    </row>
    <row r="4" spans="1:29" x14ac:dyDescent="0.3">
      <c r="A4" s="26">
        <v>12</v>
      </c>
      <c r="B4" s="27" t="s">
        <v>49</v>
      </c>
      <c r="C4" s="27" t="s">
        <v>171</v>
      </c>
      <c r="D4" s="27">
        <v>7209.3</v>
      </c>
      <c r="E4" s="27" t="s">
        <v>172</v>
      </c>
      <c r="F4" s="27" t="s">
        <v>173</v>
      </c>
      <c r="G4" s="27">
        <v>6696.2</v>
      </c>
      <c r="H4" s="27" t="s">
        <v>172</v>
      </c>
      <c r="I4" s="27" t="s">
        <v>173</v>
      </c>
      <c r="J4" s="27">
        <v>4837</v>
      </c>
      <c r="K4" s="28" t="s">
        <v>172</v>
      </c>
      <c r="P4" s="19" t="s">
        <v>184</v>
      </c>
      <c r="T4" s="19" t="s">
        <v>185</v>
      </c>
      <c r="X4" s="19" t="s">
        <v>186</v>
      </c>
      <c r="AB4" s="19" t="s">
        <v>187</v>
      </c>
    </row>
    <row r="5" spans="1:29" x14ac:dyDescent="0.3">
      <c r="A5" s="29">
        <v>13</v>
      </c>
      <c r="B5" s="30" t="s">
        <v>49</v>
      </c>
      <c r="C5" s="30" t="s">
        <v>173</v>
      </c>
      <c r="D5" s="30">
        <v>13245.4</v>
      </c>
      <c r="E5" s="30" t="s">
        <v>175</v>
      </c>
      <c r="F5" s="30" t="s">
        <v>171</v>
      </c>
      <c r="G5" s="30">
        <v>2214.5</v>
      </c>
      <c r="H5" s="30" t="s">
        <v>174</v>
      </c>
      <c r="I5" s="30" t="s">
        <v>171</v>
      </c>
      <c r="J5" s="30">
        <v>5077</v>
      </c>
      <c r="K5" s="31" t="s">
        <v>174</v>
      </c>
    </row>
    <row r="6" spans="1:29" x14ac:dyDescent="0.3">
      <c r="A6" s="26">
        <v>14</v>
      </c>
      <c r="B6" s="27" t="s">
        <v>50</v>
      </c>
      <c r="C6" s="27" t="s">
        <v>171</v>
      </c>
      <c r="D6" s="27">
        <v>14686.3</v>
      </c>
      <c r="E6" s="27" t="s">
        <v>172</v>
      </c>
      <c r="F6" s="27" t="s">
        <v>171</v>
      </c>
      <c r="G6" s="27">
        <v>60805.4</v>
      </c>
      <c r="H6" s="27" t="s">
        <v>172</v>
      </c>
      <c r="I6" s="27" t="s">
        <v>171</v>
      </c>
      <c r="J6" s="27">
        <v>27030.3</v>
      </c>
      <c r="K6" s="28" t="s">
        <v>172</v>
      </c>
      <c r="P6" s="21" t="s">
        <v>176</v>
      </c>
      <c r="Q6" s="21">
        <f>SUM(C27:I27)</f>
        <v>47</v>
      </c>
      <c r="T6" s="21" t="s">
        <v>176</v>
      </c>
      <c r="U6" s="21">
        <f>C27</f>
        <v>19</v>
      </c>
      <c r="X6" s="21" t="s">
        <v>176</v>
      </c>
      <c r="Y6" s="21">
        <f>F27</f>
        <v>16</v>
      </c>
      <c r="AB6" s="21" t="s">
        <v>176</v>
      </c>
      <c r="AC6" s="21">
        <f>I27</f>
        <v>12</v>
      </c>
    </row>
    <row r="7" spans="1:29" x14ac:dyDescent="0.3">
      <c r="A7" s="29">
        <v>18</v>
      </c>
      <c r="B7" s="30" t="s">
        <v>50</v>
      </c>
      <c r="C7" s="30" t="s">
        <v>173</v>
      </c>
      <c r="D7" s="30">
        <v>17989.099999999999</v>
      </c>
      <c r="E7" s="30" t="s">
        <v>172</v>
      </c>
      <c r="F7" s="30" t="s">
        <v>173</v>
      </c>
      <c r="G7" s="30">
        <v>10180.799999999999</v>
      </c>
      <c r="H7" s="30" t="s">
        <v>172</v>
      </c>
      <c r="I7" s="30" t="s">
        <v>173</v>
      </c>
      <c r="J7" s="30">
        <v>9244.5</v>
      </c>
      <c r="K7" s="31" t="s">
        <v>172</v>
      </c>
      <c r="P7" s="21" t="s">
        <v>177</v>
      </c>
      <c r="Q7" s="21">
        <f>SUM(C28:I28)</f>
        <v>25</v>
      </c>
      <c r="T7" s="21" t="s">
        <v>177</v>
      </c>
      <c r="U7" s="21">
        <f>C28</f>
        <v>5</v>
      </c>
      <c r="X7" s="21" t="s">
        <v>177</v>
      </c>
      <c r="Y7" s="21">
        <f>F28</f>
        <v>8</v>
      </c>
      <c r="AB7" s="21" t="s">
        <v>177</v>
      </c>
      <c r="AC7" s="21">
        <f>I28</f>
        <v>12</v>
      </c>
    </row>
    <row r="8" spans="1:29" x14ac:dyDescent="0.3">
      <c r="A8" s="26">
        <v>2</v>
      </c>
      <c r="B8" s="27" t="s">
        <v>50</v>
      </c>
      <c r="C8" s="27" t="s">
        <v>173</v>
      </c>
      <c r="D8" s="27">
        <v>1983.3</v>
      </c>
      <c r="E8" s="27" t="s">
        <v>174</v>
      </c>
      <c r="F8" s="27" t="s">
        <v>171</v>
      </c>
      <c r="G8" s="27">
        <v>1744</v>
      </c>
      <c r="H8" s="27" t="s">
        <v>174</v>
      </c>
      <c r="I8" s="27" t="s">
        <v>173</v>
      </c>
      <c r="J8" s="27">
        <v>1215.7</v>
      </c>
      <c r="K8" s="28" t="s">
        <v>174</v>
      </c>
      <c r="P8" s="21" t="s">
        <v>178</v>
      </c>
      <c r="Q8" s="21">
        <f>AVERAGE(D2:D25,G2:G25,J2:J25)</f>
        <v>9171.3305555555562</v>
      </c>
      <c r="T8" s="21" t="s">
        <v>178</v>
      </c>
      <c r="U8" s="21">
        <f>AVERAGE(D2:D25)</f>
        <v>8766.3333333333339</v>
      </c>
      <c r="X8" s="21" t="s">
        <v>178</v>
      </c>
      <c r="Y8" s="21">
        <f>AVERAGE(G2:G25)</f>
        <v>8542.3291666666664</v>
      </c>
      <c r="AB8" s="21" t="s">
        <v>178</v>
      </c>
      <c r="AC8" s="21">
        <f>AVERAGE(J2:J25)</f>
        <v>10205.329166666668</v>
      </c>
    </row>
    <row r="9" spans="1:29" x14ac:dyDescent="0.3">
      <c r="A9" s="29">
        <v>20</v>
      </c>
      <c r="B9" s="30" t="s">
        <v>50</v>
      </c>
      <c r="C9" s="30" t="s">
        <v>171</v>
      </c>
      <c r="D9" s="30">
        <v>8437.4</v>
      </c>
      <c r="E9" s="30" t="s">
        <v>172</v>
      </c>
      <c r="F9" s="30" t="s">
        <v>173</v>
      </c>
      <c r="G9" s="30">
        <v>5901</v>
      </c>
      <c r="H9" s="30" t="s">
        <v>172</v>
      </c>
      <c r="I9" s="30" t="s">
        <v>171</v>
      </c>
      <c r="J9" s="30">
        <v>6271.1</v>
      </c>
      <c r="K9" s="31" t="s">
        <v>172</v>
      </c>
      <c r="P9" s="21" t="s">
        <v>181</v>
      </c>
      <c r="Q9" s="22">
        <f xml:space="preserve"> (Q6 / SUM(Q6:Q7))</f>
        <v>0.65277777777777779</v>
      </c>
      <c r="T9" s="21" t="s">
        <v>181</v>
      </c>
      <c r="U9" s="22">
        <f xml:space="preserve"> (U6 / SUM(U6:U7))</f>
        <v>0.79166666666666663</v>
      </c>
      <c r="X9" s="21" t="s">
        <v>181</v>
      </c>
      <c r="Y9" s="22">
        <f xml:space="preserve"> (Y6 / SUM(Y6:Y7))</f>
        <v>0.66666666666666663</v>
      </c>
      <c r="AB9" s="21" t="s">
        <v>181</v>
      </c>
      <c r="AC9" s="22">
        <f xml:space="preserve"> (AC6 / SUM(AC6:AC7))</f>
        <v>0.5</v>
      </c>
    </row>
    <row r="10" spans="1:29" x14ac:dyDescent="0.3">
      <c r="A10" s="26">
        <v>26</v>
      </c>
      <c r="B10" s="27" t="s">
        <v>49</v>
      </c>
      <c r="C10" s="27" t="s">
        <v>171</v>
      </c>
      <c r="D10" s="27">
        <v>8171</v>
      </c>
      <c r="E10" s="27" t="s">
        <v>174</v>
      </c>
      <c r="F10" s="27" t="s">
        <v>171</v>
      </c>
      <c r="G10" s="27">
        <v>5464</v>
      </c>
      <c r="H10" s="27" t="s">
        <v>174</v>
      </c>
      <c r="I10" s="27" t="s">
        <v>173</v>
      </c>
      <c r="J10" s="27">
        <v>7813.8</v>
      </c>
      <c r="K10" s="28" t="s">
        <v>172</v>
      </c>
      <c r="P10" s="21" t="s">
        <v>182</v>
      </c>
      <c r="Q10" s="22">
        <f xml:space="preserve"> (Q7 / SUM(Q6:Q7))</f>
        <v>0.34722222222222221</v>
      </c>
      <c r="T10" s="21" t="s">
        <v>182</v>
      </c>
      <c r="U10" s="22">
        <f xml:space="preserve"> (U7 / SUM(U6:U7))</f>
        <v>0.20833333333333334</v>
      </c>
      <c r="X10" s="21" t="s">
        <v>182</v>
      </c>
      <c r="Y10" s="22">
        <f xml:space="preserve"> (Y7 / SUM(Y6:Y7))</f>
        <v>0.33333333333333331</v>
      </c>
      <c r="AB10" s="21" t="s">
        <v>182</v>
      </c>
      <c r="AC10" s="22">
        <f xml:space="preserve"> (AC7 / SUM(AC6:AC7))</f>
        <v>0.5</v>
      </c>
    </row>
    <row r="11" spans="1:29" x14ac:dyDescent="0.3">
      <c r="A11" s="29">
        <v>28</v>
      </c>
      <c r="B11" s="30" t="s">
        <v>49</v>
      </c>
      <c r="C11" s="30" t="s">
        <v>171</v>
      </c>
      <c r="D11" s="30">
        <v>5624</v>
      </c>
      <c r="E11" s="30" t="s">
        <v>174</v>
      </c>
      <c r="F11" s="30" t="s">
        <v>171</v>
      </c>
      <c r="G11" s="30">
        <v>3990</v>
      </c>
      <c r="H11" s="30" t="s">
        <v>174</v>
      </c>
      <c r="I11" s="30" t="s">
        <v>173</v>
      </c>
      <c r="J11" s="30">
        <v>9633</v>
      </c>
      <c r="K11" s="31" t="s">
        <v>174</v>
      </c>
    </row>
    <row r="12" spans="1:29" x14ac:dyDescent="0.3">
      <c r="A12" s="26">
        <v>29</v>
      </c>
      <c r="B12" s="27" t="s">
        <v>55</v>
      </c>
      <c r="C12" s="27" t="s">
        <v>171</v>
      </c>
      <c r="D12" s="27">
        <v>11127.3</v>
      </c>
      <c r="E12" s="27" t="s">
        <v>175</v>
      </c>
      <c r="F12" s="27" t="s">
        <v>173</v>
      </c>
      <c r="G12" s="27">
        <v>5588</v>
      </c>
      <c r="H12" s="27" t="s">
        <v>175</v>
      </c>
      <c r="I12" s="27" t="s">
        <v>171</v>
      </c>
      <c r="J12" s="27">
        <v>8952.9</v>
      </c>
      <c r="K12" s="28" t="s">
        <v>174</v>
      </c>
    </row>
    <row r="13" spans="1:29" x14ac:dyDescent="0.3">
      <c r="A13" s="29">
        <v>33</v>
      </c>
      <c r="B13" s="30" t="s">
        <v>56</v>
      </c>
      <c r="C13" s="30" t="s">
        <v>171</v>
      </c>
      <c r="D13" s="30">
        <v>4634.8</v>
      </c>
      <c r="E13" s="30" t="s">
        <v>172</v>
      </c>
      <c r="F13" s="30" t="s">
        <v>173</v>
      </c>
      <c r="G13" s="30">
        <v>9905.2999999999993</v>
      </c>
      <c r="H13" s="30" t="s">
        <v>172</v>
      </c>
      <c r="I13" s="30" t="s">
        <v>173</v>
      </c>
      <c r="J13" s="30">
        <v>22361.1</v>
      </c>
      <c r="K13" s="31" t="s">
        <v>172</v>
      </c>
    </row>
    <row r="14" spans="1:29" x14ac:dyDescent="0.3">
      <c r="A14" s="26">
        <v>35</v>
      </c>
      <c r="B14" s="27" t="s">
        <v>55</v>
      </c>
      <c r="C14" s="27" t="s">
        <v>171</v>
      </c>
      <c r="D14" s="27">
        <v>15154.9</v>
      </c>
      <c r="E14" s="27" t="s">
        <v>172</v>
      </c>
      <c r="F14" s="27" t="s">
        <v>173</v>
      </c>
      <c r="G14" s="27">
        <v>11792.2</v>
      </c>
      <c r="H14" s="27" t="s">
        <v>172</v>
      </c>
      <c r="I14" s="27" t="s">
        <v>173</v>
      </c>
      <c r="J14" s="27">
        <v>8702.1</v>
      </c>
      <c r="K14" s="28" t="s">
        <v>172</v>
      </c>
    </row>
    <row r="15" spans="1:29" x14ac:dyDescent="0.3">
      <c r="A15" s="29">
        <v>39</v>
      </c>
      <c r="B15" s="30" t="s">
        <v>49</v>
      </c>
      <c r="C15" s="30" t="s">
        <v>171</v>
      </c>
      <c r="D15" s="30">
        <v>19231</v>
      </c>
      <c r="E15" s="30" t="s">
        <v>172</v>
      </c>
      <c r="F15" s="30" t="s">
        <v>171</v>
      </c>
      <c r="G15" s="30">
        <v>6118.7</v>
      </c>
      <c r="H15" s="30" t="s">
        <v>172</v>
      </c>
      <c r="I15" s="30" t="s">
        <v>173</v>
      </c>
      <c r="J15" s="30">
        <v>8609.2999999999993</v>
      </c>
      <c r="K15" s="31" t="s">
        <v>172</v>
      </c>
    </row>
    <row r="16" spans="1:29" x14ac:dyDescent="0.3">
      <c r="A16" s="26">
        <v>40</v>
      </c>
      <c r="B16" s="27" t="s">
        <v>57</v>
      </c>
      <c r="C16" s="27" t="s">
        <v>171</v>
      </c>
      <c r="D16" s="27">
        <v>7927.9</v>
      </c>
      <c r="E16" s="27" t="s">
        <v>174</v>
      </c>
      <c r="F16" s="27" t="s">
        <v>171</v>
      </c>
      <c r="G16" s="27">
        <v>1691.8</v>
      </c>
      <c r="H16" s="27" t="s">
        <v>174</v>
      </c>
      <c r="I16" s="27" t="s">
        <v>173</v>
      </c>
      <c r="J16" s="27">
        <v>3766.3</v>
      </c>
      <c r="K16" s="28" t="s">
        <v>172</v>
      </c>
    </row>
    <row r="17" spans="1:11" x14ac:dyDescent="0.3">
      <c r="A17" s="29">
        <v>41</v>
      </c>
      <c r="B17" s="30" t="s">
        <v>49</v>
      </c>
      <c r="C17" s="30" t="s">
        <v>171</v>
      </c>
      <c r="D17" s="30">
        <v>9027.7000000000007</v>
      </c>
      <c r="E17" s="30" t="s">
        <v>172</v>
      </c>
      <c r="F17" s="30" t="s">
        <v>171</v>
      </c>
      <c r="G17" s="30">
        <v>5743.7</v>
      </c>
      <c r="H17" s="30" t="s">
        <v>172</v>
      </c>
      <c r="I17" s="30" t="s">
        <v>171</v>
      </c>
      <c r="J17" s="30">
        <v>3982.2</v>
      </c>
      <c r="K17" s="31" t="s">
        <v>172</v>
      </c>
    </row>
    <row r="18" spans="1:11" x14ac:dyDescent="0.3">
      <c r="A18" s="26">
        <v>42</v>
      </c>
      <c r="B18" s="27" t="s">
        <v>49</v>
      </c>
      <c r="C18" s="27" t="s">
        <v>171</v>
      </c>
      <c r="D18" s="27">
        <v>6193.3</v>
      </c>
      <c r="E18" s="27" t="s">
        <v>174</v>
      </c>
      <c r="F18" s="27" t="s">
        <v>171</v>
      </c>
      <c r="G18" s="27">
        <v>4785.1000000000004</v>
      </c>
      <c r="H18" s="27" t="s">
        <v>172</v>
      </c>
      <c r="I18" s="27" t="s">
        <v>171</v>
      </c>
      <c r="J18" s="27">
        <v>6289</v>
      </c>
      <c r="K18" s="28" t="s">
        <v>172</v>
      </c>
    </row>
    <row r="19" spans="1:11" x14ac:dyDescent="0.3">
      <c r="A19" s="29">
        <v>45</v>
      </c>
      <c r="B19" s="30" t="s">
        <v>57</v>
      </c>
      <c r="C19" s="30" t="s">
        <v>171</v>
      </c>
      <c r="D19" s="30">
        <v>1377.6</v>
      </c>
      <c r="E19" s="30" t="s">
        <v>172</v>
      </c>
      <c r="F19" s="30" t="s">
        <v>171</v>
      </c>
      <c r="G19" s="30">
        <v>1300.4000000000001</v>
      </c>
      <c r="H19" s="30" t="s">
        <v>172</v>
      </c>
      <c r="I19" s="30" t="s">
        <v>171</v>
      </c>
      <c r="J19" s="30">
        <v>2143.5</v>
      </c>
      <c r="K19" s="31" t="s">
        <v>172</v>
      </c>
    </row>
    <row r="20" spans="1:11" x14ac:dyDescent="0.3">
      <c r="A20" s="26">
        <v>49</v>
      </c>
      <c r="B20" s="27" t="s">
        <v>50</v>
      </c>
      <c r="C20" s="27" t="s">
        <v>173</v>
      </c>
      <c r="D20" s="27">
        <v>9803.7000000000007</v>
      </c>
      <c r="E20" s="27" t="s">
        <v>174</v>
      </c>
      <c r="F20" s="27" t="s">
        <v>173</v>
      </c>
      <c r="G20" s="27">
        <v>3489.9</v>
      </c>
      <c r="H20" s="27" t="s">
        <v>174</v>
      </c>
      <c r="I20" s="27" t="s">
        <v>173</v>
      </c>
      <c r="J20" s="27">
        <v>4759.8</v>
      </c>
      <c r="K20" s="28" t="s">
        <v>174</v>
      </c>
    </row>
    <row r="21" spans="1:11" x14ac:dyDescent="0.3">
      <c r="A21" s="29">
        <v>51</v>
      </c>
      <c r="B21" s="30" t="s">
        <v>56</v>
      </c>
      <c r="C21" s="30" t="s">
        <v>173</v>
      </c>
      <c r="D21" s="30">
        <v>16895.900000000001</v>
      </c>
      <c r="E21" s="30" t="s">
        <v>174</v>
      </c>
      <c r="F21" s="30" t="s">
        <v>171</v>
      </c>
      <c r="G21" s="30">
        <v>8310.2999999999993</v>
      </c>
      <c r="H21" s="30" t="s">
        <v>172</v>
      </c>
      <c r="I21" s="30" t="s">
        <v>173</v>
      </c>
      <c r="J21" s="30">
        <v>6439.6</v>
      </c>
      <c r="K21" s="31" t="s">
        <v>174</v>
      </c>
    </row>
    <row r="22" spans="1:11" x14ac:dyDescent="0.3">
      <c r="A22" s="26">
        <v>52</v>
      </c>
      <c r="B22" s="27" t="s">
        <v>50</v>
      </c>
      <c r="C22" s="27" t="s">
        <v>171</v>
      </c>
      <c r="D22" s="27">
        <v>1876.9</v>
      </c>
      <c r="E22" s="27" t="s">
        <v>175</v>
      </c>
      <c r="F22" s="27" t="s">
        <v>173</v>
      </c>
      <c r="G22" s="27">
        <v>1967.3</v>
      </c>
      <c r="H22" s="27" t="s">
        <v>175</v>
      </c>
      <c r="I22" s="27" t="s">
        <v>173</v>
      </c>
      <c r="J22" s="27">
        <v>4924</v>
      </c>
      <c r="K22" s="28" t="s">
        <v>175</v>
      </c>
    </row>
    <row r="23" spans="1:11" x14ac:dyDescent="0.3">
      <c r="A23" s="29">
        <v>53</v>
      </c>
      <c r="B23" s="30" t="s">
        <v>50</v>
      </c>
      <c r="C23" s="30" t="s">
        <v>171</v>
      </c>
      <c r="D23" s="30">
        <v>6222.6</v>
      </c>
      <c r="E23" s="30" t="s">
        <v>172</v>
      </c>
      <c r="F23" s="30" t="s">
        <v>171</v>
      </c>
      <c r="G23" s="30">
        <v>12276.1</v>
      </c>
      <c r="H23" s="30" t="s">
        <v>172</v>
      </c>
      <c r="I23" s="30" t="s">
        <v>171</v>
      </c>
      <c r="J23" s="30">
        <v>6151.9</v>
      </c>
      <c r="K23" s="31" t="s">
        <v>172</v>
      </c>
    </row>
    <row r="24" spans="1:11" x14ac:dyDescent="0.3">
      <c r="A24" s="26">
        <v>56</v>
      </c>
      <c r="B24" s="27" t="s">
        <v>55</v>
      </c>
      <c r="C24" s="27" t="s">
        <v>171</v>
      </c>
      <c r="D24" s="27">
        <v>7424.2</v>
      </c>
      <c r="E24" s="27" t="s">
        <v>174</v>
      </c>
      <c r="F24" s="27" t="s">
        <v>171</v>
      </c>
      <c r="G24" s="27">
        <v>3255.4</v>
      </c>
      <c r="H24" s="27" t="s">
        <v>174</v>
      </c>
      <c r="I24" s="27" t="s">
        <v>171</v>
      </c>
      <c r="J24" s="27">
        <v>16480</v>
      </c>
      <c r="K24" s="28" t="s">
        <v>174</v>
      </c>
    </row>
    <row r="25" spans="1:11" x14ac:dyDescent="0.3">
      <c r="A25" s="29">
        <v>57</v>
      </c>
      <c r="B25" s="30" t="s">
        <v>58</v>
      </c>
      <c r="C25" s="30" t="s">
        <v>171</v>
      </c>
      <c r="D25" s="30">
        <v>8654.9</v>
      </c>
      <c r="E25" s="30" t="s">
        <v>172</v>
      </c>
      <c r="F25" s="30" t="s">
        <v>171</v>
      </c>
      <c r="G25" s="30">
        <v>27858.2</v>
      </c>
      <c r="H25" s="30" t="s">
        <v>172</v>
      </c>
      <c r="I25" s="30" t="s">
        <v>171</v>
      </c>
      <c r="J25" s="30">
        <v>66005.7</v>
      </c>
      <c r="K25" s="31" t="s">
        <v>172</v>
      </c>
    </row>
    <row r="27" spans="1:11" x14ac:dyDescent="0.3">
      <c r="B27" s="20" t="s">
        <v>179</v>
      </c>
      <c r="C27">
        <f>COUNTIF(C2:C25,"R")</f>
        <v>19</v>
      </c>
      <c r="F27">
        <f>COUNTIF(F2:F25,"R")</f>
        <v>16</v>
      </c>
      <c r="I27">
        <f>COUNTIF(I2:I25,"R")</f>
        <v>12</v>
      </c>
    </row>
    <row r="28" spans="1:11" x14ac:dyDescent="0.3">
      <c r="B28" s="20" t="s">
        <v>180</v>
      </c>
      <c r="C28">
        <f>COUNTIF(C2:C25,"W")</f>
        <v>5</v>
      </c>
      <c r="F28">
        <f>COUNTIF(F2:F25,"W")</f>
        <v>8</v>
      </c>
      <c r="I28">
        <f>COUNTIF(I2:I25,"W")</f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0B09-ED78-4744-90BA-20C8EC2ADF9D}">
  <dimension ref="A1:AC25"/>
  <sheetViews>
    <sheetView workbookViewId="0">
      <selection activeCell="P5" sqref="P5:AC11"/>
    </sheetView>
  </sheetViews>
  <sheetFormatPr defaultRowHeight="14.4" x14ac:dyDescent="0.3"/>
  <cols>
    <col min="1" max="1" width="13.5546875" bestFit="1" customWidth="1"/>
    <col min="2" max="2" width="29.109375" bestFit="1" customWidth="1"/>
    <col min="3" max="3" width="10.5546875" bestFit="1" customWidth="1"/>
    <col min="4" max="4" width="9.44140625" bestFit="1" customWidth="1"/>
    <col min="6" max="6" width="10.5546875" bestFit="1" customWidth="1"/>
    <col min="8" max="8" width="8.33203125" bestFit="1" customWidth="1"/>
    <col min="9" max="9" width="10.5546875" bestFit="1" customWidth="1"/>
    <col min="10" max="10" width="9.44140625" bestFit="1" customWidth="1"/>
    <col min="11" max="11" width="8.33203125" bestFit="1" customWidth="1"/>
    <col min="16" max="16" width="17.77734375" bestFit="1" customWidth="1"/>
    <col min="20" max="20" width="17.77734375" bestFit="1" customWidth="1"/>
    <col min="24" max="24" width="17.77734375" bestFit="1" customWidth="1"/>
    <col min="28" max="28" width="17.77734375" bestFit="1" customWidth="1"/>
  </cols>
  <sheetData>
    <row r="1" spans="1:29" x14ac:dyDescent="0.3">
      <c r="A1" s="23" t="s">
        <v>12</v>
      </c>
      <c r="B1" s="24" t="s">
        <v>106</v>
      </c>
      <c r="C1" s="24" t="s">
        <v>146</v>
      </c>
      <c r="D1" s="24" t="s">
        <v>147</v>
      </c>
      <c r="E1" s="24" t="s">
        <v>148</v>
      </c>
      <c r="F1" s="24" t="s">
        <v>149</v>
      </c>
      <c r="G1" s="24" t="s">
        <v>150</v>
      </c>
      <c r="H1" s="24" t="s">
        <v>151</v>
      </c>
      <c r="I1" s="24" t="s">
        <v>152</v>
      </c>
      <c r="J1" s="24" t="s">
        <v>153</v>
      </c>
      <c r="K1" s="25" t="s">
        <v>154</v>
      </c>
    </row>
    <row r="2" spans="1:29" x14ac:dyDescent="0.3">
      <c r="A2" s="26">
        <v>10</v>
      </c>
      <c r="B2" s="27" t="s">
        <v>49</v>
      </c>
      <c r="C2" s="27" t="s">
        <v>171</v>
      </c>
      <c r="D2" s="27">
        <v>6653.5</v>
      </c>
      <c r="E2" s="27" t="s">
        <v>174</v>
      </c>
      <c r="F2" s="27" t="s">
        <v>171</v>
      </c>
      <c r="G2" s="27">
        <v>3239.6</v>
      </c>
      <c r="H2" s="27" t="s">
        <v>174</v>
      </c>
      <c r="I2" s="27" t="s">
        <v>171</v>
      </c>
      <c r="J2" s="27">
        <v>3681.1</v>
      </c>
      <c r="K2" s="28" t="s">
        <v>174</v>
      </c>
    </row>
    <row r="3" spans="1:29" x14ac:dyDescent="0.3">
      <c r="A3" s="29">
        <v>12</v>
      </c>
      <c r="B3" s="30" t="s">
        <v>49</v>
      </c>
      <c r="C3" s="30" t="s">
        <v>171</v>
      </c>
      <c r="D3" s="30">
        <v>7209.3</v>
      </c>
      <c r="E3" s="30" t="s">
        <v>172</v>
      </c>
      <c r="F3" s="30" t="s">
        <v>173</v>
      </c>
      <c r="G3" s="30">
        <v>6696.2</v>
      </c>
      <c r="H3" s="30" t="s">
        <v>172</v>
      </c>
      <c r="I3" s="30" t="s">
        <v>173</v>
      </c>
      <c r="J3" s="30">
        <v>4837</v>
      </c>
      <c r="K3" s="31" t="s">
        <v>172</v>
      </c>
    </row>
    <row r="4" spans="1:29" x14ac:dyDescent="0.3">
      <c r="A4" s="26">
        <v>13</v>
      </c>
      <c r="B4" s="27" t="s">
        <v>49</v>
      </c>
      <c r="C4" s="27" t="s">
        <v>173</v>
      </c>
      <c r="D4" s="27">
        <v>13245.4</v>
      </c>
      <c r="E4" s="27" t="s">
        <v>175</v>
      </c>
      <c r="F4" s="27" t="s">
        <v>171</v>
      </c>
      <c r="G4" s="27">
        <v>2214.5</v>
      </c>
      <c r="H4" s="27" t="s">
        <v>174</v>
      </c>
      <c r="I4" s="27" t="s">
        <v>171</v>
      </c>
      <c r="J4" s="27">
        <v>5077</v>
      </c>
      <c r="K4" s="28" t="s">
        <v>174</v>
      </c>
    </row>
    <row r="5" spans="1:29" x14ac:dyDescent="0.3">
      <c r="A5" s="29">
        <v>17</v>
      </c>
      <c r="B5" s="30" t="s">
        <v>52</v>
      </c>
      <c r="C5" s="30" t="s">
        <v>171</v>
      </c>
      <c r="D5" s="30">
        <v>17356.2</v>
      </c>
      <c r="E5" s="30" t="s">
        <v>172</v>
      </c>
      <c r="F5" s="30" t="s">
        <v>173</v>
      </c>
      <c r="G5" s="30">
        <v>49825.3</v>
      </c>
      <c r="H5" s="30" t="s">
        <v>172</v>
      </c>
      <c r="I5" s="30" t="s">
        <v>171</v>
      </c>
      <c r="J5" s="30">
        <v>57427.6</v>
      </c>
      <c r="K5" s="31" t="s">
        <v>172</v>
      </c>
      <c r="P5" s="19" t="s">
        <v>184</v>
      </c>
      <c r="T5" s="19" t="s">
        <v>185</v>
      </c>
      <c r="X5" s="19" t="s">
        <v>186</v>
      </c>
      <c r="AB5" s="19" t="s">
        <v>187</v>
      </c>
    </row>
    <row r="6" spans="1:29" x14ac:dyDescent="0.3">
      <c r="A6" s="26">
        <v>24</v>
      </c>
      <c r="B6" s="27" t="s">
        <v>54</v>
      </c>
      <c r="C6" s="27" t="s">
        <v>171</v>
      </c>
      <c r="D6" s="27">
        <v>1157.5999999999999</v>
      </c>
      <c r="E6" s="27" t="s">
        <v>174</v>
      </c>
      <c r="F6" s="27" t="s">
        <v>171</v>
      </c>
      <c r="G6" s="27">
        <v>1000.4</v>
      </c>
      <c r="H6" s="27" t="s">
        <v>172</v>
      </c>
      <c r="I6" s="27" t="s">
        <v>171</v>
      </c>
      <c r="J6" s="27">
        <v>772.7</v>
      </c>
      <c r="K6" s="28" t="s">
        <v>172</v>
      </c>
    </row>
    <row r="7" spans="1:29" x14ac:dyDescent="0.3">
      <c r="A7" s="29">
        <v>26</v>
      </c>
      <c r="B7" s="30" t="s">
        <v>49</v>
      </c>
      <c r="C7" s="30" t="s">
        <v>171</v>
      </c>
      <c r="D7" s="30">
        <v>8171</v>
      </c>
      <c r="E7" s="30" t="s">
        <v>174</v>
      </c>
      <c r="F7" s="30" t="s">
        <v>171</v>
      </c>
      <c r="G7" s="30">
        <v>5464</v>
      </c>
      <c r="H7" s="30" t="s">
        <v>174</v>
      </c>
      <c r="I7" s="30" t="s">
        <v>173</v>
      </c>
      <c r="J7" s="30">
        <v>7813.8</v>
      </c>
      <c r="K7" s="31" t="s">
        <v>172</v>
      </c>
      <c r="P7" s="21" t="s">
        <v>176</v>
      </c>
      <c r="Q7" s="21">
        <f>SUM(C24:I24)</f>
        <v>47</v>
      </c>
      <c r="T7" s="21" t="s">
        <v>176</v>
      </c>
      <c r="U7" s="21">
        <f>C24</f>
        <v>19</v>
      </c>
      <c r="X7" s="21" t="s">
        <v>176</v>
      </c>
      <c r="Y7" s="21">
        <f>F24</f>
        <v>15</v>
      </c>
      <c r="AB7" s="21" t="s">
        <v>176</v>
      </c>
      <c r="AC7" s="21">
        <f>I24</f>
        <v>13</v>
      </c>
    </row>
    <row r="8" spans="1:29" x14ac:dyDescent="0.3">
      <c r="A8" s="26">
        <v>28</v>
      </c>
      <c r="B8" s="27" t="s">
        <v>49</v>
      </c>
      <c r="C8" s="27" t="s">
        <v>171</v>
      </c>
      <c r="D8" s="27">
        <v>5624</v>
      </c>
      <c r="E8" s="27" t="s">
        <v>174</v>
      </c>
      <c r="F8" s="27" t="s">
        <v>171</v>
      </c>
      <c r="G8" s="27">
        <v>3990</v>
      </c>
      <c r="H8" s="27" t="s">
        <v>174</v>
      </c>
      <c r="I8" s="27" t="s">
        <v>173</v>
      </c>
      <c r="J8" s="27">
        <v>9633</v>
      </c>
      <c r="K8" s="28" t="s">
        <v>174</v>
      </c>
      <c r="P8" s="21" t="s">
        <v>177</v>
      </c>
      <c r="Q8" s="21">
        <f>SUM(C25:I25)</f>
        <v>16</v>
      </c>
      <c r="T8" s="21" t="s">
        <v>177</v>
      </c>
      <c r="U8" s="21">
        <f>C25</f>
        <v>2</v>
      </c>
      <c r="X8" s="21" t="s">
        <v>177</v>
      </c>
      <c r="Y8" s="21">
        <f>F25</f>
        <v>6</v>
      </c>
      <c r="AB8" s="21" t="s">
        <v>177</v>
      </c>
      <c r="AC8" s="21">
        <f>I25</f>
        <v>8</v>
      </c>
    </row>
    <row r="9" spans="1:29" x14ac:dyDescent="0.3">
      <c r="A9" s="29">
        <v>29</v>
      </c>
      <c r="B9" s="30" t="s">
        <v>55</v>
      </c>
      <c r="C9" s="30" t="s">
        <v>171</v>
      </c>
      <c r="D9" s="30">
        <v>11127.3</v>
      </c>
      <c r="E9" s="30" t="s">
        <v>175</v>
      </c>
      <c r="F9" s="30" t="s">
        <v>173</v>
      </c>
      <c r="G9" s="30">
        <v>5588</v>
      </c>
      <c r="H9" s="30" t="s">
        <v>175</v>
      </c>
      <c r="I9" s="30" t="s">
        <v>171</v>
      </c>
      <c r="J9" s="30">
        <v>8952.9</v>
      </c>
      <c r="K9" s="31" t="s">
        <v>174</v>
      </c>
      <c r="P9" s="21" t="s">
        <v>178</v>
      </c>
      <c r="Q9" s="21">
        <f>AVERAGE(D2:D22,G2:G22,J2:J22)</f>
        <v>10197.988888888889</v>
      </c>
      <c r="T9" s="21" t="s">
        <v>178</v>
      </c>
      <c r="U9" s="21">
        <f>AVERAGE(D2:D22)</f>
        <v>9210.895238095236</v>
      </c>
      <c r="X9" s="21" t="s">
        <v>178</v>
      </c>
      <c r="Y9" s="21">
        <f>AVERAGE(G2:G22)</f>
        <v>8851.1666666666661</v>
      </c>
      <c r="AB9" s="21" t="s">
        <v>178</v>
      </c>
      <c r="AC9" s="21">
        <f>AVERAGE(J2:J22)</f>
        <v>12531.90476190476</v>
      </c>
    </row>
    <row r="10" spans="1:29" x14ac:dyDescent="0.3">
      <c r="A10" s="26">
        <v>35</v>
      </c>
      <c r="B10" s="27" t="s">
        <v>55</v>
      </c>
      <c r="C10" s="27" t="s">
        <v>171</v>
      </c>
      <c r="D10" s="27">
        <v>15154.9</v>
      </c>
      <c r="E10" s="27" t="s">
        <v>172</v>
      </c>
      <c r="F10" s="27" t="s">
        <v>173</v>
      </c>
      <c r="G10" s="27">
        <v>11792.2</v>
      </c>
      <c r="H10" s="27" t="s">
        <v>172</v>
      </c>
      <c r="I10" s="27" t="s">
        <v>173</v>
      </c>
      <c r="J10" s="27">
        <v>8702.1</v>
      </c>
      <c r="K10" s="28" t="s">
        <v>172</v>
      </c>
      <c r="P10" s="21" t="s">
        <v>181</v>
      </c>
      <c r="Q10" s="22">
        <f>(Q7 / SUM(Q7:Q8))</f>
        <v>0.74603174603174605</v>
      </c>
      <c r="T10" s="21" t="s">
        <v>181</v>
      </c>
      <c r="U10" s="22">
        <f>(U7 / SUM(U7:U8))</f>
        <v>0.90476190476190477</v>
      </c>
      <c r="X10" s="21" t="s">
        <v>181</v>
      </c>
      <c r="Y10" s="22">
        <f>(Y7 / SUM(Y7:Y8))</f>
        <v>0.7142857142857143</v>
      </c>
      <c r="AB10" s="21" t="s">
        <v>181</v>
      </c>
      <c r="AC10" s="22">
        <f>(AC7 / SUM(AC7:AC8))</f>
        <v>0.61904761904761907</v>
      </c>
    </row>
    <row r="11" spans="1:29" x14ac:dyDescent="0.3">
      <c r="A11" s="29">
        <v>38</v>
      </c>
      <c r="B11" s="30" t="s">
        <v>54</v>
      </c>
      <c r="C11" s="30" t="s">
        <v>173</v>
      </c>
      <c r="D11" s="30">
        <v>6231.6</v>
      </c>
      <c r="E11" s="30" t="s">
        <v>174</v>
      </c>
      <c r="F11" s="30" t="s">
        <v>173</v>
      </c>
      <c r="G11" s="30">
        <v>6111.9</v>
      </c>
      <c r="H11" s="30" t="s">
        <v>174</v>
      </c>
      <c r="I11" s="30" t="s">
        <v>173</v>
      </c>
      <c r="J11" s="30">
        <v>5079.8999999999996</v>
      </c>
      <c r="K11" s="31" t="s">
        <v>174</v>
      </c>
      <c r="P11" s="21" t="s">
        <v>182</v>
      </c>
      <c r="Q11" s="22">
        <f xml:space="preserve"> (Q8 / SUM(Q7:Q8))</f>
        <v>0.25396825396825395</v>
      </c>
      <c r="T11" s="21" t="s">
        <v>182</v>
      </c>
      <c r="U11" s="22">
        <f xml:space="preserve"> (U8 / SUM(U7:U8))</f>
        <v>9.5238095238095233E-2</v>
      </c>
      <c r="X11" s="21" t="s">
        <v>182</v>
      </c>
      <c r="Y11" s="22">
        <f xml:space="preserve"> (Y8 / SUM(Y7:Y8))</f>
        <v>0.2857142857142857</v>
      </c>
      <c r="AB11" s="21" t="s">
        <v>182</v>
      </c>
      <c r="AC11" s="22">
        <f xml:space="preserve"> (AC8 / SUM(AC7:AC8))</f>
        <v>0.38095238095238093</v>
      </c>
    </row>
    <row r="12" spans="1:29" x14ac:dyDescent="0.3">
      <c r="A12" s="26">
        <v>39</v>
      </c>
      <c r="B12" s="27" t="s">
        <v>49</v>
      </c>
      <c r="C12" s="27" t="s">
        <v>171</v>
      </c>
      <c r="D12" s="27">
        <v>19231</v>
      </c>
      <c r="E12" s="27" t="s">
        <v>172</v>
      </c>
      <c r="F12" s="27" t="s">
        <v>171</v>
      </c>
      <c r="G12" s="27">
        <v>6118.7</v>
      </c>
      <c r="H12" s="27" t="s">
        <v>172</v>
      </c>
      <c r="I12" s="27" t="s">
        <v>173</v>
      </c>
      <c r="J12" s="27">
        <v>8609.2999999999993</v>
      </c>
      <c r="K12" s="28" t="s">
        <v>172</v>
      </c>
    </row>
    <row r="13" spans="1:29" x14ac:dyDescent="0.3">
      <c r="A13" s="29">
        <v>41</v>
      </c>
      <c r="B13" s="30" t="s">
        <v>49</v>
      </c>
      <c r="C13" s="30" t="s">
        <v>171</v>
      </c>
      <c r="D13" s="30">
        <v>9027.7000000000007</v>
      </c>
      <c r="E13" s="30" t="s">
        <v>172</v>
      </c>
      <c r="F13" s="30" t="s">
        <v>171</v>
      </c>
      <c r="G13" s="30">
        <v>5743.7</v>
      </c>
      <c r="H13" s="30" t="s">
        <v>172</v>
      </c>
      <c r="I13" s="30" t="s">
        <v>171</v>
      </c>
      <c r="J13" s="30">
        <v>3982.2</v>
      </c>
      <c r="K13" s="31" t="s">
        <v>172</v>
      </c>
    </row>
    <row r="14" spans="1:29" x14ac:dyDescent="0.3">
      <c r="A14" s="26">
        <v>42</v>
      </c>
      <c r="B14" s="27" t="s">
        <v>49</v>
      </c>
      <c r="C14" s="27" t="s">
        <v>171</v>
      </c>
      <c r="D14" s="27">
        <v>6193.3</v>
      </c>
      <c r="E14" s="27" t="s">
        <v>174</v>
      </c>
      <c r="F14" s="27" t="s">
        <v>171</v>
      </c>
      <c r="G14" s="27">
        <v>4785.1000000000004</v>
      </c>
      <c r="H14" s="27" t="s">
        <v>172</v>
      </c>
      <c r="I14" s="27" t="s">
        <v>171</v>
      </c>
      <c r="J14" s="27">
        <v>6289</v>
      </c>
      <c r="K14" s="28" t="s">
        <v>172</v>
      </c>
    </row>
    <row r="15" spans="1:29" x14ac:dyDescent="0.3">
      <c r="A15" s="29">
        <v>43</v>
      </c>
      <c r="B15" s="30" t="s">
        <v>54</v>
      </c>
      <c r="C15" s="30" t="s">
        <v>171</v>
      </c>
      <c r="D15" s="30">
        <v>10333.6</v>
      </c>
      <c r="E15" s="30" t="s">
        <v>172</v>
      </c>
      <c r="F15" s="30" t="s">
        <v>171</v>
      </c>
      <c r="G15" s="30">
        <v>6957.6</v>
      </c>
      <c r="H15" s="30" t="s">
        <v>172</v>
      </c>
      <c r="I15" s="30" t="s">
        <v>171</v>
      </c>
      <c r="J15" s="30">
        <v>7154.5</v>
      </c>
      <c r="K15" s="31" t="s">
        <v>172</v>
      </c>
    </row>
    <row r="16" spans="1:29" x14ac:dyDescent="0.3">
      <c r="A16" s="26">
        <v>46</v>
      </c>
      <c r="B16" s="27" t="s">
        <v>54</v>
      </c>
      <c r="C16" s="27" t="s">
        <v>171</v>
      </c>
      <c r="D16" s="27">
        <v>6036.4</v>
      </c>
      <c r="E16" s="27" t="s">
        <v>174</v>
      </c>
      <c r="F16" s="27" t="s">
        <v>171</v>
      </c>
      <c r="G16" s="27">
        <v>6081.8</v>
      </c>
      <c r="H16" s="27" t="s">
        <v>174</v>
      </c>
      <c r="I16" s="27" t="s">
        <v>171</v>
      </c>
      <c r="J16" s="27">
        <v>13766.3</v>
      </c>
      <c r="K16" s="28" t="s">
        <v>172</v>
      </c>
    </row>
    <row r="17" spans="1:11" x14ac:dyDescent="0.3">
      <c r="A17" s="29">
        <v>48</v>
      </c>
      <c r="B17" s="30" t="s">
        <v>54</v>
      </c>
      <c r="C17" s="30" t="s">
        <v>171</v>
      </c>
      <c r="D17" s="30">
        <v>11006.9</v>
      </c>
      <c r="E17" s="30" t="s">
        <v>174</v>
      </c>
      <c r="F17" s="30" t="s">
        <v>171</v>
      </c>
      <c r="G17" s="30">
        <v>5400</v>
      </c>
      <c r="H17" s="30" t="s">
        <v>174</v>
      </c>
      <c r="I17" s="30" t="s">
        <v>171</v>
      </c>
      <c r="J17" s="30">
        <v>6964.9</v>
      </c>
      <c r="K17" s="31" t="s">
        <v>172</v>
      </c>
    </row>
    <row r="18" spans="1:11" x14ac:dyDescent="0.3">
      <c r="A18" s="26">
        <v>50</v>
      </c>
      <c r="B18" s="27" t="s">
        <v>54</v>
      </c>
      <c r="C18" s="27" t="s">
        <v>171</v>
      </c>
      <c r="D18" s="27">
        <v>8676.4</v>
      </c>
      <c r="E18" s="27" t="s">
        <v>174</v>
      </c>
      <c r="F18" s="27" t="s">
        <v>171</v>
      </c>
      <c r="G18" s="27">
        <v>10043.700000000001</v>
      </c>
      <c r="H18" s="27" t="s">
        <v>174</v>
      </c>
      <c r="I18" s="27" t="s">
        <v>173</v>
      </c>
      <c r="J18" s="27">
        <v>8919.9</v>
      </c>
      <c r="K18" s="28" t="s">
        <v>172</v>
      </c>
    </row>
    <row r="19" spans="1:11" x14ac:dyDescent="0.3">
      <c r="A19" s="29">
        <v>56</v>
      </c>
      <c r="B19" s="30" t="s">
        <v>55</v>
      </c>
      <c r="C19" s="30" t="s">
        <v>171</v>
      </c>
      <c r="D19" s="30">
        <v>7424.2</v>
      </c>
      <c r="E19" s="30" t="s">
        <v>174</v>
      </c>
      <c r="F19" s="30" t="s">
        <v>171</v>
      </c>
      <c r="G19" s="30">
        <v>3255.4</v>
      </c>
      <c r="H19" s="30" t="s">
        <v>174</v>
      </c>
      <c r="I19" s="30" t="s">
        <v>171</v>
      </c>
      <c r="J19" s="30">
        <v>16480</v>
      </c>
      <c r="K19" s="31" t="s">
        <v>174</v>
      </c>
    </row>
    <row r="20" spans="1:11" x14ac:dyDescent="0.3">
      <c r="A20" s="26">
        <v>57</v>
      </c>
      <c r="B20" s="27" t="s">
        <v>58</v>
      </c>
      <c r="C20" s="27" t="s">
        <v>171</v>
      </c>
      <c r="D20" s="27">
        <v>8654.9</v>
      </c>
      <c r="E20" s="27" t="s">
        <v>172</v>
      </c>
      <c r="F20" s="27" t="s">
        <v>171</v>
      </c>
      <c r="G20" s="27">
        <v>27858.2</v>
      </c>
      <c r="H20" s="27" t="s">
        <v>172</v>
      </c>
      <c r="I20" s="27" t="s">
        <v>171</v>
      </c>
      <c r="J20" s="27">
        <v>66005.7</v>
      </c>
      <c r="K20" s="28" t="s">
        <v>172</v>
      </c>
    </row>
    <row r="21" spans="1:11" x14ac:dyDescent="0.3">
      <c r="A21" s="29">
        <v>6</v>
      </c>
      <c r="B21" s="30" t="s">
        <v>59</v>
      </c>
      <c r="C21" s="30" t="s">
        <v>171</v>
      </c>
      <c r="D21" s="30">
        <v>7801.8</v>
      </c>
      <c r="E21" s="30" t="s">
        <v>172</v>
      </c>
      <c r="F21" s="30" t="s">
        <v>173</v>
      </c>
      <c r="G21" s="30">
        <v>5599.9</v>
      </c>
      <c r="H21" s="30" t="s">
        <v>172</v>
      </c>
      <c r="I21" s="30" t="s">
        <v>171</v>
      </c>
      <c r="J21" s="30">
        <v>6439.3</v>
      </c>
      <c r="K21" s="31" t="s">
        <v>172</v>
      </c>
    </row>
    <row r="22" spans="1:11" x14ac:dyDescent="0.3">
      <c r="A22" s="26">
        <v>9</v>
      </c>
      <c r="B22" s="27" t="s">
        <v>60</v>
      </c>
      <c r="C22" s="27" t="s">
        <v>171</v>
      </c>
      <c r="D22" s="27">
        <v>7111.8</v>
      </c>
      <c r="E22" s="27" t="s">
        <v>174</v>
      </c>
      <c r="F22" s="27" t="s">
        <v>171</v>
      </c>
      <c r="G22" s="27">
        <v>8108.3</v>
      </c>
      <c r="H22" s="27" t="s">
        <v>174</v>
      </c>
      <c r="I22" s="27" t="s">
        <v>173</v>
      </c>
      <c r="J22" s="27">
        <v>6581.8</v>
      </c>
      <c r="K22" s="28" t="s">
        <v>174</v>
      </c>
    </row>
    <row r="24" spans="1:11" x14ac:dyDescent="0.3">
      <c r="B24" s="32" t="s">
        <v>179</v>
      </c>
      <c r="C24">
        <f>COUNTIF(C2:C22,"R")</f>
        <v>19</v>
      </c>
      <c r="F24">
        <f>COUNTIF(F2:F22,"R")</f>
        <v>15</v>
      </c>
      <c r="I24">
        <f>COUNTIF(I2:I22,"R")</f>
        <v>13</v>
      </c>
    </row>
    <row r="25" spans="1:11" x14ac:dyDescent="0.3">
      <c r="B25" s="20" t="s">
        <v>180</v>
      </c>
      <c r="C25">
        <f>COUNTIF(C2:C22,"W")</f>
        <v>2</v>
      </c>
      <c r="F25">
        <f>COUNTIF(F2:F22,"W")</f>
        <v>6</v>
      </c>
      <c r="I25">
        <f>COUNTIF(I2:I22,"W")</f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3D93-D057-4A93-806E-9F7C5F55AE0F}">
  <dimension ref="A1:AC16"/>
  <sheetViews>
    <sheetView workbookViewId="0">
      <selection activeCell="AC10" sqref="AC10"/>
    </sheetView>
  </sheetViews>
  <sheetFormatPr defaultRowHeight="14.4" x14ac:dyDescent="0.3"/>
  <cols>
    <col min="16" max="16" width="17.77734375" bestFit="1" customWidth="1"/>
    <col min="20" max="20" width="17.77734375" bestFit="1" customWidth="1"/>
    <col min="24" max="24" width="17.77734375" bestFit="1" customWidth="1"/>
    <col min="28" max="28" width="17.77734375" bestFit="1" customWidth="1"/>
  </cols>
  <sheetData>
    <row r="1" spans="1:29" x14ac:dyDescent="0.3">
      <c r="A1" s="23" t="s">
        <v>12</v>
      </c>
      <c r="B1" s="24" t="s">
        <v>106</v>
      </c>
      <c r="C1" s="24" t="s">
        <v>146</v>
      </c>
      <c r="D1" s="24" t="s">
        <v>147</v>
      </c>
      <c r="E1" s="24" t="s">
        <v>148</v>
      </c>
      <c r="F1" s="24" t="s">
        <v>149</v>
      </c>
      <c r="G1" s="24" t="s">
        <v>150</v>
      </c>
      <c r="H1" s="24" t="s">
        <v>151</v>
      </c>
      <c r="I1" s="24" t="s">
        <v>152</v>
      </c>
      <c r="J1" s="24" t="s">
        <v>153</v>
      </c>
      <c r="K1" s="25" t="s">
        <v>154</v>
      </c>
    </row>
    <row r="2" spans="1:29" x14ac:dyDescent="0.3">
      <c r="A2" s="35">
        <v>1</v>
      </c>
      <c r="B2" s="36" t="s">
        <v>25</v>
      </c>
      <c r="C2" s="36" t="s">
        <v>171</v>
      </c>
      <c r="D2" s="36">
        <v>7540.5</v>
      </c>
      <c r="E2" s="36" t="s">
        <v>172</v>
      </c>
      <c r="F2" s="36" t="s">
        <v>173</v>
      </c>
      <c r="G2" s="36">
        <v>9770.7999999999993</v>
      </c>
      <c r="H2" s="36" t="s">
        <v>172</v>
      </c>
      <c r="I2" s="36" t="s">
        <v>173</v>
      </c>
      <c r="J2" s="36">
        <v>6437.9</v>
      </c>
      <c r="K2" s="37" t="s">
        <v>172</v>
      </c>
    </row>
    <row r="3" spans="1:29" x14ac:dyDescent="0.3">
      <c r="A3" s="38">
        <v>17</v>
      </c>
      <c r="B3" s="34" t="s">
        <v>52</v>
      </c>
      <c r="C3" s="34" t="s">
        <v>171</v>
      </c>
      <c r="D3" s="34">
        <v>17356.2</v>
      </c>
      <c r="E3" s="34" t="s">
        <v>172</v>
      </c>
      <c r="F3" s="34" t="s">
        <v>173</v>
      </c>
      <c r="G3" s="34">
        <v>49825.3</v>
      </c>
      <c r="H3" s="34" t="s">
        <v>172</v>
      </c>
      <c r="I3" s="34" t="s">
        <v>171</v>
      </c>
      <c r="J3" s="34">
        <v>57427.6</v>
      </c>
      <c r="K3" s="39" t="s">
        <v>172</v>
      </c>
    </row>
    <row r="4" spans="1:29" x14ac:dyDescent="0.3">
      <c r="A4" s="35">
        <v>22</v>
      </c>
      <c r="B4" s="36" t="s">
        <v>53</v>
      </c>
      <c r="C4" s="36" t="s">
        <v>171</v>
      </c>
      <c r="D4" s="36">
        <v>9287.9</v>
      </c>
      <c r="E4" s="36" t="s">
        <v>174</v>
      </c>
      <c r="F4" s="36" t="s">
        <v>171</v>
      </c>
      <c r="G4" s="36">
        <v>3352</v>
      </c>
      <c r="H4" s="36" t="s">
        <v>174</v>
      </c>
      <c r="I4" s="36" t="s">
        <v>171</v>
      </c>
      <c r="J4" s="36">
        <v>2344</v>
      </c>
      <c r="K4" s="37" t="s">
        <v>174</v>
      </c>
    </row>
    <row r="5" spans="1:29" x14ac:dyDescent="0.3">
      <c r="A5" s="38">
        <v>25</v>
      </c>
      <c r="B5" s="34" t="s">
        <v>25</v>
      </c>
      <c r="C5" s="34" t="s">
        <v>171</v>
      </c>
      <c r="D5" s="34">
        <v>5905.7</v>
      </c>
      <c r="E5" s="34" t="s">
        <v>174</v>
      </c>
      <c r="F5" s="34" t="s">
        <v>171</v>
      </c>
      <c r="G5" s="34">
        <v>3486</v>
      </c>
      <c r="H5" s="34" t="s">
        <v>174</v>
      </c>
      <c r="I5" s="34" t="s">
        <v>171</v>
      </c>
      <c r="J5" s="34">
        <v>4010.4</v>
      </c>
      <c r="K5" s="39" t="s">
        <v>174</v>
      </c>
      <c r="P5" s="19" t="s">
        <v>184</v>
      </c>
      <c r="T5" s="19" t="s">
        <v>185</v>
      </c>
      <c r="X5" s="19" t="s">
        <v>186</v>
      </c>
      <c r="AB5" s="19" t="s">
        <v>187</v>
      </c>
    </row>
    <row r="6" spans="1:29" x14ac:dyDescent="0.3">
      <c r="A6" s="35">
        <v>31</v>
      </c>
      <c r="B6" s="36" t="s">
        <v>25</v>
      </c>
      <c r="C6" s="36" t="s">
        <v>171</v>
      </c>
      <c r="D6" s="36">
        <v>18522.400000000001</v>
      </c>
      <c r="E6" s="36" t="s">
        <v>174</v>
      </c>
      <c r="F6" s="36" t="s">
        <v>171</v>
      </c>
      <c r="G6" s="36">
        <v>1768.5</v>
      </c>
      <c r="H6" s="36" t="s">
        <v>172</v>
      </c>
      <c r="I6" s="36" t="s">
        <v>171</v>
      </c>
      <c r="J6" s="36">
        <v>3324.7</v>
      </c>
      <c r="K6" s="37" t="s">
        <v>172</v>
      </c>
    </row>
    <row r="7" spans="1:29" x14ac:dyDescent="0.3">
      <c r="A7" s="38">
        <v>4</v>
      </c>
      <c r="B7" s="34" t="s">
        <v>25</v>
      </c>
      <c r="C7" s="34" t="s">
        <v>173</v>
      </c>
      <c r="D7" s="34">
        <v>8862</v>
      </c>
      <c r="E7" s="34" t="s">
        <v>172</v>
      </c>
      <c r="F7" s="34" t="s">
        <v>173</v>
      </c>
      <c r="G7" s="34">
        <v>19204</v>
      </c>
      <c r="H7" s="34" t="s">
        <v>172</v>
      </c>
      <c r="I7" s="34" t="s">
        <v>173</v>
      </c>
      <c r="J7" s="34">
        <v>9773</v>
      </c>
      <c r="K7" s="39" t="s">
        <v>172</v>
      </c>
      <c r="P7" s="21" t="s">
        <v>176</v>
      </c>
      <c r="Q7" s="21">
        <f>SUM(C15:I15)</f>
        <v>26</v>
      </c>
      <c r="T7" s="21" t="s">
        <v>176</v>
      </c>
      <c r="U7" s="21">
        <f>C15</f>
        <v>11</v>
      </c>
      <c r="X7" s="21" t="s">
        <v>176</v>
      </c>
      <c r="Y7" s="21">
        <f>F15</f>
        <v>8</v>
      </c>
      <c r="AB7" s="21" t="s">
        <v>176</v>
      </c>
      <c r="AC7" s="21">
        <f>I15</f>
        <v>7</v>
      </c>
    </row>
    <row r="8" spans="1:29" x14ac:dyDescent="0.3">
      <c r="A8" s="35">
        <v>40</v>
      </c>
      <c r="B8" s="36" t="s">
        <v>57</v>
      </c>
      <c r="C8" s="36" t="s">
        <v>171</v>
      </c>
      <c r="D8" s="36">
        <v>7927.9</v>
      </c>
      <c r="E8" s="36" t="s">
        <v>174</v>
      </c>
      <c r="F8" s="36" t="s">
        <v>171</v>
      </c>
      <c r="G8" s="36">
        <v>1691.8</v>
      </c>
      <c r="H8" s="36" t="s">
        <v>174</v>
      </c>
      <c r="I8" s="36" t="s">
        <v>173</v>
      </c>
      <c r="J8" s="36">
        <v>3766.3</v>
      </c>
      <c r="K8" s="37" t="s">
        <v>172</v>
      </c>
      <c r="P8" s="21" t="s">
        <v>177</v>
      </c>
      <c r="Q8" s="21">
        <f>SUM(C16:I16)</f>
        <v>10</v>
      </c>
      <c r="T8" s="21" t="s">
        <v>177</v>
      </c>
      <c r="U8" s="21">
        <f>C16</f>
        <v>1</v>
      </c>
      <c r="X8" s="21" t="s">
        <v>177</v>
      </c>
      <c r="Y8" s="21">
        <f>F16</f>
        <v>4</v>
      </c>
      <c r="AB8" s="21" t="s">
        <v>177</v>
      </c>
      <c r="AC8" s="21">
        <f>I16</f>
        <v>5</v>
      </c>
    </row>
    <row r="9" spans="1:29" x14ac:dyDescent="0.3">
      <c r="A9" s="38">
        <v>44</v>
      </c>
      <c r="B9" s="34" t="s">
        <v>25</v>
      </c>
      <c r="C9" s="34" t="s">
        <v>171</v>
      </c>
      <c r="D9" s="34">
        <v>5409.8</v>
      </c>
      <c r="E9" s="34" t="s">
        <v>172</v>
      </c>
      <c r="F9" s="34" t="s">
        <v>171</v>
      </c>
      <c r="G9" s="34">
        <v>4444.3999999999996</v>
      </c>
      <c r="H9" s="34" t="s">
        <v>172</v>
      </c>
      <c r="I9" s="34" t="s">
        <v>171</v>
      </c>
      <c r="J9" s="34">
        <v>2916.6</v>
      </c>
      <c r="K9" s="39" t="s">
        <v>172</v>
      </c>
      <c r="P9" s="21" t="s">
        <v>178</v>
      </c>
      <c r="Q9" s="21">
        <f>AVERAGE(D2:D13,G2:G13,J2:J13)</f>
        <v>11706.758333333331</v>
      </c>
      <c r="T9" s="21" t="s">
        <v>178</v>
      </c>
      <c r="U9" s="21">
        <f>AVERAGE(D2:D13)</f>
        <v>8805.1166666666668</v>
      </c>
      <c r="X9" s="21" t="s">
        <v>178</v>
      </c>
      <c r="Y9" s="21">
        <f>AVERAGE(G2:G13)</f>
        <v>11552.591666666665</v>
      </c>
      <c r="AB9" s="21" t="s">
        <v>178</v>
      </c>
      <c r="AC9" s="21">
        <f>AVERAGE(J2:J13)</f>
        <v>14762.566666666666</v>
      </c>
    </row>
    <row r="10" spans="1:29" x14ac:dyDescent="0.3">
      <c r="A10" s="35">
        <v>45</v>
      </c>
      <c r="B10" s="36" t="s">
        <v>57</v>
      </c>
      <c r="C10" s="36" t="s">
        <v>171</v>
      </c>
      <c r="D10" s="36">
        <v>1377.6</v>
      </c>
      <c r="E10" s="36" t="s">
        <v>172</v>
      </c>
      <c r="F10" s="36" t="s">
        <v>171</v>
      </c>
      <c r="G10" s="36">
        <v>1300.4000000000001</v>
      </c>
      <c r="H10" s="36" t="s">
        <v>172</v>
      </c>
      <c r="I10" s="36" t="s">
        <v>171</v>
      </c>
      <c r="J10" s="36">
        <v>2143.5</v>
      </c>
      <c r="K10" s="37" t="s">
        <v>172</v>
      </c>
      <c r="P10" s="21" t="s">
        <v>181</v>
      </c>
      <c r="Q10" s="22">
        <f xml:space="preserve"> (Q7 / SUM(Q7:Q8))</f>
        <v>0.72222222222222221</v>
      </c>
      <c r="T10" s="21" t="s">
        <v>181</v>
      </c>
      <c r="U10" s="22">
        <f xml:space="preserve"> (U7 / SUM(U7:U8))</f>
        <v>0.91666666666666663</v>
      </c>
      <c r="X10" s="21" t="s">
        <v>181</v>
      </c>
      <c r="Y10" s="22">
        <f xml:space="preserve"> (Y7 / SUM(Y7:Y8))</f>
        <v>0.66666666666666663</v>
      </c>
      <c r="AB10" s="21" t="s">
        <v>181</v>
      </c>
      <c r="AC10" s="22">
        <f xml:space="preserve"> (AC7 / SUM(AC7:AC8))</f>
        <v>0.58333333333333337</v>
      </c>
    </row>
    <row r="11" spans="1:29" x14ac:dyDescent="0.3">
      <c r="A11" s="38">
        <v>5</v>
      </c>
      <c r="B11" s="34" t="s">
        <v>25</v>
      </c>
      <c r="C11" s="34" t="s">
        <v>171</v>
      </c>
      <c r="D11" s="34">
        <v>7704.7</v>
      </c>
      <c r="E11" s="34" t="s">
        <v>172</v>
      </c>
      <c r="F11" s="34" t="s">
        <v>173</v>
      </c>
      <c r="G11" s="34">
        <v>7821.4</v>
      </c>
      <c r="H11" s="34" t="s">
        <v>172</v>
      </c>
      <c r="I11" s="34" t="s">
        <v>173</v>
      </c>
      <c r="J11" s="34">
        <v>12419.3</v>
      </c>
      <c r="K11" s="39" t="s">
        <v>172</v>
      </c>
      <c r="P11" s="21" t="s">
        <v>182</v>
      </c>
      <c r="Q11" s="22">
        <f xml:space="preserve"> (Q8 / SUM(Q7:Q8))</f>
        <v>0.27777777777777779</v>
      </c>
      <c r="T11" s="21" t="s">
        <v>182</v>
      </c>
      <c r="U11" s="22">
        <f xml:space="preserve"> (U8 / SUM(U7:U8))</f>
        <v>8.3333333333333329E-2</v>
      </c>
      <c r="X11" s="21" t="s">
        <v>182</v>
      </c>
      <c r="Y11" s="22">
        <f xml:space="preserve"> (Y8 / SUM(Y7:Y8))</f>
        <v>0.33333333333333331</v>
      </c>
      <c r="AB11" s="21" t="s">
        <v>182</v>
      </c>
      <c r="AC11" s="22">
        <f xml:space="preserve"> (AC8 / SUM(AC7:AC8))</f>
        <v>0.41666666666666669</v>
      </c>
    </row>
    <row r="12" spans="1:29" x14ac:dyDescent="0.3">
      <c r="A12" s="35">
        <v>57</v>
      </c>
      <c r="B12" s="36" t="s">
        <v>58</v>
      </c>
      <c r="C12" s="36" t="s">
        <v>171</v>
      </c>
      <c r="D12" s="36">
        <v>8654.9</v>
      </c>
      <c r="E12" s="36" t="s">
        <v>172</v>
      </c>
      <c r="F12" s="36" t="s">
        <v>171</v>
      </c>
      <c r="G12" s="36">
        <v>27858.2</v>
      </c>
      <c r="H12" s="36" t="s">
        <v>172</v>
      </c>
      <c r="I12" s="36" t="s">
        <v>171</v>
      </c>
      <c r="J12" s="36">
        <v>66005.7</v>
      </c>
      <c r="K12" s="37" t="s">
        <v>172</v>
      </c>
    </row>
    <row r="13" spans="1:29" x14ac:dyDescent="0.3">
      <c r="A13" s="38">
        <v>9</v>
      </c>
      <c r="B13" s="34" t="s">
        <v>60</v>
      </c>
      <c r="C13" s="34" t="s">
        <v>171</v>
      </c>
      <c r="D13" s="34">
        <v>7111.8</v>
      </c>
      <c r="E13" s="34" t="s">
        <v>174</v>
      </c>
      <c r="F13" s="34" t="s">
        <v>171</v>
      </c>
      <c r="G13" s="34">
        <v>8108.3</v>
      </c>
      <c r="H13" s="34" t="s">
        <v>174</v>
      </c>
      <c r="I13" s="34" t="s">
        <v>173</v>
      </c>
      <c r="J13" s="34">
        <v>6581.8</v>
      </c>
      <c r="K13" s="39" t="s">
        <v>174</v>
      </c>
    </row>
    <row r="15" spans="1:29" x14ac:dyDescent="0.3">
      <c r="B15" s="20" t="s">
        <v>179</v>
      </c>
      <c r="C15">
        <f>COUNTIF(C2:C13,"R")</f>
        <v>11</v>
      </c>
      <c r="F15">
        <f>COUNTIF(F2:F13,"R")</f>
        <v>8</v>
      </c>
      <c r="I15">
        <f>COUNTIF(I2:I13,"R")</f>
        <v>7</v>
      </c>
    </row>
    <row r="16" spans="1:29" x14ac:dyDescent="0.3">
      <c r="B16" s="20" t="s">
        <v>180</v>
      </c>
      <c r="C16">
        <f>COUNTIF(C2:C13,"W")</f>
        <v>1</v>
      </c>
      <c r="F16">
        <f>COUNTIF(F2:F13,"W")</f>
        <v>4</v>
      </c>
      <c r="I16">
        <f>COUNTIF(I2:I13,"W")</f>
        <v>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777D-B5A5-4F8D-B5B0-6F7D645E5EB9}">
  <dimension ref="A1:X20"/>
  <sheetViews>
    <sheetView workbookViewId="0">
      <selection activeCell="G5" sqref="G5:P14"/>
    </sheetView>
  </sheetViews>
  <sheetFormatPr defaultRowHeight="14.4" x14ac:dyDescent="0.3"/>
  <cols>
    <col min="1" max="1" width="15.44140625" customWidth="1"/>
    <col min="2" max="2" width="29.109375" bestFit="1" customWidth="1"/>
    <col min="3" max="3" width="12.5546875" customWidth="1"/>
    <col min="4" max="4" width="11.44140625" customWidth="1"/>
    <col min="5" max="5" width="10.33203125" customWidth="1"/>
    <col min="7" max="7" width="17.77734375" bestFit="1" customWidth="1"/>
    <col min="11" max="11" width="17.77734375" bestFit="1" customWidth="1"/>
    <col min="15" max="15" width="17.77734375" bestFit="1" customWidth="1"/>
    <col min="20" max="20" width="13.5546875" bestFit="1" customWidth="1"/>
    <col min="21" max="21" width="29.109375" bestFit="1" customWidth="1"/>
    <col min="22" max="22" width="10.5546875" bestFit="1" customWidth="1"/>
    <col min="23" max="23" width="9.44140625" bestFit="1" customWidth="1"/>
    <col min="24" max="24" width="8.33203125" bestFit="1" customWidth="1"/>
  </cols>
  <sheetData>
    <row r="1" spans="1:24" x14ac:dyDescent="0.3">
      <c r="A1" s="40" t="s">
        <v>12</v>
      </c>
      <c r="B1" s="40" t="s">
        <v>106</v>
      </c>
      <c r="C1" s="40" t="s">
        <v>146</v>
      </c>
      <c r="D1" s="40" t="s">
        <v>147</v>
      </c>
      <c r="E1" s="40" t="s">
        <v>148</v>
      </c>
      <c r="T1" s="23" t="s">
        <v>12</v>
      </c>
      <c r="U1" s="24" t="s">
        <v>106</v>
      </c>
      <c r="V1" s="24" t="s">
        <v>146</v>
      </c>
      <c r="W1" s="24" t="s">
        <v>147</v>
      </c>
      <c r="X1" s="25" t="s">
        <v>148</v>
      </c>
    </row>
    <row r="2" spans="1:24" x14ac:dyDescent="0.3">
      <c r="A2" s="27">
        <v>15</v>
      </c>
      <c r="B2" s="27" t="s">
        <v>51</v>
      </c>
      <c r="C2" s="27" t="s">
        <v>171</v>
      </c>
      <c r="D2" s="27">
        <v>6536.3</v>
      </c>
      <c r="E2" s="27" t="s">
        <v>174</v>
      </c>
      <c r="T2" s="35">
        <v>29</v>
      </c>
      <c r="U2" s="36" t="s">
        <v>55</v>
      </c>
      <c r="V2" s="36" t="s">
        <v>171</v>
      </c>
      <c r="W2" s="36">
        <v>11127.3</v>
      </c>
      <c r="X2" s="37" t="s">
        <v>175</v>
      </c>
    </row>
    <row r="3" spans="1:24" x14ac:dyDescent="0.3">
      <c r="A3" s="30">
        <v>17</v>
      </c>
      <c r="B3" s="30" t="s">
        <v>52</v>
      </c>
      <c r="C3" s="30" t="s">
        <v>171</v>
      </c>
      <c r="D3" s="30">
        <v>17356.2</v>
      </c>
      <c r="E3" s="30" t="s">
        <v>172</v>
      </c>
    </row>
    <row r="4" spans="1:24" x14ac:dyDescent="0.3">
      <c r="A4" s="27">
        <v>22</v>
      </c>
      <c r="B4" s="27" t="s">
        <v>53</v>
      </c>
      <c r="C4" s="27" t="s">
        <v>171</v>
      </c>
      <c r="D4" s="27">
        <v>9287.9</v>
      </c>
      <c r="E4" s="27" t="s">
        <v>174</v>
      </c>
    </row>
    <row r="5" spans="1:24" x14ac:dyDescent="0.3">
      <c r="A5" s="30">
        <v>27</v>
      </c>
      <c r="B5" s="30" t="s">
        <v>51</v>
      </c>
      <c r="C5" s="30" t="s">
        <v>171</v>
      </c>
      <c r="D5" s="30">
        <v>30603.4</v>
      </c>
      <c r="E5" s="30" t="s">
        <v>172</v>
      </c>
      <c r="G5" s="19" t="s">
        <v>188</v>
      </c>
      <c r="K5" s="19" t="s">
        <v>189</v>
      </c>
      <c r="O5" s="19" t="s">
        <v>190</v>
      </c>
      <c r="T5" s="23" t="s">
        <v>12</v>
      </c>
      <c r="U5" s="24" t="s">
        <v>106</v>
      </c>
      <c r="V5" s="24" t="s">
        <v>146</v>
      </c>
      <c r="W5" s="24" t="s">
        <v>147</v>
      </c>
      <c r="X5" s="25" t="s">
        <v>148</v>
      </c>
    </row>
    <row r="6" spans="1:24" x14ac:dyDescent="0.3">
      <c r="A6" s="27">
        <v>29</v>
      </c>
      <c r="B6" s="27" t="s">
        <v>55</v>
      </c>
      <c r="C6" s="27" t="s">
        <v>171</v>
      </c>
      <c r="D6" s="27">
        <v>11127.3</v>
      </c>
      <c r="E6" s="27" t="s">
        <v>175</v>
      </c>
      <c r="T6" s="35">
        <v>15</v>
      </c>
      <c r="U6" s="36" t="s">
        <v>51</v>
      </c>
      <c r="V6" s="36" t="s">
        <v>171</v>
      </c>
      <c r="W6" s="36">
        <v>6536.3</v>
      </c>
      <c r="X6" s="37" t="s">
        <v>174</v>
      </c>
    </row>
    <row r="7" spans="1:24" x14ac:dyDescent="0.3">
      <c r="A7" s="30">
        <v>3</v>
      </c>
      <c r="B7" s="30" t="s">
        <v>51</v>
      </c>
      <c r="C7" s="30" t="s">
        <v>173</v>
      </c>
      <c r="D7" s="30">
        <v>5302.9</v>
      </c>
      <c r="E7" s="30" t="s">
        <v>174</v>
      </c>
      <c r="G7" s="21" t="s">
        <v>176</v>
      </c>
      <c r="H7" s="21">
        <f>COUNTIF(V2,"R")</f>
        <v>1</v>
      </c>
      <c r="K7" s="21" t="s">
        <v>176</v>
      </c>
      <c r="L7" s="21">
        <f>COUNTIF(V6:V10,"R")</f>
        <v>3</v>
      </c>
      <c r="O7" s="21" t="s">
        <v>176</v>
      </c>
      <c r="P7" s="21">
        <f>COUNTIF(V14:V20,"R")</f>
        <v>7</v>
      </c>
      <c r="T7" s="35">
        <v>22</v>
      </c>
      <c r="U7" s="36" t="s">
        <v>53</v>
      </c>
      <c r="V7" s="36" t="s">
        <v>171</v>
      </c>
      <c r="W7" s="36">
        <v>9287.9</v>
      </c>
      <c r="X7" s="37" t="s">
        <v>174</v>
      </c>
    </row>
    <row r="8" spans="1:24" x14ac:dyDescent="0.3">
      <c r="A8" s="27">
        <v>33</v>
      </c>
      <c r="B8" s="27" t="s">
        <v>56</v>
      </c>
      <c r="C8" s="27" t="s">
        <v>171</v>
      </c>
      <c r="D8" s="27">
        <v>4634.8</v>
      </c>
      <c r="E8" s="27" t="s">
        <v>172</v>
      </c>
      <c r="G8" s="21" t="s">
        <v>177</v>
      </c>
      <c r="H8" s="21">
        <f>COUNTIF(V2,"W")</f>
        <v>0</v>
      </c>
      <c r="K8" s="21" t="s">
        <v>177</v>
      </c>
      <c r="L8" s="21">
        <f>COUNTIF(V6:V10,"W")</f>
        <v>2</v>
      </c>
      <c r="O8" s="21" t="s">
        <v>177</v>
      </c>
      <c r="P8" s="21">
        <f>COUNTIF(V14:V20,"W")</f>
        <v>0</v>
      </c>
      <c r="T8" s="38">
        <v>3</v>
      </c>
      <c r="U8" s="34" t="s">
        <v>51</v>
      </c>
      <c r="V8" s="34" t="s">
        <v>173</v>
      </c>
      <c r="W8" s="34">
        <v>5302.9</v>
      </c>
      <c r="X8" s="39" t="s">
        <v>174</v>
      </c>
    </row>
    <row r="9" spans="1:24" x14ac:dyDescent="0.3">
      <c r="A9" s="30">
        <v>35</v>
      </c>
      <c r="B9" s="30" t="s">
        <v>55</v>
      </c>
      <c r="C9" s="30" t="s">
        <v>171</v>
      </c>
      <c r="D9" s="30">
        <v>15154.9</v>
      </c>
      <c r="E9" s="30" t="s">
        <v>172</v>
      </c>
      <c r="G9" s="21" t="s">
        <v>178</v>
      </c>
      <c r="H9" s="21">
        <f>AVERAGE(W2)</f>
        <v>11127.3</v>
      </c>
      <c r="K9" s="21" t="s">
        <v>178</v>
      </c>
      <c r="L9" s="21">
        <f>AVERAGE(W6:W10)</f>
        <v>9089.4399999999987</v>
      </c>
      <c r="O9" s="21" t="s">
        <v>178</v>
      </c>
      <c r="P9" s="21">
        <f>AVERAGE(W14:W20)</f>
        <v>17143.400000000001</v>
      </c>
      <c r="T9" s="38">
        <v>51</v>
      </c>
      <c r="U9" s="34" t="s">
        <v>56</v>
      </c>
      <c r="V9" s="34" t="s">
        <v>173</v>
      </c>
      <c r="W9" s="34">
        <v>16895.900000000001</v>
      </c>
      <c r="X9" s="39" t="s">
        <v>174</v>
      </c>
    </row>
    <row r="10" spans="1:24" x14ac:dyDescent="0.3">
      <c r="A10" s="27">
        <v>47</v>
      </c>
      <c r="B10" s="27" t="s">
        <v>51</v>
      </c>
      <c r="C10" s="27" t="s">
        <v>171</v>
      </c>
      <c r="D10" s="27">
        <v>10206.4</v>
      </c>
      <c r="E10" s="27" t="s">
        <v>172</v>
      </c>
      <c r="G10" s="21" t="s">
        <v>181</v>
      </c>
      <c r="H10" s="22">
        <f xml:space="preserve"> (H7 / SUM(H7:H8))</f>
        <v>1</v>
      </c>
      <c r="K10" s="21" t="s">
        <v>181</v>
      </c>
      <c r="L10" s="22">
        <f xml:space="preserve"> (L7 / SUM(L7:L8))</f>
        <v>0.6</v>
      </c>
      <c r="O10" s="21" t="s">
        <v>181</v>
      </c>
      <c r="P10" s="22">
        <f xml:space="preserve"> (P7 / SUM(P7:P8))</f>
        <v>1</v>
      </c>
      <c r="T10" s="35">
        <v>56</v>
      </c>
      <c r="U10" s="36" t="s">
        <v>55</v>
      </c>
      <c r="V10" s="36" t="s">
        <v>171</v>
      </c>
      <c r="W10" s="36">
        <v>7424.2</v>
      </c>
      <c r="X10" s="37" t="s">
        <v>174</v>
      </c>
    </row>
    <row r="11" spans="1:24" x14ac:dyDescent="0.3">
      <c r="A11" s="30">
        <v>51</v>
      </c>
      <c r="B11" s="30" t="s">
        <v>56</v>
      </c>
      <c r="C11" s="30" t="s">
        <v>173</v>
      </c>
      <c r="D11" s="30">
        <v>16895.900000000001</v>
      </c>
      <c r="E11" s="30" t="s">
        <v>174</v>
      </c>
      <c r="G11" s="21" t="s">
        <v>182</v>
      </c>
      <c r="H11" s="22">
        <f xml:space="preserve"> (H8 / SUM(H7:H8))</f>
        <v>0</v>
      </c>
      <c r="K11" s="21" t="s">
        <v>182</v>
      </c>
      <c r="L11" s="22">
        <f xml:space="preserve"> (L8 / SUM(L7:L8))</f>
        <v>0.4</v>
      </c>
      <c r="O11" s="21" t="s">
        <v>182</v>
      </c>
      <c r="P11" s="22">
        <f xml:space="preserve"> (P8 / SUM(P7:P8))</f>
        <v>0</v>
      </c>
    </row>
    <row r="12" spans="1:24" x14ac:dyDescent="0.3">
      <c r="A12" s="27">
        <v>56</v>
      </c>
      <c r="B12" s="27" t="s">
        <v>55</v>
      </c>
      <c r="C12" s="27" t="s">
        <v>171</v>
      </c>
      <c r="D12" s="27">
        <v>7424.2</v>
      </c>
      <c r="E12" s="27" t="s">
        <v>174</v>
      </c>
    </row>
    <row r="13" spans="1:24" x14ac:dyDescent="0.3">
      <c r="A13" s="30">
        <v>6</v>
      </c>
      <c r="B13" s="30" t="s">
        <v>59</v>
      </c>
      <c r="C13" s="30" t="s">
        <v>171</v>
      </c>
      <c r="D13" s="30">
        <v>7801.8</v>
      </c>
      <c r="E13" s="30" t="s">
        <v>172</v>
      </c>
      <c r="T13" s="23" t="s">
        <v>12</v>
      </c>
      <c r="U13" s="24" t="s">
        <v>106</v>
      </c>
      <c r="V13" s="24" t="s">
        <v>146</v>
      </c>
      <c r="W13" s="24" t="s">
        <v>147</v>
      </c>
      <c r="X13" s="25" t="s">
        <v>148</v>
      </c>
    </row>
    <row r="14" spans="1:24" x14ac:dyDescent="0.3">
      <c r="A14" s="41">
        <v>8</v>
      </c>
      <c r="B14" s="41" t="s">
        <v>51</v>
      </c>
      <c r="C14" s="41" t="s">
        <v>171</v>
      </c>
      <c r="D14" s="41">
        <v>34246.300000000003</v>
      </c>
      <c r="E14" s="41" t="s">
        <v>172</v>
      </c>
      <c r="G14" s="21" t="s">
        <v>191</v>
      </c>
      <c r="H14" s="21">
        <f>_xlfn.STDEV.P(W2)</f>
        <v>0</v>
      </c>
      <c r="K14" s="21" t="s">
        <v>191</v>
      </c>
      <c r="L14" s="21">
        <f>_xlfn.STDEV.P(W6:W10)</f>
        <v>4113.6270465855341</v>
      </c>
      <c r="O14" s="21" t="s">
        <v>191</v>
      </c>
      <c r="P14" s="21">
        <f>_xlfn.STDEV.P(W14:W20)</f>
        <v>10484.90573579808</v>
      </c>
      <c r="T14" s="38">
        <v>17</v>
      </c>
      <c r="U14" s="34" t="s">
        <v>52</v>
      </c>
      <c r="V14" s="34" t="s">
        <v>171</v>
      </c>
      <c r="W14" s="34">
        <v>17356.2</v>
      </c>
      <c r="X14" s="39" t="s">
        <v>172</v>
      </c>
    </row>
    <row r="15" spans="1:24" x14ac:dyDescent="0.3">
      <c r="T15" s="38">
        <v>27</v>
      </c>
      <c r="U15" s="34" t="s">
        <v>51</v>
      </c>
      <c r="V15" s="34" t="s">
        <v>171</v>
      </c>
      <c r="W15" s="34">
        <v>30603.4</v>
      </c>
      <c r="X15" s="39" t="s">
        <v>172</v>
      </c>
    </row>
    <row r="16" spans="1:24" x14ac:dyDescent="0.3">
      <c r="T16" s="35">
        <v>33</v>
      </c>
      <c r="U16" s="36" t="s">
        <v>56</v>
      </c>
      <c r="V16" s="36" t="s">
        <v>171</v>
      </c>
      <c r="W16" s="36">
        <v>4634.8</v>
      </c>
      <c r="X16" s="37" t="s">
        <v>172</v>
      </c>
    </row>
    <row r="17" spans="20:24" x14ac:dyDescent="0.3">
      <c r="T17" s="38">
        <v>35</v>
      </c>
      <c r="U17" s="34" t="s">
        <v>55</v>
      </c>
      <c r="V17" s="34" t="s">
        <v>171</v>
      </c>
      <c r="W17" s="34">
        <v>15154.9</v>
      </c>
      <c r="X17" s="39" t="s">
        <v>172</v>
      </c>
    </row>
    <row r="18" spans="20:24" x14ac:dyDescent="0.3">
      <c r="T18" s="35">
        <v>47</v>
      </c>
      <c r="U18" s="36" t="s">
        <v>51</v>
      </c>
      <c r="V18" s="36" t="s">
        <v>171</v>
      </c>
      <c r="W18" s="36">
        <v>10206.4</v>
      </c>
      <c r="X18" s="37" t="s">
        <v>172</v>
      </c>
    </row>
    <row r="19" spans="20:24" x14ac:dyDescent="0.3">
      <c r="T19" s="38">
        <v>6</v>
      </c>
      <c r="U19" s="34" t="s">
        <v>59</v>
      </c>
      <c r="V19" s="34" t="s">
        <v>171</v>
      </c>
      <c r="W19" s="34">
        <v>7801.8</v>
      </c>
      <c r="X19" s="39" t="s">
        <v>172</v>
      </c>
    </row>
    <row r="20" spans="20:24" x14ac:dyDescent="0.3">
      <c r="T20" s="35">
        <v>8</v>
      </c>
      <c r="U20" s="36" t="s">
        <v>51</v>
      </c>
      <c r="V20" s="36" t="s">
        <v>171</v>
      </c>
      <c r="W20" s="36">
        <v>34246.300000000003</v>
      </c>
      <c r="X20" s="37" t="s">
        <v>172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7E6B-94FB-48D8-A1EF-E9C61ED0DBC2}">
  <dimension ref="A1:X20"/>
  <sheetViews>
    <sheetView tabSelected="1" workbookViewId="0">
      <selection activeCell="AF25" sqref="AF25"/>
    </sheetView>
  </sheetViews>
  <sheetFormatPr defaultRowHeight="14.4" x14ac:dyDescent="0.3"/>
  <cols>
    <col min="1" max="1" width="15.44140625" customWidth="1"/>
    <col min="2" max="2" width="29.109375" bestFit="1" customWidth="1"/>
    <col min="3" max="3" width="12.5546875" customWidth="1"/>
    <col min="4" max="4" width="11.44140625" customWidth="1"/>
    <col min="5" max="5" width="10.33203125" customWidth="1"/>
    <col min="7" max="7" width="17.77734375" bestFit="1" customWidth="1"/>
    <col min="11" max="11" width="17.77734375" bestFit="1" customWidth="1"/>
    <col min="15" max="15" width="17.77734375" bestFit="1" customWidth="1"/>
    <col min="20" max="20" width="13.5546875" bestFit="1" customWidth="1"/>
    <col min="21" max="21" width="29.109375" bestFit="1" customWidth="1"/>
    <col min="22" max="22" width="10.5546875" bestFit="1" customWidth="1"/>
    <col min="23" max="23" width="9.44140625" bestFit="1" customWidth="1"/>
    <col min="24" max="24" width="8.33203125" bestFit="1" customWidth="1"/>
  </cols>
  <sheetData>
    <row r="1" spans="1:24" x14ac:dyDescent="0.3">
      <c r="A1" s="40" t="s">
        <v>12</v>
      </c>
      <c r="B1" s="40" t="s">
        <v>106</v>
      </c>
      <c r="C1" s="40" t="s">
        <v>149</v>
      </c>
      <c r="D1" s="40" t="s">
        <v>150</v>
      </c>
      <c r="E1" s="40" t="s">
        <v>151</v>
      </c>
      <c r="T1" s="23" t="s">
        <v>12</v>
      </c>
      <c r="U1" s="24" t="s">
        <v>106</v>
      </c>
      <c r="V1" s="24" t="s">
        <v>149</v>
      </c>
      <c r="W1" s="24" t="s">
        <v>150</v>
      </c>
      <c r="X1" s="25" t="s">
        <v>151</v>
      </c>
    </row>
    <row r="2" spans="1:24" x14ac:dyDescent="0.3">
      <c r="A2" s="27">
        <v>15</v>
      </c>
      <c r="B2" s="27" t="s">
        <v>51</v>
      </c>
      <c r="C2" s="27" t="s">
        <v>171</v>
      </c>
      <c r="D2" s="27">
        <v>2968.9</v>
      </c>
      <c r="E2" s="27" t="s">
        <v>172</v>
      </c>
      <c r="T2" s="35">
        <v>29</v>
      </c>
      <c r="U2" s="36" t="s">
        <v>55</v>
      </c>
      <c r="V2" s="36" t="s">
        <v>173</v>
      </c>
      <c r="W2" s="36">
        <v>5588</v>
      </c>
      <c r="X2" s="37" t="s">
        <v>175</v>
      </c>
    </row>
    <row r="3" spans="1:24" x14ac:dyDescent="0.3">
      <c r="A3" s="30">
        <v>17</v>
      </c>
      <c r="B3" s="30" t="s">
        <v>52</v>
      </c>
      <c r="C3" s="30" t="s">
        <v>173</v>
      </c>
      <c r="D3" s="30">
        <v>49825.3</v>
      </c>
      <c r="E3" s="30" t="s">
        <v>172</v>
      </c>
    </row>
    <row r="4" spans="1:24" x14ac:dyDescent="0.3">
      <c r="A4" s="27">
        <v>22</v>
      </c>
      <c r="B4" s="27" t="s">
        <v>53</v>
      </c>
      <c r="C4" s="27" t="s">
        <v>171</v>
      </c>
      <c r="D4" s="27">
        <v>3352</v>
      </c>
      <c r="E4" s="27" t="s">
        <v>174</v>
      </c>
    </row>
    <row r="5" spans="1:24" x14ac:dyDescent="0.3">
      <c r="A5" s="30">
        <v>27</v>
      </c>
      <c r="B5" s="30" t="s">
        <v>51</v>
      </c>
      <c r="C5" s="30" t="s">
        <v>171</v>
      </c>
      <c r="D5" s="30">
        <v>4297</v>
      </c>
      <c r="E5" s="30" t="s">
        <v>172</v>
      </c>
      <c r="T5" s="23" t="s">
        <v>12</v>
      </c>
      <c r="U5" s="24" t="s">
        <v>106</v>
      </c>
      <c r="V5" s="24" t="s">
        <v>149</v>
      </c>
      <c r="W5" s="24" t="s">
        <v>150</v>
      </c>
      <c r="X5" s="25" t="s">
        <v>151</v>
      </c>
    </row>
    <row r="6" spans="1:24" x14ac:dyDescent="0.3">
      <c r="A6" s="27">
        <v>29</v>
      </c>
      <c r="B6" s="27" t="s">
        <v>55</v>
      </c>
      <c r="C6" s="27" t="s">
        <v>173</v>
      </c>
      <c r="D6" s="27">
        <v>5588</v>
      </c>
      <c r="E6" s="27" t="s">
        <v>175</v>
      </c>
      <c r="G6" s="19" t="s">
        <v>188</v>
      </c>
      <c r="K6" s="19" t="s">
        <v>189</v>
      </c>
      <c r="O6" s="19" t="s">
        <v>190</v>
      </c>
      <c r="T6" s="35">
        <v>22</v>
      </c>
      <c r="U6" s="36" t="s">
        <v>53</v>
      </c>
      <c r="V6" s="36" t="s">
        <v>171</v>
      </c>
      <c r="W6" s="36">
        <v>3352</v>
      </c>
      <c r="X6" s="37" t="s">
        <v>174</v>
      </c>
    </row>
    <row r="7" spans="1:24" x14ac:dyDescent="0.3">
      <c r="A7" s="30">
        <v>3</v>
      </c>
      <c r="B7" s="30" t="s">
        <v>51</v>
      </c>
      <c r="C7" s="30" t="s">
        <v>173</v>
      </c>
      <c r="D7" s="30">
        <v>1013.9</v>
      </c>
      <c r="E7" s="30" t="s">
        <v>174</v>
      </c>
      <c r="T7" s="38">
        <v>3</v>
      </c>
      <c r="U7" s="34" t="s">
        <v>51</v>
      </c>
      <c r="V7" s="34" t="s">
        <v>173</v>
      </c>
      <c r="W7" s="34">
        <v>1013.9</v>
      </c>
      <c r="X7" s="39" t="s">
        <v>174</v>
      </c>
    </row>
    <row r="8" spans="1:24" x14ac:dyDescent="0.3">
      <c r="A8" s="27">
        <v>33</v>
      </c>
      <c r="B8" s="27" t="s">
        <v>56</v>
      </c>
      <c r="C8" s="27" t="s">
        <v>173</v>
      </c>
      <c r="D8" s="27">
        <v>9905.2999999999993</v>
      </c>
      <c r="E8" s="27" t="s">
        <v>172</v>
      </c>
      <c r="G8" s="21" t="s">
        <v>176</v>
      </c>
      <c r="H8" s="21"/>
      <c r="K8" s="21" t="s">
        <v>176</v>
      </c>
      <c r="L8" s="21"/>
      <c r="O8" s="21" t="s">
        <v>176</v>
      </c>
      <c r="P8" s="21"/>
      <c r="T8" s="35">
        <v>56</v>
      </c>
      <c r="U8" s="36" t="s">
        <v>55</v>
      </c>
      <c r="V8" s="36" t="s">
        <v>171</v>
      </c>
      <c r="W8" s="36">
        <v>3255.4</v>
      </c>
      <c r="X8" s="37" t="s">
        <v>174</v>
      </c>
    </row>
    <row r="9" spans="1:24" x14ac:dyDescent="0.3">
      <c r="A9" s="30">
        <v>35</v>
      </c>
      <c r="B9" s="30" t="s">
        <v>55</v>
      </c>
      <c r="C9" s="30" t="s">
        <v>173</v>
      </c>
      <c r="D9" s="30">
        <v>11792.2</v>
      </c>
      <c r="E9" s="30" t="s">
        <v>172</v>
      </c>
      <c r="G9" s="21" t="s">
        <v>177</v>
      </c>
      <c r="H9" s="21"/>
      <c r="K9" s="21" t="s">
        <v>177</v>
      </c>
      <c r="L9" s="21"/>
      <c r="O9" s="21" t="s">
        <v>177</v>
      </c>
      <c r="P9" s="21"/>
    </row>
    <row r="10" spans="1:24" x14ac:dyDescent="0.3">
      <c r="A10" s="27">
        <v>47</v>
      </c>
      <c r="B10" s="27" t="s">
        <v>51</v>
      </c>
      <c r="C10" s="27" t="s">
        <v>171</v>
      </c>
      <c r="D10" s="27">
        <v>33782.300000000003</v>
      </c>
      <c r="E10" s="27" t="s">
        <v>172</v>
      </c>
      <c r="G10" s="21" t="s">
        <v>178</v>
      </c>
      <c r="H10" s="21"/>
      <c r="K10" s="21" t="s">
        <v>178</v>
      </c>
      <c r="L10" s="21"/>
      <c r="O10" s="21" t="s">
        <v>178</v>
      </c>
      <c r="P10" s="21"/>
    </row>
    <row r="11" spans="1:24" x14ac:dyDescent="0.3">
      <c r="A11" s="30">
        <v>51</v>
      </c>
      <c r="B11" s="30" t="s">
        <v>56</v>
      </c>
      <c r="C11" s="30" t="s">
        <v>171</v>
      </c>
      <c r="D11" s="30">
        <v>8310.2999999999993</v>
      </c>
      <c r="E11" s="30" t="s">
        <v>172</v>
      </c>
      <c r="G11" s="21" t="s">
        <v>181</v>
      </c>
      <c r="H11" s="22"/>
      <c r="K11" s="21" t="s">
        <v>181</v>
      </c>
      <c r="L11" s="22"/>
      <c r="O11" s="21" t="s">
        <v>181</v>
      </c>
      <c r="P11" s="22"/>
      <c r="T11" s="23" t="s">
        <v>12</v>
      </c>
      <c r="U11" s="24" t="s">
        <v>106</v>
      </c>
      <c r="V11" s="24" t="s">
        <v>149</v>
      </c>
      <c r="W11" s="24" t="s">
        <v>150</v>
      </c>
      <c r="X11" s="25" t="s">
        <v>151</v>
      </c>
    </row>
    <row r="12" spans="1:24" x14ac:dyDescent="0.3">
      <c r="A12" s="27">
        <v>56</v>
      </c>
      <c r="B12" s="27" t="s">
        <v>55</v>
      </c>
      <c r="C12" s="27" t="s">
        <v>171</v>
      </c>
      <c r="D12" s="27">
        <v>3255.4</v>
      </c>
      <c r="E12" s="27" t="s">
        <v>174</v>
      </c>
      <c r="G12" s="21" t="s">
        <v>182</v>
      </c>
      <c r="H12" s="22"/>
      <c r="K12" s="21" t="s">
        <v>182</v>
      </c>
      <c r="L12" s="22"/>
      <c r="O12" s="21" t="s">
        <v>182</v>
      </c>
      <c r="P12" s="22"/>
      <c r="T12" s="35">
        <v>15</v>
      </c>
      <c r="U12" s="36" t="s">
        <v>51</v>
      </c>
      <c r="V12" s="36" t="s">
        <v>171</v>
      </c>
      <c r="W12" s="36">
        <v>2968.9</v>
      </c>
      <c r="X12" s="37" t="s">
        <v>172</v>
      </c>
    </row>
    <row r="13" spans="1:24" x14ac:dyDescent="0.3">
      <c r="A13" s="30">
        <v>6</v>
      </c>
      <c r="B13" s="30" t="s">
        <v>59</v>
      </c>
      <c r="C13" s="30" t="s">
        <v>173</v>
      </c>
      <c r="D13" s="30">
        <v>5599.9</v>
      </c>
      <c r="E13" s="30" t="s">
        <v>172</v>
      </c>
      <c r="T13" s="38">
        <v>17</v>
      </c>
      <c r="U13" s="34" t="s">
        <v>52</v>
      </c>
      <c r="V13" s="34" t="s">
        <v>173</v>
      </c>
      <c r="W13" s="34">
        <v>49825.3</v>
      </c>
      <c r="X13" s="39" t="s">
        <v>172</v>
      </c>
    </row>
    <row r="14" spans="1:24" x14ac:dyDescent="0.3">
      <c r="A14" s="41">
        <v>8</v>
      </c>
      <c r="B14" s="41" t="s">
        <v>51</v>
      </c>
      <c r="C14" s="41" t="s">
        <v>171</v>
      </c>
      <c r="D14" s="41">
        <v>11044.9</v>
      </c>
      <c r="E14" s="41" t="s">
        <v>172</v>
      </c>
      <c r="T14" s="38">
        <v>27</v>
      </c>
      <c r="U14" s="34" t="s">
        <v>51</v>
      </c>
      <c r="V14" s="34" t="s">
        <v>171</v>
      </c>
      <c r="W14" s="34">
        <v>4297</v>
      </c>
      <c r="X14" s="39" t="s">
        <v>172</v>
      </c>
    </row>
    <row r="15" spans="1:24" x14ac:dyDescent="0.3">
      <c r="G15" s="21" t="s">
        <v>191</v>
      </c>
      <c r="H15" s="21"/>
      <c r="K15" s="21" t="s">
        <v>191</v>
      </c>
      <c r="L15" s="21"/>
      <c r="O15" s="21" t="s">
        <v>191</v>
      </c>
      <c r="P15" s="21"/>
      <c r="T15" s="35">
        <v>33</v>
      </c>
      <c r="U15" s="36" t="s">
        <v>56</v>
      </c>
      <c r="V15" s="36" t="s">
        <v>173</v>
      </c>
      <c r="W15" s="36">
        <v>9905.2999999999993</v>
      </c>
      <c r="X15" s="37" t="s">
        <v>172</v>
      </c>
    </row>
    <row r="16" spans="1:24" x14ac:dyDescent="0.3">
      <c r="T16" s="38">
        <v>35</v>
      </c>
      <c r="U16" s="34" t="s">
        <v>55</v>
      </c>
      <c r="V16" s="34" t="s">
        <v>173</v>
      </c>
      <c r="W16" s="34">
        <v>11792.2</v>
      </c>
      <c r="X16" s="39" t="s">
        <v>172</v>
      </c>
    </row>
    <row r="17" spans="20:24" x14ac:dyDescent="0.3">
      <c r="T17" s="35">
        <v>47</v>
      </c>
      <c r="U17" s="36" t="s">
        <v>51</v>
      </c>
      <c r="V17" s="36" t="s">
        <v>171</v>
      </c>
      <c r="W17" s="36">
        <v>33782.300000000003</v>
      </c>
      <c r="X17" s="37" t="s">
        <v>172</v>
      </c>
    </row>
    <row r="18" spans="20:24" x14ac:dyDescent="0.3">
      <c r="T18" s="38">
        <v>51</v>
      </c>
      <c r="U18" s="34" t="s">
        <v>56</v>
      </c>
      <c r="V18" s="34" t="s">
        <v>171</v>
      </c>
      <c r="W18" s="34">
        <v>8310.2999999999993</v>
      </c>
      <c r="X18" s="39" t="s">
        <v>172</v>
      </c>
    </row>
    <row r="19" spans="20:24" x14ac:dyDescent="0.3">
      <c r="T19" s="38">
        <v>6</v>
      </c>
      <c r="U19" s="34" t="s">
        <v>59</v>
      </c>
      <c r="V19" s="34" t="s">
        <v>173</v>
      </c>
      <c r="W19" s="34">
        <v>5599.9</v>
      </c>
      <c r="X19" s="39" t="s">
        <v>172</v>
      </c>
    </row>
    <row r="20" spans="20:24" x14ac:dyDescent="0.3">
      <c r="T20" s="35">
        <v>8</v>
      </c>
      <c r="U20" s="36" t="s">
        <v>51</v>
      </c>
      <c r="V20" s="36" t="s">
        <v>171</v>
      </c>
      <c r="W20" s="36">
        <v>11044.9</v>
      </c>
      <c r="X20" s="37" t="s">
        <v>172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5A89-B510-4936-9C95-FF9E3EC71436}">
  <dimension ref="A3:C7"/>
  <sheetViews>
    <sheetView workbookViewId="0">
      <selection activeCell="D6" sqref="D6"/>
    </sheetView>
  </sheetViews>
  <sheetFormatPr defaultRowHeight="14.4" x14ac:dyDescent="0.3"/>
  <cols>
    <col min="1" max="1" width="23.33203125" bestFit="1" customWidth="1"/>
    <col min="2" max="2" width="25.77734375" bestFit="1" customWidth="1"/>
    <col min="3" max="3" width="9.44140625" bestFit="1" customWidth="1"/>
  </cols>
  <sheetData>
    <row r="3" spans="1:3" x14ac:dyDescent="0.3">
      <c r="A3" t="s">
        <v>7</v>
      </c>
      <c r="B3" t="s">
        <v>1</v>
      </c>
    </row>
    <row r="4" spans="1:3" x14ac:dyDescent="0.3">
      <c r="A4" t="s">
        <v>8</v>
      </c>
      <c r="B4">
        <v>8</v>
      </c>
      <c r="C4" s="4">
        <f>8 / 45</f>
        <v>0.17777777777777778</v>
      </c>
    </row>
    <row r="5" spans="1:3" x14ac:dyDescent="0.3">
      <c r="A5" t="s">
        <v>9</v>
      </c>
      <c r="B5">
        <v>9</v>
      </c>
      <c r="C5" s="4">
        <f>9 / 45</f>
        <v>0.2</v>
      </c>
    </row>
    <row r="6" spans="1:3" x14ac:dyDescent="0.3">
      <c r="A6" t="s">
        <v>10</v>
      </c>
      <c r="B6">
        <v>20</v>
      </c>
      <c r="C6" s="4">
        <f>20 / 45</f>
        <v>0.44444444444444442</v>
      </c>
    </row>
    <row r="7" spans="1:3" x14ac:dyDescent="0.3">
      <c r="A7" t="s">
        <v>11</v>
      </c>
      <c r="B7">
        <v>8</v>
      </c>
      <c r="C7" s="4">
        <f>8 / 45</f>
        <v>0.17777777777777778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workbookViewId="0">
      <selection activeCell="C11" sqref="C11"/>
    </sheetView>
  </sheetViews>
  <sheetFormatPr defaultRowHeight="14.4" x14ac:dyDescent="0.3"/>
  <cols>
    <col min="8" max="8" width="11.109375" bestFit="1" customWidth="1"/>
    <col min="12" max="12" width="22.21875" bestFit="1" customWidth="1"/>
  </cols>
  <sheetData>
    <row r="1" spans="1:11" x14ac:dyDescent="0.3">
      <c r="A1" t="s">
        <v>12</v>
      </c>
      <c r="B1" t="s">
        <v>0</v>
      </c>
      <c r="C1" t="s">
        <v>7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3">
      <c r="A2">
        <v>1</v>
      </c>
      <c r="B2" t="s">
        <v>2</v>
      </c>
      <c r="C2" t="s">
        <v>9</v>
      </c>
      <c r="D2">
        <v>12</v>
      </c>
      <c r="E2">
        <v>9</v>
      </c>
      <c r="F2">
        <v>2</v>
      </c>
      <c r="G2">
        <v>7</v>
      </c>
      <c r="H2">
        <v>40</v>
      </c>
      <c r="I2">
        <v>30</v>
      </c>
      <c r="J2">
        <v>6.6666665099999998</v>
      </c>
      <c r="K2">
        <v>23.333334000000001</v>
      </c>
    </row>
    <row r="3" spans="1:11" x14ac:dyDescent="0.3">
      <c r="A3">
        <v>2</v>
      </c>
      <c r="B3" t="s">
        <v>3</v>
      </c>
      <c r="C3" t="s">
        <v>9</v>
      </c>
      <c r="D3">
        <v>7</v>
      </c>
      <c r="E3">
        <v>8</v>
      </c>
      <c r="F3">
        <v>4</v>
      </c>
      <c r="G3">
        <v>11</v>
      </c>
      <c r="H3">
        <v>23.333334000000001</v>
      </c>
      <c r="I3">
        <v>26.666665999999999</v>
      </c>
      <c r="J3">
        <v>13.333333</v>
      </c>
      <c r="K3">
        <v>36.6666679</v>
      </c>
    </row>
    <row r="4" spans="1:11" x14ac:dyDescent="0.3">
      <c r="A4">
        <v>3</v>
      </c>
      <c r="B4" t="s">
        <v>2</v>
      </c>
      <c r="C4" t="s">
        <v>10</v>
      </c>
      <c r="D4">
        <v>6</v>
      </c>
      <c r="E4">
        <v>15</v>
      </c>
      <c r="F4">
        <v>5</v>
      </c>
      <c r="G4">
        <v>4</v>
      </c>
      <c r="H4">
        <v>20</v>
      </c>
      <c r="I4">
        <v>50</v>
      </c>
      <c r="J4">
        <v>16.666665999999999</v>
      </c>
      <c r="K4">
        <v>13.333333</v>
      </c>
    </row>
    <row r="5" spans="1:11" x14ac:dyDescent="0.3">
      <c r="A5">
        <v>4</v>
      </c>
      <c r="B5" t="s">
        <v>2</v>
      </c>
      <c r="C5" t="s">
        <v>10</v>
      </c>
      <c r="D5">
        <v>8</v>
      </c>
      <c r="E5">
        <v>10</v>
      </c>
      <c r="F5">
        <v>5</v>
      </c>
      <c r="G5">
        <v>7</v>
      </c>
      <c r="H5">
        <v>26.666665999999999</v>
      </c>
      <c r="I5">
        <v>33.3333321</v>
      </c>
      <c r="J5">
        <v>16.666665999999999</v>
      </c>
      <c r="K5">
        <v>23.333334000000001</v>
      </c>
    </row>
    <row r="6" spans="1:11" x14ac:dyDescent="0.3">
      <c r="A6">
        <v>5</v>
      </c>
      <c r="B6" t="s">
        <v>2</v>
      </c>
      <c r="C6" t="s">
        <v>8</v>
      </c>
      <c r="D6">
        <v>9</v>
      </c>
      <c r="E6">
        <v>6</v>
      </c>
      <c r="F6">
        <v>7</v>
      </c>
      <c r="G6">
        <v>8</v>
      </c>
      <c r="H6">
        <v>30</v>
      </c>
      <c r="I6">
        <v>20</v>
      </c>
      <c r="J6">
        <v>23.333334000000001</v>
      </c>
      <c r="K6">
        <v>26.666665999999999</v>
      </c>
    </row>
    <row r="7" spans="1:11" x14ac:dyDescent="0.3">
      <c r="A7">
        <v>6</v>
      </c>
      <c r="B7" t="s">
        <v>2</v>
      </c>
      <c r="C7" t="s">
        <v>9</v>
      </c>
      <c r="D7">
        <v>8</v>
      </c>
      <c r="E7">
        <v>10</v>
      </c>
      <c r="F7">
        <v>7</v>
      </c>
      <c r="G7">
        <v>5</v>
      </c>
      <c r="H7">
        <v>26.666665999999999</v>
      </c>
      <c r="I7">
        <v>33.3333321</v>
      </c>
      <c r="J7">
        <v>23.333334000000001</v>
      </c>
      <c r="K7">
        <v>16.666665999999999</v>
      </c>
    </row>
    <row r="8" spans="1:11" x14ac:dyDescent="0.3">
      <c r="A8">
        <v>8</v>
      </c>
      <c r="B8" t="s">
        <v>2</v>
      </c>
      <c r="C8" t="s">
        <v>10</v>
      </c>
      <c r="D8">
        <v>13</v>
      </c>
      <c r="E8">
        <v>10</v>
      </c>
      <c r="F8">
        <v>5</v>
      </c>
      <c r="G8">
        <v>2</v>
      </c>
      <c r="H8">
        <v>43.3333321</v>
      </c>
      <c r="I8">
        <v>33.3333321</v>
      </c>
      <c r="J8">
        <v>16.666665999999999</v>
      </c>
      <c r="K8">
        <v>6.6666665099999998</v>
      </c>
    </row>
    <row r="9" spans="1:11" x14ac:dyDescent="0.3">
      <c r="A9">
        <v>9</v>
      </c>
      <c r="B9" t="s">
        <v>2</v>
      </c>
      <c r="C9" t="s">
        <v>10</v>
      </c>
      <c r="D9">
        <v>8</v>
      </c>
      <c r="E9">
        <v>9</v>
      </c>
      <c r="F9">
        <v>7</v>
      </c>
      <c r="G9">
        <v>6</v>
      </c>
      <c r="H9">
        <v>26.666665999999999</v>
      </c>
      <c r="I9">
        <v>30</v>
      </c>
      <c r="J9">
        <v>23.333334000000001</v>
      </c>
      <c r="K9">
        <v>20</v>
      </c>
    </row>
    <row r="10" spans="1:11" x14ac:dyDescent="0.3">
      <c r="A10">
        <v>10</v>
      </c>
      <c r="B10" t="s">
        <v>2</v>
      </c>
      <c r="C10" t="s">
        <v>9</v>
      </c>
      <c r="D10">
        <v>7</v>
      </c>
      <c r="E10">
        <v>7</v>
      </c>
      <c r="F10">
        <v>5</v>
      </c>
      <c r="G10">
        <v>11</v>
      </c>
      <c r="H10">
        <v>23.333334000000001</v>
      </c>
      <c r="I10">
        <v>23.333334000000001</v>
      </c>
      <c r="J10">
        <v>16.666665999999999</v>
      </c>
      <c r="K10">
        <v>36.6666679</v>
      </c>
    </row>
    <row r="11" spans="1:11" x14ac:dyDescent="0.3">
      <c r="A11">
        <v>11</v>
      </c>
      <c r="B11" t="s">
        <v>3</v>
      </c>
      <c r="C11" t="s">
        <v>10</v>
      </c>
      <c r="D11">
        <v>0</v>
      </c>
      <c r="E11">
        <v>10</v>
      </c>
      <c r="F11">
        <v>7</v>
      </c>
      <c r="G11">
        <v>13</v>
      </c>
      <c r="H11">
        <v>0</v>
      </c>
      <c r="I11">
        <v>33.3333321</v>
      </c>
      <c r="J11">
        <v>23.333334000000001</v>
      </c>
      <c r="K11">
        <v>43.3333321</v>
      </c>
    </row>
    <row r="12" spans="1:11" x14ac:dyDescent="0.3">
      <c r="A12">
        <v>12</v>
      </c>
      <c r="B12" t="s">
        <v>2</v>
      </c>
      <c r="C12" t="s">
        <v>10</v>
      </c>
      <c r="D12">
        <v>6</v>
      </c>
      <c r="E12">
        <v>8</v>
      </c>
      <c r="F12">
        <v>9</v>
      </c>
      <c r="G12">
        <v>7</v>
      </c>
      <c r="H12">
        <v>20</v>
      </c>
      <c r="I12">
        <v>26.666665999999999</v>
      </c>
      <c r="J12">
        <v>30</v>
      </c>
      <c r="K12">
        <v>23.333334000000001</v>
      </c>
    </row>
    <row r="13" spans="1:11" x14ac:dyDescent="0.3">
      <c r="A13">
        <v>13</v>
      </c>
      <c r="B13" t="s">
        <v>2</v>
      </c>
      <c r="C13" t="s">
        <v>10</v>
      </c>
      <c r="D13">
        <v>4</v>
      </c>
      <c r="E13">
        <v>6</v>
      </c>
      <c r="F13">
        <v>7</v>
      </c>
      <c r="G13">
        <v>13</v>
      </c>
      <c r="H13">
        <v>13.333333</v>
      </c>
      <c r="I13">
        <v>20</v>
      </c>
      <c r="J13">
        <v>23.333334000000001</v>
      </c>
      <c r="K13">
        <v>43.3333321</v>
      </c>
    </row>
    <row r="14" spans="1:11" x14ac:dyDescent="0.3">
      <c r="A14">
        <v>14</v>
      </c>
      <c r="B14" t="s">
        <v>2</v>
      </c>
      <c r="C14" t="s">
        <v>10</v>
      </c>
      <c r="D14">
        <v>7</v>
      </c>
      <c r="E14">
        <v>7</v>
      </c>
      <c r="F14">
        <v>7</v>
      </c>
      <c r="G14">
        <v>9</v>
      </c>
      <c r="H14">
        <v>23.333334000000001</v>
      </c>
      <c r="I14">
        <v>23.333334000000001</v>
      </c>
      <c r="J14">
        <v>23.333334000000001</v>
      </c>
      <c r="K14">
        <v>30</v>
      </c>
    </row>
    <row r="15" spans="1:11" x14ac:dyDescent="0.3">
      <c r="A15">
        <v>15</v>
      </c>
      <c r="B15" t="s">
        <v>2</v>
      </c>
      <c r="C15" t="s">
        <v>9</v>
      </c>
      <c r="D15">
        <v>12</v>
      </c>
      <c r="E15">
        <v>7</v>
      </c>
      <c r="F15">
        <v>4</v>
      </c>
      <c r="G15">
        <v>7</v>
      </c>
      <c r="H15">
        <v>40</v>
      </c>
      <c r="I15">
        <v>23.333334000000001</v>
      </c>
      <c r="J15">
        <v>13.333333</v>
      </c>
      <c r="K15">
        <v>23.333334000000001</v>
      </c>
    </row>
    <row r="16" spans="1:11" x14ac:dyDescent="0.3">
      <c r="A16">
        <v>17</v>
      </c>
      <c r="B16" t="s">
        <v>2</v>
      </c>
      <c r="C16" t="s">
        <v>8</v>
      </c>
      <c r="D16">
        <v>6</v>
      </c>
      <c r="E16">
        <v>10</v>
      </c>
      <c r="F16">
        <v>8</v>
      </c>
      <c r="G16">
        <v>6</v>
      </c>
      <c r="H16">
        <v>20</v>
      </c>
      <c r="I16">
        <v>33.3333321</v>
      </c>
      <c r="J16">
        <v>26.666665999999999</v>
      </c>
      <c r="K16">
        <v>20</v>
      </c>
    </row>
    <row r="17" spans="1:11" x14ac:dyDescent="0.3">
      <c r="A17">
        <v>18</v>
      </c>
      <c r="B17" t="s">
        <v>2</v>
      </c>
      <c r="C17" t="s">
        <v>10</v>
      </c>
      <c r="D17">
        <v>8</v>
      </c>
      <c r="E17">
        <v>8</v>
      </c>
      <c r="F17">
        <v>3</v>
      </c>
      <c r="G17">
        <v>11</v>
      </c>
      <c r="H17">
        <v>26.666665999999999</v>
      </c>
      <c r="I17">
        <v>26.666665999999999</v>
      </c>
      <c r="J17">
        <v>10</v>
      </c>
      <c r="K17">
        <v>36.6666679</v>
      </c>
    </row>
    <row r="18" spans="1:11" x14ac:dyDescent="0.3">
      <c r="A18">
        <v>20</v>
      </c>
      <c r="B18" t="s">
        <v>2</v>
      </c>
      <c r="C18" t="s">
        <v>10</v>
      </c>
      <c r="D18">
        <v>8</v>
      </c>
      <c r="E18">
        <v>8</v>
      </c>
      <c r="F18">
        <v>6</v>
      </c>
      <c r="G18">
        <v>8</v>
      </c>
      <c r="H18">
        <v>26.666665999999999</v>
      </c>
      <c r="I18">
        <v>26.666665999999999</v>
      </c>
      <c r="J18">
        <v>20</v>
      </c>
      <c r="K18">
        <v>26.666665999999999</v>
      </c>
    </row>
    <row r="19" spans="1:11" x14ac:dyDescent="0.3">
      <c r="A19">
        <v>22</v>
      </c>
      <c r="B19" t="s">
        <v>2</v>
      </c>
      <c r="C19" t="s">
        <v>8</v>
      </c>
      <c r="D19">
        <v>10</v>
      </c>
      <c r="E19">
        <v>10</v>
      </c>
      <c r="F19">
        <v>6</v>
      </c>
      <c r="G19">
        <v>4</v>
      </c>
      <c r="H19">
        <v>33.3333321</v>
      </c>
      <c r="I19">
        <v>33.3333321</v>
      </c>
      <c r="J19">
        <v>20</v>
      </c>
      <c r="K19">
        <v>13.333333</v>
      </c>
    </row>
    <row r="20" spans="1:11" x14ac:dyDescent="0.3">
      <c r="A20">
        <v>24</v>
      </c>
      <c r="B20" t="s">
        <v>2</v>
      </c>
      <c r="C20" t="s">
        <v>9</v>
      </c>
      <c r="D20">
        <v>7</v>
      </c>
      <c r="E20">
        <v>5</v>
      </c>
      <c r="F20">
        <v>11</v>
      </c>
      <c r="G20">
        <v>7</v>
      </c>
      <c r="H20">
        <v>23.333334000000001</v>
      </c>
      <c r="I20">
        <v>16.666665999999999</v>
      </c>
      <c r="J20">
        <v>36.6666679</v>
      </c>
      <c r="K20">
        <v>23.333334000000001</v>
      </c>
    </row>
    <row r="21" spans="1:11" x14ac:dyDescent="0.3">
      <c r="A21">
        <v>25</v>
      </c>
      <c r="B21" t="s">
        <v>2</v>
      </c>
      <c r="C21" t="s">
        <v>10</v>
      </c>
      <c r="D21">
        <v>14</v>
      </c>
      <c r="E21">
        <v>9</v>
      </c>
      <c r="F21">
        <v>5</v>
      </c>
      <c r="G21">
        <v>2</v>
      </c>
      <c r="H21">
        <v>46.6666679</v>
      </c>
      <c r="I21">
        <v>30</v>
      </c>
      <c r="J21">
        <v>16.666665999999999</v>
      </c>
      <c r="K21">
        <v>6.6666665099999998</v>
      </c>
    </row>
    <row r="22" spans="1:11" x14ac:dyDescent="0.3">
      <c r="A22">
        <v>26</v>
      </c>
      <c r="B22" t="s">
        <v>2</v>
      </c>
      <c r="C22" t="s">
        <v>8</v>
      </c>
      <c r="D22">
        <v>9</v>
      </c>
      <c r="E22">
        <v>6</v>
      </c>
      <c r="F22">
        <v>8</v>
      </c>
      <c r="G22">
        <v>7</v>
      </c>
      <c r="H22">
        <v>30</v>
      </c>
      <c r="I22">
        <v>20</v>
      </c>
      <c r="J22">
        <v>26.666665999999999</v>
      </c>
      <c r="K22">
        <v>23.333334000000001</v>
      </c>
    </row>
    <row r="23" spans="1:11" x14ac:dyDescent="0.3">
      <c r="A23">
        <v>27</v>
      </c>
      <c r="B23" t="s">
        <v>2</v>
      </c>
      <c r="C23" t="s">
        <v>10</v>
      </c>
      <c r="D23">
        <v>9</v>
      </c>
      <c r="E23">
        <v>12</v>
      </c>
      <c r="F23">
        <v>2</v>
      </c>
      <c r="G23">
        <v>7</v>
      </c>
      <c r="H23">
        <v>30</v>
      </c>
      <c r="I23">
        <v>40</v>
      </c>
      <c r="J23">
        <v>6.6666665099999998</v>
      </c>
      <c r="K23">
        <v>23.333334000000001</v>
      </c>
    </row>
    <row r="24" spans="1:11" x14ac:dyDescent="0.3">
      <c r="A24">
        <v>28</v>
      </c>
      <c r="B24" t="s">
        <v>3</v>
      </c>
      <c r="C24" t="s">
        <v>10</v>
      </c>
      <c r="D24">
        <v>6</v>
      </c>
      <c r="E24">
        <v>8</v>
      </c>
      <c r="F24">
        <v>5</v>
      </c>
      <c r="G24">
        <v>11</v>
      </c>
      <c r="H24">
        <v>20</v>
      </c>
      <c r="I24">
        <v>26.666665999999999</v>
      </c>
      <c r="J24">
        <v>16.666665999999999</v>
      </c>
      <c r="K24">
        <v>36.6666679</v>
      </c>
    </row>
    <row r="25" spans="1:11" x14ac:dyDescent="0.3">
      <c r="A25">
        <v>29</v>
      </c>
      <c r="B25" t="s">
        <v>2</v>
      </c>
      <c r="C25" t="s">
        <v>11</v>
      </c>
      <c r="D25">
        <v>5</v>
      </c>
      <c r="E25">
        <v>9</v>
      </c>
      <c r="F25">
        <v>7</v>
      </c>
      <c r="G25">
        <v>9</v>
      </c>
      <c r="H25">
        <v>16.666665999999999</v>
      </c>
      <c r="I25">
        <v>30</v>
      </c>
      <c r="J25">
        <v>23.333334000000001</v>
      </c>
      <c r="K25">
        <v>30</v>
      </c>
    </row>
    <row r="26" spans="1:11" x14ac:dyDescent="0.3">
      <c r="A26">
        <v>31</v>
      </c>
      <c r="B26" t="s">
        <v>2</v>
      </c>
      <c r="C26" t="s">
        <v>10</v>
      </c>
      <c r="D26">
        <v>12</v>
      </c>
      <c r="E26">
        <v>4</v>
      </c>
      <c r="F26">
        <v>8</v>
      </c>
      <c r="G26">
        <v>6</v>
      </c>
      <c r="H26">
        <v>40</v>
      </c>
      <c r="I26">
        <v>13.333333</v>
      </c>
      <c r="J26">
        <v>26.666665999999999</v>
      </c>
      <c r="K26">
        <v>20</v>
      </c>
    </row>
    <row r="27" spans="1:11" x14ac:dyDescent="0.3">
      <c r="A27">
        <v>33</v>
      </c>
      <c r="B27" t="s">
        <v>3</v>
      </c>
      <c r="C27" t="s">
        <v>11</v>
      </c>
      <c r="D27">
        <v>7</v>
      </c>
      <c r="E27">
        <v>7</v>
      </c>
      <c r="F27">
        <v>5</v>
      </c>
      <c r="G27">
        <v>11</v>
      </c>
      <c r="H27">
        <v>23.333334000000001</v>
      </c>
      <c r="I27">
        <v>23.333334000000001</v>
      </c>
      <c r="J27">
        <v>16.666665999999999</v>
      </c>
      <c r="K27">
        <v>36.6666679</v>
      </c>
    </row>
    <row r="28" spans="1:11" x14ac:dyDescent="0.3">
      <c r="A28">
        <v>35</v>
      </c>
      <c r="B28" t="s">
        <v>2</v>
      </c>
      <c r="C28" t="s">
        <v>8</v>
      </c>
      <c r="D28">
        <v>8</v>
      </c>
      <c r="E28">
        <v>5</v>
      </c>
      <c r="F28">
        <v>10</v>
      </c>
      <c r="G28">
        <v>7</v>
      </c>
      <c r="H28">
        <v>26.666665999999999</v>
      </c>
      <c r="I28">
        <v>16.666665999999999</v>
      </c>
      <c r="J28">
        <v>33.3333321</v>
      </c>
      <c r="K28">
        <v>23.333334000000001</v>
      </c>
    </row>
    <row r="29" spans="1:11" x14ac:dyDescent="0.3">
      <c r="A29">
        <v>38</v>
      </c>
      <c r="B29" t="s">
        <v>4</v>
      </c>
      <c r="C29" t="s">
        <v>8</v>
      </c>
      <c r="D29">
        <v>2</v>
      </c>
      <c r="E29">
        <v>12</v>
      </c>
      <c r="F29">
        <v>6</v>
      </c>
      <c r="G29">
        <v>10</v>
      </c>
      <c r="H29">
        <v>6.6666665099999998</v>
      </c>
      <c r="I29">
        <v>40</v>
      </c>
      <c r="J29">
        <v>20</v>
      </c>
      <c r="K29">
        <v>33.3333321</v>
      </c>
    </row>
    <row r="30" spans="1:11" x14ac:dyDescent="0.3">
      <c r="A30">
        <v>39</v>
      </c>
      <c r="B30" t="s">
        <v>2</v>
      </c>
      <c r="C30" t="s">
        <v>10</v>
      </c>
      <c r="D30">
        <v>4</v>
      </c>
      <c r="E30">
        <v>8</v>
      </c>
      <c r="F30">
        <v>8</v>
      </c>
      <c r="G30">
        <v>10</v>
      </c>
      <c r="H30">
        <v>13.333333</v>
      </c>
      <c r="I30">
        <v>26.666665999999999</v>
      </c>
      <c r="J30">
        <v>26.666665999999999</v>
      </c>
      <c r="K30">
        <v>33.3333321</v>
      </c>
    </row>
    <row r="31" spans="1:11" x14ac:dyDescent="0.3">
      <c r="A31">
        <v>40</v>
      </c>
      <c r="B31" t="s">
        <v>3</v>
      </c>
      <c r="C31" t="s">
        <v>10</v>
      </c>
      <c r="D31">
        <v>11</v>
      </c>
      <c r="E31">
        <v>6</v>
      </c>
      <c r="F31">
        <v>7</v>
      </c>
      <c r="G31">
        <v>6</v>
      </c>
      <c r="H31">
        <v>36.6666679</v>
      </c>
      <c r="I31">
        <v>20</v>
      </c>
      <c r="J31">
        <v>23.333334000000001</v>
      </c>
      <c r="K31">
        <v>20</v>
      </c>
    </row>
    <row r="32" spans="1:11" x14ac:dyDescent="0.3">
      <c r="A32">
        <v>41</v>
      </c>
      <c r="B32" t="s">
        <v>2</v>
      </c>
      <c r="C32" t="s">
        <v>11</v>
      </c>
      <c r="D32">
        <v>7</v>
      </c>
      <c r="E32">
        <v>7</v>
      </c>
      <c r="F32">
        <v>7</v>
      </c>
      <c r="G32">
        <v>9</v>
      </c>
      <c r="H32">
        <v>23.333334000000001</v>
      </c>
      <c r="I32">
        <v>23.333334000000001</v>
      </c>
      <c r="J32">
        <v>23.333334000000001</v>
      </c>
      <c r="K32">
        <v>30</v>
      </c>
    </row>
    <row r="33" spans="1:11" x14ac:dyDescent="0.3">
      <c r="A33">
        <v>42</v>
      </c>
      <c r="B33" t="s">
        <v>2</v>
      </c>
      <c r="C33" t="s">
        <v>9</v>
      </c>
      <c r="D33">
        <v>5</v>
      </c>
      <c r="E33">
        <v>5</v>
      </c>
      <c r="F33">
        <v>12</v>
      </c>
      <c r="G33">
        <v>8</v>
      </c>
      <c r="H33">
        <v>16.666665999999999</v>
      </c>
      <c r="I33">
        <v>16.666665999999999</v>
      </c>
      <c r="J33">
        <v>40</v>
      </c>
      <c r="K33">
        <v>26.666665999999999</v>
      </c>
    </row>
    <row r="34" spans="1:11" x14ac:dyDescent="0.3">
      <c r="A34">
        <v>43</v>
      </c>
      <c r="B34" t="s">
        <v>2</v>
      </c>
      <c r="C34" t="s">
        <v>9</v>
      </c>
      <c r="D34">
        <v>8</v>
      </c>
      <c r="E34">
        <v>9</v>
      </c>
      <c r="F34">
        <v>5</v>
      </c>
      <c r="G34">
        <v>8</v>
      </c>
      <c r="H34">
        <v>26.666665999999999</v>
      </c>
      <c r="I34">
        <v>30</v>
      </c>
      <c r="J34">
        <v>16.666665999999999</v>
      </c>
      <c r="K34">
        <v>26.666665999999999</v>
      </c>
    </row>
    <row r="35" spans="1:11" x14ac:dyDescent="0.3">
      <c r="A35">
        <v>44</v>
      </c>
      <c r="B35" t="s">
        <v>2</v>
      </c>
      <c r="C35" t="s">
        <v>10</v>
      </c>
      <c r="D35">
        <v>11</v>
      </c>
      <c r="E35">
        <v>2</v>
      </c>
      <c r="F35">
        <v>8</v>
      </c>
      <c r="G35">
        <v>9</v>
      </c>
      <c r="H35">
        <v>36.6666679</v>
      </c>
      <c r="I35">
        <v>6.6666665099999998</v>
      </c>
      <c r="J35">
        <v>26.666665999999999</v>
      </c>
      <c r="K35">
        <v>30</v>
      </c>
    </row>
    <row r="36" spans="1:11" x14ac:dyDescent="0.3">
      <c r="A36">
        <v>45</v>
      </c>
      <c r="B36" t="s">
        <v>2</v>
      </c>
      <c r="C36" t="s">
        <v>10</v>
      </c>
      <c r="D36">
        <v>9</v>
      </c>
      <c r="E36">
        <v>10</v>
      </c>
      <c r="F36">
        <v>6</v>
      </c>
      <c r="G36">
        <v>5</v>
      </c>
      <c r="H36">
        <v>30</v>
      </c>
      <c r="I36">
        <v>33.3333321</v>
      </c>
      <c r="J36">
        <v>20</v>
      </c>
      <c r="K36">
        <v>16.666665999999999</v>
      </c>
    </row>
    <row r="37" spans="1:11" x14ac:dyDescent="0.3">
      <c r="A37">
        <v>46</v>
      </c>
      <c r="B37" t="s">
        <v>6</v>
      </c>
      <c r="C37" t="s">
        <v>9</v>
      </c>
      <c r="D37">
        <v>0</v>
      </c>
      <c r="E37">
        <v>10</v>
      </c>
      <c r="F37">
        <v>13</v>
      </c>
      <c r="G37">
        <v>7</v>
      </c>
      <c r="H37">
        <v>0</v>
      </c>
      <c r="I37">
        <v>33.3333321</v>
      </c>
      <c r="J37">
        <v>43.3333321</v>
      </c>
      <c r="K37">
        <v>23.333334000000001</v>
      </c>
    </row>
    <row r="38" spans="1:11" x14ac:dyDescent="0.3">
      <c r="A38">
        <v>47</v>
      </c>
      <c r="B38" t="s">
        <v>6</v>
      </c>
      <c r="C38" t="s">
        <v>11</v>
      </c>
      <c r="D38">
        <v>12</v>
      </c>
      <c r="E38">
        <v>12</v>
      </c>
      <c r="F38">
        <v>2</v>
      </c>
      <c r="G38">
        <v>4</v>
      </c>
      <c r="H38">
        <v>40</v>
      </c>
      <c r="I38">
        <v>40</v>
      </c>
      <c r="J38">
        <v>6.6666665099999998</v>
      </c>
      <c r="K38">
        <v>13.333333</v>
      </c>
    </row>
    <row r="39" spans="1:11" x14ac:dyDescent="0.3">
      <c r="A39">
        <v>48</v>
      </c>
      <c r="B39" t="s">
        <v>5</v>
      </c>
      <c r="C39" t="s">
        <v>8</v>
      </c>
      <c r="D39">
        <v>0</v>
      </c>
      <c r="E39">
        <v>10</v>
      </c>
      <c r="F39">
        <v>11</v>
      </c>
      <c r="G39">
        <v>9</v>
      </c>
      <c r="H39">
        <v>0</v>
      </c>
      <c r="I39">
        <v>33.3333321</v>
      </c>
      <c r="J39">
        <v>36.6666679</v>
      </c>
      <c r="K39">
        <v>30</v>
      </c>
    </row>
    <row r="40" spans="1:11" x14ac:dyDescent="0.3">
      <c r="A40">
        <v>49</v>
      </c>
      <c r="B40" t="s">
        <v>5</v>
      </c>
      <c r="C40" t="s">
        <v>10</v>
      </c>
      <c r="D40">
        <v>5</v>
      </c>
      <c r="E40">
        <v>9</v>
      </c>
      <c r="F40">
        <v>5</v>
      </c>
      <c r="G40">
        <v>11</v>
      </c>
      <c r="H40">
        <v>16.666665999999999</v>
      </c>
      <c r="I40">
        <v>30</v>
      </c>
      <c r="J40">
        <v>16.666665999999999</v>
      </c>
      <c r="K40">
        <v>36.6666679</v>
      </c>
    </row>
    <row r="41" spans="1:11" x14ac:dyDescent="0.3">
      <c r="A41">
        <v>50</v>
      </c>
      <c r="B41" t="s">
        <v>2</v>
      </c>
      <c r="C41" t="s">
        <v>8</v>
      </c>
      <c r="D41">
        <v>4</v>
      </c>
      <c r="E41">
        <v>6</v>
      </c>
      <c r="F41">
        <v>10</v>
      </c>
      <c r="G41">
        <v>10</v>
      </c>
      <c r="H41">
        <v>13.333333</v>
      </c>
      <c r="I41">
        <v>20</v>
      </c>
      <c r="J41">
        <v>33.3333321</v>
      </c>
      <c r="K41">
        <v>33.3333321</v>
      </c>
    </row>
    <row r="42" spans="1:11" x14ac:dyDescent="0.3">
      <c r="A42">
        <v>51</v>
      </c>
      <c r="B42" t="s">
        <v>5</v>
      </c>
      <c r="C42" t="s">
        <v>11</v>
      </c>
      <c r="D42">
        <v>6</v>
      </c>
      <c r="E42">
        <v>5</v>
      </c>
      <c r="F42">
        <v>8</v>
      </c>
      <c r="G42">
        <v>11</v>
      </c>
      <c r="H42">
        <v>20</v>
      </c>
      <c r="I42">
        <v>16.666665999999999</v>
      </c>
      <c r="J42">
        <v>26.666665999999999</v>
      </c>
      <c r="K42">
        <v>36.6666679</v>
      </c>
    </row>
    <row r="43" spans="1:11" x14ac:dyDescent="0.3">
      <c r="A43">
        <v>52</v>
      </c>
      <c r="B43" t="s">
        <v>5</v>
      </c>
      <c r="C43" t="s">
        <v>11</v>
      </c>
      <c r="D43">
        <v>7</v>
      </c>
      <c r="E43">
        <v>6</v>
      </c>
      <c r="F43">
        <v>7</v>
      </c>
      <c r="G43">
        <v>10</v>
      </c>
      <c r="H43">
        <v>23.333334000000001</v>
      </c>
      <c r="I43">
        <v>20</v>
      </c>
      <c r="J43">
        <v>23.333334000000001</v>
      </c>
      <c r="K43">
        <v>33.3333321</v>
      </c>
    </row>
    <row r="44" spans="1:11" x14ac:dyDescent="0.3">
      <c r="A44">
        <v>53</v>
      </c>
      <c r="B44" t="s">
        <v>5</v>
      </c>
      <c r="C44" t="s">
        <v>10</v>
      </c>
      <c r="D44">
        <v>3</v>
      </c>
      <c r="E44">
        <v>7</v>
      </c>
      <c r="F44">
        <v>12</v>
      </c>
      <c r="G44">
        <v>8</v>
      </c>
      <c r="H44">
        <v>10</v>
      </c>
      <c r="I44">
        <v>23.333334000000001</v>
      </c>
      <c r="J44">
        <v>40</v>
      </c>
      <c r="K44">
        <v>26.666665999999999</v>
      </c>
    </row>
    <row r="45" spans="1:11" x14ac:dyDescent="0.3">
      <c r="A45">
        <v>56</v>
      </c>
      <c r="B45" t="s">
        <v>2</v>
      </c>
      <c r="C45" t="s">
        <v>11</v>
      </c>
      <c r="D45">
        <v>8</v>
      </c>
      <c r="E45">
        <v>7</v>
      </c>
      <c r="F45">
        <v>5</v>
      </c>
      <c r="G45">
        <v>10</v>
      </c>
      <c r="H45">
        <v>26.666665999999999</v>
      </c>
      <c r="I45">
        <v>23.333334000000001</v>
      </c>
      <c r="J45">
        <v>16.666665999999999</v>
      </c>
      <c r="K45">
        <v>33.3333321</v>
      </c>
    </row>
    <row r="46" spans="1:11" x14ac:dyDescent="0.3">
      <c r="A46">
        <v>57</v>
      </c>
      <c r="B46" t="s">
        <v>2</v>
      </c>
      <c r="C46" t="s">
        <v>11</v>
      </c>
      <c r="D46">
        <v>9</v>
      </c>
      <c r="E46">
        <v>6</v>
      </c>
      <c r="F46">
        <v>5</v>
      </c>
      <c r="G46">
        <v>10</v>
      </c>
      <c r="H46">
        <v>30</v>
      </c>
      <c r="I46">
        <v>20</v>
      </c>
      <c r="J46">
        <v>16.666665999999999</v>
      </c>
      <c r="K46">
        <v>33.3333321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56D9-F73F-4B04-90BB-4E0E528AC6F5}">
  <dimension ref="A3:B11"/>
  <sheetViews>
    <sheetView workbookViewId="0">
      <selection activeCell="B12" sqref="B12"/>
    </sheetView>
  </sheetViews>
  <sheetFormatPr defaultRowHeight="14.4" x14ac:dyDescent="0.3"/>
  <cols>
    <col min="1" max="1" width="22.21875" bestFit="1" customWidth="1"/>
    <col min="2" max="2" width="25.77734375" bestFit="1" customWidth="1"/>
  </cols>
  <sheetData>
    <row r="3" spans="1:2" x14ac:dyDescent="0.3">
      <c r="A3" t="s">
        <v>21</v>
      </c>
      <c r="B3" t="s">
        <v>1</v>
      </c>
    </row>
    <row r="4" spans="1:2" x14ac:dyDescent="0.3">
      <c r="A4" t="s">
        <v>22</v>
      </c>
      <c r="B4">
        <v>9</v>
      </c>
    </row>
    <row r="5" spans="1:2" x14ac:dyDescent="0.3">
      <c r="A5" t="s">
        <v>23</v>
      </c>
      <c r="B5">
        <v>1</v>
      </c>
    </row>
    <row r="6" spans="1:2" x14ac:dyDescent="0.3">
      <c r="A6" t="s">
        <v>24</v>
      </c>
      <c r="B6">
        <v>15</v>
      </c>
    </row>
    <row r="7" spans="1:2" x14ac:dyDescent="0.3">
      <c r="A7" t="s">
        <v>25</v>
      </c>
      <c r="B7">
        <v>9</v>
      </c>
    </row>
    <row r="8" spans="1:2" x14ac:dyDescent="0.3">
      <c r="A8" t="s">
        <v>26</v>
      </c>
      <c r="B8">
        <v>2</v>
      </c>
    </row>
    <row r="9" spans="1:2" x14ac:dyDescent="0.3">
      <c r="A9" t="s">
        <v>27</v>
      </c>
      <c r="B9">
        <v>1</v>
      </c>
    </row>
    <row r="10" spans="1:2" x14ac:dyDescent="0.3">
      <c r="A10" t="s">
        <v>28</v>
      </c>
      <c r="B10">
        <v>7</v>
      </c>
    </row>
    <row r="11" spans="1:2" x14ac:dyDescent="0.3">
      <c r="A11" t="s">
        <v>29</v>
      </c>
      <c r="B11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5DE8A-B317-4473-A99E-080220069CF4}">
  <dimension ref="A1:B46"/>
  <sheetViews>
    <sheetView workbookViewId="0">
      <selection sqref="A1:B46"/>
    </sheetView>
  </sheetViews>
  <sheetFormatPr defaultRowHeight="14.4" x14ac:dyDescent="0.3"/>
  <cols>
    <col min="1" max="1" width="13.5546875" bestFit="1" customWidth="1"/>
    <col min="2" max="2" width="22.21875" bestFit="1" customWidth="1"/>
  </cols>
  <sheetData>
    <row r="1" spans="1:2" x14ac:dyDescent="0.3">
      <c r="A1" t="s">
        <v>12</v>
      </c>
      <c r="B1" t="s">
        <v>21</v>
      </c>
    </row>
    <row r="2" spans="1:2" x14ac:dyDescent="0.3">
      <c r="A2">
        <v>1</v>
      </c>
      <c r="B2" t="s">
        <v>25</v>
      </c>
    </row>
    <row r="3" spans="1:2" x14ac:dyDescent="0.3">
      <c r="A3">
        <v>2</v>
      </c>
      <c r="B3" t="s">
        <v>24</v>
      </c>
    </row>
    <row r="4" spans="1:2" x14ac:dyDescent="0.3">
      <c r="A4">
        <v>3</v>
      </c>
      <c r="B4" t="s">
        <v>22</v>
      </c>
    </row>
    <row r="5" spans="1:2" x14ac:dyDescent="0.3">
      <c r="A5">
        <v>4</v>
      </c>
      <c r="B5" t="s">
        <v>22</v>
      </c>
    </row>
    <row r="6" spans="1:2" x14ac:dyDescent="0.3">
      <c r="A6">
        <v>5</v>
      </c>
      <c r="B6" t="s">
        <v>25</v>
      </c>
    </row>
    <row r="7" spans="1:2" x14ac:dyDescent="0.3">
      <c r="A7">
        <v>6</v>
      </c>
      <c r="B7" t="s">
        <v>22</v>
      </c>
    </row>
    <row r="8" spans="1:2" x14ac:dyDescent="0.3">
      <c r="A8">
        <v>8</v>
      </c>
      <c r="B8" t="s">
        <v>25</v>
      </c>
    </row>
    <row r="9" spans="1:2" x14ac:dyDescent="0.3">
      <c r="A9">
        <v>9</v>
      </c>
      <c r="B9" t="s">
        <v>22</v>
      </c>
    </row>
    <row r="10" spans="1:2" x14ac:dyDescent="0.3">
      <c r="A10">
        <v>10</v>
      </c>
      <c r="B10" t="s">
        <v>24</v>
      </c>
    </row>
    <row r="11" spans="1:2" x14ac:dyDescent="0.3">
      <c r="A11">
        <v>11</v>
      </c>
      <c r="B11" t="s">
        <v>24</v>
      </c>
    </row>
    <row r="12" spans="1:2" x14ac:dyDescent="0.3">
      <c r="A12">
        <v>12</v>
      </c>
      <c r="B12" t="s">
        <v>28</v>
      </c>
    </row>
    <row r="13" spans="1:2" x14ac:dyDescent="0.3">
      <c r="A13">
        <v>13</v>
      </c>
      <c r="B13" t="s">
        <v>24</v>
      </c>
    </row>
    <row r="14" spans="1:2" x14ac:dyDescent="0.3">
      <c r="A14">
        <v>14</v>
      </c>
      <c r="B14" t="s">
        <v>24</v>
      </c>
    </row>
    <row r="15" spans="1:2" x14ac:dyDescent="0.3">
      <c r="A15">
        <v>15</v>
      </c>
      <c r="B15" t="s">
        <v>25</v>
      </c>
    </row>
    <row r="16" spans="1:2" x14ac:dyDescent="0.3">
      <c r="A16">
        <v>17</v>
      </c>
      <c r="B16" t="s">
        <v>22</v>
      </c>
    </row>
    <row r="17" spans="1:2" x14ac:dyDescent="0.3">
      <c r="A17">
        <v>18</v>
      </c>
      <c r="B17" t="s">
        <v>24</v>
      </c>
    </row>
    <row r="18" spans="1:2" x14ac:dyDescent="0.3">
      <c r="A18">
        <v>20</v>
      </c>
      <c r="B18" t="s">
        <v>27</v>
      </c>
    </row>
    <row r="19" spans="1:2" x14ac:dyDescent="0.3">
      <c r="A19">
        <v>22</v>
      </c>
      <c r="B19" t="s">
        <v>26</v>
      </c>
    </row>
    <row r="20" spans="1:2" x14ac:dyDescent="0.3">
      <c r="A20">
        <v>24</v>
      </c>
      <c r="B20" t="s">
        <v>28</v>
      </c>
    </row>
    <row r="21" spans="1:2" x14ac:dyDescent="0.3">
      <c r="A21">
        <v>25</v>
      </c>
      <c r="B21" t="s">
        <v>25</v>
      </c>
    </row>
    <row r="22" spans="1:2" x14ac:dyDescent="0.3">
      <c r="A22">
        <v>26</v>
      </c>
      <c r="B22" t="s">
        <v>25</v>
      </c>
    </row>
    <row r="23" spans="1:2" x14ac:dyDescent="0.3">
      <c r="A23">
        <v>27</v>
      </c>
      <c r="B23" t="s">
        <v>22</v>
      </c>
    </row>
    <row r="24" spans="1:2" x14ac:dyDescent="0.3">
      <c r="A24">
        <v>28</v>
      </c>
      <c r="B24" t="s">
        <v>24</v>
      </c>
    </row>
    <row r="25" spans="1:2" x14ac:dyDescent="0.3">
      <c r="A25">
        <v>29</v>
      </c>
      <c r="B25" t="s">
        <v>23</v>
      </c>
    </row>
    <row r="26" spans="1:2" x14ac:dyDescent="0.3">
      <c r="A26">
        <v>31</v>
      </c>
      <c r="B26" t="s">
        <v>25</v>
      </c>
    </row>
    <row r="27" spans="1:2" x14ac:dyDescent="0.3">
      <c r="A27">
        <v>33</v>
      </c>
      <c r="B27" t="s">
        <v>24</v>
      </c>
    </row>
    <row r="28" spans="1:2" x14ac:dyDescent="0.3">
      <c r="A28">
        <v>35</v>
      </c>
      <c r="B28" t="s">
        <v>28</v>
      </c>
    </row>
    <row r="29" spans="1:2" x14ac:dyDescent="0.3">
      <c r="A29">
        <v>38</v>
      </c>
      <c r="B29" t="s">
        <v>22</v>
      </c>
    </row>
    <row r="30" spans="1:2" x14ac:dyDescent="0.3">
      <c r="A30">
        <v>39</v>
      </c>
      <c r="B30" t="s">
        <v>24</v>
      </c>
    </row>
    <row r="31" spans="1:2" x14ac:dyDescent="0.3">
      <c r="A31">
        <v>40</v>
      </c>
      <c r="B31" t="s">
        <v>25</v>
      </c>
    </row>
    <row r="32" spans="1:2" x14ac:dyDescent="0.3">
      <c r="A32">
        <v>41</v>
      </c>
      <c r="B32" t="s">
        <v>24</v>
      </c>
    </row>
    <row r="33" spans="1:2" x14ac:dyDescent="0.3">
      <c r="A33">
        <v>42</v>
      </c>
      <c r="B33" t="s">
        <v>28</v>
      </c>
    </row>
    <row r="34" spans="1:2" x14ac:dyDescent="0.3">
      <c r="A34">
        <v>43</v>
      </c>
      <c r="B34" t="s">
        <v>22</v>
      </c>
    </row>
    <row r="35" spans="1:2" x14ac:dyDescent="0.3">
      <c r="A35">
        <v>44</v>
      </c>
      <c r="B35" t="s">
        <v>25</v>
      </c>
    </row>
    <row r="36" spans="1:2" x14ac:dyDescent="0.3">
      <c r="A36">
        <v>45</v>
      </c>
      <c r="B36" t="s">
        <v>22</v>
      </c>
    </row>
    <row r="37" spans="1:2" x14ac:dyDescent="0.3">
      <c r="A37">
        <v>46</v>
      </c>
      <c r="B37" t="s">
        <v>28</v>
      </c>
    </row>
    <row r="38" spans="1:2" x14ac:dyDescent="0.3">
      <c r="A38">
        <v>47</v>
      </c>
      <c r="B38" t="s">
        <v>26</v>
      </c>
    </row>
    <row r="39" spans="1:2" x14ac:dyDescent="0.3">
      <c r="A39">
        <v>48</v>
      </c>
      <c r="B39" t="s">
        <v>28</v>
      </c>
    </row>
    <row r="40" spans="1:2" x14ac:dyDescent="0.3">
      <c r="A40">
        <v>49</v>
      </c>
      <c r="B40" t="s">
        <v>24</v>
      </c>
    </row>
    <row r="41" spans="1:2" x14ac:dyDescent="0.3">
      <c r="A41">
        <v>50</v>
      </c>
      <c r="B41" t="s">
        <v>29</v>
      </c>
    </row>
    <row r="42" spans="1:2" x14ac:dyDescent="0.3">
      <c r="A42">
        <v>51</v>
      </c>
      <c r="B42" t="s">
        <v>24</v>
      </c>
    </row>
    <row r="43" spans="1:2" x14ac:dyDescent="0.3">
      <c r="A43">
        <v>52</v>
      </c>
      <c r="B43" t="s">
        <v>24</v>
      </c>
    </row>
    <row r="44" spans="1:2" x14ac:dyDescent="0.3">
      <c r="A44">
        <v>53</v>
      </c>
      <c r="B44" t="s">
        <v>28</v>
      </c>
    </row>
    <row r="45" spans="1:2" x14ac:dyDescent="0.3">
      <c r="A45">
        <v>56</v>
      </c>
      <c r="B45" t="s">
        <v>24</v>
      </c>
    </row>
    <row r="46" spans="1:2" x14ac:dyDescent="0.3">
      <c r="A46">
        <v>57</v>
      </c>
      <c r="B46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6"/>
  <sheetViews>
    <sheetView workbookViewId="0"/>
  </sheetViews>
  <sheetFormatPr defaultRowHeight="14.4" x14ac:dyDescent="0.3"/>
  <sheetData>
    <row r="1" spans="1:19" x14ac:dyDescent="0.3">
      <c r="A1" t="s">
        <v>12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</row>
    <row r="2" spans="1:19" x14ac:dyDescent="0.3">
      <c r="A2">
        <v>1</v>
      </c>
      <c r="B2">
        <v>49700</v>
      </c>
      <c r="C2">
        <v>255.11500000000001</v>
      </c>
      <c r="D2">
        <v>35.658999999999999</v>
      </c>
      <c r="E2">
        <v>46.923999999999999</v>
      </c>
      <c r="F2">
        <v>23.88</v>
      </c>
      <c r="G2">
        <v>32.578000000000003</v>
      </c>
      <c r="H2">
        <v>37.072000000000003</v>
      </c>
      <c r="I2">
        <v>27.204000000000001</v>
      </c>
      <c r="J2">
        <v>23.266999999999999</v>
      </c>
      <c r="K2">
        <v>17.545999999999999</v>
      </c>
      <c r="L2">
        <v>10.981999999999999</v>
      </c>
      <c r="M2">
        <v>0</v>
      </c>
      <c r="N2">
        <v>0</v>
      </c>
      <c r="O2">
        <v>1</v>
      </c>
      <c r="P2" t="s">
        <v>48</v>
      </c>
      <c r="Q2">
        <v>8</v>
      </c>
      <c r="R2" t="s">
        <v>25</v>
      </c>
      <c r="S2">
        <v>50</v>
      </c>
    </row>
    <row r="3" spans="1:19" x14ac:dyDescent="0.3">
      <c r="A3">
        <v>10</v>
      </c>
      <c r="B3">
        <v>47600</v>
      </c>
      <c r="C3">
        <v>195.84200000000001</v>
      </c>
      <c r="D3">
        <v>20.658000000000001</v>
      </c>
      <c r="E3">
        <v>25.324999999999999</v>
      </c>
      <c r="F3">
        <v>14.24</v>
      </c>
      <c r="G3">
        <v>10.975</v>
      </c>
      <c r="H3">
        <v>22.492000000000001</v>
      </c>
      <c r="I3">
        <v>22.638999999999999</v>
      </c>
      <c r="J3">
        <v>11.05</v>
      </c>
      <c r="K3">
        <v>16.239000000000001</v>
      </c>
      <c r="L3">
        <v>12.201000000000001</v>
      </c>
      <c r="M3">
        <v>0</v>
      </c>
      <c r="N3">
        <v>0</v>
      </c>
      <c r="O3">
        <v>1</v>
      </c>
      <c r="P3" t="s">
        <v>48</v>
      </c>
      <c r="Q3">
        <v>8</v>
      </c>
      <c r="R3" t="s">
        <v>49</v>
      </c>
      <c r="S3">
        <v>33.33</v>
      </c>
    </row>
    <row r="4" spans="1:19" x14ac:dyDescent="0.3">
      <c r="A4">
        <v>11</v>
      </c>
      <c r="B4">
        <v>48400</v>
      </c>
      <c r="C4">
        <v>154.96600000000001</v>
      </c>
      <c r="D4">
        <v>22.442</v>
      </c>
      <c r="E4">
        <v>16.292000000000002</v>
      </c>
      <c r="F4">
        <v>13.465</v>
      </c>
      <c r="G4">
        <v>17.757000000000001</v>
      </c>
      <c r="H4">
        <v>19.34</v>
      </c>
      <c r="I4">
        <v>14.803000000000001</v>
      </c>
      <c r="J4">
        <v>21.292000000000002</v>
      </c>
      <c r="K4">
        <v>12.811</v>
      </c>
      <c r="L4">
        <v>16.763000000000002</v>
      </c>
      <c r="M4">
        <v>0</v>
      </c>
      <c r="N4">
        <v>0</v>
      </c>
      <c r="O4">
        <v>1</v>
      </c>
      <c r="P4" t="s">
        <v>48</v>
      </c>
      <c r="Q4">
        <v>10</v>
      </c>
      <c r="R4" t="s">
        <v>50</v>
      </c>
      <c r="S4">
        <v>50</v>
      </c>
    </row>
    <row r="5" spans="1:19" x14ac:dyDescent="0.3">
      <c r="A5">
        <v>12</v>
      </c>
      <c r="B5">
        <v>47800</v>
      </c>
      <c r="C5">
        <v>233.75299999999999</v>
      </c>
      <c r="D5">
        <v>36.332999999999998</v>
      </c>
      <c r="E5">
        <v>28.013999999999999</v>
      </c>
      <c r="F5">
        <v>21.314</v>
      </c>
      <c r="G5">
        <v>24.556999999999999</v>
      </c>
      <c r="H5">
        <v>35.704000000000001</v>
      </c>
      <c r="I5">
        <v>23.873000000000001</v>
      </c>
      <c r="J5">
        <v>12.307</v>
      </c>
      <c r="K5">
        <v>17.308</v>
      </c>
      <c r="L5">
        <v>14.406000000000001</v>
      </c>
      <c r="M5">
        <v>0</v>
      </c>
      <c r="N5">
        <v>0</v>
      </c>
      <c r="O5">
        <v>1</v>
      </c>
      <c r="P5" t="s">
        <v>48</v>
      </c>
      <c r="Q5">
        <v>9</v>
      </c>
      <c r="R5" t="s">
        <v>49</v>
      </c>
      <c r="S5">
        <v>33.33</v>
      </c>
    </row>
    <row r="6" spans="1:19" x14ac:dyDescent="0.3">
      <c r="A6">
        <v>13</v>
      </c>
      <c r="B6">
        <v>48400</v>
      </c>
      <c r="C6">
        <v>223.77799999999999</v>
      </c>
      <c r="D6">
        <v>29.071000000000002</v>
      </c>
      <c r="E6">
        <v>36.97</v>
      </c>
      <c r="F6">
        <v>21.99</v>
      </c>
      <c r="G6">
        <v>23.096</v>
      </c>
      <c r="H6">
        <v>32.143999999999998</v>
      </c>
      <c r="I6">
        <v>26.361000000000001</v>
      </c>
      <c r="J6">
        <v>25.82</v>
      </c>
      <c r="K6">
        <v>13.935</v>
      </c>
      <c r="L6">
        <v>14.388</v>
      </c>
      <c r="M6">
        <v>0</v>
      </c>
      <c r="N6">
        <v>0</v>
      </c>
      <c r="O6">
        <v>1</v>
      </c>
      <c r="P6" t="s">
        <v>48</v>
      </c>
      <c r="Q6">
        <v>8</v>
      </c>
      <c r="R6" t="s">
        <v>49</v>
      </c>
      <c r="S6">
        <v>33.33</v>
      </c>
    </row>
    <row r="7" spans="1:19" x14ac:dyDescent="0.3">
      <c r="A7">
        <v>14</v>
      </c>
      <c r="B7">
        <v>50800</v>
      </c>
      <c r="C7">
        <v>510.99700000000001</v>
      </c>
      <c r="D7">
        <v>58.076000000000001</v>
      </c>
      <c r="E7">
        <v>146.11000000000001</v>
      </c>
      <c r="F7">
        <v>26.574000000000002</v>
      </c>
      <c r="G7">
        <v>30.696000000000002</v>
      </c>
      <c r="H7">
        <v>19.584</v>
      </c>
      <c r="I7">
        <v>30.17</v>
      </c>
      <c r="J7">
        <v>52.540999999999997</v>
      </c>
      <c r="K7">
        <v>22.39</v>
      </c>
      <c r="L7">
        <v>12.837999999999999</v>
      </c>
      <c r="M7">
        <v>0</v>
      </c>
      <c r="N7">
        <v>0</v>
      </c>
      <c r="O7">
        <v>1</v>
      </c>
      <c r="P7" t="s">
        <v>48</v>
      </c>
      <c r="Q7">
        <v>12</v>
      </c>
      <c r="R7" t="s">
        <v>50</v>
      </c>
      <c r="S7">
        <v>50</v>
      </c>
    </row>
    <row r="8" spans="1:19" x14ac:dyDescent="0.3">
      <c r="A8">
        <v>15</v>
      </c>
      <c r="B8">
        <v>48900</v>
      </c>
      <c r="C8">
        <v>213.173</v>
      </c>
      <c r="D8">
        <v>25.863</v>
      </c>
      <c r="E8">
        <v>31.72</v>
      </c>
      <c r="F8">
        <v>18.797999999999998</v>
      </c>
      <c r="G8">
        <v>17.617999999999999</v>
      </c>
      <c r="H8">
        <v>29.686</v>
      </c>
      <c r="I8">
        <v>13.486000000000001</v>
      </c>
      <c r="J8">
        <v>22.122</v>
      </c>
      <c r="K8">
        <v>17.462</v>
      </c>
      <c r="L8">
        <v>23.023</v>
      </c>
      <c r="M8">
        <v>0</v>
      </c>
      <c r="N8">
        <v>0</v>
      </c>
      <c r="O8">
        <v>1</v>
      </c>
      <c r="P8" t="s">
        <v>48</v>
      </c>
      <c r="Q8">
        <v>9</v>
      </c>
      <c r="R8" t="s">
        <v>51</v>
      </c>
      <c r="S8">
        <v>50</v>
      </c>
    </row>
    <row r="9" spans="1:19" x14ac:dyDescent="0.3">
      <c r="A9">
        <v>17</v>
      </c>
      <c r="B9">
        <v>48600</v>
      </c>
      <c r="C9">
        <v>407.91399999999999</v>
      </c>
      <c r="D9">
        <v>64.058000000000007</v>
      </c>
      <c r="E9">
        <v>46.418999999999997</v>
      </c>
      <c r="F9">
        <v>26.794</v>
      </c>
      <c r="G9">
        <v>23.315999999999999</v>
      </c>
      <c r="H9">
        <v>72.408000000000001</v>
      </c>
      <c r="I9">
        <v>41.642000000000003</v>
      </c>
      <c r="J9">
        <v>81.706000000000003</v>
      </c>
      <c r="K9">
        <v>40.938000000000002</v>
      </c>
      <c r="L9">
        <v>10.622</v>
      </c>
      <c r="M9">
        <v>0</v>
      </c>
      <c r="N9">
        <v>0</v>
      </c>
      <c r="O9">
        <v>1</v>
      </c>
      <c r="P9" t="s">
        <v>48</v>
      </c>
      <c r="Q9">
        <v>10</v>
      </c>
      <c r="R9" t="s">
        <v>52</v>
      </c>
      <c r="S9">
        <v>33.33</v>
      </c>
    </row>
    <row r="10" spans="1:19" x14ac:dyDescent="0.3">
      <c r="A10">
        <v>18</v>
      </c>
      <c r="B10">
        <v>49500</v>
      </c>
      <c r="C10">
        <v>250.98</v>
      </c>
      <c r="D10">
        <v>43.994</v>
      </c>
      <c r="E10">
        <v>39.865000000000002</v>
      </c>
      <c r="F10">
        <v>21.616</v>
      </c>
      <c r="G10">
        <v>24.484999999999999</v>
      </c>
      <c r="H10">
        <v>37.85</v>
      </c>
      <c r="I10">
        <v>28.69</v>
      </c>
      <c r="J10">
        <v>33.162999999999997</v>
      </c>
      <c r="K10">
        <v>14.146000000000001</v>
      </c>
      <c r="L10">
        <v>7.1689999999999996</v>
      </c>
      <c r="M10">
        <v>0</v>
      </c>
      <c r="N10">
        <v>0</v>
      </c>
      <c r="O10">
        <v>1</v>
      </c>
      <c r="P10" t="s">
        <v>48</v>
      </c>
      <c r="Q10">
        <v>9</v>
      </c>
      <c r="R10" t="s">
        <v>50</v>
      </c>
      <c r="S10">
        <v>50</v>
      </c>
    </row>
    <row r="11" spans="1:19" x14ac:dyDescent="0.3">
      <c r="A11">
        <v>2</v>
      </c>
      <c r="B11">
        <v>48400</v>
      </c>
      <c r="C11">
        <v>144.86199999999999</v>
      </c>
      <c r="D11">
        <v>18.667999999999999</v>
      </c>
      <c r="E11">
        <v>16.579999999999998</v>
      </c>
      <c r="F11">
        <v>17.32</v>
      </c>
      <c r="G11">
        <v>12.204000000000001</v>
      </c>
      <c r="H11">
        <v>16.138999999999999</v>
      </c>
      <c r="I11">
        <v>19.725000000000001</v>
      </c>
      <c r="J11">
        <v>19.759</v>
      </c>
      <c r="K11">
        <v>16.771999999999998</v>
      </c>
      <c r="L11">
        <v>7.6909999999999998</v>
      </c>
      <c r="M11">
        <v>0</v>
      </c>
      <c r="N11">
        <v>0</v>
      </c>
      <c r="O11">
        <v>1</v>
      </c>
      <c r="P11" t="s">
        <v>48</v>
      </c>
      <c r="Q11">
        <v>9</v>
      </c>
      <c r="R11" t="s">
        <v>50</v>
      </c>
      <c r="S11">
        <v>50</v>
      </c>
    </row>
    <row r="12" spans="1:19" x14ac:dyDescent="0.3">
      <c r="A12">
        <v>20</v>
      </c>
      <c r="B12">
        <v>49400</v>
      </c>
      <c r="C12">
        <v>276.387</v>
      </c>
      <c r="D12">
        <v>59.804000000000002</v>
      </c>
      <c r="E12">
        <v>36.384999999999998</v>
      </c>
      <c r="F12">
        <v>27.757999999999999</v>
      </c>
      <c r="G12">
        <v>23.277000000000001</v>
      </c>
      <c r="H12">
        <v>33.194000000000003</v>
      </c>
      <c r="I12">
        <v>37.747</v>
      </c>
      <c r="J12">
        <v>26.355</v>
      </c>
      <c r="K12">
        <v>18.68</v>
      </c>
      <c r="L12">
        <v>13.183999999999999</v>
      </c>
      <c r="M12">
        <v>0</v>
      </c>
      <c r="N12">
        <v>0</v>
      </c>
      <c r="O12">
        <v>1</v>
      </c>
      <c r="P12" t="s">
        <v>48</v>
      </c>
      <c r="Q12">
        <v>10</v>
      </c>
      <c r="R12" t="s">
        <v>50</v>
      </c>
      <c r="S12">
        <v>50</v>
      </c>
    </row>
    <row r="13" spans="1:19" x14ac:dyDescent="0.3">
      <c r="A13">
        <v>22</v>
      </c>
      <c r="B13">
        <v>48700</v>
      </c>
      <c r="C13">
        <v>274.14600000000002</v>
      </c>
      <c r="D13">
        <v>51.191000000000003</v>
      </c>
      <c r="E13">
        <v>35.768000000000001</v>
      </c>
      <c r="F13">
        <v>21.111999999999998</v>
      </c>
      <c r="G13">
        <v>24.254999999999999</v>
      </c>
      <c r="H13">
        <v>38.591999999999999</v>
      </c>
      <c r="I13">
        <v>26.12</v>
      </c>
      <c r="J13">
        <v>30.303999999999998</v>
      </c>
      <c r="K13">
        <v>36.064</v>
      </c>
      <c r="L13">
        <v>10.733000000000001</v>
      </c>
      <c r="M13">
        <v>0</v>
      </c>
      <c r="N13">
        <v>0</v>
      </c>
      <c r="O13">
        <v>1</v>
      </c>
      <c r="P13" t="s">
        <v>48</v>
      </c>
      <c r="Q13">
        <v>8</v>
      </c>
      <c r="R13" t="s">
        <v>53</v>
      </c>
      <c r="S13">
        <v>33.33</v>
      </c>
    </row>
    <row r="14" spans="1:19" x14ac:dyDescent="0.3">
      <c r="A14">
        <v>24</v>
      </c>
      <c r="B14">
        <v>48600</v>
      </c>
      <c r="C14">
        <v>172.81700000000001</v>
      </c>
      <c r="D14">
        <v>20.073</v>
      </c>
      <c r="E14">
        <v>22.984000000000002</v>
      </c>
      <c r="F14">
        <v>25.22</v>
      </c>
      <c r="G14">
        <v>16.366</v>
      </c>
      <c r="H14">
        <v>21.670999999999999</v>
      </c>
      <c r="I14">
        <v>25.21</v>
      </c>
      <c r="J14">
        <v>17.408000000000001</v>
      </c>
      <c r="K14">
        <v>14.156000000000001</v>
      </c>
      <c r="L14">
        <v>9.7249999999999996</v>
      </c>
      <c r="M14">
        <v>0</v>
      </c>
      <c r="N14">
        <v>0</v>
      </c>
      <c r="O14">
        <v>1</v>
      </c>
      <c r="P14" t="s">
        <v>48</v>
      </c>
      <c r="Q14">
        <v>10</v>
      </c>
      <c r="R14" t="s">
        <v>54</v>
      </c>
      <c r="S14">
        <v>50</v>
      </c>
    </row>
    <row r="15" spans="1:19" x14ac:dyDescent="0.3">
      <c r="A15">
        <v>25</v>
      </c>
      <c r="B15">
        <v>51700</v>
      </c>
      <c r="C15">
        <v>252.60499999999999</v>
      </c>
      <c r="D15">
        <v>59.868000000000002</v>
      </c>
      <c r="E15">
        <v>27.048999999999999</v>
      </c>
      <c r="F15">
        <v>20.385999999999999</v>
      </c>
      <c r="G15">
        <v>21.085000000000001</v>
      </c>
      <c r="H15">
        <v>31.901</v>
      </c>
      <c r="I15">
        <v>31.690999999999999</v>
      </c>
      <c r="J15">
        <v>36.408999999999999</v>
      </c>
      <c r="K15">
        <v>6.867</v>
      </c>
      <c r="L15">
        <v>6.984</v>
      </c>
      <c r="M15">
        <v>0</v>
      </c>
      <c r="N15">
        <v>0</v>
      </c>
      <c r="O15">
        <v>1</v>
      </c>
      <c r="P15" t="s">
        <v>48</v>
      </c>
      <c r="Q15">
        <v>9</v>
      </c>
      <c r="R15" t="s">
        <v>25</v>
      </c>
      <c r="S15">
        <v>50</v>
      </c>
    </row>
    <row r="16" spans="1:19" x14ac:dyDescent="0.3">
      <c r="A16">
        <v>26</v>
      </c>
      <c r="B16">
        <v>47100</v>
      </c>
      <c r="C16">
        <v>226.874</v>
      </c>
      <c r="D16">
        <v>31.282</v>
      </c>
      <c r="E16">
        <v>36.137</v>
      </c>
      <c r="F16">
        <v>21.14</v>
      </c>
      <c r="G16">
        <v>8.7430000000000003</v>
      </c>
      <c r="H16">
        <v>30.013000000000002</v>
      </c>
      <c r="I16">
        <v>16.597000000000001</v>
      </c>
      <c r="J16">
        <v>25.699000000000002</v>
      </c>
      <c r="K16">
        <v>17.684000000000001</v>
      </c>
      <c r="L16">
        <v>7.5629999999999997</v>
      </c>
      <c r="M16">
        <v>0</v>
      </c>
      <c r="N16">
        <v>0</v>
      </c>
      <c r="O16">
        <v>1</v>
      </c>
      <c r="P16" t="s">
        <v>48</v>
      </c>
      <c r="Q16">
        <v>8</v>
      </c>
      <c r="R16" t="s">
        <v>49</v>
      </c>
      <c r="S16">
        <v>33.33</v>
      </c>
    </row>
    <row r="17" spans="1:19" x14ac:dyDescent="0.3">
      <c r="A17">
        <v>27</v>
      </c>
      <c r="B17">
        <v>51100</v>
      </c>
      <c r="C17">
        <v>267.435</v>
      </c>
      <c r="D17">
        <v>51.77</v>
      </c>
      <c r="E17">
        <v>55.847999999999999</v>
      </c>
      <c r="F17">
        <v>14.446</v>
      </c>
      <c r="G17">
        <v>22.884</v>
      </c>
      <c r="H17">
        <v>22.873000000000001</v>
      </c>
      <c r="I17">
        <v>23.396000000000001</v>
      </c>
      <c r="J17">
        <v>24.54</v>
      </c>
      <c r="K17">
        <v>15.170999999999999</v>
      </c>
      <c r="L17">
        <v>9.6310000000000002</v>
      </c>
      <c r="M17">
        <v>0</v>
      </c>
      <c r="N17">
        <v>0</v>
      </c>
      <c r="O17">
        <v>1</v>
      </c>
      <c r="P17" t="s">
        <v>48</v>
      </c>
      <c r="Q17">
        <v>12</v>
      </c>
      <c r="R17" t="s">
        <v>51</v>
      </c>
      <c r="S17">
        <v>50</v>
      </c>
    </row>
    <row r="18" spans="1:19" x14ac:dyDescent="0.3">
      <c r="A18">
        <v>28</v>
      </c>
      <c r="B18">
        <v>48400</v>
      </c>
      <c r="C18">
        <v>235.952</v>
      </c>
      <c r="D18">
        <v>40.716000000000001</v>
      </c>
      <c r="E18">
        <v>25.091000000000001</v>
      </c>
      <c r="F18">
        <v>21.713999999999999</v>
      </c>
      <c r="G18">
        <v>24.777000000000001</v>
      </c>
      <c r="H18">
        <v>17.896999999999998</v>
      </c>
      <c r="I18">
        <v>24.068000000000001</v>
      </c>
      <c r="J18">
        <v>30.638999999999999</v>
      </c>
      <c r="K18">
        <v>20.989000000000001</v>
      </c>
      <c r="L18">
        <v>12.166</v>
      </c>
      <c r="M18">
        <v>0</v>
      </c>
      <c r="N18">
        <v>0</v>
      </c>
      <c r="O18">
        <v>1</v>
      </c>
      <c r="P18" t="s">
        <v>48</v>
      </c>
      <c r="Q18">
        <v>8</v>
      </c>
      <c r="R18" t="s">
        <v>49</v>
      </c>
      <c r="S18">
        <v>33.33</v>
      </c>
    </row>
    <row r="19" spans="1:19" x14ac:dyDescent="0.3">
      <c r="A19">
        <v>29</v>
      </c>
      <c r="B19">
        <v>46400</v>
      </c>
      <c r="C19">
        <v>259.20699999999999</v>
      </c>
      <c r="D19">
        <v>36.021999999999998</v>
      </c>
      <c r="E19">
        <v>37.134</v>
      </c>
      <c r="F19">
        <v>25.663</v>
      </c>
      <c r="G19">
        <v>29.027000000000001</v>
      </c>
      <c r="H19">
        <v>32.247999999999998</v>
      </c>
      <c r="I19">
        <v>28.97</v>
      </c>
      <c r="J19">
        <v>36.749000000000002</v>
      </c>
      <c r="K19">
        <v>21.657</v>
      </c>
      <c r="L19">
        <v>11.73</v>
      </c>
      <c r="M19">
        <v>0</v>
      </c>
      <c r="N19">
        <v>0</v>
      </c>
      <c r="O19">
        <v>1</v>
      </c>
      <c r="P19" t="s">
        <v>48</v>
      </c>
      <c r="Q19">
        <v>7</v>
      </c>
      <c r="R19" t="s">
        <v>55</v>
      </c>
      <c r="S19">
        <v>33.33</v>
      </c>
    </row>
    <row r="20" spans="1:19" x14ac:dyDescent="0.3">
      <c r="A20">
        <v>3</v>
      </c>
      <c r="B20">
        <v>48000</v>
      </c>
      <c r="C20">
        <v>121.523</v>
      </c>
      <c r="D20">
        <v>13.106999999999999</v>
      </c>
      <c r="E20">
        <v>19.593</v>
      </c>
      <c r="F20">
        <v>14.292999999999999</v>
      </c>
      <c r="G20">
        <v>6.0609999999999999</v>
      </c>
      <c r="H20">
        <v>13.32</v>
      </c>
      <c r="I20">
        <v>11.388999999999999</v>
      </c>
      <c r="J20">
        <v>14.6</v>
      </c>
      <c r="K20">
        <v>13.651</v>
      </c>
      <c r="L20">
        <v>6.7649999999999997</v>
      </c>
      <c r="M20">
        <v>0</v>
      </c>
      <c r="N20">
        <v>0</v>
      </c>
      <c r="O20">
        <v>1</v>
      </c>
      <c r="P20" t="s">
        <v>48</v>
      </c>
      <c r="Q20">
        <v>8</v>
      </c>
      <c r="R20" t="s">
        <v>51</v>
      </c>
      <c r="S20">
        <v>50</v>
      </c>
    </row>
    <row r="21" spans="1:19" x14ac:dyDescent="0.3">
      <c r="A21">
        <v>31</v>
      </c>
      <c r="B21">
        <v>49100</v>
      </c>
      <c r="C21">
        <v>352.13799999999998</v>
      </c>
      <c r="D21">
        <v>70.221999999999994</v>
      </c>
      <c r="E21">
        <v>27.518999999999998</v>
      </c>
      <c r="F21">
        <v>18.975000000000001</v>
      </c>
      <c r="G21">
        <v>12.193</v>
      </c>
      <c r="H21">
        <v>10.484</v>
      </c>
      <c r="I21">
        <v>20.797999999999998</v>
      </c>
      <c r="J21">
        <v>15.698</v>
      </c>
      <c r="K21">
        <v>11.286</v>
      </c>
      <c r="L21">
        <v>12.669</v>
      </c>
      <c r="M21">
        <v>0</v>
      </c>
      <c r="N21">
        <v>0</v>
      </c>
      <c r="O21">
        <v>1</v>
      </c>
      <c r="P21" t="s">
        <v>48</v>
      </c>
      <c r="Q21">
        <v>10</v>
      </c>
      <c r="R21" t="s">
        <v>25</v>
      </c>
      <c r="S21">
        <v>50</v>
      </c>
    </row>
    <row r="22" spans="1:19" x14ac:dyDescent="0.3">
      <c r="A22">
        <v>33</v>
      </c>
      <c r="B22">
        <v>49500</v>
      </c>
      <c r="C22">
        <v>381.767</v>
      </c>
      <c r="D22">
        <v>70.915999999999997</v>
      </c>
      <c r="E22">
        <v>59.06</v>
      </c>
      <c r="F22">
        <v>41.195</v>
      </c>
      <c r="G22">
        <v>37.299999999999997</v>
      </c>
      <c r="H22">
        <v>38.414999999999999</v>
      </c>
      <c r="I22">
        <v>47.651000000000003</v>
      </c>
      <c r="J22">
        <v>56.462000000000003</v>
      </c>
      <c r="K22">
        <v>21.763999999999999</v>
      </c>
      <c r="L22">
        <v>8.9969999999999999</v>
      </c>
      <c r="M22">
        <v>0</v>
      </c>
      <c r="N22">
        <v>0</v>
      </c>
      <c r="O22">
        <v>1</v>
      </c>
      <c r="P22" t="s">
        <v>48</v>
      </c>
      <c r="Q22">
        <v>8</v>
      </c>
      <c r="R22" t="s">
        <v>56</v>
      </c>
      <c r="S22">
        <v>33.33</v>
      </c>
    </row>
    <row r="23" spans="1:19" x14ac:dyDescent="0.3">
      <c r="A23">
        <v>35</v>
      </c>
      <c r="B23">
        <v>48000</v>
      </c>
      <c r="C23">
        <v>327.291</v>
      </c>
      <c r="D23">
        <v>44.625</v>
      </c>
      <c r="E23">
        <v>46.875999999999998</v>
      </c>
      <c r="F23">
        <v>26.221</v>
      </c>
      <c r="G23">
        <v>19.193000000000001</v>
      </c>
      <c r="H23">
        <v>56.564</v>
      </c>
      <c r="I23">
        <v>41.332999999999998</v>
      </c>
      <c r="J23">
        <v>35.750999999999998</v>
      </c>
      <c r="K23">
        <v>17.649000000000001</v>
      </c>
      <c r="L23">
        <v>23.297999999999998</v>
      </c>
      <c r="M23">
        <v>0</v>
      </c>
      <c r="N23">
        <v>0</v>
      </c>
      <c r="O23">
        <v>1</v>
      </c>
      <c r="P23" t="s">
        <v>48</v>
      </c>
      <c r="Q23">
        <v>9</v>
      </c>
      <c r="R23" t="s">
        <v>55</v>
      </c>
      <c r="S23">
        <v>33.33</v>
      </c>
    </row>
    <row r="24" spans="1:19" x14ac:dyDescent="0.3">
      <c r="A24">
        <v>38</v>
      </c>
      <c r="B24">
        <v>47300</v>
      </c>
      <c r="C24">
        <v>252.291</v>
      </c>
      <c r="D24">
        <v>63.783999999999999</v>
      </c>
      <c r="E24">
        <v>40.607999999999997</v>
      </c>
      <c r="F24">
        <v>21.207999999999998</v>
      </c>
      <c r="G24">
        <v>25.527999999999999</v>
      </c>
      <c r="H24">
        <v>29.632000000000001</v>
      </c>
      <c r="I24">
        <v>18.72</v>
      </c>
      <c r="J24">
        <v>19.704000000000001</v>
      </c>
      <c r="K24">
        <v>18.416</v>
      </c>
      <c r="L24">
        <v>14.688000000000001</v>
      </c>
      <c r="M24">
        <v>0</v>
      </c>
      <c r="N24">
        <v>1</v>
      </c>
      <c r="O24">
        <v>1</v>
      </c>
      <c r="P24" t="s">
        <v>48</v>
      </c>
      <c r="Q24">
        <v>8</v>
      </c>
      <c r="R24" t="s">
        <v>54</v>
      </c>
      <c r="S24">
        <v>50</v>
      </c>
    </row>
    <row r="25" spans="1:19" x14ac:dyDescent="0.3">
      <c r="A25">
        <v>39</v>
      </c>
      <c r="B25">
        <v>49100</v>
      </c>
      <c r="C25">
        <v>450.99200000000002</v>
      </c>
      <c r="D25">
        <v>55.152000000000001</v>
      </c>
      <c r="E25">
        <v>29.175999999999998</v>
      </c>
      <c r="F25">
        <v>17.302</v>
      </c>
      <c r="G25">
        <v>21.102</v>
      </c>
      <c r="H25">
        <v>36.841000000000001</v>
      </c>
      <c r="I25">
        <v>42.866999999999997</v>
      </c>
      <c r="J25">
        <v>38.058</v>
      </c>
      <c r="K25">
        <v>138.50299999999999</v>
      </c>
      <c r="L25">
        <v>11.147</v>
      </c>
      <c r="M25">
        <v>0</v>
      </c>
      <c r="N25">
        <v>0</v>
      </c>
      <c r="O25">
        <v>1</v>
      </c>
      <c r="P25" t="s">
        <v>48</v>
      </c>
      <c r="Q25">
        <v>11</v>
      </c>
      <c r="R25" t="s">
        <v>49</v>
      </c>
      <c r="S25">
        <v>33.33</v>
      </c>
    </row>
    <row r="26" spans="1:19" x14ac:dyDescent="0.3">
      <c r="A26">
        <v>4</v>
      </c>
      <c r="B26">
        <v>48100</v>
      </c>
      <c r="C26">
        <v>344.334</v>
      </c>
      <c r="D26">
        <v>28.853000000000002</v>
      </c>
      <c r="E26">
        <v>29.094999999999999</v>
      </c>
      <c r="F26">
        <v>32.628999999999998</v>
      </c>
      <c r="G26">
        <v>52.470999999999997</v>
      </c>
      <c r="H26">
        <v>59.106000000000002</v>
      </c>
      <c r="I26">
        <v>34.418999999999997</v>
      </c>
      <c r="J26">
        <v>50.276000000000003</v>
      </c>
      <c r="K26">
        <v>37.79</v>
      </c>
      <c r="L26">
        <v>19.690000000000001</v>
      </c>
      <c r="M26">
        <v>0</v>
      </c>
      <c r="N26">
        <v>0</v>
      </c>
      <c r="O26">
        <v>1</v>
      </c>
      <c r="P26" t="s">
        <v>48</v>
      </c>
      <c r="Q26">
        <v>7</v>
      </c>
      <c r="R26" t="s">
        <v>25</v>
      </c>
      <c r="S26">
        <v>50</v>
      </c>
    </row>
    <row r="27" spans="1:19" x14ac:dyDescent="0.3">
      <c r="A27">
        <v>40</v>
      </c>
      <c r="B27">
        <v>48600</v>
      </c>
      <c r="C27">
        <v>335.048</v>
      </c>
      <c r="D27">
        <v>43.276000000000003</v>
      </c>
      <c r="E27">
        <v>37.433</v>
      </c>
      <c r="F27">
        <v>23.727</v>
      </c>
      <c r="G27">
        <v>14.958</v>
      </c>
      <c r="H27">
        <v>29.097000000000001</v>
      </c>
      <c r="I27">
        <v>22.73</v>
      </c>
      <c r="J27">
        <v>20.213999999999999</v>
      </c>
      <c r="K27">
        <v>21.873999999999999</v>
      </c>
      <c r="L27">
        <v>9.1679999999999993</v>
      </c>
      <c r="M27">
        <v>0</v>
      </c>
      <c r="N27">
        <v>0</v>
      </c>
      <c r="O27">
        <v>1</v>
      </c>
      <c r="P27" t="s">
        <v>48</v>
      </c>
      <c r="Q27">
        <v>8</v>
      </c>
      <c r="R27" t="s">
        <v>57</v>
      </c>
      <c r="S27">
        <v>33.33</v>
      </c>
    </row>
    <row r="28" spans="1:19" x14ac:dyDescent="0.3">
      <c r="A28">
        <v>41</v>
      </c>
      <c r="B28">
        <v>49000</v>
      </c>
      <c r="C28">
        <v>256.27</v>
      </c>
      <c r="D28">
        <v>31.376000000000001</v>
      </c>
      <c r="E28">
        <v>35.149000000000001</v>
      </c>
      <c r="F28">
        <v>28.927</v>
      </c>
      <c r="G28">
        <v>35.36</v>
      </c>
      <c r="H28">
        <v>42.039000000000001</v>
      </c>
      <c r="I28">
        <v>25.919</v>
      </c>
      <c r="J28">
        <v>23.693000000000001</v>
      </c>
      <c r="K28">
        <v>20.988</v>
      </c>
      <c r="L28">
        <v>12.813000000000001</v>
      </c>
      <c r="M28">
        <v>0</v>
      </c>
      <c r="N28">
        <v>0</v>
      </c>
      <c r="O28">
        <v>1</v>
      </c>
      <c r="P28" t="s">
        <v>48</v>
      </c>
      <c r="Q28">
        <v>10</v>
      </c>
      <c r="R28" t="s">
        <v>49</v>
      </c>
      <c r="S28">
        <v>33.33</v>
      </c>
    </row>
    <row r="29" spans="1:19" x14ac:dyDescent="0.3">
      <c r="A29">
        <v>42</v>
      </c>
      <c r="B29">
        <v>47600</v>
      </c>
      <c r="C29">
        <v>280.392</v>
      </c>
      <c r="D29">
        <v>62.091999999999999</v>
      </c>
      <c r="E29">
        <v>37.953000000000003</v>
      </c>
      <c r="F29">
        <v>30.024999999999999</v>
      </c>
      <c r="G29">
        <v>32.796999999999997</v>
      </c>
      <c r="H29">
        <v>28.047999999999998</v>
      </c>
      <c r="I29">
        <v>24.364999999999998</v>
      </c>
      <c r="J29">
        <v>37.363999999999997</v>
      </c>
      <c r="K29">
        <v>18.116</v>
      </c>
      <c r="L29">
        <v>9.6300000000000008</v>
      </c>
      <c r="M29">
        <v>0</v>
      </c>
      <c r="N29">
        <v>0</v>
      </c>
      <c r="O29">
        <v>1</v>
      </c>
      <c r="P29" t="s">
        <v>48</v>
      </c>
      <c r="Q29">
        <v>10</v>
      </c>
      <c r="R29" t="s">
        <v>49</v>
      </c>
      <c r="S29">
        <v>33.33</v>
      </c>
    </row>
    <row r="30" spans="1:19" x14ac:dyDescent="0.3">
      <c r="A30">
        <v>43</v>
      </c>
      <c r="B30">
        <v>51100</v>
      </c>
      <c r="C30">
        <v>222.71100000000001</v>
      </c>
      <c r="D30">
        <v>14.053000000000001</v>
      </c>
      <c r="E30">
        <v>8.3889999999999993</v>
      </c>
      <c r="F30">
        <v>26.337</v>
      </c>
      <c r="G30">
        <v>45.784999999999997</v>
      </c>
      <c r="H30">
        <v>11.808</v>
      </c>
      <c r="I30">
        <v>22.535</v>
      </c>
      <c r="J30">
        <v>23.899000000000001</v>
      </c>
      <c r="K30">
        <v>11.682</v>
      </c>
      <c r="L30">
        <v>6.3330000000000002</v>
      </c>
      <c r="M30">
        <v>0</v>
      </c>
      <c r="N30">
        <v>0</v>
      </c>
      <c r="O30">
        <v>1</v>
      </c>
      <c r="P30" t="s">
        <v>48</v>
      </c>
      <c r="Q30">
        <v>12</v>
      </c>
      <c r="R30" t="s">
        <v>54</v>
      </c>
      <c r="S30">
        <v>50</v>
      </c>
    </row>
    <row r="31" spans="1:19" x14ac:dyDescent="0.3">
      <c r="A31">
        <v>44</v>
      </c>
      <c r="B31">
        <v>47800</v>
      </c>
      <c r="C31">
        <v>244.04900000000001</v>
      </c>
      <c r="D31">
        <v>37.83</v>
      </c>
      <c r="E31">
        <v>27.978000000000002</v>
      </c>
      <c r="F31">
        <v>20.472999999999999</v>
      </c>
      <c r="G31">
        <v>22.733000000000001</v>
      </c>
      <c r="H31">
        <v>38.689</v>
      </c>
      <c r="I31">
        <v>33.145000000000003</v>
      </c>
      <c r="J31">
        <v>18.152000000000001</v>
      </c>
      <c r="K31">
        <v>21.542000000000002</v>
      </c>
      <c r="L31">
        <v>23.503</v>
      </c>
      <c r="M31">
        <v>0</v>
      </c>
      <c r="N31">
        <v>0</v>
      </c>
      <c r="O31">
        <v>1</v>
      </c>
      <c r="P31" t="s">
        <v>48</v>
      </c>
      <c r="Q31">
        <v>10</v>
      </c>
      <c r="R31" t="s">
        <v>25</v>
      </c>
      <c r="S31">
        <v>50</v>
      </c>
    </row>
    <row r="32" spans="1:19" x14ac:dyDescent="0.3">
      <c r="A32">
        <v>45</v>
      </c>
      <c r="B32">
        <v>51100</v>
      </c>
      <c r="C32">
        <v>107.72</v>
      </c>
      <c r="D32">
        <v>12.177</v>
      </c>
      <c r="E32">
        <v>12.32</v>
      </c>
      <c r="F32">
        <v>16.102</v>
      </c>
      <c r="G32">
        <v>12.342000000000001</v>
      </c>
      <c r="H32">
        <v>14.9</v>
      </c>
      <c r="I32">
        <v>11.162000000000001</v>
      </c>
      <c r="J32">
        <v>13.039</v>
      </c>
      <c r="K32">
        <v>10.353999999999999</v>
      </c>
      <c r="L32">
        <v>5.32</v>
      </c>
      <c r="M32">
        <v>0</v>
      </c>
      <c r="N32">
        <v>0</v>
      </c>
      <c r="O32">
        <v>1</v>
      </c>
      <c r="P32" t="s">
        <v>48</v>
      </c>
      <c r="Q32">
        <v>12</v>
      </c>
      <c r="R32" t="s">
        <v>57</v>
      </c>
      <c r="S32">
        <v>33.33</v>
      </c>
    </row>
    <row r="33" spans="1:19" x14ac:dyDescent="0.3">
      <c r="A33">
        <v>46</v>
      </c>
      <c r="B33">
        <v>47800</v>
      </c>
      <c r="C33">
        <v>310.35000000000002</v>
      </c>
      <c r="D33">
        <v>43.661999999999999</v>
      </c>
      <c r="E33">
        <v>43.892000000000003</v>
      </c>
      <c r="F33">
        <v>27.55</v>
      </c>
      <c r="G33">
        <v>33.396000000000001</v>
      </c>
      <c r="H33">
        <v>45.054000000000002</v>
      </c>
      <c r="I33">
        <v>27.463999999999999</v>
      </c>
      <c r="J33">
        <v>51.713999999999999</v>
      </c>
      <c r="K33">
        <v>19.945</v>
      </c>
      <c r="L33">
        <v>17.670000000000002</v>
      </c>
      <c r="M33">
        <v>0</v>
      </c>
      <c r="N33">
        <v>0</v>
      </c>
      <c r="O33">
        <v>1</v>
      </c>
      <c r="P33" t="s">
        <v>48</v>
      </c>
      <c r="Q33">
        <v>9</v>
      </c>
      <c r="R33" t="s">
        <v>54</v>
      </c>
      <c r="S33">
        <v>50</v>
      </c>
    </row>
    <row r="34" spans="1:19" x14ac:dyDescent="0.3">
      <c r="A34">
        <v>47</v>
      </c>
      <c r="B34">
        <v>51200</v>
      </c>
      <c r="C34">
        <v>385.07499999999999</v>
      </c>
      <c r="D34">
        <v>58.707999999999998</v>
      </c>
      <c r="E34">
        <v>51.575000000000003</v>
      </c>
      <c r="F34">
        <v>42.118000000000002</v>
      </c>
      <c r="G34">
        <v>31.658000000000001</v>
      </c>
      <c r="H34">
        <v>74.676000000000002</v>
      </c>
      <c r="I34">
        <v>34.350999999999999</v>
      </c>
      <c r="J34">
        <v>12.457000000000001</v>
      </c>
      <c r="K34">
        <v>27.298999999999999</v>
      </c>
      <c r="L34">
        <v>17.501999999999999</v>
      </c>
      <c r="M34">
        <v>0</v>
      </c>
      <c r="N34">
        <v>0</v>
      </c>
      <c r="O34">
        <v>1</v>
      </c>
      <c r="P34" t="s">
        <v>48</v>
      </c>
      <c r="Q34">
        <v>11</v>
      </c>
      <c r="R34" t="s">
        <v>51</v>
      </c>
      <c r="S34">
        <v>50</v>
      </c>
    </row>
    <row r="35" spans="1:19" x14ac:dyDescent="0.3">
      <c r="A35">
        <v>48</v>
      </c>
      <c r="B35">
        <v>48400</v>
      </c>
      <c r="C35">
        <v>286.33999999999997</v>
      </c>
      <c r="D35">
        <v>36.72</v>
      </c>
      <c r="E35">
        <v>48.832999999999998</v>
      </c>
      <c r="F35">
        <v>25.885999999999999</v>
      </c>
      <c r="G35">
        <v>26.484999999999999</v>
      </c>
      <c r="H35">
        <v>46.25</v>
      </c>
      <c r="I35">
        <v>29.306000000000001</v>
      </c>
      <c r="J35">
        <v>39.503</v>
      </c>
      <c r="K35">
        <v>21.983000000000001</v>
      </c>
      <c r="L35">
        <v>11.371</v>
      </c>
      <c r="M35">
        <v>0</v>
      </c>
      <c r="N35">
        <v>0</v>
      </c>
      <c r="O35">
        <v>1</v>
      </c>
      <c r="P35" t="s">
        <v>48</v>
      </c>
      <c r="Q35">
        <v>9</v>
      </c>
      <c r="R35" t="s">
        <v>54</v>
      </c>
      <c r="S35">
        <v>50</v>
      </c>
    </row>
    <row r="36" spans="1:19" x14ac:dyDescent="0.3">
      <c r="A36">
        <v>49</v>
      </c>
      <c r="B36">
        <v>48300</v>
      </c>
      <c r="C36">
        <v>302.56900000000002</v>
      </c>
      <c r="D36">
        <v>30.129000000000001</v>
      </c>
      <c r="E36">
        <v>46.146000000000001</v>
      </c>
      <c r="F36">
        <v>29.734999999999999</v>
      </c>
      <c r="G36">
        <v>41.011000000000003</v>
      </c>
      <c r="H36">
        <v>38.566000000000003</v>
      </c>
      <c r="I36">
        <v>37.151000000000003</v>
      </c>
      <c r="J36">
        <v>39.423999999999999</v>
      </c>
      <c r="K36">
        <v>26.251000000000001</v>
      </c>
      <c r="L36">
        <v>14.153</v>
      </c>
      <c r="M36">
        <v>0</v>
      </c>
      <c r="N36">
        <v>0</v>
      </c>
      <c r="O36">
        <v>1</v>
      </c>
      <c r="P36" t="s">
        <v>48</v>
      </c>
      <c r="Q36">
        <v>7</v>
      </c>
      <c r="R36" t="s">
        <v>50</v>
      </c>
      <c r="S36">
        <v>50</v>
      </c>
    </row>
    <row r="37" spans="1:19" x14ac:dyDescent="0.3">
      <c r="A37">
        <v>5</v>
      </c>
      <c r="B37">
        <v>50100</v>
      </c>
      <c r="C37">
        <v>301.27199999999999</v>
      </c>
      <c r="D37">
        <v>61.188000000000002</v>
      </c>
      <c r="E37">
        <v>26.725999999999999</v>
      </c>
      <c r="F37">
        <v>17.245999999999999</v>
      </c>
      <c r="G37">
        <v>20.459</v>
      </c>
      <c r="H37">
        <v>16.2</v>
      </c>
      <c r="I37">
        <v>37.042000000000002</v>
      </c>
      <c r="J37">
        <v>30.753</v>
      </c>
      <c r="K37">
        <v>24.963000000000001</v>
      </c>
      <c r="L37">
        <v>7.9269999999999996</v>
      </c>
      <c r="M37">
        <v>0</v>
      </c>
      <c r="N37">
        <v>0</v>
      </c>
      <c r="O37">
        <v>1</v>
      </c>
      <c r="P37" t="s">
        <v>48</v>
      </c>
      <c r="Q37">
        <v>9</v>
      </c>
      <c r="R37" t="s">
        <v>25</v>
      </c>
      <c r="S37">
        <v>50</v>
      </c>
    </row>
    <row r="38" spans="1:19" x14ac:dyDescent="0.3">
      <c r="A38">
        <v>50</v>
      </c>
      <c r="B38">
        <v>48200</v>
      </c>
      <c r="C38">
        <v>292.06</v>
      </c>
      <c r="D38">
        <v>36.695999999999998</v>
      </c>
      <c r="E38">
        <v>48.682000000000002</v>
      </c>
      <c r="F38">
        <v>24.762</v>
      </c>
      <c r="G38">
        <v>24.4</v>
      </c>
      <c r="H38">
        <v>42.847000000000001</v>
      </c>
      <c r="I38">
        <v>30.637</v>
      </c>
      <c r="J38">
        <v>56.371000000000002</v>
      </c>
      <c r="K38">
        <v>18.071999999999999</v>
      </c>
      <c r="L38">
        <v>9.5869999999999997</v>
      </c>
      <c r="M38">
        <v>0</v>
      </c>
      <c r="N38">
        <v>0</v>
      </c>
      <c r="O38">
        <v>1</v>
      </c>
      <c r="P38" t="s">
        <v>48</v>
      </c>
      <c r="Q38">
        <v>8</v>
      </c>
      <c r="R38" t="s">
        <v>54</v>
      </c>
      <c r="S38">
        <v>50</v>
      </c>
    </row>
    <row r="39" spans="1:19" x14ac:dyDescent="0.3">
      <c r="A39">
        <v>51</v>
      </c>
      <c r="B39">
        <v>48800</v>
      </c>
      <c r="C39">
        <v>334.22300000000001</v>
      </c>
      <c r="D39">
        <v>40.927</v>
      </c>
      <c r="E39">
        <v>56.582000000000001</v>
      </c>
      <c r="F39">
        <v>21.018999999999998</v>
      </c>
      <c r="G39">
        <v>33.735999999999997</v>
      </c>
      <c r="H39">
        <v>61.935000000000002</v>
      </c>
      <c r="I39">
        <v>37.694000000000003</v>
      </c>
      <c r="J39">
        <v>39.429000000000002</v>
      </c>
      <c r="K39">
        <v>33.405999999999999</v>
      </c>
      <c r="L39">
        <v>9.4909999999999997</v>
      </c>
      <c r="M39">
        <v>0</v>
      </c>
      <c r="N39">
        <v>0</v>
      </c>
      <c r="O39">
        <v>1</v>
      </c>
      <c r="P39" t="s">
        <v>48</v>
      </c>
      <c r="Q39">
        <v>8</v>
      </c>
      <c r="R39" t="s">
        <v>56</v>
      </c>
      <c r="S39">
        <v>33.33</v>
      </c>
    </row>
    <row r="40" spans="1:19" x14ac:dyDescent="0.3">
      <c r="A40">
        <v>52</v>
      </c>
      <c r="B40">
        <v>47400</v>
      </c>
      <c r="C40">
        <v>257.83800000000002</v>
      </c>
      <c r="D40">
        <v>46.055</v>
      </c>
      <c r="E40">
        <v>21.568000000000001</v>
      </c>
      <c r="F40">
        <v>12.010999999999999</v>
      </c>
      <c r="G40">
        <v>12.172000000000001</v>
      </c>
      <c r="H40">
        <v>22.466000000000001</v>
      </c>
      <c r="I40">
        <v>22.687000000000001</v>
      </c>
      <c r="J40">
        <v>24.146999999999998</v>
      </c>
      <c r="K40">
        <v>24.256</v>
      </c>
      <c r="L40">
        <v>14.363</v>
      </c>
      <c r="M40">
        <v>0</v>
      </c>
      <c r="N40">
        <v>0</v>
      </c>
      <c r="O40">
        <v>1</v>
      </c>
      <c r="P40" t="s">
        <v>48</v>
      </c>
      <c r="Q40">
        <v>8</v>
      </c>
      <c r="R40" t="s">
        <v>50</v>
      </c>
      <c r="S40">
        <v>50</v>
      </c>
    </row>
    <row r="41" spans="1:19" x14ac:dyDescent="0.3">
      <c r="A41">
        <v>53</v>
      </c>
      <c r="B41">
        <v>49200</v>
      </c>
      <c r="C41">
        <v>254.02199999999999</v>
      </c>
      <c r="D41">
        <v>41.603999999999999</v>
      </c>
      <c r="E41">
        <v>43.533999999999999</v>
      </c>
      <c r="F41">
        <v>32.421999999999997</v>
      </c>
      <c r="G41">
        <v>22.786999999999999</v>
      </c>
      <c r="H41">
        <v>39.994</v>
      </c>
      <c r="I41">
        <v>27.542999999999999</v>
      </c>
      <c r="J41">
        <v>24.716000000000001</v>
      </c>
      <c r="K41">
        <v>14.634</v>
      </c>
      <c r="L41">
        <v>6.7839999999999998</v>
      </c>
      <c r="M41">
        <v>0</v>
      </c>
      <c r="N41">
        <v>0</v>
      </c>
      <c r="O41">
        <v>1</v>
      </c>
      <c r="P41" t="s">
        <v>48</v>
      </c>
      <c r="Q41">
        <v>11</v>
      </c>
      <c r="R41" t="s">
        <v>50</v>
      </c>
      <c r="S41">
        <v>50</v>
      </c>
    </row>
    <row r="42" spans="1:19" x14ac:dyDescent="0.3">
      <c r="A42">
        <v>56</v>
      </c>
      <c r="B42">
        <v>47400</v>
      </c>
      <c r="C42">
        <v>265.47000000000003</v>
      </c>
      <c r="D42">
        <v>46.597000000000001</v>
      </c>
      <c r="E42">
        <v>30.126999999999999</v>
      </c>
      <c r="F42">
        <v>22.928000000000001</v>
      </c>
      <c r="G42">
        <v>21.248000000000001</v>
      </c>
      <c r="H42">
        <v>36.911999999999999</v>
      </c>
      <c r="I42">
        <v>38.688000000000002</v>
      </c>
      <c r="J42">
        <v>39.399000000000001</v>
      </c>
      <c r="K42">
        <v>16.103999999999999</v>
      </c>
      <c r="L42">
        <v>13.464</v>
      </c>
      <c r="M42">
        <v>0</v>
      </c>
      <c r="N42">
        <v>0</v>
      </c>
      <c r="O42">
        <v>1</v>
      </c>
      <c r="P42" t="s">
        <v>48</v>
      </c>
      <c r="Q42">
        <v>7</v>
      </c>
      <c r="R42" t="s">
        <v>55</v>
      </c>
      <c r="S42">
        <v>33.33</v>
      </c>
    </row>
    <row r="43" spans="1:19" x14ac:dyDescent="0.3">
      <c r="A43">
        <v>57</v>
      </c>
      <c r="B43">
        <v>49200</v>
      </c>
      <c r="C43">
        <v>385.21300000000002</v>
      </c>
      <c r="D43">
        <v>31.779</v>
      </c>
      <c r="E43">
        <v>21.577000000000002</v>
      </c>
      <c r="F43">
        <v>30.709</v>
      </c>
      <c r="G43">
        <v>22.702000000000002</v>
      </c>
      <c r="H43">
        <v>68.867999999999995</v>
      </c>
      <c r="I43">
        <v>44.518000000000001</v>
      </c>
      <c r="J43">
        <v>92.664000000000001</v>
      </c>
      <c r="K43">
        <v>20.167999999999999</v>
      </c>
      <c r="L43">
        <v>15.297000000000001</v>
      </c>
      <c r="M43">
        <v>0</v>
      </c>
      <c r="N43">
        <v>0</v>
      </c>
      <c r="O43">
        <v>1</v>
      </c>
      <c r="P43" t="s">
        <v>48</v>
      </c>
      <c r="Q43">
        <v>12</v>
      </c>
      <c r="R43" t="s">
        <v>58</v>
      </c>
      <c r="S43">
        <v>33.33</v>
      </c>
    </row>
    <row r="44" spans="1:19" x14ac:dyDescent="0.3">
      <c r="A44">
        <v>6</v>
      </c>
      <c r="B44">
        <v>46500</v>
      </c>
      <c r="C44">
        <v>345.279</v>
      </c>
      <c r="D44">
        <v>74.125</v>
      </c>
      <c r="E44">
        <v>36.868000000000002</v>
      </c>
      <c r="F44">
        <v>51.475999999999999</v>
      </c>
      <c r="G44">
        <v>21.914999999999999</v>
      </c>
      <c r="H44">
        <v>31.079000000000001</v>
      </c>
      <c r="I44">
        <v>35.686999999999998</v>
      </c>
      <c r="J44">
        <v>50.564999999999998</v>
      </c>
      <c r="K44">
        <v>20.004000000000001</v>
      </c>
      <c r="L44">
        <v>23.552</v>
      </c>
      <c r="M44">
        <v>0</v>
      </c>
      <c r="N44">
        <v>1</v>
      </c>
      <c r="O44">
        <v>1</v>
      </c>
      <c r="P44" t="s">
        <v>48</v>
      </c>
      <c r="Q44">
        <v>9</v>
      </c>
      <c r="R44" t="s">
        <v>59</v>
      </c>
      <c r="S44">
        <v>33.33</v>
      </c>
    </row>
    <row r="45" spans="1:19" x14ac:dyDescent="0.3">
      <c r="A45">
        <v>8</v>
      </c>
      <c r="B45">
        <v>50500</v>
      </c>
      <c r="C45">
        <v>404.54300000000001</v>
      </c>
      <c r="D45">
        <v>51.917999999999999</v>
      </c>
      <c r="E45">
        <v>75.022000000000006</v>
      </c>
      <c r="F45">
        <v>23.405999999999999</v>
      </c>
      <c r="G45">
        <v>98.388999999999996</v>
      </c>
      <c r="H45">
        <v>50.454999999999998</v>
      </c>
      <c r="I45">
        <v>32.052</v>
      </c>
      <c r="J45">
        <v>33.203000000000003</v>
      </c>
      <c r="K45">
        <v>31.15</v>
      </c>
      <c r="L45">
        <v>8.9459999999999997</v>
      </c>
      <c r="M45">
        <v>0</v>
      </c>
      <c r="N45">
        <v>0</v>
      </c>
      <c r="O45">
        <v>1</v>
      </c>
      <c r="P45" t="s">
        <v>48</v>
      </c>
      <c r="Q45">
        <v>11</v>
      </c>
      <c r="R45" t="s">
        <v>51</v>
      </c>
      <c r="S45">
        <v>50</v>
      </c>
    </row>
    <row r="46" spans="1:19" x14ac:dyDescent="0.3">
      <c r="A46">
        <v>9</v>
      </c>
      <c r="B46">
        <v>48800</v>
      </c>
      <c r="C46">
        <v>211.76400000000001</v>
      </c>
      <c r="D46">
        <v>38.087000000000003</v>
      </c>
      <c r="E46">
        <v>25.858000000000001</v>
      </c>
      <c r="F46">
        <v>20.983000000000001</v>
      </c>
      <c r="G46">
        <v>21.667999999999999</v>
      </c>
      <c r="H46">
        <v>32.768999999999998</v>
      </c>
      <c r="I46">
        <v>26.315000000000001</v>
      </c>
      <c r="J46">
        <v>21.02</v>
      </c>
      <c r="K46">
        <v>15.487</v>
      </c>
      <c r="L46">
        <v>9.5730000000000004</v>
      </c>
      <c r="M46">
        <v>0</v>
      </c>
      <c r="N46">
        <v>0</v>
      </c>
      <c r="O46">
        <v>1</v>
      </c>
      <c r="P46" t="s">
        <v>48</v>
      </c>
      <c r="Q46">
        <v>8</v>
      </c>
      <c r="R46" t="s">
        <v>60</v>
      </c>
      <c r="S46">
        <v>33.33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6"/>
  <sheetViews>
    <sheetView topLeftCell="A34" workbookViewId="0">
      <selection sqref="A1:K46"/>
    </sheetView>
  </sheetViews>
  <sheetFormatPr defaultRowHeight="14.4" x14ac:dyDescent="0.3"/>
  <sheetData>
    <row r="1" spans="1:17" x14ac:dyDescent="0.3">
      <c r="A1" t="s">
        <v>12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</row>
    <row r="2" spans="1:17" x14ac:dyDescent="0.3">
      <c r="A2">
        <v>1</v>
      </c>
      <c r="B2">
        <v>3</v>
      </c>
      <c r="C2">
        <v>4</v>
      </c>
      <c r="D2">
        <v>4</v>
      </c>
      <c r="E2">
        <v>4</v>
      </c>
      <c r="F2">
        <v>3</v>
      </c>
      <c r="G2">
        <v>3</v>
      </c>
      <c r="H2">
        <v>3</v>
      </c>
      <c r="I2">
        <v>4</v>
      </c>
      <c r="J2">
        <v>4</v>
      </c>
      <c r="K2">
        <v>4</v>
      </c>
      <c r="L2" t="s">
        <v>77</v>
      </c>
      <c r="M2" t="s">
        <v>78</v>
      </c>
      <c r="N2" t="s">
        <v>79</v>
      </c>
      <c r="O2" t="s">
        <v>80</v>
      </c>
      <c r="P2" t="s">
        <v>81</v>
      </c>
      <c r="Q2" t="s">
        <v>81</v>
      </c>
    </row>
    <row r="3" spans="1:17" x14ac:dyDescent="0.3">
      <c r="A3">
        <v>10</v>
      </c>
      <c r="B3">
        <v>3</v>
      </c>
      <c r="C3">
        <v>3</v>
      </c>
      <c r="D3">
        <v>3</v>
      </c>
      <c r="E3">
        <v>4</v>
      </c>
      <c r="F3">
        <v>4</v>
      </c>
      <c r="G3">
        <v>3</v>
      </c>
      <c r="H3">
        <v>4</v>
      </c>
      <c r="I3">
        <v>4</v>
      </c>
      <c r="J3">
        <v>4</v>
      </c>
      <c r="K3">
        <v>4</v>
      </c>
      <c r="L3" t="s">
        <v>82</v>
      </c>
      <c r="M3" t="s">
        <v>83</v>
      </c>
      <c r="N3" t="s">
        <v>79</v>
      </c>
      <c r="O3" t="s">
        <v>81</v>
      </c>
      <c r="P3" t="s">
        <v>81</v>
      </c>
      <c r="Q3" t="s">
        <v>81</v>
      </c>
    </row>
    <row r="4" spans="1:17" x14ac:dyDescent="0.3">
      <c r="A4">
        <v>11</v>
      </c>
      <c r="B4">
        <v>1</v>
      </c>
      <c r="C4">
        <v>4</v>
      </c>
      <c r="D4">
        <v>2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 t="s">
        <v>84</v>
      </c>
      <c r="M4" t="s">
        <v>85</v>
      </c>
      <c r="N4" t="s">
        <v>79</v>
      </c>
      <c r="O4" t="s">
        <v>81</v>
      </c>
      <c r="P4" t="s">
        <v>81</v>
      </c>
      <c r="Q4" t="s">
        <v>81</v>
      </c>
    </row>
    <row r="5" spans="1:17" x14ac:dyDescent="0.3">
      <c r="A5">
        <v>12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2</v>
      </c>
      <c r="I5">
        <v>4</v>
      </c>
      <c r="J5">
        <v>4</v>
      </c>
      <c r="K5">
        <v>4</v>
      </c>
      <c r="L5" t="s">
        <v>77</v>
      </c>
      <c r="M5" t="s">
        <v>83</v>
      </c>
      <c r="N5" t="s">
        <v>79</v>
      </c>
      <c r="O5" t="s">
        <v>81</v>
      </c>
      <c r="P5" t="s">
        <v>81</v>
      </c>
      <c r="Q5" t="s">
        <v>81</v>
      </c>
    </row>
    <row r="6" spans="1:17" x14ac:dyDescent="0.3">
      <c r="A6">
        <v>13</v>
      </c>
      <c r="B6">
        <v>2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 t="s">
        <v>82</v>
      </c>
      <c r="M6" t="s">
        <v>85</v>
      </c>
      <c r="N6" t="s">
        <v>79</v>
      </c>
      <c r="O6" t="s">
        <v>80</v>
      </c>
      <c r="P6" t="s">
        <v>81</v>
      </c>
      <c r="Q6" t="s">
        <v>81</v>
      </c>
    </row>
    <row r="7" spans="1:17" x14ac:dyDescent="0.3">
      <c r="A7">
        <v>14</v>
      </c>
      <c r="B7">
        <v>3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 t="s">
        <v>77</v>
      </c>
      <c r="M7" t="s">
        <v>85</v>
      </c>
      <c r="N7" t="s">
        <v>79</v>
      </c>
      <c r="O7" t="s">
        <v>80</v>
      </c>
      <c r="P7" t="s">
        <v>80</v>
      </c>
      <c r="Q7" t="s">
        <v>81</v>
      </c>
    </row>
    <row r="8" spans="1:17" x14ac:dyDescent="0.3">
      <c r="A8">
        <v>15</v>
      </c>
      <c r="B8">
        <v>3</v>
      </c>
      <c r="C8">
        <v>4</v>
      </c>
      <c r="D8">
        <v>4</v>
      </c>
      <c r="E8">
        <v>4</v>
      </c>
      <c r="F8">
        <v>3</v>
      </c>
      <c r="G8">
        <v>4</v>
      </c>
      <c r="H8">
        <v>4</v>
      </c>
      <c r="I8">
        <v>4</v>
      </c>
      <c r="J8">
        <v>4</v>
      </c>
      <c r="K8">
        <v>4</v>
      </c>
      <c r="L8" t="s">
        <v>82</v>
      </c>
      <c r="M8" t="s">
        <v>83</v>
      </c>
      <c r="N8" t="s">
        <v>86</v>
      </c>
      <c r="O8" t="s">
        <v>81</v>
      </c>
      <c r="P8" t="s">
        <v>81</v>
      </c>
      <c r="Q8" t="s">
        <v>81</v>
      </c>
    </row>
    <row r="9" spans="1:17" x14ac:dyDescent="0.3">
      <c r="A9">
        <v>17</v>
      </c>
      <c r="B9">
        <v>3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J9">
        <v>4</v>
      </c>
      <c r="K9">
        <v>3</v>
      </c>
      <c r="L9" t="s">
        <v>82</v>
      </c>
      <c r="M9" t="s">
        <v>83</v>
      </c>
      <c r="N9" t="s">
        <v>79</v>
      </c>
      <c r="O9" t="s">
        <v>81</v>
      </c>
      <c r="P9" t="s">
        <v>81</v>
      </c>
      <c r="Q9" t="s">
        <v>81</v>
      </c>
    </row>
    <row r="10" spans="1:17" x14ac:dyDescent="0.3">
      <c r="A10">
        <v>18</v>
      </c>
      <c r="B10">
        <v>2</v>
      </c>
      <c r="C10">
        <v>4</v>
      </c>
      <c r="D10">
        <v>3</v>
      </c>
      <c r="E10">
        <v>4</v>
      </c>
      <c r="F10">
        <v>3</v>
      </c>
      <c r="G10">
        <v>3</v>
      </c>
      <c r="H10">
        <v>4</v>
      </c>
      <c r="I10">
        <v>4</v>
      </c>
      <c r="J10">
        <v>3</v>
      </c>
      <c r="K10">
        <v>4</v>
      </c>
      <c r="L10" t="s">
        <v>84</v>
      </c>
      <c r="M10" t="s">
        <v>85</v>
      </c>
      <c r="N10" t="s">
        <v>79</v>
      </c>
      <c r="O10" t="s">
        <v>80</v>
      </c>
      <c r="P10" t="s">
        <v>80</v>
      </c>
      <c r="Q10" t="s">
        <v>81</v>
      </c>
    </row>
    <row r="11" spans="1:17" x14ac:dyDescent="0.3">
      <c r="A11">
        <v>2</v>
      </c>
      <c r="B11">
        <v>4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 t="s">
        <v>77</v>
      </c>
      <c r="M11" t="s">
        <v>83</v>
      </c>
      <c r="N11" t="s">
        <v>79</v>
      </c>
      <c r="O11" t="s">
        <v>80</v>
      </c>
      <c r="P11" t="s">
        <v>80</v>
      </c>
      <c r="Q11" t="s">
        <v>81</v>
      </c>
    </row>
    <row r="12" spans="1:17" x14ac:dyDescent="0.3">
      <c r="A12">
        <v>20</v>
      </c>
      <c r="B12">
        <v>1</v>
      </c>
      <c r="C12">
        <v>4</v>
      </c>
      <c r="D12">
        <v>3</v>
      </c>
      <c r="E12">
        <v>4</v>
      </c>
      <c r="F12">
        <v>3</v>
      </c>
      <c r="G12">
        <v>3</v>
      </c>
      <c r="H12">
        <v>3</v>
      </c>
      <c r="I12">
        <v>4</v>
      </c>
      <c r="J12">
        <v>3</v>
      </c>
      <c r="K12">
        <v>4</v>
      </c>
      <c r="L12" t="s">
        <v>82</v>
      </c>
      <c r="M12" t="s">
        <v>85</v>
      </c>
      <c r="N12" t="s">
        <v>79</v>
      </c>
      <c r="O12" t="s">
        <v>80</v>
      </c>
      <c r="P12" t="s">
        <v>81</v>
      </c>
      <c r="Q12" t="s">
        <v>80</v>
      </c>
    </row>
    <row r="13" spans="1:17" x14ac:dyDescent="0.3">
      <c r="A13">
        <v>22</v>
      </c>
      <c r="B13">
        <v>4</v>
      </c>
      <c r="C13">
        <v>4</v>
      </c>
      <c r="D13">
        <v>4</v>
      </c>
      <c r="E13">
        <v>4</v>
      </c>
      <c r="F13">
        <v>4</v>
      </c>
      <c r="G13">
        <v>3</v>
      </c>
      <c r="H13">
        <v>4</v>
      </c>
      <c r="I13">
        <v>4</v>
      </c>
      <c r="J13">
        <v>4</v>
      </c>
      <c r="K13">
        <v>4</v>
      </c>
      <c r="L13" t="s">
        <v>77</v>
      </c>
      <c r="M13" t="s">
        <v>78</v>
      </c>
      <c r="N13" t="s">
        <v>79</v>
      </c>
      <c r="O13" t="s">
        <v>80</v>
      </c>
      <c r="P13" t="s">
        <v>81</v>
      </c>
      <c r="Q13" t="s">
        <v>81</v>
      </c>
    </row>
    <row r="14" spans="1:17" x14ac:dyDescent="0.3">
      <c r="A14">
        <v>24</v>
      </c>
      <c r="B14">
        <v>3</v>
      </c>
      <c r="C14">
        <v>3</v>
      </c>
      <c r="D14">
        <v>4</v>
      </c>
      <c r="E14">
        <v>4</v>
      </c>
      <c r="F14">
        <v>3</v>
      </c>
      <c r="G14">
        <v>3</v>
      </c>
      <c r="H14">
        <v>4</v>
      </c>
      <c r="I14">
        <v>4</v>
      </c>
      <c r="J14">
        <v>3</v>
      </c>
      <c r="K14">
        <v>4</v>
      </c>
      <c r="L14" t="s">
        <v>82</v>
      </c>
      <c r="M14" t="s">
        <v>78</v>
      </c>
      <c r="N14" t="s">
        <v>79</v>
      </c>
      <c r="O14" t="s">
        <v>80</v>
      </c>
      <c r="P14" t="s">
        <v>81</v>
      </c>
      <c r="Q14" t="s">
        <v>81</v>
      </c>
    </row>
    <row r="15" spans="1:17" x14ac:dyDescent="0.3">
      <c r="A15">
        <v>25</v>
      </c>
      <c r="B15">
        <v>3</v>
      </c>
      <c r="C15">
        <v>4</v>
      </c>
      <c r="D15">
        <v>4</v>
      </c>
      <c r="E15">
        <v>4</v>
      </c>
      <c r="F15">
        <v>3</v>
      </c>
      <c r="G15">
        <v>4</v>
      </c>
      <c r="H15">
        <v>4</v>
      </c>
      <c r="I15">
        <v>4</v>
      </c>
      <c r="J15">
        <v>4</v>
      </c>
      <c r="K15">
        <v>4</v>
      </c>
      <c r="L15" t="s">
        <v>82</v>
      </c>
      <c r="M15" t="s">
        <v>83</v>
      </c>
      <c r="N15" t="s">
        <v>79</v>
      </c>
      <c r="O15" t="s">
        <v>81</v>
      </c>
      <c r="P15" t="s">
        <v>81</v>
      </c>
      <c r="Q15" t="s">
        <v>81</v>
      </c>
    </row>
    <row r="16" spans="1:17" x14ac:dyDescent="0.3">
      <c r="A16">
        <v>26</v>
      </c>
      <c r="B16">
        <v>3</v>
      </c>
      <c r="C16">
        <v>4</v>
      </c>
      <c r="D16">
        <v>3</v>
      </c>
      <c r="E16">
        <v>4</v>
      </c>
      <c r="F16">
        <v>3</v>
      </c>
      <c r="G16">
        <v>4</v>
      </c>
      <c r="H16">
        <v>3</v>
      </c>
      <c r="I16">
        <v>3</v>
      </c>
      <c r="J16">
        <v>3</v>
      </c>
      <c r="K16">
        <v>4</v>
      </c>
      <c r="L16" t="s">
        <v>82</v>
      </c>
      <c r="M16" t="s">
        <v>83</v>
      </c>
      <c r="N16" t="s">
        <v>79</v>
      </c>
      <c r="O16" t="s">
        <v>80</v>
      </c>
      <c r="P16" t="s">
        <v>80</v>
      </c>
      <c r="Q16" t="s">
        <v>80</v>
      </c>
    </row>
    <row r="17" spans="1:17" x14ac:dyDescent="0.3">
      <c r="A17">
        <v>27</v>
      </c>
      <c r="B17">
        <v>1</v>
      </c>
      <c r="C17">
        <v>4</v>
      </c>
      <c r="D17">
        <v>1</v>
      </c>
      <c r="E17">
        <v>4</v>
      </c>
      <c r="F17">
        <v>3</v>
      </c>
      <c r="G17">
        <v>0</v>
      </c>
      <c r="H17">
        <v>3</v>
      </c>
      <c r="I17">
        <v>4</v>
      </c>
      <c r="J17">
        <v>4</v>
      </c>
      <c r="K17">
        <v>4</v>
      </c>
      <c r="L17" t="s">
        <v>84</v>
      </c>
      <c r="M17" t="s">
        <v>85</v>
      </c>
      <c r="N17" t="s">
        <v>79</v>
      </c>
      <c r="O17" t="s">
        <v>81</v>
      </c>
      <c r="P17" t="s">
        <v>81</v>
      </c>
      <c r="Q17" t="s">
        <v>81</v>
      </c>
    </row>
    <row r="18" spans="1:17" x14ac:dyDescent="0.3">
      <c r="A18">
        <v>28</v>
      </c>
      <c r="B18">
        <v>1</v>
      </c>
      <c r="C18">
        <v>4</v>
      </c>
      <c r="D18">
        <v>4</v>
      </c>
      <c r="E18">
        <v>4</v>
      </c>
      <c r="F18">
        <v>3</v>
      </c>
      <c r="G18">
        <v>3</v>
      </c>
      <c r="H18">
        <v>3</v>
      </c>
      <c r="I18">
        <v>3</v>
      </c>
      <c r="J18">
        <v>4</v>
      </c>
      <c r="K18">
        <v>4</v>
      </c>
      <c r="L18" t="s">
        <v>82</v>
      </c>
      <c r="M18" t="s">
        <v>83</v>
      </c>
      <c r="N18" t="s">
        <v>79</v>
      </c>
      <c r="O18" t="s">
        <v>80</v>
      </c>
      <c r="P18" t="s">
        <v>80</v>
      </c>
      <c r="Q18" t="s">
        <v>80</v>
      </c>
    </row>
    <row r="19" spans="1:17" x14ac:dyDescent="0.3">
      <c r="A19">
        <v>29</v>
      </c>
      <c r="B19">
        <v>1</v>
      </c>
      <c r="C19">
        <v>3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 t="s">
        <v>84</v>
      </c>
      <c r="M19" t="s">
        <v>83</v>
      </c>
      <c r="N19" t="s">
        <v>79</v>
      </c>
      <c r="O19" t="s">
        <v>87</v>
      </c>
      <c r="P19" t="s">
        <v>80</v>
      </c>
      <c r="Q19" t="s">
        <v>81</v>
      </c>
    </row>
    <row r="20" spans="1:17" x14ac:dyDescent="0.3">
      <c r="A20">
        <v>3</v>
      </c>
      <c r="B20">
        <v>3</v>
      </c>
      <c r="C20">
        <v>3</v>
      </c>
      <c r="D20">
        <v>4</v>
      </c>
      <c r="E20">
        <v>4</v>
      </c>
      <c r="F20">
        <v>4</v>
      </c>
      <c r="G20">
        <v>3</v>
      </c>
      <c r="H20">
        <v>4</v>
      </c>
      <c r="I20">
        <v>4</v>
      </c>
      <c r="J20">
        <v>4</v>
      </c>
      <c r="K20">
        <v>4</v>
      </c>
      <c r="L20" t="s">
        <v>77</v>
      </c>
      <c r="M20" t="s">
        <v>78</v>
      </c>
      <c r="N20" t="s">
        <v>79</v>
      </c>
      <c r="O20" t="s">
        <v>81</v>
      </c>
      <c r="P20" t="s">
        <v>81</v>
      </c>
      <c r="Q20" t="s">
        <v>81</v>
      </c>
    </row>
    <row r="21" spans="1:17" x14ac:dyDescent="0.3">
      <c r="A21">
        <v>31</v>
      </c>
      <c r="B21">
        <v>3</v>
      </c>
      <c r="C21">
        <v>4</v>
      </c>
      <c r="D21">
        <v>3</v>
      </c>
      <c r="E21">
        <v>4</v>
      </c>
      <c r="F21">
        <v>3</v>
      </c>
      <c r="G21">
        <v>3</v>
      </c>
      <c r="H21">
        <v>4</v>
      </c>
      <c r="I21">
        <v>4</v>
      </c>
      <c r="J21">
        <v>4</v>
      </c>
      <c r="K21">
        <v>4</v>
      </c>
      <c r="L21" t="s">
        <v>82</v>
      </c>
      <c r="M21" t="s">
        <v>83</v>
      </c>
      <c r="N21" t="s">
        <v>79</v>
      </c>
      <c r="O21" t="s">
        <v>81</v>
      </c>
      <c r="P21" t="s">
        <v>81</v>
      </c>
      <c r="Q21" t="s">
        <v>81</v>
      </c>
    </row>
    <row r="22" spans="1:17" x14ac:dyDescent="0.3">
      <c r="A22">
        <v>33</v>
      </c>
      <c r="B22">
        <v>3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 t="s">
        <v>77</v>
      </c>
      <c r="M22" t="s">
        <v>83</v>
      </c>
      <c r="N22" t="s">
        <v>79</v>
      </c>
      <c r="O22" t="s">
        <v>80</v>
      </c>
      <c r="P22" t="s">
        <v>80</v>
      </c>
      <c r="Q22" t="s">
        <v>81</v>
      </c>
    </row>
    <row r="23" spans="1:17" x14ac:dyDescent="0.3">
      <c r="A23">
        <v>35</v>
      </c>
      <c r="B23">
        <v>3</v>
      </c>
      <c r="C23">
        <v>4</v>
      </c>
      <c r="D23">
        <v>4</v>
      </c>
      <c r="E23">
        <v>4</v>
      </c>
      <c r="F23">
        <v>3</v>
      </c>
      <c r="G23">
        <v>4</v>
      </c>
      <c r="H23">
        <v>4</v>
      </c>
      <c r="I23">
        <v>4</v>
      </c>
      <c r="J23">
        <v>4</v>
      </c>
      <c r="K23">
        <v>4</v>
      </c>
      <c r="L23" t="s">
        <v>82</v>
      </c>
      <c r="M23" t="s">
        <v>85</v>
      </c>
      <c r="N23" t="s">
        <v>79</v>
      </c>
      <c r="O23" t="s">
        <v>81</v>
      </c>
      <c r="P23" t="s">
        <v>81</v>
      </c>
      <c r="Q23" t="s">
        <v>81</v>
      </c>
    </row>
    <row r="24" spans="1:17" x14ac:dyDescent="0.3">
      <c r="A24">
        <v>38</v>
      </c>
      <c r="B24">
        <v>3</v>
      </c>
      <c r="C24">
        <v>4</v>
      </c>
      <c r="D24">
        <v>4</v>
      </c>
      <c r="E24">
        <v>3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 t="s">
        <v>77</v>
      </c>
      <c r="M24" t="s">
        <v>78</v>
      </c>
      <c r="N24" t="s">
        <v>79</v>
      </c>
      <c r="O24" t="s">
        <v>81</v>
      </c>
      <c r="P24" t="s">
        <v>80</v>
      </c>
      <c r="Q24" t="s">
        <v>80</v>
      </c>
    </row>
    <row r="25" spans="1:17" x14ac:dyDescent="0.3">
      <c r="A25">
        <v>39</v>
      </c>
      <c r="B25">
        <v>1</v>
      </c>
      <c r="C25">
        <v>4</v>
      </c>
      <c r="D25">
        <v>3</v>
      </c>
      <c r="E25">
        <v>4</v>
      </c>
      <c r="F25">
        <v>3</v>
      </c>
      <c r="G25">
        <v>3</v>
      </c>
      <c r="H25">
        <v>3</v>
      </c>
      <c r="I25">
        <v>2</v>
      </c>
      <c r="J25">
        <v>3</v>
      </c>
      <c r="K25">
        <v>1</v>
      </c>
      <c r="L25" t="s">
        <v>84</v>
      </c>
      <c r="M25" t="s">
        <v>85</v>
      </c>
      <c r="N25" t="s">
        <v>79</v>
      </c>
      <c r="O25" t="s">
        <v>80</v>
      </c>
      <c r="P25" t="s">
        <v>81</v>
      </c>
      <c r="Q25" t="s">
        <v>81</v>
      </c>
    </row>
    <row r="26" spans="1:17" x14ac:dyDescent="0.3">
      <c r="A26">
        <v>4</v>
      </c>
      <c r="B26">
        <v>3</v>
      </c>
      <c r="C26">
        <v>3</v>
      </c>
      <c r="D26">
        <v>3</v>
      </c>
      <c r="E26">
        <v>1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 t="s">
        <v>77</v>
      </c>
      <c r="M26" t="s">
        <v>83</v>
      </c>
      <c r="N26" t="s">
        <v>79</v>
      </c>
      <c r="O26" t="s">
        <v>80</v>
      </c>
      <c r="P26" t="s">
        <v>81</v>
      </c>
      <c r="Q26" t="s">
        <v>81</v>
      </c>
    </row>
    <row r="27" spans="1:17" x14ac:dyDescent="0.3">
      <c r="A27">
        <v>40</v>
      </c>
      <c r="B27">
        <v>3</v>
      </c>
      <c r="C27">
        <v>3</v>
      </c>
      <c r="D27">
        <v>3</v>
      </c>
      <c r="E27">
        <v>3</v>
      </c>
      <c r="F27">
        <v>3</v>
      </c>
      <c r="G27">
        <v>4</v>
      </c>
      <c r="H27">
        <v>4</v>
      </c>
      <c r="I27">
        <v>3</v>
      </c>
      <c r="J27">
        <v>3</v>
      </c>
      <c r="K27">
        <v>3</v>
      </c>
      <c r="L27" t="s">
        <v>84</v>
      </c>
      <c r="M27" t="s">
        <v>83</v>
      </c>
      <c r="N27" t="s">
        <v>79</v>
      </c>
      <c r="O27" t="s">
        <v>81</v>
      </c>
      <c r="P27" t="s">
        <v>81</v>
      </c>
      <c r="Q27" t="s">
        <v>81</v>
      </c>
    </row>
    <row r="28" spans="1:17" x14ac:dyDescent="0.3">
      <c r="A28">
        <v>41</v>
      </c>
      <c r="B28">
        <v>3</v>
      </c>
      <c r="C28">
        <v>4</v>
      </c>
      <c r="D28">
        <v>4</v>
      </c>
      <c r="E28">
        <v>4</v>
      </c>
      <c r="F28">
        <v>3</v>
      </c>
      <c r="G28">
        <v>4</v>
      </c>
      <c r="H28">
        <v>4</v>
      </c>
      <c r="I28">
        <v>4</v>
      </c>
      <c r="J28">
        <v>4</v>
      </c>
      <c r="K28">
        <v>4</v>
      </c>
      <c r="L28" t="s">
        <v>82</v>
      </c>
      <c r="M28" t="s">
        <v>88</v>
      </c>
      <c r="N28" t="s">
        <v>79</v>
      </c>
      <c r="O28" t="s">
        <v>87</v>
      </c>
      <c r="P28" t="s">
        <v>80</v>
      </c>
      <c r="Q28" t="s">
        <v>81</v>
      </c>
    </row>
    <row r="29" spans="1:17" x14ac:dyDescent="0.3">
      <c r="A29">
        <v>42</v>
      </c>
      <c r="B29">
        <v>2</v>
      </c>
      <c r="C29">
        <v>2</v>
      </c>
      <c r="D29">
        <v>3</v>
      </c>
      <c r="E29">
        <v>3</v>
      </c>
      <c r="F29">
        <v>2</v>
      </c>
      <c r="G29">
        <v>3</v>
      </c>
      <c r="H29">
        <v>4</v>
      </c>
      <c r="I29">
        <v>3</v>
      </c>
      <c r="J29">
        <v>3</v>
      </c>
      <c r="K29">
        <v>3</v>
      </c>
      <c r="L29" t="s">
        <v>82</v>
      </c>
      <c r="M29" t="s">
        <v>85</v>
      </c>
      <c r="N29" t="s">
        <v>79</v>
      </c>
      <c r="O29" t="s">
        <v>80</v>
      </c>
      <c r="P29" t="s">
        <v>81</v>
      </c>
      <c r="Q29" t="s">
        <v>81</v>
      </c>
    </row>
    <row r="30" spans="1:17" x14ac:dyDescent="0.3">
      <c r="A30">
        <v>43</v>
      </c>
      <c r="B30">
        <v>3</v>
      </c>
      <c r="C30">
        <v>3</v>
      </c>
      <c r="D30">
        <v>4</v>
      </c>
      <c r="E30">
        <v>4</v>
      </c>
      <c r="F30">
        <v>3</v>
      </c>
      <c r="G30">
        <v>4</v>
      </c>
      <c r="H30">
        <v>4</v>
      </c>
      <c r="I30">
        <v>3</v>
      </c>
      <c r="J30">
        <v>4</v>
      </c>
      <c r="K30">
        <v>3</v>
      </c>
      <c r="L30" t="s">
        <v>77</v>
      </c>
      <c r="M30" t="s">
        <v>83</v>
      </c>
      <c r="N30" t="s">
        <v>79</v>
      </c>
      <c r="O30" t="s">
        <v>80</v>
      </c>
      <c r="P30" t="s">
        <v>80</v>
      </c>
      <c r="Q30" t="s">
        <v>80</v>
      </c>
    </row>
    <row r="31" spans="1:17" x14ac:dyDescent="0.3">
      <c r="A31">
        <v>44</v>
      </c>
      <c r="B31">
        <v>2</v>
      </c>
      <c r="C31">
        <v>2</v>
      </c>
      <c r="D31">
        <v>4</v>
      </c>
      <c r="E31">
        <v>4</v>
      </c>
      <c r="F31">
        <v>4</v>
      </c>
      <c r="G31">
        <v>3</v>
      </c>
      <c r="H31">
        <v>4</v>
      </c>
      <c r="I31">
        <v>4</v>
      </c>
      <c r="J31">
        <v>4</v>
      </c>
      <c r="K31">
        <v>4</v>
      </c>
      <c r="L31" t="s">
        <v>82</v>
      </c>
      <c r="M31" t="s">
        <v>88</v>
      </c>
      <c r="N31" t="s">
        <v>79</v>
      </c>
      <c r="O31" t="s">
        <v>81</v>
      </c>
      <c r="P31" t="s">
        <v>81</v>
      </c>
      <c r="Q31" t="s">
        <v>81</v>
      </c>
    </row>
    <row r="32" spans="1:17" x14ac:dyDescent="0.3">
      <c r="A32">
        <v>45</v>
      </c>
      <c r="B32">
        <v>2</v>
      </c>
      <c r="C32">
        <v>4</v>
      </c>
      <c r="D32">
        <v>4</v>
      </c>
      <c r="E32">
        <v>4</v>
      </c>
      <c r="F32">
        <v>3</v>
      </c>
      <c r="G32">
        <v>3</v>
      </c>
      <c r="H32">
        <v>4</v>
      </c>
      <c r="I32">
        <v>3</v>
      </c>
      <c r="J32">
        <v>4</v>
      </c>
      <c r="K32">
        <v>4</v>
      </c>
      <c r="L32" t="s">
        <v>84</v>
      </c>
      <c r="M32" t="s">
        <v>85</v>
      </c>
      <c r="N32" t="s">
        <v>86</v>
      </c>
      <c r="O32" t="s">
        <v>81</v>
      </c>
      <c r="P32" t="s">
        <v>81</v>
      </c>
      <c r="Q32" t="s">
        <v>81</v>
      </c>
    </row>
    <row r="33" spans="1:17" x14ac:dyDescent="0.3">
      <c r="A33">
        <v>46</v>
      </c>
      <c r="B33">
        <v>4</v>
      </c>
      <c r="C33">
        <v>3</v>
      </c>
      <c r="D33">
        <v>4</v>
      </c>
      <c r="E33">
        <v>3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 t="s">
        <v>77</v>
      </c>
      <c r="M33" t="s">
        <v>78</v>
      </c>
      <c r="N33" t="s">
        <v>79</v>
      </c>
      <c r="O33" t="s">
        <v>80</v>
      </c>
      <c r="P33" t="s">
        <v>81</v>
      </c>
      <c r="Q33" t="s">
        <v>81</v>
      </c>
    </row>
    <row r="34" spans="1:17" x14ac:dyDescent="0.3">
      <c r="A34">
        <v>47</v>
      </c>
      <c r="B34">
        <v>3</v>
      </c>
      <c r="C34">
        <v>4</v>
      </c>
      <c r="D34">
        <v>2</v>
      </c>
      <c r="E34">
        <v>4</v>
      </c>
      <c r="F34">
        <v>3</v>
      </c>
      <c r="G34">
        <v>4</v>
      </c>
      <c r="H34">
        <v>4</v>
      </c>
      <c r="I34">
        <v>4</v>
      </c>
      <c r="J34">
        <v>4</v>
      </c>
      <c r="K34">
        <v>4</v>
      </c>
      <c r="L34" t="s">
        <v>82</v>
      </c>
      <c r="M34" t="s">
        <v>78</v>
      </c>
      <c r="N34" t="s">
        <v>79</v>
      </c>
      <c r="O34" t="s">
        <v>81</v>
      </c>
      <c r="P34" t="s">
        <v>81</v>
      </c>
      <c r="Q34" t="s">
        <v>81</v>
      </c>
    </row>
    <row r="35" spans="1:17" x14ac:dyDescent="0.3">
      <c r="A35">
        <v>48</v>
      </c>
      <c r="B35">
        <v>3</v>
      </c>
      <c r="C35">
        <v>3</v>
      </c>
      <c r="D35">
        <v>3</v>
      </c>
      <c r="E35">
        <v>3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 t="s">
        <v>77</v>
      </c>
      <c r="M35" t="s">
        <v>78</v>
      </c>
      <c r="N35" t="s">
        <v>79</v>
      </c>
      <c r="O35" t="s">
        <v>80</v>
      </c>
      <c r="P35" t="s">
        <v>81</v>
      </c>
      <c r="Q35" t="s">
        <v>81</v>
      </c>
    </row>
    <row r="36" spans="1:17" x14ac:dyDescent="0.3">
      <c r="A36">
        <v>49</v>
      </c>
      <c r="B36">
        <v>3</v>
      </c>
      <c r="C36">
        <v>3</v>
      </c>
      <c r="D36">
        <v>4</v>
      </c>
      <c r="E36">
        <v>3</v>
      </c>
      <c r="F36">
        <v>4</v>
      </c>
      <c r="G36">
        <v>4</v>
      </c>
      <c r="H36">
        <v>4</v>
      </c>
      <c r="I36">
        <v>4</v>
      </c>
      <c r="J36">
        <v>4</v>
      </c>
      <c r="K36">
        <v>3</v>
      </c>
      <c r="L36" t="s">
        <v>82</v>
      </c>
      <c r="M36" t="s">
        <v>78</v>
      </c>
      <c r="N36" t="s">
        <v>79</v>
      </c>
      <c r="O36" t="s">
        <v>80</v>
      </c>
      <c r="P36" t="s">
        <v>81</v>
      </c>
      <c r="Q36" t="s">
        <v>80</v>
      </c>
    </row>
    <row r="37" spans="1:17" x14ac:dyDescent="0.3">
      <c r="A37">
        <v>5</v>
      </c>
      <c r="B37">
        <v>3</v>
      </c>
      <c r="C37">
        <v>3</v>
      </c>
      <c r="D37">
        <v>4</v>
      </c>
      <c r="E37">
        <v>3</v>
      </c>
      <c r="F37">
        <v>4</v>
      </c>
      <c r="G37">
        <v>3</v>
      </c>
      <c r="H37">
        <v>3</v>
      </c>
      <c r="I37">
        <v>3</v>
      </c>
      <c r="J37">
        <v>3</v>
      </c>
      <c r="K37">
        <v>3</v>
      </c>
      <c r="L37" t="s">
        <v>82</v>
      </c>
      <c r="M37" t="s">
        <v>83</v>
      </c>
      <c r="N37" t="s">
        <v>79</v>
      </c>
      <c r="O37" t="s">
        <v>81</v>
      </c>
      <c r="P37" t="s">
        <v>81</v>
      </c>
      <c r="Q37" t="s">
        <v>81</v>
      </c>
    </row>
    <row r="38" spans="1:17" x14ac:dyDescent="0.3">
      <c r="A38">
        <v>50</v>
      </c>
      <c r="B38">
        <v>3</v>
      </c>
      <c r="C38">
        <v>4</v>
      </c>
      <c r="D38">
        <v>3</v>
      </c>
      <c r="E38">
        <v>3</v>
      </c>
      <c r="F38">
        <v>3</v>
      </c>
      <c r="G38">
        <v>4</v>
      </c>
      <c r="H38">
        <v>3</v>
      </c>
      <c r="I38">
        <v>3</v>
      </c>
      <c r="J38">
        <v>4</v>
      </c>
      <c r="K38">
        <v>3</v>
      </c>
      <c r="L38" t="s">
        <v>77</v>
      </c>
      <c r="M38" t="s">
        <v>78</v>
      </c>
      <c r="N38" t="s">
        <v>79</v>
      </c>
      <c r="O38" t="s">
        <v>80</v>
      </c>
      <c r="P38" t="s">
        <v>81</v>
      </c>
      <c r="Q38" t="s">
        <v>81</v>
      </c>
    </row>
    <row r="39" spans="1:17" x14ac:dyDescent="0.3">
      <c r="A39">
        <v>51</v>
      </c>
      <c r="B39">
        <v>3</v>
      </c>
      <c r="C39">
        <v>2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2</v>
      </c>
      <c r="L39" t="s">
        <v>82</v>
      </c>
      <c r="M39" t="s">
        <v>83</v>
      </c>
      <c r="N39" t="s">
        <v>79</v>
      </c>
      <c r="O39" t="s">
        <v>81</v>
      </c>
      <c r="P39" t="s">
        <v>81</v>
      </c>
      <c r="Q39" t="s">
        <v>81</v>
      </c>
    </row>
    <row r="40" spans="1:17" x14ac:dyDescent="0.3">
      <c r="A40">
        <v>52</v>
      </c>
      <c r="B40">
        <v>4</v>
      </c>
      <c r="C40">
        <v>3</v>
      </c>
      <c r="D40">
        <v>3</v>
      </c>
      <c r="E40">
        <v>1</v>
      </c>
      <c r="F40">
        <v>3</v>
      </c>
      <c r="G40">
        <v>3</v>
      </c>
      <c r="H40">
        <v>3</v>
      </c>
      <c r="I40">
        <v>4</v>
      </c>
      <c r="J40">
        <v>4</v>
      </c>
      <c r="K40">
        <v>3</v>
      </c>
      <c r="L40" t="s">
        <v>82</v>
      </c>
      <c r="M40" t="s">
        <v>83</v>
      </c>
      <c r="N40" t="s">
        <v>79</v>
      </c>
      <c r="O40" t="s">
        <v>80</v>
      </c>
      <c r="P40" t="s">
        <v>80</v>
      </c>
      <c r="Q40" t="s">
        <v>81</v>
      </c>
    </row>
    <row r="41" spans="1:17" x14ac:dyDescent="0.3">
      <c r="A41">
        <v>53</v>
      </c>
      <c r="B41">
        <v>3</v>
      </c>
      <c r="C41">
        <v>3</v>
      </c>
      <c r="D41">
        <v>3</v>
      </c>
      <c r="E41">
        <v>4</v>
      </c>
      <c r="F41">
        <v>4</v>
      </c>
      <c r="G41">
        <v>4</v>
      </c>
      <c r="H41">
        <v>4</v>
      </c>
      <c r="I41">
        <v>4</v>
      </c>
      <c r="J41">
        <v>3</v>
      </c>
      <c r="K41">
        <v>4</v>
      </c>
      <c r="L41" t="s">
        <v>82</v>
      </c>
      <c r="M41" t="s">
        <v>83</v>
      </c>
      <c r="N41" t="s">
        <v>79</v>
      </c>
      <c r="O41" t="s">
        <v>80</v>
      </c>
      <c r="P41" t="s">
        <v>81</v>
      </c>
      <c r="Q41" t="s">
        <v>80</v>
      </c>
    </row>
    <row r="42" spans="1:17" x14ac:dyDescent="0.3">
      <c r="A42">
        <v>56</v>
      </c>
      <c r="B42">
        <v>3</v>
      </c>
      <c r="C42">
        <v>3</v>
      </c>
      <c r="D42">
        <v>4</v>
      </c>
      <c r="E42">
        <v>4</v>
      </c>
      <c r="F42">
        <v>3</v>
      </c>
      <c r="G42">
        <v>3</v>
      </c>
      <c r="H42">
        <v>4</v>
      </c>
      <c r="I42">
        <v>3</v>
      </c>
      <c r="J42">
        <v>3</v>
      </c>
      <c r="K42">
        <v>3</v>
      </c>
      <c r="L42" t="s">
        <v>82</v>
      </c>
      <c r="M42" t="s">
        <v>85</v>
      </c>
      <c r="N42" t="s">
        <v>86</v>
      </c>
      <c r="O42" t="s">
        <v>80</v>
      </c>
      <c r="P42" t="s">
        <v>81</v>
      </c>
      <c r="Q42" t="s">
        <v>80</v>
      </c>
    </row>
    <row r="43" spans="1:17" x14ac:dyDescent="0.3">
      <c r="A43">
        <v>57</v>
      </c>
      <c r="B43">
        <v>3</v>
      </c>
      <c r="C43">
        <v>4</v>
      </c>
      <c r="D43">
        <v>4</v>
      </c>
      <c r="E43">
        <v>4</v>
      </c>
      <c r="F43">
        <v>3</v>
      </c>
      <c r="G43">
        <v>4</v>
      </c>
      <c r="H43">
        <v>4</v>
      </c>
      <c r="I43">
        <v>4</v>
      </c>
      <c r="J43">
        <v>3</v>
      </c>
      <c r="K43">
        <v>4</v>
      </c>
      <c r="L43" t="s">
        <v>84</v>
      </c>
      <c r="M43" t="s">
        <v>85</v>
      </c>
      <c r="N43" t="s">
        <v>79</v>
      </c>
      <c r="O43" t="s">
        <v>80</v>
      </c>
      <c r="P43" t="s">
        <v>81</v>
      </c>
      <c r="Q43" t="s">
        <v>81</v>
      </c>
    </row>
    <row r="44" spans="1:17" x14ac:dyDescent="0.3">
      <c r="A44">
        <v>6</v>
      </c>
      <c r="B44">
        <v>4</v>
      </c>
      <c r="C44">
        <v>1</v>
      </c>
      <c r="D44">
        <v>4</v>
      </c>
      <c r="E44">
        <v>3</v>
      </c>
      <c r="F44">
        <v>4</v>
      </c>
      <c r="G44">
        <v>4</v>
      </c>
      <c r="H44">
        <v>4</v>
      </c>
      <c r="I44">
        <v>0</v>
      </c>
      <c r="J44">
        <v>4</v>
      </c>
      <c r="K44">
        <v>0</v>
      </c>
      <c r="L44" t="s">
        <v>82</v>
      </c>
      <c r="M44" t="s">
        <v>83</v>
      </c>
      <c r="N44" t="s">
        <v>79</v>
      </c>
      <c r="O44" t="s">
        <v>80</v>
      </c>
      <c r="P44" t="s">
        <v>81</v>
      </c>
      <c r="Q44" t="s">
        <v>81</v>
      </c>
    </row>
    <row r="45" spans="1:17" x14ac:dyDescent="0.3">
      <c r="A45">
        <v>8</v>
      </c>
      <c r="B45">
        <v>2</v>
      </c>
      <c r="C45">
        <v>4</v>
      </c>
      <c r="D45">
        <v>4</v>
      </c>
      <c r="E45">
        <v>4</v>
      </c>
      <c r="F45">
        <v>3</v>
      </c>
      <c r="G45">
        <v>4</v>
      </c>
      <c r="H45">
        <v>4</v>
      </c>
      <c r="I45">
        <v>4</v>
      </c>
      <c r="J45">
        <v>4</v>
      </c>
      <c r="K45">
        <v>3</v>
      </c>
      <c r="L45" t="s">
        <v>84</v>
      </c>
      <c r="M45" t="s">
        <v>85</v>
      </c>
      <c r="N45" t="s">
        <v>79</v>
      </c>
      <c r="O45" t="s">
        <v>81</v>
      </c>
      <c r="P45" t="s">
        <v>81</v>
      </c>
      <c r="Q45" t="s">
        <v>81</v>
      </c>
    </row>
    <row r="46" spans="1:17" x14ac:dyDescent="0.3">
      <c r="A46">
        <v>9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4</v>
      </c>
      <c r="I46">
        <v>4</v>
      </c>
      <c r="J46">
        <v>3</v>
      </c>
      <c r="K46">
        <v>3</v>
      </c>
      <c r="L46" t="s">
        <v>82</v>
      </c>
      <c r="M46" t="s">
        <v>85</v>
      </c>
      <c r="N46" t="s">
        <v>79</v>
      </c>
      <c r="O46" t="s">
        <v>80</v>
      </c>
      <c r="P46" t="s">
        <v>80</v>
      </c>
      <c r="Q46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6"/>
  <sheetViews>
    <sheetView topLeftCell="A19" workbookViewId="0">
      <selection activeCell="L14" sqref="L14"/>
    </sheetView>
  </sheetViews>
  <sheetFormatPr defaultRowHeight="14.4" x14ac:dyDescent="0.3"/>
  <cols>
    <col min="1" max="1" width="15.44140625" customWidth="1"/>
    <col min="2" max="2" width="22.21875" bestFit="1" customWidth="1"/>
    <col min="3" max="3" width="29.109375" bestFit="1" customWidth="1"/>
    <col min="4" max="4" width="18.77734375" customWidth="1"/>
    <col min="5" max="5" width="19.88671875" customWidth="1"/>
    <col min="6" max="6" width="18.77734375" customWidth="1"/>
    <col min="7" max="7" width="9.44140625" customWidth="1"/>
    <col min="11" max="11" width="20.21875" bestFit="1" customWidth="1"/>
    <col min="13" max="13" width="9.44140625" bestFit="1" customWidth="1"/>
  </cols>
  <sheetData>
    <row r="1" spans="1:14" x14ac:dyDescent="0.3">
      <c r="A1" t="s">
        <v>12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s="9" t="s">
        <v>94</v>
      </c>
      <c r="H1" s="6"/>
    </row>
    <row r="2" spans="1:14" x14ac:dyDescent="0.3">
      <c r="A2">
        <v>1</v>
      </c>
      <c r="B2" t="s">
        <v>25</v>
      </c>
      <c r="C2" t="s">
        <v>25</v>
      </c>
      <c r="D2" t="s">
        <v>80</v>
      </c>
      <c r="E2" t="s">
        <v>81</v>
      </c>
      <c r="F2" t="s">
        <v>81</v>
      </c>
      <c r="G2" s="10"/>
      <c r="H2" s="8"/>
      <c r="K2" t="s">
        <v>95</v>
      </c>
      <c r="L2" t="s">
        <v>96</v>
      </c>
    </row>
    <row r="3" spans="1:14" x14ac:dyDescent="0.3">
      <c r="A3">
        <v>10</v>
      </c>
      <c r="B3" t="s">
        <v>24</v>
      </c>
      <c r="C3" t="s">
        <v>49</v>
      </c>
      <c r="D3" t="s">
        <v>81</v>
      </c>
      <c r="E3" t="s">
        <v>81</v>
      </c>
      <c r="F3" t="s">
        <v>81</v>
      </c>
      <c r="G3" s="11"/>
      <c r="H3" s="8"/>
    </row>
    <row r="4" spans="1:14" x14ac:dyDescent="0.3">
      <c r="A4">
        <v>11</v>
      </c>
      <c r="B4" t="s">
        <v>24</v>
      </c>
      <c r="C4" t="s">
        <v>50</v>
      </c>
      <c r="D4" t="s">
        <v>81</v>
      </c>
      <c r="E4" t="s">
        <v>81</v>
      </c>
      <c r="F4" t="s">
        <v>81</v>
      </c>
      <c r="G4" s="10"/>
      <c r="H4" s="8"/>
      <c r="K4" s="2" t="s">
        <v>97</v>
      </c>
      <c r="L4">
        <v>17</v>
      </c>
      <c r="M4" s="4">
        <f>L4 / 45</f>
        <v>0.37777777777777777</v>
      </c>
      <c r="N4" s="5">
        <f>SUM(M4:M5)</f>
        <v>0.8</v>
      </c>
    </row>
    <row r="5" spans="1:14" x14ac:dyDescent="0.3">
      <c r="A5">
        <v>12</v>
      </c>
      <c r="B5" t="s">
        <v>28</v>
      </c>
      <c r="C5" t="s">
        <v>49</v>
      </c>
      <c r="D5" t="s">
        <v>81</v>
      </c>
      <c r="E5" t="s">
        <v>81</v>
      </c>
      <c r="F5" t="s">
        <v>81</v>
      </c>
      <c r="G5" s="11"/>
      <c r="H5" s="8"/>
      <c r="K5" s="3" t="s">
        <v>98</v>
      </c>
      <c r="L5">
        <v>19</v>
      </c>
      <c r="M5" s="4">
        <f t="shared" ref="M5:M6" si="0">L5 / 45</f>
        <v>0.42222222222222222</v>
      </c>
    </row>
    <row r="6" spans="1:14" x14ac:dyDescent="0.3">
      <c r="A6">
        <v>13</v>
      </c>
      <c r="B6" t="s">
        <v>24</v>
      </c>
      <c r="C6" t="s">
        <v>49</v>
      </c>
      <c r="D6" t="s">
        <v>80</v>
      </c>
      <c r="E6" t="s">
        <v>81</v>
      </c>
      <c r="F6" t="s">
        <v>81</v>
      </c>
      <c r="G6" s="11"/>
      <c r="H6" s="8"/>
      <c r="K6" s="1" t="s">
        <v>99</v>
      </c>
      <c r="L6">
        <v>9</v>
      </c>
      <c r="M6" s="4">
        <f t="shared" si="0"/>
        <v>0.2</v>
      </c>
    </row>
    <row r="7" spans="1:14" x14ac:dyDescent="0.3">
      <c r="A7">
        <v>14</v>
      </c>
      <c r="B7" t="s">
        <v>24</v>
      </c>
      <c r="C7" t="s">
        <v>50</v>
      </c>
      <c r="D7" t="s">
        <v>80</v>
      </c>
      <c r="E7" t="s">
        <v>81</v>
      </c>
      <c r="F7" t="s">
        <v>80</v>
      </c>
      <c r="G7" s="10"/>
      <c r="H7" s="8"/>
      <c r="L7">
        <f>SUM(L4:L6)</f>
        <v>45</v>
      </c>
    </row>
    <row r="8" spans="1:14" x14ac:dyDescent="0.3">
      <c r="A8">
        <v>15</v>
      </c>
      <c r="B8" t="s">
        <v>25</v>
      </c>
      <c r="C8" t="s">
        <v>51</v>
      </c>
      <c r="D8" t="s">
        <v>81</v>
      </c>
      <c r="E8" t="s">
        <v>81</v>
      </c>
      <c r="F8" t="s">
        <v>81</v>
      </c>
      <c r="G8" s="12"/>
      <c r="H8" s="6"/>
    </row>
    <row r="9" spans="1:14" x14ac:dyDescent="0.3">
      <c r="A9">
        <v>17</v>
      </c>
      <c r="B9" t="s">
        <v>22</v>
      </c>
      <c r="C9" t="s">
        <v>52</v>
      </c>
      <c r="D9" t="s">
        <v>81</v>
      </c>
      <c r="E9" t="s">
        <v>81</v>
      </c>
      <c r="F9" t="s">
        <v>81</v>
      </c>
      <c r="G9" s="11"/>
      <c r="H9" s="8"/>
    </row>
    <row r="10" spans="1:14" x14ac:dyDescent="0.3">
      <c r="A10">
        <v>18</v>
      </c>
      <c r="B10" t="s">
        <v>24</v>
      </c>
      <c r="C10" t="s">
        <v>50</v>
      </c>
      <c r="D10" t="s">
        <v>80</v>
      </c>
      <c r="E10" t="s">
        <v>81</v>
      </c>
      <c r="F10" t="s">
        <v>80</v>
      </c>
      <c r="G10" s="10"/>
      <c r="H10" s="8"/>
      <c r="K10" t="s">
        <v>100</v>
      </c>
    </row>
    <row r="11" spans="1:14" x14ac:dyDescent="0.3">
      <c r="A11">
        <v>2</v>
      </c>
      <c r="B11" t="s">
        <v>24</v>
      </c>
      <c r="C11" t="s">
        <v>50</v>
      </c>
      <c r="D11" t="s">
        <v>80</v>
      </c>
      <c r="E11" t="s">
        <v>81</v>
      </c>
      <c r="F11" t="s">
        <v>80</v>
      </c>
      <c r="G11" s="10"/>
      <c r="H11" s="8"/>
      <c r="K11" t="s">
        <v>101</v>
      </c>
      <c r="L11" s="13">
        <f>7 / 13</f>
        <v>0.53846153846153844</v>
      </c>
    </row>
    <row r="12" spans="1:14" x14ac:dyDescent="0.3">
      <c r="A12">
        <v>20</v>
      </c>
      <c r="B12" t="s">
        <v>27</v>
      </c>
      <c r="C12" t="s">
        <v>50</v>
      </c>
      <c r="D12" t="s">
        <v>80</v>
      </c>
      <c r="E12" t="s">
        <v>80</v>
      </c>
      <c r="F12" t="s">
        <v>81</v>
      </c>
      <c r="G12" s="11"/>
      <c r="H12" s="6"/>
      <c r="K12" t="s">
        <v>102</v>
      </c>
      <c r="L12" s="13">
        <f>17 / 18</f>
        <v>0.94444444444444442</v>
      </c>
    </row>
    <row r="13" spans="1:14" x14ac:dyDescent="0.3">
      <c r="A13">
        <v>22</v>
      </c>
      <c r="B13" t="s">
        <v>26</v>
      </c>
      <c r="C13" t="s">
        <v>53</v>
      </c>
      <c r="D13" t="s">
        <v>80</v>
      </c>
      <c r="E13" t="s">
        <v>81</v>
      </c>
      <c r="F13" t="s">
        <v>81</v>
      </c>
      <c r="G13" s="10"/>
      <c r="H13" s="8"/>
      <c r="K13" t="s">
        <v>103</v>
      </c>
      <c r="L13" s="13">
        <f>7 / 12</f>
        <v>0.58333333333333337</v>
      </c>
    </row>
    <row r="14" spans="1:14" x14ac:dyDescent="0.3">
      <c r="A14">
        <v>24</v>
      </c>
      <c r="B14" t="s">
        <v>28</v>
      </c>
      <c r="C14" t="s">
        <v>54</v>
      </c>
      <c r="D14" t="s">
        <v>80</v>
      </c>
      <c r="E14" t="s">
        <v>81</v>
      </c>
      <c r="F14" t="s">
        <v>81</v>
      </c>
      <c r="G14" s="10"/>
      <c r="H14" s="8"/>
      <c r="K14" t="s">
        <v>104</v>
      </c>
      <c r="L14" s="13">
        <f>7 / 8</f>
        <v>0.875</v>
      </c>
    </row>
    <row r="15" spans="1:14" x14ac:dyDescent="0.3">
      <c r="A15">
        <v>25</v>
      </c>
      <c r="B15" t="s">
        <v>25</v>
      </c>
      <c r="C15" t="s">
        <v>25</v>
      </c>
      <c r="D15" t="s">
        <v>81</v>
      </c>
      <c r="E15" t="s">
        <v>81</v>
      </c>
      <c r="F15" t="s">
        <v>81</v>
      </c>
      <c r="G15" s="10"/>
      <c r="H15" s="8"/>
    </row>
    <row r="16" spans="1:14" x14ac:dyDescent="0.3">
      <c r="A16">
        <v>26</v>
      </c>
      <c r="B16" t="s">
        <v>25</v>
      </c>
      <c r="C16" t="s">
        <v>49</v>
      </c>
      <c r="D16" t="s">
        <v>80</v>
      </c>
      <c r="E16" t="s">
        <v>80</v>
      </c>
      <c r="F16" t="s">
        <v>80</v>
      </c>
      <c r="G16" s="12"/>
      <c r="H16" s="6"/>
    </row>
    <row r="17" spans="1:11" x14ac:dyDescent="0.3">
      <c r="A17">
        <v>27</v>
      </c>
      <c r="B17" t="s">
        <v>22</v>
      </c>
      <c r="C17" t="s">
        <v>51</v>
      </c>
      <c r="D17" t="s">
        <v>81</v>
      </c>
      <c r="E17" t="s">
        <v>81</v>
      </c>
      <c r="F17" t="s">
        <v>81</v>
      </c>
      <c r="G17" s="10"/>
      <c r="H17" s="8"/>
    </row>
    <row r="18" spans="1:11" x14ac:dyDescent="0.3">
      <c r="A18">
        <v>28</v>
      </c>
      <c r="B18" t="s">
        <v>24</v>
      </c>
      <c r="C18" t="s">
        <v>49</v>
      </c>
      <c r="D18" t="s">
        <v>80</v>
      </c>
      <c r="E18" t="s">
        <v>80</v>
      </c>
      <c r="F18" t="s">
        <v>80</v>
      </c>
      <c r="G18" s="11"/>
      <c r="H18" s="8"/>
      <c r="K18" t="s">
        <v>105</v>
      </c>
    </row>
    <row r="19" spans="1:11" x14ac:dyDescent="0.3">
      <c r="A19">
        <v>29</v>
      </c>
      <c r="B19" t="s">
        <v>23</v>
      </c>
      <c r="C19" t="s">
        <v>55</v>
      </c>
      <c r="D19" t="s">
        <v>87</v>
      </c>
      <c r="E19" t="s">
        <v>81</v>
      </c>
      <c r="F19" t="s">
        <v>80</v>
      </c>
      <c r="G19" s="11"/>
      <c r="H19" s="8"/>
      <c r="K19" t="s">
        <v>104</v>
      </c>
    </row>
    <row r="20" spans="1:11" x14ac:dyDescent="0.3">
      <c r="A20">
        <v>3</v>
      </c>
      <c r="B20" t="s">
        <v>22</v>
      </c>
      <c r="C20" t="s">
        <v>51</v>
      </c>
      <c r="D20" t="s">
        <v>81</v>
      </c>
      <c r="E20" t="s">
        <v>81</v>
      </c>
      <c r="F20" t="s">
        <v>81</v>
      </c>
      <c r="G20" s="10"/>
      <c r="H20" s="8"/>
    </row>
    <row r="21" spans="1:11" x14ac:dyDescent="0.3">
      <c r="A21">
        <v>31</v>
      </c>
      <c r="B21" t="s">
        <v>25</v>
      </c>
      <c r="C21" t="s">
        <v>25</v>
      </c>
      <c r="D21" t="s">
        <v>81</v>
      </c>
      <c r="E21" t="s">
        <v>81</v>
      </c>
      <c r="F21" t="s">
        <v>81</v>
      </c>
      <c r="G21" s="10"/>
      <c r="H21" s="8"/>
    </row>
    <row r="22" spans="1:11" x14ac:dyDescent="0.3">
      <c r="A22">
        <v>33</v>
      </c>
      <c r="B22" t="s">
        <v>24</v>
      </c>
      <c r="C22" t="s">
        <v>56</v>
      </c>
      <c r="D22" t="s">
        <v>80</v>
      </c>
      <c r="E22" t="s">
        <v>81</v>
      </c>
      <c r="F22" t="s">
        <v>80</v>
      </c>
      <c r="G22" s="11"/>
      <c r="H22" s="8"/>
    </row>
    <row r="23" spans="1:11" x14ac:dyDescent="0.3">
      <c r="A23">
        <v>35</v>
      </c>
      <c r="B23" t="s">
        <v>28</v>
      </c>
      <c r="C23" t="s">
        <v>55</v>
      </c>
      <c r="D23" t="s">
        <v>81</v>
      </c>
      <c r="E23" t="s">
        <v>81</v>
      </c>
      <c r="F23" t="s">
        <v>81</v>
      </c>
      <c r="G23" s="11"/>
      <c r="H23" s="8"/>
    </row>
    <row r="24" spans="1:11" x14ac:dyDescent="0.3">
      <c r="A24">
        <v>38</v>
      </c>
      <c r="B24" t="s">
        <v>22</v>
      </c>
      <c r="C24" t="s">
        <v>54</v>
      </c>
      <c r="D24" t="s">
        <v>81</v>
      </c>
      <c r="E24" t="s">
        <v>80</v>
      </c>
      <c r="F24" t="s">
        <v>80</v>
      </c>
      <c r="G24" s="12"/>
      <c r="H24" s="6"/>
    </row>
    <row r="25" spans="1:11" x14ac:dyDescent="0.3">
      <c r="A25">
        <v>39</v>
      </c>
      <c r="B25" t="s">
        <v>24</v>
      </c>
      <c r="C25" t="s">
        <v>49</v>
      </c>
      <c r="D25" t="s">
        <v>80</v>
      </c>
      <c r="E25" t="s">
        <v>81</v>
      </c>
      <c r="F25" t="s">
        <v>81</v>
      </c>
      <c r="G25" s="11"/>
      <c r="H25" s="8"/>
    </row>
    <row r="26" spans="1:11" x14ac:dyDescent="0.3">
      <c r="A26">
        <v>4</v>
      </c>
      <c r="B26" t="s">
        <v>22</v>
      </c>
      <c r="C26" t="s">
        <v>25</v>
      </c>
      <c r="D26" t="s">
        <v>80</v>
      </c>
      <c r="E26" t="s">
        <v>81</v>
      </c>
      <c r="F26" t="s">
        <v>81</v>
      </c>
      <c r="G26" s="12"/>
      <c r="H26" s="6"/>
    </row>
    <row r="27" spans="1:11" x14ac:dyDescent="0.3">
      <c r="A27">
        <v>40</v>
      </c>
      <c r="B27" t="s">
        <v>25</v>
      </c>
      <c r="C27" t="s">
        <v>57</v>
      </c>
      <c r="D27" t="s">
        <v>81</v>
      </c>
      <c r="E27" t="s">
        <v>81</v>
      </c>
      <c r="F27" t="s">
        <v>81</v>
      </c>
      <c r="G27" s="11"/>
      <c r="H27" s="8"/>
    </row>
    <row r="28" spans="1:11" x14ac:dyDescent="0.3">
      <c r="A28">
        <v>41</v>
      </c>
      <c r="B28" t="s">
        <v>24</v>
      </c>
      <c r="C28" t="s">
        <v>49</v>
      </c>
      <c r="D28" t="s">
        <v>87</v>
      </c>
      <c r="E28" t="s">
        <v>81</v>
      </c>
      <c r="F28" t="s">
        <v>80</v>
      </c>
      <c r="G28" s="11"/>
      <c r="H28" s="8"/>
    </row>
    <row r="29" spans="1:11" x14ac:dyDescent="0.3">
      <c r="A29">
        <v>42</v>
      </c>
      <c r="B29" t="s">
        <v>28</v>
      </c>
      <c r="C29" t="s">
        <v>49</v>
      </c>
      <c r="D29" t="s">
        <v>80</v>
      </c>
      <c r="E29" t="s">
        <v>81</v>
      </c>
      <c r="F29" t="s">
        <v>81</v>
      </c>
      <c r="G29" s="11"/>
      <c r="H29" s="8"/>
    </row>
    <row r="30" spans="1:11" x14ac:dyDescent="0.3">
      <c r="A30">
        <v>43</v>
      </c>
      <c r="B30" t="s">
        <v>22</v>
      </c>
      <c r="C30" t="s">
        <v>54</v>
      </c>
      <c r="D30" t="s">
        <v>80</v>
      </c>
      <c r="E30" t="s">
        <v>80</v>
      </c>
      <c r="F30" t="s">
        <v>80</v>
      </c>
      <c r="G30" s="12"/>
      <c r="H30" s="6"/>
    </row>
    <row r="31" spans="1:11" x14ac:dyDescent="0.3">
      <c r="A31">
        <v>44</v>
      </c>
      <c r="B31" t="s">
        <v>25</v>
      </c>
      <c r="C31" t="s">
        <v>25</v>
      </c>
      <c r="D31" t="s">
        <v>81</v>
      </c>
      <c r="E31" t="s">
        <v>81</v>
      </c>
      <c r="F31" t="s">
        <v>81</v>
      </c>
      <c r="G31" s="10"/>
      <c r="H31" s="8"/>
    </row>
    <row r="32" spans="1:11" x14ac:dyDescent="0.3">
      <c r="A32">
        <v>45</v>
      </c>
      <c r="B32" t="s">
        <v>22</v>
      </c>
      <c r="C32" t="s">
        <v>57</v>
      </c>
      <c r="D32" t="s">
        <v>81</v>
      </c>
      <c r="E32" t="s">
        <v>81</v>
      </c>
      <c r="F32" t="s">
        <v>81</v>
      </c>
      <c r="G32" s="12"/>
      <c r="H32" s="6"/>
    </row>
    <row r="33" spans="1:8" x14ac:dyDescent="0.3">
      <c r="A33">
        <v>46</v>
      </c>
      <c r="B33" t="s">
        <v>28</v>
      </c>
      <c r="C33" t="s">
        <v>54</v>
      </c>
      <c r="D33" t="s">
        <v>80</v>
      </c>
      <c r="E33" t="s">
        <v>81</v>
      </c>
      <c r="F33" t="s">
        <v>81</v>
      </c>
      <c r="G33" s="10"/>
      <c r="H33" s="8"/>
    </row>
    <row r="34" spans="1:8" x14ac:dyDescent="0.3">
      <c r="A34">
        <v>47</v>
      </c>
      <c r="B34" t="s">
        <v>26</v>
      </c>
      <c r="C34" t="s">
        <v>51</v>
      </c>
      <c r="D34" t="s">
        <v>81</v>
      </c>
      <c r="E34" t="s">
        <v>81</v>
      </c>
      <c r="F34" t="s">
        <v>81</v>
      </c>
      <c r="G34" s="11"/>
      <c r="H34" s="8"/>
    </row>
    <row r="35" spans="1:8" x14ac:dyDescent="0.3">
      <c r="A35">
        <v>48</v>
      </c>
      <c r="B35" t="s">
        <v>28</v>
      </c>
      <c r="C35" t="s">
        <v>54</v>
      </c>
      <c r="D35" t="s">
        <v>80</v>
      </c>
      <c r="E35" t="s">
        <v>81</v>
      </c>
      <c r="F35" t="s">
        <v>81</v>
      </c>
      <c r="G35" s="10"/>
      <c r="H35" s="8"/>
    </row>
    <row r="36" spans="1:8" x14ac:dyDescent="0.3">
      <c r="A36">
        <v>49</v>
      </c>
      <c r="B36" t="s">
        <v>24</v>
      </c>
      <c r="C36" t="s">
        <v>50</v>
      </c>
      <c r="D36" t="s">
        <v>80</v>
      </c>
      <c r="E36" t="s">
        <v>80</v>
      </c>
      <c r="F36" t="s">
        <v>81</v>
      </c>
      <c r="G36" s="10"/>
      <c r="H36" s="8"/>
    </row>
    <row r="37" spans="1:8" x14ac:dyDescent="0.3">
      <c r="A37">
        <v>5</v>
      </c>
      <c r="B37" t="s">
        <v>25</v>
      </c>
      <c r="C37" t="s">
        <v>25</v>
      </c>
      <c r="D37" t="s">
        <v>81</v>
      </c>
      <c r="E37" t="s">
        <v>81</v>
      </c>
      <c r="F37" t="s">
        <v>81</v>
      </c>
      <c r="G37" s="10"/>
      <c r="H37" s="8"/>
    </row>
    <row r="38" spans="1:8" x14ac:dyDescent="0.3">
      <c r="A38">
        <v>50</v>
      </c>
      <c r="B38" t="s">
        <v>29</v>
      </c>
      <c r="C38" t="s">
        <v>54</v>
      </c>
      <c r="D38" t="s">
        <v>80</v>
      </c>
      <c r="E38" t="s">
        <v>81</v>
      </c>
      <c r="F38" t="s">
        <v>81</v>
      </c>
      <c r="G38" s="11"/>
      <c r="H38" s="8"/>
    </row>
    <row r="39" spans="1:8" x14ac:dyDescent="0.3">
      <c r="A39">
        <v>51</v>
      </c>
      <c r="B39" t="s">
        <v>24</v>
      </c>
      <c r="C39" t="s">
        <v>56</v>
      </c>
      <c r="D39" t="s">
        <v>81</v>
      </c>
      <c r="E39" t="s">
        <v>81</v>
      </c>
      <c r="F39" t="s">
        <v>81</v>
      </c>
      <c r="G39" s="11"/>
      <c r="H39" s="8"/>
    </row>
    <row r="40" spans="1:8" x14ac:dyDescent="0.3">
      <c r="A40">
        <v>52</v>
      </c>
      <c r="B40" t="s">
        <v>24</v>
      </c>
      <c r="C40" t="s">
        <v>50</v>
      </c>
      <c r="D40" t="s">
        <v>80</v>
      </c>
      <c r="E40" t="s">
        <v>81</v>
      </c>
      <c r="F40" t="s">
        <v>80</v>
      </c>
      <c r="G40" s="10"/>
      <c r="H40" s="8"/>
    </row>
    <row r="41" spans="1:8" x14ac:dyDescent="0.3">
      <c r="A41">
        <v>53</v>
      </c>
      <c r="B41" t="s">
        <v>28</v>
      </c>
      <c r="C41" t="s">
        <v>50</v>
      </c>
      <c r="D41" t="s">
        <v>80</v>
      </c>
      <c r="E41" t="s">
        <v>80</v>
      </c>
      <c r="F41" t="s">
        <v>81</v>
      </c>
      <c r="G41" s="12"/>
      <c r="H41" s="6"/>
    </row>
    <row r="42" spans="1:8" x14ac:dyDescent="0.3">
      <c r="A42">
        <v>56</v>
      </c>
      <c r="B42" t="s">
        <v>24</v>
      </c>
      <c r="C42" t="s">
        <v>55</v>
      </c>
      <c r="D42" t="s">
        <v>80</v>
      </c>
      <c r="E42" t="s">
        <v>80</v>
      </c>
      <c r="F42" t="s">
        <v>81</v>
      </c>
      <c r="G42" s="11"/>
      <c r="H42" s="8"/>
    </row>
    <row r="43" spans="1:8" x14ac:dyDescent="0.3">
      <c r="A43">
        <v>57</v>
      </c>
      <c r="B43" t="s">
        <v>24</v>
      </c>
      <c r="C43" t="s">
        <v>58</v>
      </c>
      <c r="D43" t="s">
        <v>80</v>
      </c>
      <c r="E43" t="s">
        <v>81</v>
      </c>
      <c r="F43" t="s">
        <v>81</v>
      </c>
      <c r="G43" s="11"/>
      <c r="H43" s="8"/>
    </row>
    <row r="44" spans="1:8" x14ac:dyDescent="0.3">
      <c r="A44">
        <v>6</v>
      </c>
      <c r="B44" t="s">
        <v>22</v>
      </c>
      <c r="C44" t="s">
        <v>59</v>
      </c>
      <c r="D44" t="s">
        <v>80</v>
      </c>
      <c r="E44" t="s">
        <v>81</v>
      </c>
      <c r="F44" t="s">
        <v>81</v>
      </c>
      <c r="G44" s="11"/>
      <c r="H44" s="8"/>
    </row>
    <row r="45" spans="1:8" x14ac:dyDescent="0.3">
      <c r="A45">
        <v>8</v>
      </c>
      <c r="B45" t="s">
        <v>25</v>
      </c>
      <c r="C45" t="s">
        <v>51</v>
      </c>
      <c r="D45" t="s">
        <v>81</v>
      </c>
      <c r="E45" t="s">
        <v>81</v>
      </c>
      <c r="F45" t="s">
        <v>81</v>
      </c>
      <c r="G45" s="12"/>
      <c r="H45" s="6"/>
    </row>
    <row r="46" spans="1:8" x14ac:dyDescent="0.3">
      <c r="A46">
        <v>9</v>
      </c>
      <c r="B46" t="s">
        <v>22</v>
      </c>
      <c r="C46" t="s">
        <v>60</v>
      </c>
      <c r="D46" t="s">
        <v>80</v>
      </c>
      <c r="E46" t="s">
        <v>80</v>
      </c>
      <c r="F46" t="s">
        <v>80</v>
      </c>
      <c r="G46" s="12"/>
      <c r="H46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27</vt:i4>
      </vt:variant>
    </vt:vector>
  </HeadingPairs>
  <TitlesOfParts>
    <vt:vector size="27" baseType="lpstr">
      <vt:lpstr>Folha4</vt:lpstr>
      <vt:lpstr>Folha1</vt:lpstr>
      <vt:lpstr>Folha2</vt:lpstr>
      <vt:lpstr>PreQuestData</vt:lpstr>
      <vt:lpstr>Folha5</vt:lpstr>
      <vt:lpstr>Folha3</vt:lpstr>
      <vt:lpstr>GameInfoData</vt:lpstr>
      <vt:lpstr>PostQuestData</vt:lpstr>
      <vt:lpstr>Day1Day2Comparison</vt:lpstr>
      <vt:lpstr>CompetitionVSCooperation</vt:lpstr>
      <vt:lpstr>Day 2</vt:lpstr>
      <vt:lpstr>SUS</vt:lpstr>
      <vt:lpstr>CompetitionVSCooperation2</vt:lpstr>
      <vt:lpstr>CompetitionVSCooperationBackUp</vt:lpstr>
      <vt:lpstr>FullCompetitionVSCooperation</vt:lpstr>
      <vt:lpstr>FullGame</vt:lpstr>
      <vt:lpstr>OverallHITD</vt:lpstr>
      <vt:lpstr>Folha9</vt:lpstr>
      <vt:lpstr>HIT1D</vt:lpstr>
      <vt:lpstr>HIT2D</vt:lpstr>
      <vt:lpstr>HIT3D</vt:lpstr>
      <vt:lpstr>OverallHITAchiever</vt:lpstr>
      <vt:lpstr>OverallHITExplorer</vt:lpstr>
      <vt:lpstr>OverallHITSocializer</vt:lpstr>
      <vt:lpstr>OverallHITKiller</vt:lpstr>
      <vt:lpstr>AchieverHIT1</vt:lpstr>
      <vt:lpstr>AchieverHIT2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Guimarães</dc:creator>
  <cp:lastModifiedBy>Diogo Guimarães</cp:lastModifiedBy>
  <dcterms:created xsi:type="dcterms:W3CDTF">2015-06-05T18:19:34Z</dcterms:created>
  <dcterms:modified xsi:type="dcterms:W3CDTF">2025-05-16T11:00:57Z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75043d9e-39d8-42d2-af7c-7252c11d33db</vt:lpwstr>
  </property>
</Properties>
</file>