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che\Downloads\"/>
    </mc:Choice>
  </mc:AlternateContent>
  <xr:revisionPtr revIDLastSave="0" documentId="13_ncr:1_{1670EDCB-EE1E-433A-85F1-8B78E3A80DD8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</definedNames>
  <calcPr calcId="18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3" l="1"/>
  <c r="G10" i="3"/>
  <c r="F49" i="3"/>
  <c r="F48" i="3"/>
  <c r="F47" i="3"/>
  <c r="E28" i="3"/>
  <c r="E27" i="3"/>
  <c r="E26" i="3"/>
</calcChain>
</file>

<file path=xl/sharedStrings.xml><?xml version="1.0" encoding="utf-8"?>
<sst xmlns="http://schemas.openxmlformats.org/spreadsheetml/2006/main" count="2067" uniqueCount="327">
  <si>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</si>
  <si>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</si>
  <si>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</si>
  <si>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</si>
  <si>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</si>
  <si>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</si>
  <si>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</si>
  <si>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</si>
  <si>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</si>
  <si>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</si>
  <si>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</si>
  <si>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</si>
  <si>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</si>
  <si>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</si>
  <si>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</si>
  <si>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</si>
  <si>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</si>
  <si>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</si>
  <si>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</si>
  <si>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</si>
  <si>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</si>
  <si>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</si>
  <si>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</si>
  <si>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</si>
  <si>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</si>
  <si>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</si>
  <si>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</si>
  <si>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</si>
  <si>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</si>
  <si>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</si>
  <si>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</si>
  <si>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</si>
  <si>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</si>
  <si>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</si>
  <si>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</si>
  <si>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</si>
  <si>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</si>
  <si>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</si>
  <si>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</si>
  <si>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</si>
  <si>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</si>
  <si>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</si>
  <si>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</si>
  <si>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</si>
  <si>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</si>
  <si>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</si>
  <si>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</si>
  <si>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</si>
  <si>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</si>
  <si>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</si>
  <si>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</si>
  <si>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</si>
  <si>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</si>
  <si>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</si>
  <si>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</si>
  <si>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</si>
  <si>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</si>
  <si>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</si>
  <si>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</si>
  <si>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</si>
  <si>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</si>
  <si>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</si>
  <si>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</si>
  <si>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</si>
  <si>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</si>
  <si>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</si>
  <si>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</si>
  <si>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</si>
  <si>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</si>
  <si>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</si>
  <si>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</si>
  <si>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</si>
  <si>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</si>
  <si>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</si>
  <si>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</si>
  <si>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</si>
  <si>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</si>
  <si>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</si>
  <si>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</si>
  <si>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</si>
  <si>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</si>
  <si>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</si>
  <si>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</si>
  <si>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</si>
  <si>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</si>
  <si>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</si>
  <si>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</si>
  <si>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</si>
  <si>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</si>
  <si>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</si>
  <si>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</si>
  <si>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</si>
  <si>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</si>
  <si>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</si>
  <si>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</si>
  <si>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</si>
  <si>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</si>
  <si>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</si>
  <si>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</si>
  <si>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</si>
  <si>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</si>
  <si>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</si>
  <si>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</si>
  <si>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</si>
  <si>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</si>
  <si>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</si>
  <si>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</si>
  <si>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</si>
  <si>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</si>
  <si>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</si>
  <si>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</si>
  <si>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</si>
  <si>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</si>
  <si>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</si>
  <si>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</si>
  <si>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</si>
  <si>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</si>
  <si>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</si>
  <si>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</si>
  <si>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</si>
  <si>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</si>
  <si>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</si>
  <si>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</si>
  <si>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</si>
  <si>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</si>
  <si>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</si>
  <si>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</si>
  <si>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</si>
  <si>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</si>
  <si>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</si>
  <si>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</si>
  <si>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</si>
  <si>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</si>
  <si>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</si>
  <si>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</si>
  <si>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</si>
  <si>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</si>
  <si>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</si>
  <si>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</si>
  <si>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</si>
  <si>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</si>
  <si>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</si>
  <si>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</si>
  <si>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</si>
  <si>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</si>
  <si>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</si>
  <si>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</si>
  <si>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</si>
  <si>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</si>
  <si>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</si>
  <si>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</si>
  <si>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</si>
  <si>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</si>
  <si>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</si>
  <si>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</si>
  <si>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</si>
  <si>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</si>
  <si>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</si>
  <si>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</si>
  <si>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</si>
  <si>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</si>
  <si>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</si>
  <si>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</si>
  <si>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</si>
  <si>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</si>
  <si>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</si>
  <si>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</si>
  <si>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</si>
  <si>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</si>
  <si>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</si>
  <si>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</si>
  <si>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</si>
  <si>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</si>
  <si>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</si>
  <si>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</si>
  <si>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</si>
  <si>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</si>
  <si>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</si>
  <si>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</si>
  <si>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</si>
  <si>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</si>
  <si>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</si>
  <si>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</si>
  <si>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</si>
  <si>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</si>
  <si>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</si>
  <si>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</si>
  <si>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</si>
  <si>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</si>
  <si>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</si>
  <si>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</si>
  <si>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</si>
  <si>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</si>
  <si>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</si>
  <si>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</si>
  <si>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</si>
  <si>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</si>
  <si>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</si>
  <si>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</si>
  <si>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</si>
  <si>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</si>
  <si>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</si>
  <si>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</si>
  <si>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</si>
  <si>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</si>
  <si>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</si>
  <si>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</si>
  <si>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</si>
  <si>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</si>
  <si>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</si>
  <si>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</si>
  <si>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</si>
  <si>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</si>
  <si>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</si>
  <si>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</si>
  <si>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</si>
  <si>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</si>
  <si>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</si>
  <si>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</si>
  <si>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</si>
  <si>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</si>
  <si>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</si>
  <si>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</si>
  <si>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</si>
  <si>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</si>
  <si>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</si>
  <si>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</si>
  <si>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</si>
  <si>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</si>
  <si>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</si>
  <si>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</si>
  <si>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</si>
  <si>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</si>
  <si>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</si>
  <si>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</si>
  <si>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</si>
  <si>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</si>
  <si>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</si>
  <si>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</si>
  <si>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</si>
  <si>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</si>
  <si>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</si>
  <si>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</si>
  <si>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</si>
  <si>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</si>
  <si>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</si>
  <si>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</si>
  <si>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</si>
  <si>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</si>
  <si>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</si>
  <si>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</si>
  <si>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</si>
  <si>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</si>
  <si>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</si>
  <si>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</si>
  <si>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</si>
  <si>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</si>
  <si>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</si>
  <si>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</si>
  <si>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</si>
  <si>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</si>
  <si>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</si>
  <si>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</si>
  <si>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</si>
  <si>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</si>
  <si>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</si>
  <si>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</si>
  <si>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</si>
  <si>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</si>
  <si>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</si>
  <si>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</si>
  <si>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</si>
  <si>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</si>
  <si>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</si>
  <si>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</si>
  <si>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</si>
  <si>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</si>
  <si>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</si>
  <si>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</si>
  <si>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</si>
  <si>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</si>
  <si>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</si>
  <si>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</si>
  <si>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</si>
  <si>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</si>
  <si>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</si>
  <si>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</si>
  <si>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</si>
  <si>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</si>
  <si>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</si>
  <si>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</si>
  <si>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</si>
  <si>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</si>
  <si>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</si>
  <si>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</si>
  <si>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</si>
  <si>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</si>
  <si>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</si>
  <si>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</si>
  <si>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</si>
  <si>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</si>
  <si>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</si>
  <si>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</si>
  <si>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</si>
  <si>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</si>
  <si>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</si>
  <si>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</si>
  <si>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</si>
  <si>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</si>
  <si>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</si>
  <si>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</si>
  <si>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</si>
  <si>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</si>
  <si>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</si>
  <si>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</si>
  <si>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</si>
  <si>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Rótulos de Coluna</t>
  </si>
  <si>
    <t>Qual plano é mais popular?</t>
  </si>
  <si>
    <t>Quais impactos dos cupons no valor final</t>
  </si>
  <si>
    <t>Quais assinaturas tem renovação automática</t>
  </si>
  <si>
    <t>Perecentual de assinantes com 2 passes</t>
  </si>
  <si>
    <t>Média do valor total do plano</t>
  </si>
  <si>
    <t>Média de Total Value</t>
  </si>
  <si>
    <t>Contagem de Name</t>
  </si>
  <si>
    <t>Soma de Coupon Value</t>
  </si>
  <si>
    <t>Qual plano é mais rentável?</t>
  </si>
  <si>
    <t>Dashboard Assinaturas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</si>
</sst>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%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5BF6A8"/>
      <name val="Aptos Narrow"/>
      <family val="2"/>
      <scheme val="minor"/>
    </font>
    <font>
      <b/>
      <sz val="11"/>
      <name val="Aptos Narrow"/>
      <family val="2"/>
      <scheme val="minor"/>
    </font>
    <font>
      <i/>
      <u/>
      <sz val="10"/>
      <name val="Aptos Narrow"/>
      <family val="2"/>
      <scheme val="minor"/>
    </font>
    <font>
      <b/>
      <sz val="14"/>
      <color rgb="FF22C55E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9" fontId="0" fillId="0" borderId="0" xfId="3" applyFont="1"/>
    <xf numFmtId="164" fontId="0" fillId="0" borderId="0" xfId="3" applyNumberFormat="1" applyFont="1"/>
    <xf numFmtId="10" fontId="0" fillId="0" borderId="0" xfId="0" applyNumberFormat="1"/>
    <xf numFmtId="0" fontId="4" fillId="0" borderId="0" xfId="0" applyFont="1" applyFill="1"/>
    <xf numFmtId="0" fontId="4" fillId="4" borderId="0" xfId="0" applyFont="1" applyFill="1"/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/>
    <xf numFmtId="0" fontId="4" fillId="4" borderId="2" xfId="0" applyFont="1" applyFill="1" applyBorder="1"/>
    <xf numFmtId="0" fontId="0" fillId="4" borderId="2" xfId="0" applyFill="1" applyBorder="1"/>
    <xf numFmtId="0" fontId="6" fillId="7" borderId="0" xfId="0" applyFont="1" applyFill="1" applyAlignment="1">
      <alignment horizontal="left"/>
    </xf>
    <xf numFmtId="0" fontId="7" fillId="8" borderId="3" xfId="0" applyFont="1" applyFill="1" applyBorder="1" applyAlignment="1">
      <alignment horizontal="center" vertical="center" textRotation="90"/>
    </xf>
    <xf numFmtId="44" fontId="0" fillId="0" borderId="0" xfId="2" applyFont="1"/>
    <xf numFmtId="0" fontId="7" fillId="8" borderId="0" xfId="0" applyFont="1" applyFill="1" applyBorder="1" applyAlignment="1">
      <alignment horizontal="center" vertical="center" textRotation="90"/>
    </xf>
    <xf numFmtId="0" fontId="0" fillId="0" borderId="0" xfId="0" applyFill="1"/>
    <xf numFmtId="0" fontId="4" fillId="8" borderId="0" xfId="0" applyFont="1" applyFill="1" applyBorder="1"/>
    <xf numFmtId="0" fontId="0" fillId="8" borderId="0" xfId="0" applyFill="1" applyBorder="1"/>
    <xf numFmtId="0" fontId="8" fillId="4" borderId="0" xfId="0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Título 1" xfId="1" builtinId="16"/>
  </cellStyles>
  <dxfs count="18">
    <dxf>
      <font>
        <b/>
        <i val="0"/>
        <color theme="0"/>
      </font>
      <fill>
        <patternFill>
          <bgColor rgb="FF22C55E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22C55E"/>
        </patternFill>
      </fill>
    </dxf>
    <dxf>
      <border diagonalDown="1">
        <left/>
        <right/>
        <top/>
        <bottom/>
        <diagonal style="thin">
          <color auto="1"/>
        </diagonal>
      </border>
    </dxf>
    <dxf>
      <border diagonalUp="1">
        <left/>
        <right/>
        <top/>
        <bottom/>
        <diagonal style="thin">
          <color auto="1"/>
        </diagon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4" defaultTableStyle="TableStyleMedium2" defaultPivotStyle="PivotStyleLight16">
    <tableStyle name="Estilo de Segmentação de Dados 1" pivot="0" table="0" count="1" xr9:uid="{732226CC-0604-4F5B-86C8-65285ED13F14}">
      <tableStyleElement type="wholeTable" dxfId="3"/>
    </tableStyle>
    <tableStyle name="Estilo de Segmentação de Dados 2" pivot="0" table="0" count="1" xr9:uid="{E7E6F08A-6FCD-45CE-88B7-A0C2C293844F}">
      <tableStyleElement type="headerRow" dxfId="2"/>
    </tableStyle>
    <tableStyle name="Estilo de Segmentação de Dados 3" pivot="0" table="0" count="1" xr9:uid="{AA61AE27-3A00-4F05-A25A-1DAD5E09D6A7}">
      <tableStyleElement type="headerRow" dxfId="1"/>
    </tableStyle>
    <tableStyle name="Estilo de Segmentação de Dados 4" pivot="0" table="0" count="3" xr9:uid="{6403DB6C-2EAC-47F2-B9B8-3B78F8A913DF}">
      <tableStyleElement type="headerRow" dxfId="0"/>
    </tableStyle>
  </tableStyles>
  <colors>
    <mruColors>
      <color rgb="FF22C55E"/>
      <color rgb="FFE8E6E9"/>
      <color rgb="FFB4E5A2"/>
      <color rgb="FF9BC848"/>
      <color rgb="FF2AE6B1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2">
        <dxf>
          <font>
            <color theme="0"/>
          </font>
          <fill>
            <patternFill>
              <bgColor rgb="FF22C55E"/>
            </patternFill>
          </fill>
          <border>
            <left/>
            <right/>
            <top/>
            <bottom/>
          </border>
        </dxf>
        <dxf>
          <font>
            <color rgb="FF22C55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[805d54f9-6d53-4246-bed7-4aa2da615923.xlsx]C̳álculos!Percent_tipoPlano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7538663436301233"/>
          <c:y val="0.17922975974157077"/>
          <c:w val="0.40364863931482248"/>
          <c:h val="0.7275248202670318"/>
        </c:manualLayout>
      </c:layout>
      <c:doughnutChart>
        <c:varyColors val="1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DA-4B40-842D-146711C1C00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DA-4B40-842D-146711C1C003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DA-4B40-842D-146711C1C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C̳álculos!$B$7:$B$10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C̳álculos!$C$7:$C$10</c:f>
              <c:numCache>
                <c:formatCode>0.00%</c:formatCode>
                <c:ptCount val="3"/>
                <c:pt idx="0">
                  <c:v>0.24067796610169492</c:v>
                </c:pt>
                <c:pt idx="1">
                  <c:v>0.47118644067796611</c:v>
                </c:pt>
                <c:pt idx="2">
                  <c:v>0.28813559322033899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A-4B40-842D-146711C1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8490176592008"/>
          <c:y val="0.36957870384778974"/>
          <c:w val="0.21019558597348473"/>
          <c:h val="0.32734920975965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C̳álculos!$E$7:$E$10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C̳álculos!$F$7:$F$10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0-44C9-8A6E-48213CF0A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687136"/>
        <c:axId val="399684736"/>
      </c:barChart>
      <c:catAx>
        <c:axId val="3996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684736"/>
        <c:crosses val="autoZero"/>
        <c:auto val="1"/>
        <c:lblAlgn val="ctr"/>
        <c:lblOffset val="100"/>
        <c:noMultiLvlLbl val="0"/>
      </c:catAx>
      <c:valAx>
        <c:axId val="39968473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996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E6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</c:spPr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C̳álculos!$C$15:$C$16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E8E6E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C̳álculos!$B$17:$B$20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C̳álculos!$C$17:$C$20</c:f>
              <c:numCache>
                <c:formatCode>0.00%</c:formatCode>
                <c:ptCount val="3"/>
                <c:pt idx="0">
                  <c:v>3.7288135593220341E-2</c:v>
                </c:pt>
                <c:pt idx="1">
                  <c:v>0.37627118644067797</c:v>
                </c:pt>
                <c:pt idx="2">
                  <c:v>8.4745762711864403E-2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C-4B4D-B95F-7C061F881B3F}"/>
            </c:ext>
          </c:extLst>
        </c:ser>
        <c:ser>
          <c:idx val="1"/>
          <c:order val="1"/>
          <c:tx>
            <c:strRef>
              <c:f>C̳álculos!$D$15:$D$16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C̳álculos!$B$17:$B$20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C̳álculos!$D$17:$D$20</c:f>
              <c:numCache>
                <c:formatCode>0.00%</c:formatCode>
                <c:ptCount val="3"/>
                <c:pt idx="0">
                  <c:v>0.20338983050847459</c:v>
                </c:pt>
                <c:pt idx="1">
                  <c:v>9.4915254237288138E-2</c:v>
                </c:pt>
                <c:pt idx="2">
                  <c:v>0.20338983050847459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C-4B4D-B95F-7C061F881B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9876944"/>
        <c:axId val="1229875024"/>
      </c:barChart>
      <c:catAx>
        <c:axId val="12298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9875024"/>
        <c:crosses val="autoZero"/>
        <c:auto val="1"/>
        <c:lblAlgn val="ctr"/>
        <c:lblOffset val="100"/>
        <c:noMultiLvlLbl val="0"/>
      </c:catAx>
      <c:valAx>
        <c:axId val="122987502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2298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C̳álculos!$B$47:$B$50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C̳álculos!$C$47:$C$50</c:f>
              <c:numCache>
                <c:formatCode>General</c:formatCode>
                <c:ptCount val="3"/>
                <c:pt idx="0">
                  <c:v>20</c:v>
                </c:pt>
                <c:pt idx="1">
                  <c:v>45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4-4966-BE1A-6B03AA0CCF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64414624"/>
        <c:axId val="1064412704"/>
      </c:barChart>
      <c:catAx>
        <c:axId val="106441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4412704"/>
        <c:crosses val="autoZero"/>
        <c:auto val="1"/>
        <c:lblAlgn val="ctr"/>
        <c:lblOffset val="100"/>
        <c:noMultiLvlLbl val="0"/>
      </c:catAx>
      <c:valAx>
        <c:axId val="106441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441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13.png"/><Relationship Id="rId11" Type="http://schemas.openxmlformats.org/officeDocument/2006/relationships/image" Target="../media/image10.svg"/><Relationship Id="rId5" Type="http://schemas.openxmlformats.org/officeDocument/2006/relationships/image" Target="../media/image12.png"/><Relationship Id="rId10" Type="http://schemas.openxmlformats.org/officeDocument/2006/relationships/image" Target="../media/image9.png"/><Relationship Id="rId4" Type="http://schemas.openxmlformats.org/officeDocument/2006/relationships/chart" Target="../charts/chart3.xml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22</xdr:row>
      <xdr:rowOff>129540</xdr:rowOff>
    </xdr:from>
    <xdr:to>
      <xdr:col>18</xdr:col>
      <xdr:colOff>424543</xdr:colOff>
      <xdr:row>37</xdr:row>
      <xdr:rowOff>160020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21EF3A1E-D298-4674-B017-4DD2FF2C3F68}"/>
            </a:ext>
          </a:extLst>
        </xdr:cNvPr>
        <xdr:cNvSpPr/>
      </xdr:nvSpPr>
      <xdr:spPr>
        <a:xfrm>
          <a:off x="461554" y="4353197"/>
          <a:ext cx="10086703" cy="2806337"/>
        </a:xfrm>
        <a:prstGeom prst="roundRect">
          <a:avLst>
            <a:gd name="adj" fmla="val 535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>
              <a:solidFill>
                <a:sysClr val="windowText" lastClr="000000"/>
              </a:solidFill>
            </a:rPr>
            <a:t>Percentage of Subscribers with Both Passes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15240</xdr:colOff>
      <xdr:row>0</xdr:row>
      <xdr:rowOff>24765</xdr:rowOff>
    </xdr:from>
    <xdr:to>
      <xdr:col>3</xdr:col>
      <xdr:colOff>548640</xdr:colOff>
      <xdr:row>2</xdr:row>
      <xdr:rowOff>177301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F37216-202A-4990-91C9-2758C0F7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24765"/>
          <a:ext cx="1676400" cy="564016"/>
        </a:xfrm>
        <a:prstGeom prst="rect">
          <a:avLst/>
        </a:prstGeom>
      </xdr:spPr>
    </xdr:pic>
    <xdr:clientData/>
  </xdr:twoCellAnchor>
  <xdr:twoCellAnchor>
    <xdr:from>
      <xdr:col>1</xdr:col>
      <xdr:colOff>198120</xdr:colOff>
      <xdr:row>9</xdr:row>
      <xdr:rowOff>30480</xdr:rowOff>
    </xdr:from>
    <xdr:to>
      <xdr:col>7</xdr:col>
      <xdr:colOff>45720</xdr:colOff>
      <xdr:row>21</xdr:row>
      <xdr:rowOff>166200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74FA5F3-1A5B-17FA-61B5-0D14D21AF0DA}"/>
            </a:ext>
          </a:extLst>
        </xdr:cNvPr>
        <xdr:cNvGrpSpPr/>
      </xdr:nvGrpSpPr>
      <xdr:grpSpPr>
        <a:xfrm>
          <a:off x="483870" y="1821180"/>
          <a:ext cx="3143250" cy="2364570"/>
          <a:chOff x="1424940" y="937260"/>
          <a:chExt cx="3139440" cy="237600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88F6F40C-E128-4046-A249-C3BE8C5772A4}"/>
              </a:ext>
            </a:extLst>
          </xdr:cNvPr>
          <xdr:cNvSpPr/>
        </xdr:nvSpPr>
        <xdr:spPr>
          <a:xfrm>
            <a:off x="1424940" y="937260"/>
            <a:ext cx="3139440" cy="2376000"/>
          </a:xfrm>
          <a:prstGeom prst="roundRect">
            <a:avLst>
              <a:gd name="adj" fmla="val 535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b="1">
                <a:solidFill>
                  <a:sysClr val="windowText" lastClr="000000"/>
                </a:solidFill>
              </a:rPr>
              <a:t>Representation by Plan Type (%)</a:t>
            </a:r>
            <a:endParaRPr lang="pt-BR">
              <a:solidFill>
                <a:sysClr val="windowText" lastClr="000000"/>
              </a:solidFill>
            </a:endParaRPr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94FFAAAE-BD9F-43BB-9C5C-FB3D9E7D15C7}"/>
              </a:ext>
            </a:extLst>
          </xdr:cNvPr>
          <xdr:cNvGraphicFramePr>
            <a:graphicFrameLocks/>
          </xdr:cNvGraphicFramePr>
        </xdr:nvGraphicFramePr>
        <xdr:xfrm>
          <a:off x="1478280" y="1234440"/>
          <a:ext cx="2979420" cy="19735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130629</xdr:colOff>
      <xdr:row>0</xdr:row>
      <xdr:rowOff>167641</xdr:rowOff>
    </xdr:from>
    <xdr:to>
      <xdr:col>19</xdr:col>
      <xdr:colOff>1</xdr:colOff>
      <xdr:row>8</xdr:row>
      <xdr:rowOff>29392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5C84A9D5-FFFC-7181-2D36-04BFC298AC00}"/>
            </a:ext>
          </a:extLst>
        </xdr:cNvPr>
        <xdr:cNvGrpSpPr/>
      </xdr:nvGrpSpPr>
      <xdr:grpSpPr>
        <a:xfrm>
          <a:off x="9036504" y="167641"/>
          <a:ext cx="1698172" cy="1442901"/>
          <a:chOff x="8275320" y="121921"/>
          <a:chExt cx="1447800" cy="130382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7F584F1-A3B2-FC56-A238-80E6278C654B}"/>
              </a:ext>
            </a:extLst>
          </xdr:cNvPr>
          <xdr:cNvSpPr/>
        </xdr:nvSpPr>
        <xdr:spPr>
          <a:xfrm>
            <a:off x="8275320" y="121921"/>
            <a:ext cx="1447800" cy="1303826"/>
          </a:xfrm>
          <a:prstGeom prst="roundRect">
            <a:avLst>
              <a:gd name="adj" fmla="val 1848"/>
            </a:avLst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6" name="Plano">
                <a:extLst>
                  <a:ext uri="{FF2B5EF4-FFF2-40B4-BE49-F238E27FC236}">
                    <a16:creationId xmlns:a16="http://schemas.microsoft.com/office/drawing/2014/main" id="{58EA3CAA-DDF5-4B94-94DA-027229B02EE1}"/>
                  </a:ext>
                </a:extLst>
              </xdr:cNvPr>
              <xdr:cNvGraphicFramePr/>
            </xdr:nvGraphicFramePr>
            <xdr:xfrm>
              <a:off x="8299174" y="165305"/>
              <a:ext cx="1401417" cy="1215222"/>
            </xdr:xfrm>
            <a:graphic>
              <a:graphicData uri="http://schemas.microsoft.com/office/drawing/2010/slicer">
                <sle:slicer xmlns:sle="http://schemas.microsoft.com/office/drawing/2010/slicer" name="Plan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064483" y="215653"/>
                <a:ext cx="1643768" cy="134484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7</xdr:col>
      <xdr:colOff>240572</xdr:colOff>
      <xdr:row>9</xdr:row>
      <xdr:rowOff>30480</xdr:rowOff>
    </xdr:from>
    <xdr:to>
      <xdr:col>12</xdr:col>
      <xdr:colOff>332012</xdr:colOff>
      <xdr:row>21</xdr:row>
      <xdr:rowOff>167640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A86E3147-534F-8B8D-995E-3D58A27D5DED}"/>
            </a:ext>
          </a:extLst>
        </xdr:cNvPr>
        <xdr:cNvGrpSpPr/>
      </xdr:nvGrpSpPr>
      <xdr:grpSpPr>
        <a:xfrm>
          <a:off x="3821972" y="1821180"/>
          <a:ext cx="3139440" cy="2366010"/>
          <a:chOff x="4899660" y="944880"/>
          <a:chExt cx="3139440" cy="237744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DC03E657-7CE1-4E24-B95D-377F833A04FB}"/>
              </a:ext>
            </a:extLst>
          </xdr:cNvPr>
          <xdr:cNvSpPr/>
        </xdr:nvSpPr>
        <xdr:spPr>
          <a:xfrm>
            <a:off x="4899660" y="944880"/>
            <a:ext cx="3139440" cy="2377440"/>
          </a:xfrm>
          <a:prstGeom prst="roundRect">
            <a:avLst>
              <a:gd name="adj" fmla="val 535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b="1">
                <a:solidFill>
                  <a:sysClr val="windowText" lastClr="000000"/>
                </a:solidFill>
              </a:rPr>
              <a:t>Profitability by Plan Type ($)</a:t>
            </a:r>
            <a:endParaRPr lang="pt-BR" sz="1100" b="1">
              <a:solidFill>
                <a:sysClr val="windowText" lastClr="000000"/>
              </a:solidFill>
            </a:endParaRPr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20FA954B-708A-4C77-90FB-9110CE99B263}"/>
              </a:ext>
            </a:extLst>
          </xdr:cNvPr>
          <xdr:cNvGraphicFramePr>
            <a:graphicFrameLocks/>
          </xdr:cNvGraphicFramePr>
        </xdr:nvGraphicFramePr>
        <xdr:xfrm>
          <a:off x="4960620" y="1287780"/>
          <a:ext cx="2994660" cy="19735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13</xdr:col>
      <xdr:colOff>4352</xdr:colOff>
      <xdr:row>9</xdr:row>
      <xdr:rowOff>30480</xdr:rowOff>
    </xdr:from>
    <xdr:to>
      <xdr:col>18</xdr:col>
      <xdr:colOff>478969</xdr:colOff>
      <xdr:row>22</xdr:row>
      <xdr:rowOff>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D028768C-DFF2-FDAB-B66A-76B7C8D10223}"/>
            </a:ext>
          </a:extLst>
        </xdr:cNvPr>
        <xdr:cNvGrpSpPr/>
      </xdr:nvGrpSpPr>
      <xdr:grpSpPr>
        <a:xfrm>
          <a:off x="7243352" y="1821180"/>
          <a:ext cx="3360692" cy="2379345"/>
          <a:chOff x="7894320" y="1783080"/>
          <a:chExt cx="3139200" cy="239268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4140DEAC-4F85-2825-B510-891746C1C273}"/>
              </a:ext>
            </a:extLst>
          </xdr:cNvPr>
          <xdr:cNvSpPr/>
        </xdr:nvSpPr>
        <xdr:spPr>
          <a:xfrm>
            <a:off x="7894320" y="1783080"/>
            <a:ext cx="3139200" cy="2377440"/>
          </a:xfrm>
          <a:prstGeom prst="roundRect">
            <a:avLst>
              <a:gd name="adj" fmla="val 535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>
                <a:solidFill>
                  <a:sysClr val="windowText" lastClr="000000"/>
                </a:solidFill>
              </a:rPr>
              <a:t>Auto Renewal</a:t>
            </a:r>
          </a:p>
        </xdr:txBody>
      </xdr: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31584C76-A971-4D7A-9A13-A184D55FC837}"/>
              </a:ext>
            </a:extLst>
          </xdr:cNvPr>
          <xdr:cNvGraphicFramePr>
            <a:graphicFrameLocks/>
          </xdr:cNvGraphicFramePr>
        </xdr:nvGraphicFramePr>
        <xdr:xfrm>
          <a:off x="8039100" y="1965960"/>
          <a:ext cx="2887980" cy="2209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190500</xdr:colOff>
      <xdr:row>4</xdr:row>
      <xdr:rowOff>106680</xdr:rowOff>
    </xdr:from>
    <xdr:to>
      <xdr:col>15</xdr:col>
      <xdr:colOff>518160</xdr:colOff>
      <xdr:row>8</xdr:row>
      <xdr:rowOff>114300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C4BD2B5F-152B-9B00-F595-038D323413A5}"/>
            </a:ext>
          </a:extLst>
        </xdr:cNvPr>
        <xdr:cNvGrpSpPr/>
      </xdr:nvGrpSpPr>
      <xdr:grpSpPr>
        <a:xfrm>
          <a:off x="476250" y="849630"/>
          <a:ext cx="8338185" cy="845820"/>
          <a:chOff x="480060" y="815340"/>
          <a:chExt cx="8336280" cy="830580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74D39CD2-A53E-7ECA-7053-1FA0436510F5}"/>
              </a:ext>
            </a:extLst>
          </xdr:cNvPr>
          <xdr:cNvSpPr/>
        </xdr:nvSpPr>
        <xdr:spPr>
          <a:xfrm>
            <a:off x="480060" y="815340"/>
            <a:ext cx="8336280" cy="830580"/>
          </a:xfrm>
          <a:prstGeom prst="roundRect">
            <a:avLst>
              <a:gd name="adj" fmla="val 1227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1CFE70F8-EE24-5DC0-D14A-D4FC84EA5672}"/>
              </a:ext>
            </a:extLst>
          </xdr:cNvPr>
          <xdr:cNvGrpSpPr/>
        </xdr:nvGrpSpPr>
        <xdr:grpSpPr>
          <a:xfrm>
            <a:off x="769620" y="868680"/>
            <a:ext cx="2179320" cy="769620"/>
            <a:chOff x="769620" y="868680"/>
            <a:chExt cx="2179320" cy="769620"/>
          </a:xfrm>
        </xdr:grpSpPr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AFADED49-D86E-7421-90EE-D60A1E91F4A9}"/>
                </a:ext>
              </a:extLst>
            </xdr:cNvPr>
            <xdr:cNvSpPr txBox="1"/>
          </xdr:nvSpPr>
          <xdr:spPr>
            <a:xfrm>
              <a:off x="769620" y="868680"/>
              <a:ext cx="1531620" cy="4572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/>
                <a:t>Quantidade de assinaturas</a:t>
              </a:r>
            </a:p>
          </xdr:txBody>
        </xdr:sp>
        <xdr:sp macro="" textlink="C̳álculos!F50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C9C2F8F1-08CF-4BCE-BF13-EA93396B429D}"/>
                </a:ext>
              </a:extLst>
            </xdr:cNvPr>
            <xdr:cNvSpPr txBox="1"/>
          </xdr:nvSpPr>
          <xdr:spPr>
            <a:xfrm>
              <a:off x="1920240" y="1021080"/>
              <a:ext cx="1028700" cy="6172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2EBD29F3-3E2F-40AF-9ACD-5EE830209508}" type="TxLink">
                <a:rPr lang="en-US" sz="3600" b="1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295</a:t>
              </a:fld>
              <a:endParaRPr lang="pt-BR" sz="3600" b="1">
                <a:solidFill>
                  <a:srgbClr val="22C55E"/>
                </a:solidFill>
              </a:endParaRPr>
            </a:p>
          </xdr:txBody>
        </xdr:sp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2A566EE8-56E4-14C3-C08D-39F7259F87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31621" y="1074421"/>
              <a:ext cx="388619" cy="388619"/>
            </a:xfrm>
            <a:prstGeom prst="rect">
              <a:avLst/>
            </a:prstGeom>
          </xdr:spPr>
        </xdr:pic>
      </xdr:grp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6FC0D7B4-CE18-E1F4-DA20-921B9C9C8BAB}"/>
              </a:ext>
            </a:extLst>
          </xdr:cNvPr>
          <xdr:cNvGrpSpPr/>
        </xdr:nvGrpSpPr>
        <xdr:grpSpPr>
          <a:xfrm>
            <a:off x="4663440" y="899160"/>
            <a:ext cx="3741420" cy="731520"/>
            <a:chOff x="4663440" y="899160"/>
            <a:chExt cx="3741420" cy="731520"/>
          </a:xfrm>
        </xdr:grpSpPr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61BF638F-D40C-4716-800E-5356D72E3171}"/>
                </a:ext>
              </a:extLst>
            </xdr:cNvPr>
            <xdr:cNvSpPr txBox="1"/>
          </xdr:nvSpPr>
          <xdr:spPr>
            <a:xfrm>
              <a:off x="4663440" y="899160"/>
              <a:ext cx="1584960" cy="4648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/>
                <a:t>Valor</a:t>
              </a:r>
              <a:r>
                <a:rPr lang="pt-BR" sz="1100" baseline="0"/>
                <a:t>  faturado com assinaturas</a:t>
              </a:r>
              <a:endParaRPr lang="pt-BR" sz="1100"/>
            </a:p>
          </xdr:txBody>
        </xdr:sp>
        <xdr:sp macro="" textlink="C̳álculos!G10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9ACA4200-C46D-1B64-1159-A8320DD60749}"/>
                </a:ext>
              </a:extLst>
            </xdr:cNvPr>
            <xdr:cNvSpPr txBox="1"/>
          </xdr:nvSpPr>
          <xdr:spPr>
            <a:xfrm>
              <a:off x="5783580" y="1005840"/>
              <a:ext cx="2621280" cy="6248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270CA13-9C7A-4561-818B-11BAA716D678}" type="TxLink">
                <a:rPr lang="en-US" sz="3600" b="1" i="0" u="none" strike="noStrike">
                  <a:solidFill>
                    <a:srgbClr val="22C55E"/>
                  </a:solidFill>
                  <a:latin typeface="Aptos Narrow"/>
                </a:rPr>
                <a:t> R$ 7.633,00 </a:t>
              </a:fld>
              <a:endParaRPr lang="pt-BR" sz="3600" b="1">
                <a:solidFill>
                  <a:srgbClr val="22C55E"/>
                </a:solidFill>
              </a:endParaRPr>
            </a:p>
          </xdr:txBody>
        </xdr:sp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6C9B5C0F-FF5B-6E0E-EAE0-1545B445CA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402580" y="1127760"/>
              <a:ext cx="350520" cy="35052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217714</xdr:colOff>
      <xdr:row>23</xdr:row>
      <xdr:rowOff>7619</xdr:rowOff>
    </xdr:from>
    <xdr:to>
      <xdr:col>18</xdr:col>
      <xdr:colOff>315685</xdr:colOff>
      <xdr:row>37</xdr:row>
      <xdr:rowOff>119742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ABD58051-0924-47FD-866D-036DDF1BB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243840</xdr:colOff>
      <xdr:row>31</xdr:row>
      <xdr:rowOff>99060</xdr:rowOff>
    </xdr:from>
    <xdr:to>
      <xdr:col>5</xdr:col>
      <xdr:colOff>243840</xdr:colOff>
      <xdr:row>37</xdr:row>
      <xdr:rowOff>167640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DEF58E2A-9564-4641-87CB-0DB1D0BDD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" y="5928360"/>
          <a:ext cx="1219200" cy="1165860"/>
        </a:xfrm>
        <a:prstGeom prst="rect">
          <a:avLst/>
        </a:prstGeom>
      </xdr:spPr>
    </xdr:pic>
    <xdr:clientData/>
  </xdr:twoCellAnchor>
  <xdr:twoCellAnchor editAs="absolute">
    <xdr:from>
      <xdr:col>3</xdr:col>
      <xdr:colOff>154305</xdr:colOff>
      <xdr:row>26</xdr:row>
      <xdr:rowOff>116204</xdr:rowOff>
    </xdr:from>
    <xdr:to>
      <xdr:col>5</xdr:col>
      <xdr:colOff>484581</xdr:colOff>
      <xdr:row>30</xdr:row>
      <xdr:rowOff>106680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8A489697-A969-4347-A569-A2C0723BC183}"/>
            </a:ext>
          </a:extLst>
        </xdr:cNvPr>
        <xdr:cNvGrpSpPr/>
      </xdr:nvGrpSpPr>
      <xdr:grpSpPr>
        <a:xfrm>
          <a:off x="1297305" y="5040629"/>
          <a:ext cx="1549476" cy="714376"/>
          <a:chOff x="3495675" y="5400674"/>
          <a:chExt cx="1549476" cy="752476"/>
        </a:xfrm>
      </xdr:grpSpPr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C260D8A2-9751-F014-E462-93EC84F034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37" name="Gráfico 36">
            <a:extLst>
              <a:ext uri="{FF2B5EF4-FFF2-40B4-BE49-F238E27FC236}">
                <a16:creationId xmlns:a16="http://schemas.microsoft.com/office/drawing/2014/main" id="{3A2B3674-60D6-4CF8-7EC0-6A4297D327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Henrique" refreshedDate="45902.79052962963" createdVersion="8" refreshedVersion="8" minRefreshableVersion="3" recordCount="295" xr:uid="{5359CD88-E485-42CE-AB8A-DD0C73CFAB8C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9282073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x v="0"/>
    <x v="0"/>
    <x v="0"/>
    <x v="0"/>
    <x v="0"/>
    <n v="60"/>
  </r>
  <r>
    <n v="3232"/>
    <s v="Maria Oliveira"/>
    <x v="1"/>
    <x v="1"/>
    <x v="1"/>
    <x v="1"/>
    <x v="1"/>
    <x v="1"/>
    <x v="1"/>
    <x v="1"/>
    <x v="1"/>
    <x v="1"/>
    <n v="5"/>
  </r>
  <r>
    <n v="3233"/>
    <s v="Lucas Fernandes"/>
    <x v="2"/>
    <x v="2"/>
    <x v="0"/>
    <x v="2"/>
    <x v="2"/>
    <x v="1"/>
    <x v="1"/>
    <x v="0"/>
    <x v="0"/>
    <x v="2"/>
    <n v="20"/>
  </r>
  <r>
    <n v="3234"/>
    <s v="Ana Souza"/>
    <x v="0"/>
    <x v="3"/>
    <x v="1"/>
    <x v="0"/>
    <x v="0"/>
    <x v="0"/>
    <x v="0"/>
    <x v="0"/>
    <x v="0"/>
    <x v="3"/>
    <n v="62"/>
  </r>
  <r>
    <n v="3235"/>
    <s v="Pedro Gonçalves"/>
    <x v="1"/>
    <x v="4"/>
    <x v="0"/>
    <x v="1"/>
    <x v="0"/>
    <x v="1"/>
    <x v="1"/>
    <x v="1"/>
    <x v="1"/>
    <x v="4"/>
    <n v="4"/>
  </r>
  <r>
    <n v="3236"/>
    <s v="Felipe Costa"/>
    <x v="2"/>
    <x v="5"/>
    <x v="1"/>
    <x v="2"/>
    <x v="0"/>
    <x v="1"/>
    <x v="1"/>
    <x v="0"/>
    <x v="0"/>
    <x v="5"/>
    <n v="28"/>
  </r>
  <r>
    <n v="3237"/>
    <s v="Camila Ribeiro"/>
    <x v="0"/>
    <x v="6"/>
    <x v="0"/>
    <x v="0"/>
    <x v="2"/>
    <x v="0"/>
    <x v="0"/>
    <x v="0"/>
    <x v="0"/>
    <x v="2"/>
    <n v="55"/>
  </r>
  <r>
    <n v="3238"/>
    <s v="André Mendes"/>
    <x v="1"/>
    <x v="7"/>
    <x v="0"/>
    <x v="1"/>
    <x v="1"/>
    <x v="1"/>
    <x v="1"/>
    <x v="1"/>
    <x v="1"/>
    <x v="1"/>
    <n v="5"/>
  </r>
  <r>
    <n v="3239"/>
    <s v="Sofia Almeida"/>
    <x v="0"/>
    <x v="4"/>
    <x v="1"/>
    <x v="0"/>
    <x v="0"/>
    <x v="0"/>
    <x v="0"/>
    <x v="0"/>
    <x v="0"/>
    <x v="0"/>
    <n v="60"/>
  </r>
  <r>
    <n v="3240"/>
    <s v="Bruno Martins"/>
    <x v="2"/>
    <x v="8"/>
    <x v="0"/>
    <x v="2"/>
    <x v="2"/>
    <x v="1"/>
    <x v="1"/>
    <x v="0"/>
    <x v="0"/>
    <x v="6"/>
    <n v="15"/>
  </r>
  <r>
    <n v="3241"/>
    <s v="Rita Castro"/>
    <x v="1"/>
    <x v="9"/>
    <x v="1"/>
    <x v="1"/>
    <x v="0"/>
    <x v="1"/>
    <x v="1"/>
    <x v="1"/>
    <x v="1"/>
    <x v="4"/>
    <n v="4"/>
  </r>
  <r>
    <n v="3242"/>
    <s v="Marco Túlio"/>
    <x v="0"/>
    <x v="10"/>
    <x v="0"/>
    <x v="0"/>
    <x v="1"/>
    <x v="0"/>
    <x v="0"/>
    <x v="0"/>
    <x v="0"/>
    <x v="7"/>
    <n v="45"/>
  </r>
  <r>
    <n v="3243"/>
    <s v="Lívia Silveira"/>
    <x v="2"/>
    <x v="11"/>
    <x v="1"/>
    <x v="2"/>
    <x v="0"/>
    <x v="1"/>
    <x v="1"/>
    <x v="0"/>
    <x v="0"/>
    <x v="2"/>
    <n v="20"/>
  </r>
  <r>
    <n v="3244"/>
    <s v="Diogo Sousa"/>
    <x v="1"/>
    <x v="12"/>
    <x v="0"/>
    <x v="1"/>
    <x v="2"/>
    <x v="1"/>
    <x v="1"/>
    <x v="1"/>
    <x v="1"/>
    <x v="1"/>
    <n v="5"/>
  </r>
  <r>
    <n v="3245"/>
    <s v="Fernanda Lima"/>
    <x v="0"/>
    <x v="13"/>
    <x v="1"/>
    <x v="0"/>
    <x v="0"/>
    <x v="0"/>
    <x v="0"/>
    <x v="0"/>
    <x v="0"/>
    <x v="8"/>
    <n v="57"/>
  </r>
  <r>
    <n v="3246"/>
    <s v="Caio Pereira"/>
    <x v="2"/>
    <x v="14"/>
    <x v="0"/>
    <x v="2"/>
    <x v="1"/>
    <x v="1"/>
    <x v="1"/>
    <x v="0"/>
    <x v="0"/>
    <x v="9"/>
    <n v="18"/>
  </r>
  <r>
    <n v="3247"/>
    <s v="Beatriz Gomes"/>
    <x v="1"/>
    <x v="15"/>
    <x v="1"/>
    <x v="1"/>
    <x v="0"/>
    <x v="1"/>
    <x v="1"/>
    <x v="1"/>
    <x v="1"/>
    <x v="5"/>
    <n v="3"/>
  </r>
  <r>
    <n v="3248"/>
    <s v="Cesar Oliveira"/>
    <x v="0"/>
    <x v="16"/>
    <x v="0"/>
    <x v="0"/>
    <x v="2"/>
    <x v="0"/>
    <x v="0"/>
    <x v="0"/>
    <x v="0"/>
    <x v="10"/>
    <n v="58"/>
  </r>
  <r>
    <n v="3249"/>
    <s v="Débora Machado"/>
    <x v="2"/>
    <x v="17"/>
    <x v="1"/>
    <x v="2"/>
    <x v="0"/>
    <x v="1"/>
    <x v="1"/>
    <x v="0"/>
    <x v="0"/>
    <x v="0"/>
    <n v="25"/>
  </r>
  <r>
    <n v="3250"/>
    <s v="Eduardo Vargas"/>
    <x v="1"/>
    <x v="18"/>
    <x v="0"/>
    <x v="1"/>
    <x v="1"/>
    <x v="1"/>
    <x v="1"/>
    <x v="1"/>
    <x v="1"/>
    <x v="1"/>
    <n v="5"/>
  </r>
  <r>
    <n v="3251"/>
    <s v="Gabriela Santos"/>
    <x v="0"/>
    <x v="19"/>
    <x v="1"/>
    <x v="0"/>
    <x v="0"/>
    <x v="0"/>
    <x v="0"/>
    <x v="0"/>
    <x v="0"/>
    <x v="3"/>
    <n v="62"/>
  </r>
  <r>
    <n v="3252"/>
    <s v="Henrique Dias"/>
    <x v="2"/>
    <x v="20"/>
    <x v="0"/>
    <x v="2"/>
    <x v="2"/>
    <x v="1"/>
    <x v="1"/>
    <x v="0"/>
    <x v="0"/>
    <x v="6"/>
    <n v="15"/>
  </r>
  <r>
    <n v="3253"/>
    <s v="Isabela Moreira"/>
    <x v="1"/>
    <x v="21"/>
    <x v="1"/>
    <x v="1"/>
    <x v="0"/>
    <x v="1"/>
    <x v="1"/>
    <x v="1"/>
    <x v="1"/>
    <x v="4"/>
    <n v="4"/>
  </r>
  <r>
    <n v="3254"/>
    <s v="Joaquim Barbosa"/>
    <x v="0"/>
    <x v="22"/>
    <x v="0"/>
    <x v="0"/>
    <x v="1"/>
    <x v="0"/>
    <x v="0"/>
    <x v="0"/>
    <x v="0"/>
    <x v="7"/>
    <n v="45"/>
  </r>
  <r>
    <n v="3255"/>
    <s v="Lara Rocha"/>
    <x v="2"/>
    <x v="23"/>
    <x v="1"/>
    <x v="2"/>
    <x v="0"/>
    <x v="1"/>
    <x v="1"/>
    <x v="0"/>
    <x v="0"/>
    <x v="2"/>
    <n v="20"/>
  </r>
  <r>
    <n v="3256"/>
    <s v="Matheus Silva"/>
    <x v="1"/>
    <x v="24"/>
    <x v="0"/>
    <x v="1"/>
    <x v="2"/>
    <x v="1"/>
    <x v="1"/>
    <x v="1"/>
    <x v="1"/>
    <x v="1"/>
    <n v="5"/>
  </r>
  <r>
    <n v="3257"/>
    <s v="Nicole Costa"/>
    <x v="0"/>
    <x v="25"/>
    <x v="1"/>
    <x v="0"/>
    <x v="0"/>
    <x v="0"/>
    <x v="0"/>
    <x v="0"/>
    <x v="0"/>
    <x v="0"/>
    <n v="60"/>
  </r>
  <r>
    <n v="3258"/>
    <s v="Otávio Mendonça"/>
    <x v="2"/>
    <x v="26"/>
    <x v="0"/>
    <x v="2"/>
    <x v="1"/>
    <x v="1"/>
    <x v="1"/>
    <x v="0"/>
    <x v="0"/>
    <x v="6"/>
    <n v="15"/>
  </r>
  <r>
    <n v="3259"/>
    <s v="Paula Ferreira"/>
    <x v="1"/>
    <x v="27"/>
    <x v="1"/>
    <x v="1"/>
    <x v="0"/>
    <x v="1"/>
    <x v="1"/>
    <x v="1"/>
    <x v="1"/>
    <x v="4"/>
    <n v="4"/>
  </r>
  <r>
    <n v="3260"/>
    <s v="Raquel Alves"/>
    <x v="0"/>
    <x v="28"/>
    <x v="0"/>
    <x v="0"/>
    <x v="2"/>
    <x v="0"/>
    <x v="0"/>
    <x v="0"/>
    <x v="0"/>
    <x v="10"/>
    <n v="58"/>
  </r>
  <r>
    <n v="3261"/>
    <s v="Samuel Pires"/>
    <x v="2"/>
    <x v="29"/>
    <x v="1"/>
    <x v="2"/>
    <x v="0"/>
    <x v="1"/>
    <x v="1"/>
    <x v="0"/>
    <x v="0"/>
    <x v="2"/>
    <n v="20"/>
  </r>
  <r>
    <n v="3262"/>
    <s v="Tânia Barros"/>
    <x v="1"/>
    <x v="30"/>
    <x v="0"/>
    <x v="1"/>
    <x v="1"/>
    <x v="1"/>
    <x v="1"/>
    <x v="1"/>
    <x v="1"/>
    <x v="1"/>
    <n v="5"/>
  </r>
  <r>
    <n v="3263"/>
    <s v="Vinicius Lima"/>
    <x v="0"/>
    <x v="31"/>
    <x v="1"/>
    <x v="0"/>
    <x v="0"/>
    <x v="0"/>
    <x v="0"/>
    <x v="0"/>
    <x v="0"/>
    <x v="3"/>
    <n v="62"/>
  </r>
  <r>
    <n v="3264"/>
    <s v="Yasmin Teixeira"/>
    <x v="2"/>
    <x v="32"/>
    <x v="0"/>
    <x v="2"/>
    <x v="2"/>
    <x v="1"/>
    <x v="1"/>
    <x v="0"/>
    <x v="0"/>
    <x v="6"/>
    <n v="15"/>
  </r>
  <r>
    <n v="3265"/>
    <s v="Zé Carlos"/>
    <x v="1"/>
    <x v="33"/>
    <x v="1"/>
    <x v="1"/>
    <x v="0"/>
    <x v="1"/>
    <x v="1"/>
    <x v="1"/>
    <x v="1"/>
    <x v="4"/>
    <n v="4"/>
  </r>
  <r>
    <n v="3266"/>
    <s v="Amanda Nogueira"/>
    <x v="1"/>
    <x v="34"/>
    <x v="0"/>
    <x v="1"/>
    <x v="0"/>
    <x v="1"/>
    <x v="1"/>
    <x v="1"/>
    <x v="1"/>
    <x v="1"/>
    <n v="5"/>
  </r>
  <r>
    <n v="3267"/>
    <s v="Bruno Cavalheiro"/>
    <x v="0"/>
    <x v="35"/>
    <x v="1"/>
    <x v="0"/>
    <x v="2"/>
    <x v="0"/>
    <x v="0"/>
    <x v="0"/>
    <x v="0"/>
    <x v="10"/>
    <n v="58"/>
  </r>
  <r>
    <n v="3268"/>
    <s v="Carla Dias"/>
    <x v="2"/>
    <x v="36"/>
    <x v="0"/>
    <x v="2"/>
    <x v="1"/>
    <x v="1"/>
    <x v="1"/>
    <x v="0"/>
    <x v="0"/>
    <x v="2"/>
    <n v="20"/>
  </r>
  <r>
    <n v="3269"/>
    <s v="Diego Fontes"/>
    <x v="1"/>
    <x v="37"/>
    <x v="1"/>
    <x v="1"/>
    <x v="2"/>
    <x v="1"/>
    <x v="1"/>
    <x v="1"/>
    <x v="1"/>
    <x v="4"/>
    <n v="4"/>
  </r>
  <r>
    <n v="3270"/>
    <s v="Eunice Lima"/>
    <x v="0"/>
    <x v="38"/>
    <x v="0"/>
    <x v="0"/>
    <x v="0"/>
    <x v="0"/>
    <x v="0"/>
    <x v="0"/>
    <x v="0"/>
    <x v="6"/>
    <n v="50"/>
  </r>
  <r>
    <n v="3271"/>
    <s v="Fábio Martins"/>
    <x v="2"/>
    <x v="39"/>
    <x v="1"/>
    <x v="2"/>
    <x v="0"/>
    <x v="1"/>
    <x v="1"/>
    <x v="0"/>
    <x v="0"/>
    <x v="0"/>
    <n v="25"/>
  </r>
  <r>
    <n v="3272"/>
    <s v="Gisele Araújo"/>
    <x v="1"/>
    <x v="40"/>
    <x v="0"/>
    <x v="1"/>
    <x v="1"/>
    <x v="1"/>
    <x v="1"/>
    <x v="1"/>
    <x v="1"/>
    <x v="1"/>
    <n v="5"/>
  </r>
  <r>
    <n v="3273"/>
    <s v="Hélio Castro"/>
    <x v="0"/>
    <x v="41"/>
    <x v="1"/>
    <x v="0"/>
    <x v="2"/>
    <x v="0"/>
    <x v="0"/>
    <x v="0"/>
    <x v="0"/>
    <x v="7"/>
    <n v="45"/>
  </r>
  <r>
    <n v="3274"/>
    <s v="Ingrid Menezes"/>
    <x v="2"/>
    <x v="42"/>
    <x v="0"/>
    <x v="2"/>
    <x v="2"/>
    <x v="1"/>
    <x v="1"/>
    <x v="0"/>
    <x v="0"/>
    <x v="9"/>
    <n v="18"/>
  </r>
  <r>
    <n v="3275"/>
    <s v="Jorge Baptista"/>
    <x v="1"/>
    <x v="43"/>
    <x v="1"/>
    <x v="1"/>
    <x v="0"/>
    <x v="1"/>
    <x v="1"/>
    <x v="1"/>
    <x v="1"/>
    <x v="5"/>
    <n v="3"/>
  </r>
  <r>
    <n v="3276"/>
    <s v="Kléber Oliveira"/>
    <x v="0"/>
    <x v="44"/>
    <x v="0"/>
    <x v="0"/>
    <x v="1"/>
    <x v="0"/>
    <x v="0"/>
    <x v="0"/>
    <x v="0"/>
    <x v="0"/>
    <n v="60"/>
  </r>
  <r>
    <n v="3277"/>
    <s v="Luciana Freitas"/>
    <x v="2"/>
    <x v="45"/>
    <x v="1"/>
    <x v="2"/>
    <x v="0"/>
    <x v="1"/>
    <x v="1"/>
    <x v="0"/>
    <x v="0"/>
    <x v="2"/>
    <n v="20"/>
  </r>
  <r>
    <n v="3278"/>
    <s v="Márcia Eller"/>
    <x v="1"/>
    <x v="46"/>
    <x v="0"/>
    <x v="1"/>
    <x v="2"/>
    <x v="1"/>
    <x v="1"/>
    <x v="1"/>
    <x v="1"/>
    <x v="1"/>
    <n v="5"/>
  </r>
  <r>
    <n v="3279"/>
    <s v="Nilo Peçanha"/>
    <x v="0"/>
    <x v="47"/>
    <x v="1"/>
    <x v="0"/>
    <x v="0"/>
    <x v="0"/>
    <x v="0"/>
    <x v="0"/>
    <x v="0"/>
    <x v="3"/>
    <n v="62"/>
  </r>
  <r>
    <n v="3280"/>
    <s v="Oscar Neves"/>
    <x v="2"/>
    <x v="48"/>
    <x v="0"/>
    <x v="2"/>
    <x v="1"/>
    <x v="1"/>
    <x v="1"/>
    <x v="0"/>
    <x v="0"/>
    <x v="6"/>
    <n v="15"/>
  </r>
  <r>
    <n v="3281"/>
    <s v="Patrícia Soares"/>
    <x v="1"/>
    <x v="49"/>
    <x v="1"/>
    <x v="1"/>
    <x v="0"/>
    <x v="1"/>
    <x v="1"/>
    <x v="1"/>
    <x v="1"/>
    <x v="4"/>
    <n v="4"/>
  </r>
  <r>
    <n v="3282"/>
    <s v="Quirino Gonçalves"/>
    <x v="0"/>
    <x v="50"/>
    <x v="0"/>
    <x v="0"/>
    <x v="2"/>
    <x v="0"/>
    <x v="0"/>
    <x v="0"/>
    <x v="0"/>
    <x v="10"/>
    <n v="58"/>
  </r>
  <r>
    <n v="3283"/>
    <s v="Raul Machado"/>
    <x v="2"/>
    <x v="51"/>
    <x v="1"/>
    <x v="2"/>
    <x v="0"/>
    <x v="1"/>
    <x v="1"/>
    <x v="0"/>
    <x v="0"/>
    <x v="2"/>
    <n v="20"/>
  </r>
  <r>
    <n v="3284"/>
    <s v="Sônia Lobo"/>
    <x v="1"/>
    <x v="52"/>
    <x v="0"/>
    <x v="1"/>
    <x v="1"/>
    <x v="1"/>
    <x v="1"/>
    <x v="1"/>
    <x v="1"/>
    <x v="1"/>
    <n v="5"/>
  </r>
  <r>
    <n v="3285"/>
    <s v="Tiago Ramos"/>
    <x v="0"/>
    <x v="53"/>
    <x v="1"/>
    <x v="0"/>
    <x v="0"/>
    <x v="0"/>
    <x v="0"/>
    <x v="0"/>
    <x v="0"/>
    <x v="7"/>
    <n v="45"/>
  </r>
  <r>
    <n v="3286"/>
    <s v="Ugo Pires"/>
    <x v="2"/>
    <x v="54"/>
    <x v="0"/>
    <x v="2"/>
    <x v="2"/>
    <x v="1"/>
    <x v="1"/>
    <x v="0"/>
    <x v="0"/>
    <x v="6"/>
    <n v="15"/>
  </r>
  <r>
    <n v="3287"/>
    <s v="Valéria Nobre"/>
    <x v="1"/>
    <x v="55"/>
    <x v="1"/>
    <x v="1"/>
    <x v="0"/>
    <x v="1"/>
    <x v="1"/>
    <x v="1"/>
    <x v="1"/>
    <x v="4"/>
    <n v="4"/>
  </r>
  <r>
    <n v="3288"/>
    <s v="William Siqueira"/>
    <x v="0"/>
    <x v="56"/>
    <x v="0"/>
    <x v="0"/>
    <x v="1"/>
    <x v="0"/>
    <x v="0"/>
    <x v="0"/>
    <x v="0"/>
    <x v="3"/>
    <n v="62"/>
  </r>
  <r>
    <n v="3289"/>
    <s v="Xuxa Meneghel"/>
    <x v="2"/>
    <x v="57"/>
    <x v="1"/>
    <x v="2"/>
    <x v="0"/>
    <x v="1"/>
    <x v="1"/>
    <x v="0"/>
    <x v="0"/>
    <x v="2"/>
    <n v="20"/>
  </r>
  <r>
    <n v="3290"/>
    <s v="Yara Figueiredo"/>
    <x v="1"/>
    <x v="58"/>
    <x v="0"/>
    <x v="1"/>
    <x v="2"/>
    <x v="1"/>
    <x v="1"/>
    <x v="1"/>
    <x v="1"/>
    <x v="1"/>
    <n v="5"/>
  </r>
  <r>
    <n v="3291"/>
    <s v="Zacarias Alves"/>
    <x v="0"/>
    <x v="59"/>
    <x v="1"/>
    <x v="0"/>
    <x v="0"/>
    <x v="0"/>
    <x v="0"/>
    <x v="0"/>
    <x v="0"/>
    <x v="0"/>
    <n v="60"/>
  </r>
  <r>
    <n v="3292"/>
    <s v="Amanda Bynes"/>
    <x v="2"/>
    <x v="60"/>
    <x v="0"/>
    <x v="2"/>
    <x v="1"/>
    <x v="1"/>
    <x v="1"/>
    <x v="0"/>
    <x v="0"/>
    <x v="6"/>
    <n v="15"/>
  </r>
  <r>
    <n v="3293"/>
    <s v="Bruno Mars"/>
    <x v="1"/>
    <x v="61"/>
    <x v="1"/>
    <x v="1"/>
    <x v="0"/>
    <x v="1"/>
    <x v="1"/>
    <x v="1"/>
    <x v="1"/>
    <x v="4"/>
    <n v="4"/>
  </r>
  <r>
    <n v="3294"/>
    <s v="Carla Bruni"/>
    <x v="0"/>
    <x v="62"/>
    <x v="0"/>
    <x v="0"/>
    <x v="2"/>
    <x v="0"/>
    <x v="0"/>
    <x v="0"/>
    <x v="0"/>
    <x v="7"/>
    <n v="45"/>
  </r>
  <r>
    <n v="3295"/>
    <s v="Diego Maradona"/>
    <x v="2"/>
    <x v="63"/>
    <x v="1"/>
    <x v="2"/>
    <x v="0"/>
    <x v="1"/>
    <x v="1"/>
    <x v="0"/>
    <x v="0"/>
    <x v="0"/>
    <n v="25"/>
  </r>
  <r>
    <n v="3296"/>
    <s v="Estela Marques"/>
    <x v="1"/>
    <x v="64"/>
    <x v="1"/>
    <x v="1"/>
    <x v="0"/>
    <x v="1"/>
    <x v="1"/>
    <x v="1"/>
    <x v="1"/>
    <x v="1"/>
    <n v="5"/>
  </r>
  <r>
    <n v="3297"/>
    <s v="Fábio Nobre"/>
    <x v="0"/>
    <x v="65"/>
    <x v="0"/>
    <x v="0"/>
    <x v="2"/>
    <x v="0"/>
    <x v="0"/>
    <x v="0"/>
    <x v="0"/>
    <x v="10"/>
    <n v="58"/>
  </r>
  <r>
    <n v="3298"/>
    <s v="Gabriel Oliveira"/>
    <x v="2"/>
    <x v="66"/>
    <x v="1"/>
    <x v="2"/>
    <x v="1"/>
    <x v="1"/>
    <x v="1"/>
    <x v="0"/>
    <x v="0"/>
    <x v="2"/>
    <n v="20"/>
  </r>
  <r>
    <n v="3299"/>
    <s v="Helena Santos"/>
    <x v="1"/>
    <x v="67"/>
    <x v="0"/>
    <x v="1"/>
    <x v="2"/>
    <x v="1"/>
    <x v="1"/>
    <x v="1"/>
    <x v="1"/>
    <x v="4"/>
    <n v="4"/>
  </r>
  <r>
    <n v="3300"/>
    <s v="Ivan Carvalho"/>
    <x v="0"/>
    <x v="68"/>
    <x v="1"/>
    <x v="0"/>
    <x v="0"/>
    <x v="0"/>
    <x v="0"/>
    <x v="0"/>
    <x v="0"/>
    <x v="6"/>
    <n v="50"/>
  </r>
  <r>
    <n v="3301"/>
    <s v="Júlia Ferreira"/>
    <x v="2"/>
    <x v="69"/>
    <x v="0"/>
    <x v="2"/>
    <x v="0"/>
    <x v="1"/>
    <x v="1"/>
    <x v="0"/>
    <x v="0"/>
    <x v="0"/>
    <n v="25"/>
  </r>
  <r>
    <n v="3302"/>
    <s v="Karla Alves"/>
    <x v="1"/>
    <x v="70"/>
    <x v="1"/>
    <x v="1"/>
    <x v="1"/>
    <x v="1"/>
    <x v="1"/>
    <x v="1"/>
    <x v="1"/>
    <x v="1"/>
    <n v="5"/>
  </r>
  <r>
    <n v="3303"/>
    <s v="Lucas Mendes"/>
    <x v="0"/>
    <x v="71"/>
    <x v="0"/>
    <x v="0"/>
    <x v="2"/>
    <x v="0"/>
    <x v="0"/>
    <x v="0"/>
    <x v="0"/>
    <x v="7"/>
    <n v="45"/>
  </r>
  <r>
    <n v="3304"/>
    <s v="Mônica Gomes"/>
    <x v="2"/>
    <x v="72"/>
    <x v="1"/>
    <x v="2"/>
    <x v="2"/>
    <x v="1"/>
    <x v="1"/>
    <x v="0"/>
    <x v="0"/>
    <x v="9"/>
    <n v="18"/>
  </r>
  <r>
    <n v="3305"/>
    <s v="Norberto Queiroz"/>
    <x v="1"/>
    <x v="73"/>
    <x v="0"/>
    <x v="1"/>
    <x v="0"/>
    <x v="1"/>
    <x v="1"/>
    <x v="1"/>
    <x v="1"/>
    <x v="5"/>
    <n v="3"/>
  </r>
  <r>
    <n v="3306"/>
    <s v="Otávio Barros"/>
    <x v="0"/>
    <x v="74"/>
    <x v="1"/>
    <x v="0"/>
    <x v="1"/>
    <x v="0"/>
    <x v="0"/>
    <x v="0"/>
    <x v="0"/>
    <x v="0"/>
    <n v="60"/>
  </r>
  <r>
    <n v="3307"/>
    <s v="Paula Vieira"/>
    <x v="2"/>
    <x v="75"/>
    <x v="0"/>
    <x v="2"/>
    <x v="0"/>
    <x v="1"/>
    <x v="1"/>
    <x v="0"/>
    <x v="0"/>
    <x v="2"/>
    <n v="20"/>
  </r>
  <r>
    <n v="3308"/>
    <s v="Quentin Ramos"/>
    <x v="1"/>
    <x v="76"/>
    <x v="1"/>
    <x v="1"/>
    <x v="2"/>
    <x v="1"/>
    <x v="1"/>
    <x v="1"/>
    <x v="1"/>
    <x v="1"/>
    <n v="5"/>
  </r>
  <r>
    <n v="3309"/>
    <s v="Raquel Novaes"/>
    <x v="0"/>
    <x v="77"/>
    <x v="0"/>
    <x v="0"/>
    <x v="0"/>
    <x v="0"/>
    <x v="0"/>
    <x v="0"/>
    <x v="0"/>
    <x v="3"/>
    <n v="62"/>
  </r>
  <r>
    <n v="3310"/>
    <s v="Samantha Lopes"/>
    <x v="2"/>
    <x v="78"/>
    <x v="1"/>
    <x v="2"/>
    <x v="1"/>
    <x v="1"/>
    <x v="1"/>
    <x v="0"/>
    <x v="0"/>
    <x v="6"/>
    <n v="15"/>
  </r>
  <r>
    <n v="3311"/>
    <s v="Tiago Martins"/>
    <x v="1"/>
    <x v="79"/>
    <x v="0"/>
    <x v="1"/>
    <x v="0"/>
    <x v="1"/>
    <x v="1"/>
    <x v="1"/>
    <x v="1"/>
    <x v="4"/>
    <n v="4"/>
  </r>
  <r>
    <n v="3312"/>
    <s v="Ulysses Guimarães"/>
    <x v="0"/>
    <x v="80"/>
    <x v="1"/>
    <x v="0"/>
    <x v="2"/>
    <x v="0"/>
    <x v="0"/>
    <x v="0"/>
    <x v="0"/>
    <x v="10"/>
    <n v="58"/>
  </r>
  <r>
    <n v="3313"/>
    <s v="Vanessa Silva"/>
    <x v="2"/>
    <x v="81"/>
    <x v="0"/>
    <x v="2"/>
    <x v="0"/>
    <x v="1"/>
    <x v="1"/>
    <x v="0"/>
    <x v="0"/>
    <x v="2"/>
    <n v="20"/>
  </r>
  <r>
    <n v="3314"/>
    <s v="William Carneiro"/>
    <x v="1"/>
    <x v="82"/>
    <x v="1"/>
    <x v="1"/>
    <x v="1"/>
    <x v="1"/>
    <x v="1"/>
    <x v="1"/>
    <x v="1"/>
    <x v="1"/>
    <n v="5"/>
  </r>
  <r>
    <n v="3315"/>
    <s v="Ximena Rocha"/>
    <x v="0"/>
    <x v="83"/>
    <x v="0"/>
    <x v="0"/>
    <x v="0"/>
    <x v="0"/>
    <x v="0"/>
    <x v="0"/>
    <x v="0"/>
    <x v="7"/>
    <n v="45"/>
  </r>
  <r>
    <n v="3316"/>
    <s v="Yasmin Figueiredo"/>
    <x v="2"/>
    <x v="84"/>
    <x v="1"/>
    <x v="2"/>
    <x v="2"/>
    <x v="1"/>
    <x v="1"/>
    <x v="0"/>
    <x v="0"/>
    <x v="6"/>
    <n v="15"/>
  </r>
  <r>
    <n v="3317"/>
    <s v="Zara Cunha"/>
    <x v="1"/>
    <x v="85"/>
    <x v="0"/>
    <x v="1"/>
    <x v="0"/>
    <x v="1"/>
    <x v="1"/>
    <x v="1"/>
    <x v="1"/>
    <x v="4"/>
    <n v="4"/>
  </r>
  <r>
    <n v="3318"/>
    <s v="Alan Teixeira"/>
    <x v="0"/>
    <x v="86"/>
    <x v="1"/>
    <x v="0"/>
    <x v="1"/>
    <x v="0"/>
    <x v="0"/>
    <x v="0"/>
    <x v="0"/>
    <x v="3"/>
    <n v="62"/>
  </r>
  <r>
    <n v="3319"/>
    <s v="Bárbara Oliveira"/>
    <x v="2"/>
    <x v="87"/>
    <x v="0"/>
    <x v="2"/>
    <x v="0"/>
    <x v="1"/>
    <x v="1"/>
    <x v="0"/>
    <x v="0"/>
    <x v="2"/>
    <n v="20"/>
  </r>
  <r>
    <n v="3320"/>
    <s v="Carlos Junqueira"/>
    <x v="1"/>
    <x v="88"/>
    <x v="1"/>
    <x v="1"/>
    <x v="2"/>
    <x v="1"/>
    <x v="1"/>
    <x v="1"/>
    <x v="1"/>
    <x v="1"/>
    <n v="5"/>
  </r>
  <r>
    <n v="3321"/>
    <s v="Daniela Moura"/>
    <x v="0"/>
    <x v="89"/>
    <x v="0"/>
    <x v="0"/>
    <x v="0"/>
    <x v="0"/>
    <x v="0"/>
    <x v="0"/>
    <x v="0"/>
    <x v="0"/>
    <n v="60"/>
  </r>
  <r>
    <n v="3322"/>
    <s v="Eduardo Lima"/>
    <x v="2"/>
    <x v="90"/>
    <x v="1"/>
    <x v="2"/>
    <x v="1"/>
    <x v="1"/>
    <x v="1"/>
    <x v="0"/>
    <x v="0"/>
    <x v="6"/>
    <n v="15"/>
  </r>
  <r>
    <n v="3323"/>
    <s v="Fabiana Araújo"/>
    <x v="1"/>
    <x v="91"/>
    <x v="0"/>
    <x v="1"/>
    <x v="0"/>
    <x v="1"/>
    <x v="1"/>
    <x v="1"/>
    <x v="1"/>
    <x v="4"/>
    <n v="4"/>
  </r>
  <r>
    <n v="3324"/>
    <s v="Geraldo Ribeiro"/>
    <x v="0"/>
    <x v="92"/>
    <x v="1"/>
    <x v="0"/>
    <x v="2"/>
    <x v="0"/>
    <x v="0"/>
    <x v="0"/>
    <x v="0"/>
    <x v="7"/>
    <n v="45"/>
  </r>
  <r>
    <n v="3325"/>
    <s v="Héctor Vargas"/>
    <x v="2"/>
    <x v="93"/>
    <x v="0"/>
    <x v="2"/>
    <x v="2"/>
    <x v="1"/>
    <x v="1"/>
    <x v="0"/>
    <x v="0"/>
    <x v="6"/>
    <n v="15"/>
  </r>
  <r>
    <n v="3326"/>
    <s v="Isabela Fonseca"/>
    <x v="1"/>
    <x v="94"/>
    <x v="1"/>
    <x v="1"/>
    <x v="1"/>
    <x v="1"/>
    <x v="1"/>
    <x v="1"/>
    <x v="1"/>
    <x v="1"/>
    <n v="5"/>
  </r>
  <r>
    <n v="3327"/>
    <s v="João Pedro Almeida"/>
    <x v="0"/>
    <x v="95"/>
    <x v="0"/>
    <x v="0"/>
    <x v="0"/>
    <x v="0"/>
    <x v="0"/>
    <x v="0"/>
    <x v="0"/>
    <x v="10"/>
    <n v="58"/>
  </r>
  <r>
    <n v="3328"/>
    <s v="Klara Costa"/>
    <x v="2"/>
    <x v="96"/>
    <x v="1"/>
    <x v="2"/>
    <x v="1"/>
    <x v="1"/>
    <x v="1"/>
    <x v="0"/>
    <x v="0"/>
    <x v="2"/>
    <n v="20"/>
  </r>
  <r>
    <n v="3329"/>
    <s v="Luciana Mendes"/>
    <x v="1"/>
    <x v="97"/>
    <x v="0"/>
    <x v="1"/>
    <x v="2"/>
    <x v="1"/>
    <x v="1"/>
    <x v="1"/>
    <x v="1"/>
    <x v="4"/>
    <n v="4"/>
  </r>
  <r>
    <n v="3330"/>
    <s v="Marcelo Gouveia"/>
    <x v="0"/>
    <x v="98"/>
    <x v="1"/>
    <x v="0"/>
    <x v="0"/>
    <x v="0"/>
    <x v="0"/>
    <x v="0"/>
    <x v="0"/>
    <x v="6"/>
    <n v="50"/>
  </r>
  <r>
    <n v="3331"/>
    <s v="Nívea Borges"/>
    <x v="2"/>
    <x v="99"/>
    <x v="0"/>
    <x v="2"/>
    <x v="0"/>
    <x v="1"/>
    <x v="1"/>
    <x v="0"/>
    <x v="0"/>
    <x v="0"/>
    <n v="25"/>
  </r>
  <r>
    <n v="3332"/>
    <s v="Oscar Nogueira"/>
    <x v="1"/>
    <x v="100"/>
    <x v="1"/>
    <x v="1"/>
    <x v="1"/>
    <x v="1"/>
    <x v="1"/>
    <x v="1"/>
    <x v="1"/>
    <x v="1"/>
    <n v="5"/>
  </r>
  <r>
    <n v="3333"/>
    <s v="Patrícia Alves"/>
    <x v="0"/>
    <x v="101"/>
    <x v="0"/>
    <x v="0"/>
    <x v="2"/>
    <x v="0"/>
    <x v="0"/>
    <x v="0"/>
    <x v="0"/>
    <x v="7"/>
    <n v="45"/>
  </r>
  <r>
    <n v="3334"/>
    <s v="Rafaela Silva"/>
    <x v="2"/>
    <x v="102"/>
    <x v="1"/>
    <x v="2"/>
    <x v="2"/>
    <x v="1"/>
    <x v="1"/>
    <x v="0"/>
    <x v="0"/>
    <x v="9"/>
    <n v="18"/>
  </r>
  <r>
    <n v="3335"/>
    <s v="Samantha Moraes"/>
    <x v="1"/>
    <x v="103"/>
    <x v="0"/>
    <x v="1"/>
    <x v="0"/>
    <x v="1"/>
    <x v="1"/>
    <x v="1"/>
    <x v="1"/>
    <x v="5"/>
    <n v="3"/>
  </r>
  <r>
    <n v="3336"/>
    <s v="Tatiana Rocha"/>
    <x v="1"/>
    <x v="104"/>
    <x v="0"/>
    <x v="1"/>
    <x v="0"/>
    <x v="1"/>
    <x v="1"/>
    <x v="1"/>
    <x v="1"/>
    <x v="1"/>
    <n v="5"/>
  </r>
  <r>
    <n v="3337"/>
    <s v="Ulisses Tavares"/>
    <x v="0"/>
    <x v="105"/>
    <x v="1"/>
    <x v="0"/>
    <x v="2"/>
    <x v="0"/>
    <x v="0"/>
    <x v="0"/>
    <x v="0"/>
    <x v="10"/>
    <n v="58"/>
  </r>
  <r>
    <n v="3338"/>
    <s v="Víctor Lemos"/>
    <x v="2"/>
    <x v="106"/>
    <x v="0"/>
    <x v="2"/>
    <x v="1"/>
    <x v="1"/>
    <x v="1"/>
    <x v="0"/>
    <x v="0"/>
    <x v="2"/>
    <n v="20"/>
  </r>
  <r>
    <n v="3339"/>
    <s v="Wilma Barros"/>
    <x v="1"/>
    <x v="107"/>
    <x v="1"/>
    <x v="1"/>
    <x v="2"/>
    <x v="1"/>
    <x v="1"/>
    <x v="1"/>
    <x v="1"/>
    <x v="4"/>
    <n v="4"/>
  </r>
  <r>
    <n v="3340"/>
    <s v="Xavier Nascimento"/>
    <x v="0"/>
    <x v="108"/>
    <x v="0"/>
    <x v="0"/>
    <x v="0"/>
    <x v="0"/>
    <x v="0"/>
    <x v="0"/>
    <x v="0"/>
    <x v="6"/>
    <n v="50"/>
  </r>
  <r>
    <n v="3341"/>
    <s v="Yago Pereira"/>
    <x v="2"/>
    <x v="109"/>
    <x v="1"/>
    <x v="2"/>
    <x v="0"/>
    <x v="1"/>
    <x v="1"/>
    <x v="0"/>
    <x v="0"/>
    <x v="0"/>
    <n v="25"/>
  </r>
  <r>
    <n v="3342"/>
    <s v="Zilda Ferreira"/>
    <x v="1"/>
    <x v="110"/>
    <x v="0"/>
    <x v="1"/>
    <x v="1"/>
    <x v="1"/>
    <x v="1"/>
    <x v="1"/>
    <x v="1"/>
    <x v="1"/>
    <n v="5"/>
  </r>
  <r>
    <n v="3343"/>
    <s v="Amanda Lopes"/>
    <x v="0"/>
    <x v="111"/>
    <x v="1"/>
    <x v="0"/>
    <x v="2"/>
    <x v="0"/>
    <x v="0"/>
    <x v="0"/>
    <x v="0"/>
    <x v="7"/>
    <n v="45"/>
  </r>
  <r>
    <n v="3344"/>
    <s v="Bruno Miranda"/>
    <x v="2"/>
    <x v="112"/>
    <x v="0"/>
    <x v="2"/>
    <x v="2"/>
    <x v="1"/>
    <x v="1"/>
    <x v="0"/>
    <x v="0"/>
    <x v="9"/>
    <n v="18"/>
  </r>
  <r>
    <n v="3345"/>
    <s v="Célia Torres"/>
    <x v="1"/>
    <x v="113"/>
    <x v="1"/>
    <x v="1"/>
    <x v="0"/>
    <x v="1"/>
    <x v="1"/>
    <x v="1"/>
    <x v="1"/>
    <x v="5"/>
    <n v="3"/>
  </r>
  <r>
    <n v="3346"/>
    <s v="Diogo Souza"/>
    <x v="0"/>
    <x v="114"/>
    <x v="0"/>
    <x v="0"/>
    <x v="1"/>
    <x v="0"/>
    <x v="0"/>
    <x v="0"/>
    <x v="0"/>
    <x v="0"/>
    <n v="60"/>
  </r>
  <r>
    <n v="3347"/>
    <s v="Elisa Castro"/>
    <x v="2"/>
    <x v="115"/>
    <x v="1"/>
    <x v="2"/>
    <x v="0"/>
    <x v="1"/>
    <x v="1"/>
    <x v="0"/>
    <x v="0"/>
    <x v="2"/>
    <n v="20"/>
  </r>
  <r>
    <n v="3348"/>
    <s v="Fátima Lima"/>
    <x v="1"/>
    <x v="116"/>
    <x v="0"/>
    <x v="1"/>
    <x v="2"/>
    <x v="1"/>
    <x v="1"/>
    <x v="1"/>
    <x v="1"/>
    <x v="1"/>
    <n v="5"/>
  </r>
  <r>
    <n v="3349"/>
    <s v="Geraldo Ribeiro"/>
    <x v="0"/>
    <x v="117"/>
    <x v="1"/>
    <x v="0"/>
    <x v="0"/>
    <x v="0"/>
    <x v="0"/>
    <x v="0"/>
    <x v="0"/>
    <x v="3"/>
    <n v="62"/>
  </r>
  <r>
    <n v="3350"/>
    <s v="Hélio Martins"/>
    <x v="2"/>
    <x v="118"/>
    <x v="0"/>
    <x v="2"/>
    <x v="1"/>
    <x v="1"/>
    <x v="1"/>
    <x v="0"/>
    <x v="0"/>
    <x v="6"/>
    <n v="15"/>
  </r>
  <r>
    <n v="3351"/>
    <s v="Íris Santos"/>
    <x v="1"/>
    <x v="119"/>
    <x v="1"/>
    <x v="1"/>
    <x v="0"/>
    <x v="1"/>
    <x v="1"/>
    <x v="1"/>
    <x v="1"/>
    <x v="4"/>
    <n v="4"/>
  </r>
  <r>
    <n v="3352"/>
    <s v="João Marcelo"/>
    <x v="0"/>
    <x v="120"/>
    <x v="0"/>
    <x v="0"/>
    <x v="2"/>
    <x v="0"/>
    <x v="0"/>
    <x v="0"/>
    <x v="0"/>
    <x v="10"/>
    <n v="58"/>
  </r>
  <r>
    <n v="3353"/>
    <s v="Larissa Gomes"/>
    <x v="2"/>
    <x v="121"/>
    <x v="1"/>
    <x v="2"/>
    <x v="0"/>
    <x v="1"/>
    <x v="1"/>
    <x v="0"/>
    <x v="0"/>
    <x v="2"/>
    <n v="20"/>
  </r>
  <r>
    <n v="3354"/>
    <s v="Márcio Silva"/>
    <x v="1"/>
    <x v="122"/>
    <x v="0"/>
    <x v="1"/>
    <x v="1"/>
    <x v="1"/>
    <x v="1"/>
    <x v="1"/>
    <x v="1"/>
    <x v="1"/>
    <n v="5"/>
  </r>
  <r>
    <n v="3355"/>
    <s v="Nadia Costa"/>
    <x v="0"/>
    <x v="123"/>
    <x v="1"/>
    <x v="0"/>
    <x v="0"/>
    <x v="0"/>
    <x v="0"/>
    <x v="0"/>
    <x v="0"/>
    <x v="7"/>
    <n v="45"/>
  </r>
  <r>
    <n v="3356"/>
    <s v="Oscar Almeida"/>
    <x v="2"/>
    <x v="124"/>
    <x v="0"/>
    <x v="2"/>
    <x v="2"/>
    <x v="1"/>
    <x v="1"/>
    <x v="0"/>
    <x v="0"/>
    <x v="6"/>
    <n v="15"/>
  </r>
  <r>
    <n v="3357"/>
    <s v="Patricia Soares"/>
    <x v="1"/>
    <x v="125"/>
    <x v="1"/>
    <x v="1"/>
    <x v="0"/>
    <x v="1"/>
    <x v="1"/>
    <x v="1"/>
    <x v="1"/>
    <x v="4"/>
    <n v="4"/>
  </r>
  <r>
    <n v="3358"/>
    <s v="Quênia Barros"/>
    <x v="0"/>
    <x v="126"/>
    <x v="0"/>
    <x v="0"/>
    <x v="1"/>
    <x v="0"/>
    <x v="0"/>
    <x v="0"/>
    <x v="0"/>
    <x v="3"/>
    <n v="62"/>
  </r>
  <r>
    <n v="3359"/>
    <s v="Rafael Torres"/>
    <x v="2"/>
    <x v="127"/>
    <x v="1"/>
    <x v="2"/>
    <x v="0"/>
    <x v="1"/>
    <x v="1"/>
    <x v="0"/>
    <x v="0"/>
    <x v="2"/>
    <n v="20"/>
  </r>
  <r>
    <n v="3360"/>
    <s v="Silvia Nascimento"/>
    <x v="1"/>
    <x v="128"/>
    <x v="0"/>
    <x v="1"/>
    <x v="2"/>
    <x v="1"/>
    <x v="1"/>
    <x v="1"/>
    <x v="1"/>
    <x v="1"/>
    <n v="5"/>
  </r>
  <r>
    <n v="3361"/>
    <s v="Tiago Mendes"/>
    <x v="0"/>
    <x v="129"/>
    <x v="1"/>
    <x v="0"/>
    <x v="0"/>
    <x v="0"/>
    <x v="0"/>
    <x v="0"/>
    <x v="0"/>
    <x v="6"/>
    <n v="50"/>
  </r>
  <r>
    <n v="3362"/>
    <s v="Ursula Silva"/>
    <x v="2"/>
    <x v="130"/>
    <x v="0"/>
    <x v="2"/>
    <x v="1"/>
    <x v="1"/>
    <x v="1"/>
    <x v="0"/>
    <x v="0"/>
    <x v="6"/>
    <n v="15"/>
  </r>
  <r>
    <n v="3363"/>
    <s v="Vanessa Moraes"/>
    <x v="1"/>
    <x v="131"/>
    <x v="1"/>
    <x v="1"/>
    <x v="0"/>
    <x v="1"/>
    <x v="1"/>
    <x v="1"/>
    <x v="1"/>
    <x v="4"/>
    <n v="4"/>
  </r>
  <r>
    <n v="3364"/>
    <s v="Waldir Junior"/>
    <x v="0"/>
    <x v="132"/>
    <x v="0"/>
    <x v="0"/>
    <x v="2"/>
    <x v="0"/>
    <x v="0"/>
    <x v="0"/>
    <x v="0"/>
    <x v="10"/>
    <n v="58"/>
  </r>
  <r>
    <n v="3365"/>
    <s v="Xavier Lopes"/>
    <x v="2"/>
    <x v="133"/>
    <x v="1"/>
    <x v="2"/>
    <x v="0"/>
    <x v="1"/>
    <x v="1"/>
    <x v="0"/>
    <x v="0"/>
    <x v="2"/>
    <n v="20"/>
  </r>
  <r>
    <n v="3366"/>
    <s v="Yolanda Freitas"/>
    <x v="1"/>
    <x v="134"/>
    <x v="0"/>
    <x v="1"/>
    <x v="0"/>
    <x v="1"/>
    <x v="1"/>
    <x v="1"/>
    <x v="1"/>
    <x v="1"/>
    <n v="5"/>
  </r>
  <r>
    <n v="3367"/>
    <s v="Zacarias Nunes"/>
    <x v="0"/>
    <x v="135"/>
    <x v="1"/>
    <x v="0"/>
    <x v="2"/>
    <x v="0"/>
    <x v="0"/>
    <x v="0"/>
    <x v="0"/>
    <x v="10"/>
    <n v="58"/>
  </r>
  <r>
    <n v="3368"/>
    <s v="Ana Clara Barreto"/>
    <x v="2"/>
    <x v="136"/>
    <x v="0"/>
    <x v="2"/>
    <x v="1"/>
    <x v="1"/>
    <x v="1"/>
    <x v="0"/>
    <x v="0"/>
    <x v="2"/>
    <n v="20"/>
  </r>
  <r>
    <n v="3369"/>
    <s v="Bruno Henrique"/>
    <x v="1"/>
    <x v="137"/>
    <x v="1"/>
    <x v="1"/>
    <x v="2"/>
    <x v="1"/>
    <x v="1"/>
    <x v="1"/>
    <x v="1"/>
    <x v="4"/>
    <n v="4"/>
  </r>
  <r>
    <n v="3370"/>
    <s v="Carlos Eduardo"/>
    <x v="0"/>
    <x v="138"/>
    <x v="0"/>
    <x v="0"/>
    <x v="0"/>
    <x v="0"/>
    <x v="0"/>
    <x v="0"/>
    <x v="0"/>
    <x v="6"/>
    <n v="50"/>
  </r>
  <r>
    <n v="3371"/>
    <s v="Débora Lima"/>
    <x v="2"/>
    <x v="139"/>
    <x v="1"/>
    <x v="2"/>
    <x v="0"/>
    <x v="1"/>
    <x v="1"/>
    <x v="0"/>
    <x v="0"/>
    <x v="0"/>
    <n v="25"/>
  </r>
  <r>
    <n v="3372"/>
    <s v="Elisa Neves"/>
    <x v="1"/>
    <x v="140"/>
    <x v="0"/>
    <x v="1"/>
    <x v="1"/>
    <x v="1"/>
    <x v="1"/>
    <x v="1"/>
    <x v="1"/>
    <x v="1"/>
    <n v="5"/>
  </r>
  <r>
    <n v="3373"/>
    <s v="Fabiano Gomes"/>
    <x v="0"/>
    <x v="141"/>
    <x v="1"/>
    <x v="0"/>
    <x v="2"/>
    <x v="0"/>
    <x v="0"/>
    <x v="0"/>
    <x v="0"/>
    <x v="7"/>
    <n v="45"/>
  </r>
  <r>
    <n v="3374"/>
    <s v="Gisele Oliveira"/>
    <x v="2"/>
    <x v="142"/>
    <x v="0"/>
    <x v="2"/>
    <x v="2"/>
    <x v="1"/>
    <x v="1"/>
    <x v="0"/>
    <x v="0"/>
    <x v="9"/>
    <n v="18"/>
  </r>
  <r>
    <n v="3375"/>
    <s v="Héctor Silva"/>
    <x v="1"/>
    <x v="143"/>
    <x v="1"/>
    <x v="1"/>
    <x v="0"/>
    <x v="1"/>
    <x v="1"/>
    <x v="1"/>
    <x v="1"/>
    <x v="5"/>
    <n v="3"/>
  </r>
  <r>
    <n v="3376"/>
    <s v="Igor Martins"/>
    <x v="0"/>
    <x v="144"/>
    <x v="0"/>
    <x v="0"/>
    <x v="1"/>
    <x v="0"/>
    <x v="0"/>
    <x v="0"/>
    <x v="0"/>
    <x v="0"/>
    <n v="60"/>
  </r>
  <r>
    <n v="3377"/>
    <s v="Joana Figueiredo"/>
    <x v="2"/>
    <x v="145"/>
    <x v="1"/>
    <x v="2"/>
    <x v="0"/>
    <x v="1"/>
    <x v="1"/>
    <x v="0"/>
    <x v="0"/>
    <x v="2"/>
    <n v="20"/>
  </r>
  <r>
    <n v="3378"/>
    <s v="Kleber Machado"/>
    <x v="1"/>
    <x v="146"/>
    <x v="0"/>
    <x v="1"/>
    <x v="2"/>
    <x v="1"/>
    <x v="1"/>
    <x v="1"/>
    <x v="1"/>
    <x v="1"/>
    <n v="5"/>
  </r>
  <r>
    <n v="3379"/>
    <s v="Luciana Santos"/>
    <x v="0"/>
    <x v="147"/>
    <x v="1"/>
    <x v="0"/>
    <x v="0"/>
    <x v="0"/>
    <x v="0"/>
    <x v="0"/>
    <x v="0"/>
    <x v="3"/>
    <n v="62"/>
  </r>
  <r>
    <n v="3380"/>
    <s v="Marcos Teixeira"/>
    <x v="2"/>
    <x v="148"/>
    <x v="0"/>
    <x v="2"/>
    <x v="1"/>
    <x v="1"/>
    <x v="1"/>
    <x v="0"/>
    <x v="0"/>
    <x v="6"/>
    <n v="15"/>
  </r>
  <r>
    <n v="3381"/>
    <s v="Natalia Costa"/>
    <x v="1"/>
    <x v="149"/>
    <x v="1"/>
    <x v="1"/>
    <x v="0"/>
    <x v="1"/>
    <x v="1"/>
    <x v="1"/>
    <x v="1"/>
    <x v="4"/>
    <n v="4"/>
  </r>
  <r>
    <n v="3382"/>
    <s v="Oscar Ribeiro"/>
    <x v="0"/>
    <x v="150"/>
    <x v="0"/>
    <x v="0"/>
    <x v="2"/>
    <x v="0"/>
    <x v="0"/>
    <x v="0"/>
    <x v="0"/>
    <x v="10"/>
    <n v="58"/>
  </r>
  <r>
    <n v="3383"/>
    <s v="Patricia Almeida"/>
    <x v="2"/>
    <x v="151"/>
    <x v="1"/>
    <x v="2"/>
    <x v="0"/>
    <x v="1"/>
    <x v="1"/>
    <x v="0"/>
    <x v="0"/>
    <x v="2"/>
    <n v="20"/>
  </r>
  <r>
    <n v="3384"/>
    <s v="Quirino Junior"/>
    <x v="1"/>
    <x v="152"/>
    <x v="0"/>
    <x v="1"/>
    <x v="1"/>
    <x v="1"/>
    <x v="1"/>
    <x v="1"/>
    <x v="1"/>
    <x v="1"/>
    <n v="5"/>
  </r>
  <r>
    <n v="3385"/>
    <s v="Renata Machado"/>
    <x v="0"/>
    <x v="153"/>
    <x v="1"/>
    <x v="0"/>
    <x v="0"/>
    <x v="0"/>
    <x v="0"/>
    <x v="0"/>
    <x v="0"/>
    <x v="7"/>
    <n v="45"/>
  </r>
  <r>
    <n v="3386"/>
    <s v="Sônia Alves"/>
    <x v="2"/>
    <x v="154"/>
    <x v="0"/>
    <x v="2"/>
    <x v="2"/>
    <x v="1"/>
    <x v="1"/>
    <x v="0"/>
    <x v="0"/>
    <x v="6"/>
    <n v="15"/>
  </r>
  <r>
    <n v="3387"/>
    <s v="Tiago Nunes"/>
    <x v="1"/>
    <x v="155"/>
    <x v="1"/>
    <x v="1"/>
    <x v="0"/>
    <x v="1"/>
    <x v="1"/>
    <x v="1"/>
    <x v="1"/>
    <x v="4"/>
    <n v="4"/>
  </r>
  <r>
    <n v="3388"/>
    <s v="Ulysses Pereira"/>
    <x v="0"/>
    <x v="156"/>
    <x v="0"/>
    <x v="0"/>
    <x v="1"/>
    <x v="0"/>
    <x v="0"/>
    <x v="0"/>
    <x v="0"/>
    <x v="3"/>
    <n v="62"/>
  </r>
  <r>
    <n v="3389"/>
    <s v="Vanessa Lima"/>
    <x v="2"/>
    <x v="157"/>
    <x v="1"/>
    <x v="2"/>
    <x v="0"/>
    <x v="1"/>
    <x v="1"/>
    <x v="0"/>
    <x v="0"/>
    <x v="2"/>
    <n v="20"/>
  </r>
  <r>
    <n v="3390"/>
    <s v="Wagner Santos"/>
    <x v="1"/>
    <x v="158"/>
    <x v="0"/>
    <x v="1"/>
    <x v="2"/>
    <x v="1"/>
    <x v="1"/>
    <x v="1"/>
    <x v="1"/>
    <x v="1"/>
    <n v="5"/>
  </r>
  <r>
    <n v="3391"/>
    <s v="Xuxa Meneghel"/>
    <x v="0"/>
    <x v="159"/>
    <x v="1"/>
    <x v="0"/>
    <x v="0"/>
    <x v="0"/>
    <x v="0"/>
    <x v="0"/>
    <x v="0"/>
    <x v="6"/>
    <n v="50"/>
  </r>
  <r>
    <n v="3392"/>
    <s v="Yasmin Silva"/>
    <x v="2"/>
    <x v="160"/>
    <x v="0"/>
    <x v="2"/>
    <x v="1"/>
    <x v="1"/>
    <x v="1"/>
    <x v="0"/>
    <x v="0"/>
    <x v="6"/>
    <n v="15"/>
  </r>
  <r>
    <n v="3393"/>
    <s v="Zacarias de Souza"/>
    <x v="1"/>
    <x v="161"/>
    <x v="1"/>
    <x v="1"/>
    <x v="0"/>
    <x v="1"/>
    <x v="1"/>
    <x v="1"/>
    <x v="1"/>
    <x v="4"/>
    <n v="4"/>
  </r>
  <r>
    <n v="3394"/>
    <s v="André Lima"/>
    <x v="0"/>
    <x v="162"/>
    <x v="0"/>
    <x v="0"/>
    <x v="2"/>
    <x v="0"/>
    <x v="0"/>
    <x v="0"/>
    <x v="0"/>
    <x v="10"/>
    <n v="58"/>
  </r>
  <r>
    <n v="3395"/>
    <s v="Bianca Freitas"/>
    <x v="2"/>
    <x v="163"/>
    <x v="1"/>
    <x v="2"/>
    <x v="0"/>
    <x v="1"/>
    <x v="1"/>
    <x v="0"/>
    <x v="0"/>
    <x v="2"/>
    <n v="20"/>
  </r>
  <r>
    <n v="3396"/>
    <s v="Caio Mendes"/>
    <x v="1"/>
    <x v="164"/>
    <x v="0"/>
    <x v="1"/>
    <x v="1"/>
    <x v="1"/>
    <x v="1"/>
    <x v="1"/>
    <x v="1"/>
    <x v="1"/>
    <n v="5"/>
  </r>
  <r>
    <n v="3397"/>
    <s v="Daniela Moura"/>
    <x v="0"/>
    <x v="165"/>
    <x v="1"/>
    <x v="0"/>
    <x v="0"/>
    <x v="0"/>
    <x v="0"/>
    <x v="0"/>
    <x v="0"/>
    <x v="7"/>
    <n v="45"/>
  </r>
  <r>
    <n v="3398"/>
    <s v="Eduardo Costa"/>
    <x v="2"/>
    <x v="166"/>
    <x v="0"/>
    <x v="2"/>
    <x v="2"/>
    <x v="1"/>
    <x v="1"/>
    <x v="0"/>
    <x v="0"/>
    <x v="6"/>
    <n v="15"/>
  </r>
  <r>
    <n v="3399"/>
    <s v="Fernanda Gomes"/>
    <x v="1"/>
    <x v="167"/>
    <x v="1"/>
    <x v="1"/>
    <x v="0"/>
    <x v="1"/>
    <x v="1"/>
    <x v="1"/>
    <x v="1"/>
    <x v="4"/>
    <n v="4"/>
  </r>
  <r>
    <n v="3400"/>
    <s v="Guilherme Souza"/>
    <x v="0"/>
    <x v="168"/>
    <x v="0"/>
    <x v="0"/>
    <x v="1"/>
    <x v="0"/>
    <x v="0"/>
    <x v="0"/>
    <x v="0"/>
    <x v="0"/>
    <n v="60"/>
  </r>
  <r>
    <n v="3401"/>
    <s v="Helena Ribeiro"/>
    <x v="2"/>
    <x v="169"/>
    <x v="1"/>
    <x v="2"/>
    <x v="0"/>
    <x v="1"/>
    <x v="1"/>
    <x v="0"/>
    <x v="0"/>
    <x v="2"/>
    <n v="20"/>
  </r>
  <r>
    <n v="3402"/>
    <s v="Igor Santos"/>
    <x v="1"/>
    <x v="170"/>
    <x v="0"/>
    <x v="1"/>
    <x v="2"/>
    <x v="1"/>
    <x v="1"/>
    <x v="1"/>
    <x v="1"/>
    <x v="1"/>
    <n v="5"/>
  </r>
  <r>
    <n v="3403"/>
    <s v="João Carvalho"/>
    <x v="0"/>
    <x v="171"/>
    <x v="1"/>
    <x v="0"/>
    <x v="0"/>
    <x v="0"/>
    <x v="0"/>
    <x v="0"/>
    <x v="0"/>
    <x v="3"/>
    <n v="62"/>
  </r>
  <r>
    <n v="3404"/>
    <s v="Klara Fagundes"/>
    <x v="2"/>
    <x v="172"/>
    <x v="0"/>
    <x v="2"/>
    <x v="1"/>
    <x v="1"/>
    <x v="1"/>
    <x v="0"/>
    <x v="0"/>
    <x v="6"/>
    <n v="15"/>
  </r>
  <r>
    <n v="3405"/>
    <s v="Lúcia Mendonça"/>
    <x v="1"/>
    <x v="173"/>
    <x v="1"/>
    <x v="1"/>
    <x v="0"/>
    <x v="1"/>
    <x v="1"/>
    <x v="1"/>
    <x v="1"/>
    <x v="4"/>
    <n v="4"/>
  </r>
  <r>
    <n v="3406"/>
    <s v="Marcelo Novaes"/>
    <x v="1"/>
    <x v="174"/>
    <x v="0"/>
    <x v="1"/>
    <x v="0"/>
    <x v="1"/>
    <x v="1"/>
    <x v="1"/>
    <x v="1"/>
    <x v="1"/>
    <n v="5"/>
  </r>
  <r>
    <n v="3407"/>
    <s v="Nina Pacheco"/>
    <x v="0"/>
    <x v="175"/>
    <x v="1"/>
    <x v="0"/>
    <x v="2"/>
    <x v="0"/>
    <x v="0"/>
    <x v="0"/>
    <x v="0"/>
    <x v="10"/>
    <n v="58"/>
  </r>
  <r>
    <n v="3408"/>
    <s v="Olívia Rios"/>
    <x v="2"/>
    <x v="176"/>
    <x v="0"/>
    <x v="2"/>
    <x v="1"/>
    <x v="1"/>
    <x v="1"/>
    <x v="0"/>
    <x v="0"/>
    <x v="2"/>
    <n v="20"/>
  </r>
  <r>
    <n v="3409"/>
    <s v="Paulo Quintana"/>
    <x v="1"/>
    <x v="177"/>
    <x v="1"/>
    <x v="1"/>
    <x v="2"/>
    <x v="1"/>
    <x v="1"/>
    <x v="1"/>
    <x v="1"/>
    <x v="4"/>
    <n v="4"/>
  </r>
  <r>
    <n v="3410"/>
    <s v="Raquel Domingos"/>
    <x v="0"/>
    <x v="178"/>
    <x v="0"/>
    <x v="0"/>
    <x v="0"/>
    <x v="0"/>
    <x v="0"/>
    <x v="0"/>
    <x v="0"/>
    <x v="6"/>
    <n v="50"/>
  </r>
  <r>
    <n v="3411"/>
    <s v="Samuel Viana"/>
    <x v="2"/>
    <x v="179"/>
    <x v="1"/>
    <x v="2"/>
    <x v="0"/>
    <x v="1"/>
    <x v="1"/>
    <x v="0"/>
    <x v="0"/>
    <x v="0"/>
    <n v="25"/>
  </r>
  <r>
    <n v="3412"/>
    <s v="Tatiane Rocha"/>
    <x v="1"/>
    <x v="180"/>
    <x v="0"/>
    <x v="1"/>
    <x v="1"/>
    <x v="1"/>
    <x v="1"/>
    <x v="1"/>
    <x v="1"/>
    <x v="1"/>
    <n v="5"/>
  </r>
  <r>
    <n v="3413"/>
    <s v="Ulysses Farias"/>
    <x v="0"/>
    <x v="181"/>
    <x v="1"/>
    <x v="0"/>
    <x v="2"/>
    <x v="0"/>
    <x v="0"/>
    <x v="0"/>
    <x v="0"/>
    <x v="7"/>
    <n v="45"/>
  </r>
  <r>
    <n v="3414"/>
    <s v="Vanessa Moreira"/>
    <x v="2"/>
    <x v="182"/>
    <x v="0"/>
    <x v="2"/>
    <x v="2"/>
    <x v="1"/>
    <x v="1"/>
    <x v="0"/>
    <x v="0"/>
    <x v="9"/>
    <n v="18"/>
  </r>
  <r>
    <n v="3415"/>
    <s v="William Carvalho"/>
    <x v="1"/>
    <x v="183"/>
    <x v="1"/>
    <x v="1"/>
    <x v="0"/>
    <x v="1"/>
    <x v="1"/>
    <x v="1"/>
    <x v="1"/>
    <x v="5"/>
    <n v="3"/>
  </r>
  <r>
    <n v="3416"/>
    <s v="Ximena Barros"/>
    <x v="0"/>
    <x v="184"/>
    <x v="0"/>
    <x v="0"/>
    <x v="1"/>
    <x v="0"/>
    <x v="0"/>
    <x v="0"/>
    <x v="0"/>
    <x v="0"/>
    <n v="60"/>
  </r>
  <r>
    <n v="3417"/>
    <s v="Yara Machado"/>
    <x v="2"/>
    <x v="185"/>
    <x v="1"/>
    <x v="2"/>
    <x v="0"/>
    <x v="1"/>
    <x v="1"/>
    <x v="0"/>
    <x v="0"/>
    <x v="2"/>
    <n v="20"/>
  </r>
  <r>
    <n v="3418"/>
    <s v="Zacarias Costa"/>
    <x v="1"/>
    <x v="186"/>
    <x v="0"/>
    <x v="1"/>
    <x v="2"/>
    <x v="1"/>
    <x v="1"/>
    <x v="1"/>
    <x v="1"/>
    <x v="1"/>
    <n v="5"/>
  </r>
  <r>
    <n v="3419"/>
    <s v="André Lopes"/>
    <x v="0"/>
    <x v="187"/>
    <x v="1"/>
    <x v="0"/>
    <x v="0"/>
    <x v="0"/>
    <x v="0"/>
    <x v="0"/>
    <x v="0"/>
    <x v="3"/>
    <n v="62"/>
  </r>
  <r>
    <n v="3420"/>
    <s v="Beatriz Souza"/>
    <x v="2"/>
    <x v="188"/>
    <x v="0"/>
    <x v="2"/>
    <x v="1"/>
    <x v="1"/>
    <x v="1"/>
    <x v="0"/>
    <x v="0"/>
    <x v="6"/>
    <n v="15"/>
  </r>
  <r>
    <n v="3421"/>
    <s v="Caio Pereira"/>
    <x v="1"/>
    <x v="189"/>
    <x v="1"/>
    <x v="1"/>
    <x v="0"/>
    <x v="1"/>
    <x v="1"/>
    <x v="1"/>
    <x v="1"/>
    <x v="4"/>
    <n v="4"/>
  </r>
  <r>
    <n v="3422"/>
    <s v="Daniela Araújo"/>
    <x v="0"/>
    <x v="190"/>
    <x v="0"/>
    <x v="0"/>
    <x v="2"/>
    <x v="0"/>
    <x v="0"/>
    <x v="0"/>
    <x v="0"/>
    <x v="10"/>
    <n v="58"/>
  </r>
  <r>
    <n v="3423"/>
    <s v="Eduardo Santos"/>
    <x v="2"/>
    <x v="191"/>
    <x v="1"/>
    <x v="2"/>
    <x v="0"/>
    <x v="1"/>
    <x v="1"/>
    <x v="0"/>
    <x v="0"/>
    <x v="2"/>
    <n v="20"/>
  </r>
  <r>
    <n v="3424"/>
    <s v="Fernanda Lima"/>
    <x v="1"/>
    <x v="192"/>
    <x v="0"/>
    <x v="1"/>
    <x v="1"/>
    <x v="1"/>
    <x v="1"/>
    <x v="1"/>
    <x v="1"/>
    <x v="1"/>
    <n v="5"/>
  </r>
  <r>
    <n v="3425"/>
    <s v="Gabriel Teixeira"/>
    <x v="0"/>
    <x v="193"/>
    <x v="1"/>
    <x v="0"/>
    <x v="0"/>
    <x v="0"/>
    <x v="0"/>
    <x v="0"/>
    <x v="0"/>
    <x v="7"/>
    <n v="45"/>
  </r>
  <r>
    <n v="3426"/>
    <s v="Helena Ribeiro"/>
    <x v="2"/>
    <x v="194"/>
    <x v="0"/>
    <x v="2"/>
    <x v="2"/>
    <x v="1"/>
    <x v="1"/>
    <x v="0"/>
    <x v="0"/>
    <x v="6"/>
    <n v="15"/>
  </r>
  <r>
    <n v="3427"/>
    <s v="Igor Mendes"/>
    <x v="1"/>
    <x v="195"/>
    <x v="1"/>
    <x v="1"/>
    <x v="0"/>
    <x v="1"/>
    <x v="1"/>
    <x v="1"/>
    <x v="1"/>
    <x v="4"/>
    <n v="4"/>
  </r>
  <r>
    <n v="3428"/>
    <s v="Joana Silveira"/>
    <x v="0"/>
    <x v="196"/>
    <x v="0"/>
    <x v="0"/>
    <x v="1"/>
    <x v="0"/>
    <x v="0"/>
    <x v="0"/>
    <x v="0"/>
    <x v="3"/>
    <n v="62"/>
  </r>
  <r>
    <n v="3429"/>
    <s v="Lucas Martins"/>
    <x v="2"/>
    <x v="197"/>
    <x v="1"/>
    <x v="2"/>
    <x v="0"/>
    <x v="1"/>
    <x v="1"/>
    <x v="0"/>
    <x v="0"/>
    <x v="2"/>
    <n v="20"/>
  </r>
  <r>
    <n v="3430"/>
    <s v="Marcela Gouveia"/>
    <x v="1"/>
    <x v="198"/>
    <x v="0"/>
    <x v="1"/>
    <x v="2"/>
    <x v="1"/>
    <x v="1"/>
    <x v="1"/>
    <x v="1"/>
    <x v="1"/>
    <n v="5"/>
  </r>
  <r>
    <n v="3431"/>
    <s v="Nicolas Borges"/>
    <x v="0"/>
    <x v="199"/>
    <x v="1"/>
    <x v="0"/>
    <x v="0"/>
    <x v="0"/>
    <x v="0"/>
    <x v="0"/>
    <x v="0"/>
    <x v="6"/>
    <n v="50"/>
  </r>
  <r>
    <n v="3432"/>
    <s v="Olivia Freitas"/>
    <x v="2"/>
    <x v="200"/>
    <x v="0"/>
    <x v="2"/>
    <x v="1"/>
    <x v="1"/>
    <x v="1"/>
    <x v="0"/>
    <x v="0"/>
    <x v="6"/>
    <n v="15"/>
  </r>
  <r>
    <n v="3433"/>
    <s v="Paulo Nogueira"/>
    <x v="1"/>
    <x v="201"/>
    <x v="1"/>
    <x v="1"/>
    <x v="0"/>
    <x v="1"/>
    <x v="1"/>
    <x v="1"/>
    <x v="1"/>
    <x v="4"/>
    <n v="4"/>
  </r>
  <r>
    <n v="3434"/>
    <s v="Raquel Andrade"/>
    <x v="0"/>
    <x v="202"/>
    <x v="0"/>
    <x v="0"/>
    <x v="2"/>
    <x v="0"/>
    <x v="0"/>
    <x v="0"/>
    <x v="0"/>
    <x v="10"/>
    <n v="58"/>
  </r>
  <r>
    <n v="3435"/>
    <s v="Sônia Carvalho"/>
    <x v="2"/>
    <x v="203"/>
    <x v="1"/>
    <x v="2"/>
    <x v="0"/>
    <x v="1"/>
    <x v="1"/>
    <x v="0"/>
    <x v="0"/>
    <x v="2"/>
    <n v="20"/>
  </r>
  <r>
    <n v="3436"/>
    <s v="Tiago Rodrigues"/>
    <x v="1"/>
    <x v="204"/>
    <x v="0"/>
    <x v="1"/>
    <x v="0"/>
    <x v="1"/>
    <x v="1"/>
    <x v="1"/>
    <x v="1"/>
    <x v="1"/>
    <n v="5"/>
  </r>
  <r>
    <n v="3437"/>
    <s v="Ursula Monteiro"/>
    <x v="0"/>
    <x v="205"/>
    <x v="1"/>
    <x v="0"/>
    <x v="2"/>
    <x v="0"/>
    <x v="0"/>
    <x v="0"/>
    <x v="0"/>
    <x v="10"/>
    <n v="58"/>
  </r>
  <r>
    <n v="3438"/>
    <s v="Vanessa Pereira"/>
    <x v="2"/>
    <x v="206"/>
    <x v="0"/>
    <x v="2"/>
    <x v="1"/>
    <x v="1"/>
    <x v="1"/>
    <x v="0"/>
    <x v="0"/>
    <x v="2"/>
    <n v="20"/>
  </r>
  <r>
    <n v="3439"/>
    <s v="Walter Silva"/>
    <x v="1"/>
    <x v="207"/>
    <x v="1"/>
    <x v="1"/>
    <x v="2"/>
    <x v="1"/>
    <x v="1"/>
    <x v="1"/>
    <x v="1"/>
    <x v="4"/>
    <n v="4"/>
  </r>
  <r>
    <n v="3440"/>
    <s v="Xavier Almeida"/>
    <x v="0"/>
    <x v="208"/>
    <x v="0"/>
    <x v="0"/>
    <x v="0"/>
    <x v="0"/>
    <x v="0"/>
    <x v="0"/>
    <x v="0"/>
    <x v="6"/>
    <n v="50"/>
  </r>
  <r>
    <n v="3441"/>
    <s v="Yasmine Correia"/>
    <x v="2"/>
    <x v="209"/>
    <x v="1"/>
    <x v="2"/>
    <x v="0"/>
    <x v="1"/>
    <x v="1"/>
    <x v="0"/>
    <x v="0"/>
    <x v="0"/>
    <n v="25"/>
  </r>
  <r>
    <n v="3442"/>
    <s v="Zacarias Almeida"/>
    <x v="1"/>
    <x v="210"/>
    <x v="0"/>
    <x v="1"/>
    <x v="1"/>
    <x v="1"/>
    <x v="1"/>
    <x v="1"/>
    <x v="1"/>
    <x v="1"/>
    <n v="5"/>
  </r>
  <r>
    <n v="3443"/>
    <s v="Amanda Costa"/>
    <x v="0"/>
    <x v="211"/>
    <x v="1"/>
    <x v="0"/>
    <x v="2"/>
    <x v="0"/>
    <x v="0"/>
    <x v="0"/>
    <x v="0"/>
    <x v="7"/>
    <n v="45"/>
  </r>
  <r>
    <n v="3444"/>
    <s v="Bruno Ferreira"/>
    <x v="2"/>
    <x v="212"/>
    <x v="0"/>
    <x v="2"/>
    <x v="2"/>
    <x v="1"/>
    <x v="1"/>
    <x v="0"/>
    <x v="0"/>
    <x v="9"/>
    <n v="18"/>
  </r>
  <r>
    <n v="3445"/>
    <s v="Carla Dias"/>
    <x v="1"/>
    <x v="213"/>
    <x v="1"/>
    <x v="1"/>
    <x v="0"/>
    <x v="1"/>
    <x v="1"/>
    <x v="1"/>
    <x v="1"/>
    <x v="5"/>
    <n v="3"/>
  </r>
  <r>
    <n v="3446"/>
    <s v="Diogo Martins"/>
    <x v="0"/>
    <x v="214"/>
    <x v="0"/>
    <x v="0"/>
    <x v="1"/>
    <x v="0"/>
    <x v="0"/>
    <x v="0"/>
    <x v="0"/>
    <x v="0"/>
    <n v="60"/>
  </r>
  <r>
    <n v="3447"/>
    <s v="Elisa Campos"/>
    <x v="2"/>
    <x v="215"/>
    <x v="1"/>
    <x v="2"/>
    <x v="0"/>
    <x v="1"/>
    <x v="1"/>
    <x v="0"/>
    <x v="0"/>
    <x v="2"/>
    <n v="20"/>
  </r>
  <r>
    <n v="3448"/>
    <s v="Fabiana Lima"/>
    <x v="1"/>
    <x v="216"/>
    <x v="0"/>
    <x v="1"/>
    <x v="2"/>
    <x v="1"/>
    <x v="1"/>
    <x v="1"/>
    <x v="1"/>
    <x v="1"/>
    <n v="5"/>
  </r>
  <r>
    <n v="3449"/>
    <s v="Gabriel Santos"/>
    <x v="0"/>
    <x v="217"/>
    <x v="1"/>
    <x v="0"/>
    <x v="0"/>
    <x v="0"/>
    <x v="0"/>
    <x v="0"/>
    <x v="0"/>
    <x v="3"/>
    <n v="62"/>
  </r>
  <r>
    <n v="3450"/>
    <s v="Helena Ferreira"/>
    <x v="2"/>
    <x v="218"/>
    <x v="0"/>
    <x v="2"/>
    <x v="1"/>
    <x v="1"/>
    <x v="1"/>
    <x v="0"/>
    <x v="0"/>
    <x v="6"/>
    <n v="15"/>
  </r>
  <r>
    <n v="3451"/>
    <s v="Ígor Nunes"/>
    <x v="1"/>
    <x v="219"/>
    <x v="1"/>
    <x v="1"/>
    <x v="0"/>
    <x v="1"/>
    <x v="1"/>
    <x v="1"/>
    <x v="1"/>
    <x v="4"/>
    <n v="4"/>
  </r>
  <r>
    <n v="3452"/>
    <s v="Joana Silveira"/>
    <x v="0"/>
    <x v="220"/>
    <x v="0"/>
    <x v="0"/>
    <x v="2"/>
    <x v="0"/>
    <x v="0"/>
    <x v="0"/>
    <x v="0"/>
    <x v="10"/>
    <n v="58"/>
  </r>
  <r>
    <n v="3453"/>
    <s v="Kléber Oliveira"/>
    <x v="2"/>
    <x v="221"/>
    <x v="1"/>
    <x v="2"/>
    <x v="0"/>
    <x v="1"/>
    <x v="1"/>
    <x v="0"/>
    <x v="0"/>
    <x v="2"/>
    <n v="20"/>
  </r>
  <r>
    <n v="3454"/>
    <s v="Luciana Morais"/>
    <x v="1"/>
    <x v="222"/>
    <x v="0"/>
    <x v="1"/>
    <x v="1"/>
    <x v="1"/>
    <x v="1"/>
    <x v="1"/>
    <x v="1"/>
    <x v="1"/>
    <n v="5"/>
  </r>
  <r>
    <n v="3455"/>
    <s v="Marcos Vinícius"/>
    <x v="0"/>
    <x v="223"/>
    <x v="1"/>
    <x v="0"/>
    <x v="0"/>
    <x v="0"/>
    <x v="0"/>
    <x v="0"/>
    <x v="0"/>
    <x v="7"/>
    <n v="45"/>
  </r>
  <r>
    <n v="3456"/>
    <s v="Natália Barros"/>
    <x v="2"/>
    <x v="224"/>
    <x v="0"/>
    <x v="2"/>
    <x v="2"/>
    <x v="1"/>
    <x v="1"/>
    <x v="0"/>
    <x v="0"/>
    <x v="6"/>
    <n v="15"/>
  </r>
  <r>
    <n v="3457"/>
    <s v="Oscar Sampaio"/>
    <x v="1"/>
    <x v="225"/>
    <x v="1"/>
    <x v="1"/>
    <x v="0"/>
    <x v="1"/>
    <x v="1"/>
    <x v="1"/>
    <x v="1"/>
    <x v="4"/>
    <n v="4"/>
  </r>
  <r>
    <n v="3458"/>
    <s v="Patrícia Leite"/>
    <x v="0"/>
    <x v="226"/>
    <x v="0"/>
    <x v="0"/>
    <x v="1"/>
    <x v="0"/>
    <x v="0"/>
    <x v="0"/>
    <x v="0"/>
    <x v="3"/>
    <n v="62"/>
  </r>
  <r>
    <n v="3459"/>
    <s v="Quênia Rocha"/>
    <x v="2"/>
    <x v="227"/>
    <x v="1"/>
    <x v="2"/>
    <x v="0"/>
    <x v="1"/>
    <x v="1"/>
    <x v="0"/>
    <x v="0"/>
    <x v="2"/>
    <n v="20"/>
  </r>
  <r>
    <n v="3460"/>
    <s v="Rafael Torres"/>
    <x v="1"/>
    <x v="228"/>
    <x v="0"/>
    <x v="1"/>
    <x v="2"/>
    <x v="1"/>
    <x v="1"/>
    <x v="1"/>
    <x v="1"/>
    <x v="1"/>
    <n v="5"/>
  </r>
  <r>
    <n v="3461"/>
    <s v="Sandra Gouveia"/>
    <x v="0"/>
    <x v="229"/>
    <x v="1"/>
    <x v="0"/>
    <x v="0"/>
    <x v="0"/>
    <x v="0"/>
    <x v="0"/>
    <x v="0"/>
    <x v="6"/>
    <n v="50"/>
  </r>
  <r>
    <n v="3462"/>
    <s v="Tiago Lacerda"/>
    <x v="2"/>
    <x v="230"/>
    <x v="0"/>
    <x v="2"/>
    <x v="1"/>
    <x v="1"/>
    <x v="1"/>
    <x v="0"/>
    <x v="0"/>
    <x v="6"/>
    <n v="15"/>
  </r>
  <r>
    <n v="3463"/>
    <s v="Ursula Fonseca"/>
    <x v="1"/>
    <x v="231"/>
    <x v="1"/>
    <x v="1"/>
    <x v="0"/>
    <x v="1"/>
    <x v="1"/>
    <x v="1"/>
    <x v="1"/>
    <x v="4"/>
    <n v="4"/>
  </r>
  <r>
    <n v="3464"/>
    <s v="Vanessa Andrade"/>
    <x v="0"/>
    <x v="232"/>
    <x v="0"/>
    <x v="0"/>
    <x v="2"/>
    <x v="0"/>
    <x v="0"/>
    <x v="0"/>
    <x v="0"/>
    <x v="10"/>
    <n v="58"/>
  </r>
  <r>
    <n v="3465"/>
    <s v="William Castro"/>
    <x v="2"/>
    <x v="233"/>
    <x v="1"/>
    <x v="2"/>
    <x v="0"/>
    <x v="1"/>
    <x v="1"/>
    <x v="0"/>
    <x v="0"/>
    <x v="2"/>
    <n v="20"/>
  </r>
  <r>
    <n v="3466"/>
    <s v="Xavier Monteiro"/>
    <x v="1"/>
    <x v="234"/>
    <x v="0"/>
    <x v="1"/>
    <x v="1"/>
    <x v="1"/>
    <x v="1"/>
    <x v="1"/>
    <x v="1"/>
    <x v="1"/>
    <n v="5"/>
  </r>
  <r>
    <n v="3467"/>
    <s v="Yasmin Figueira"/>
    <x v="0"/>
    <x v="235"/>
    <x v="1"/>
    <x v="0"/>
    <x v="0"/>
    <x v="0"/>
    <x v="0"/>
    <x v="0"/>
    <x v="0"/>
    <x v="6"/>
    <n v="50"/>
  </r>
  <r>
    <n v="3468"/>
    <s v="Zacarias Mendonça"/>
    <x v="2"/>
    <x v="236"/>
    <x v="0"/>
    <x v="2"/>
    <x v="2"/>
    <x v="1"/>
    <x v="1"/>
    <x v="0"/>
    <x v="0"/>
    <x v="9"/>
    <n v="18"/>
  </r>
  <r>
    <n v="3469"/>
    <s v="Amanda Menezes"/>
    <x v="1"/>
    <x v="237"/>
    <x v="1"/>
    <x v="1"/>
    <x v="0"/>
    <x v="1"/>
    <x v="1"/>
    <x v="1"/>
    <x v="1"/>
    <x v="5"/>
    <n v="3"/>
  </r>
  <r>
    <n v="3470"/>
    <s v="Bruno Santos"/>
    <x v="0"/>
    <x v="238"/>
    <x v="0"/>
    <x v="0"/>
    <x v="1"/>
    <x v="0"/>
    <x v="0"/>
    <x v="0"/>
    <x v="0"/>
    <x v="0"/>
    <n v="60"/>
  </r>
  <r>
    <n v="3471"/>
    <s v="Carla Ferreira"/>
    <x v="2"/>
    <x v="239"/>
    <x v="1"/>
    <x v="2"/>
    <x v="0"/>
    <x v="1"/>
    <x v="1"/>
    <x v="0"/>
    <x v="0"/>
    <x v="2"/>
    <n v="20"/>
  </r>
  <r>
    <n v="3472"/>
    <s v="Diogo Alves"/>
    <x v="1"/>
    <x v="240"/>
    <x v="0"/>
    <x v="1"/>
    <x v="2"/>
    <x v="1"/>
    <x v="1"/>
    <x v="1"/>
    <x v="1"/>
    <x v="1"/>
    <n v="5"/>
  </r>
  <r>
    <n v="3473"/>
    <s v="Elisa Neves"/>
    <x v="0"/>
    <x v="241"/>
    <x v="1"/>
    <x v="0"/>
    <x v="0"/>
    <x v="0"/>
    <x v="0"/>
    <x v="0"/>
    <x v="0"/>
    <x v="3"/>
    <n v="62"/>
  </r>
  <r>
    <n v="3474"/>
    <s v="Fabiano Pires"/>
    <x v="2"/>
    <x v="242"/>
    <x v="0"/>
    <x v="2"/>
    <x v="1"/>
    <x v="1"/>
    <x v="1"/>
    <x v="0"/>
    <x v="0"/>
    <x v="6"/>
    <n v="15"/>
  </r>
  <r>
    <n v="3475"/>
    <s v="Giovana Ribeiro"/>
    <x v="1"/>
    <x v="243"/>
    <x v="1"/>
    <x v="1"/>
    <x v="0"/>
    <x v="1"/>
    <x v="1"/>
    <x v="1"/>
    <x v="1"/>
    <x v="4"/>
    <n v="4"/>
  </r>
  <r>
    <n v="3476"/>
    <s v="Hélio Costa"/>
    <x v="0"/>
    <x v="244"/>
    <x v="0"/>
    <x v="0"/>
    <x v="2"/>
    <x v="0"/>
    <x v="0"/>
    <x v="0"/>
    <x v="0"/>
    <x v="10"/>
    <n v="58"/>
  </r>
  <r>
    <n v="3477"/>
    <s v="Íris Loureiro"/>
    <x v="2"/>
    <x v="245"/>
    <x v="1"/>
    <x v="2"/>
    <x v="0"/>
    <x v="1"/>
    <x v="1"/>
    <x v="0"/>
    <x v="0"/>
    <x v="2"/>
    <n v="20"/>
  </r>
  <r>
    <n v="3478"/>
    <s v="João Pereira"/>
    <x v="1"/>
    <x v="246"/>
    <x v="0"/>
    <x v="1"/>
    <x v="1"/>
    <x v="1"/>
    <x v="1"/>
    <x v="1"/>
    <x v="1"/>
    <x v="1"/>
    <n v="5"/>
  </r>
  <r>
    <n v="3479"/>
    <s v="Klara Silva"/>
    <x v="0"/>
    <x v="247"/>
    <x v="1"/>
    <x v="0"/>
    <x v="0"/>
    <x v="0"/>
    <x v="0"/>
    <x v="0"/>
    <x v="0"/>
    <x v="7"/>
    <n v="45"/>
  </r>
  <r>
    <n v="3480"/>
    <s v="Luciana Barros"/>
    <x v="2"/>
    <x v="248"/>
    <x v="0"/>
    <x v="2"/>
    <x v="2"/>
    <x v="1"/>
    <x v="1"/>
    <x v="0"/>
    <x v="0"/>
    <x v="6"/>
    <n v="15"/>
  </r>
  <r>
    <n v="3481"/>
    <s v="Marcos Gomes"/>
    <x v="1"/>
    <x v="249"/>
    <x v="1"/>
    <x v="1"/>
    <x v="0"/>
    <x v="1"/>
    <x v="1"/>
    <x v="1"/>
    <x v="1"/>
    <x v="4"/>
    <n v="4"/>
  </r>
  <r>
    <n v="3482"/>
    <s v="Natália Soares"/>
    <x v="0"/>
    <x v="250"/>
    <x v="0"/>
    <x v="0"/>
    <x v="1"/>
    <x v="0"/>
    <x v="0"/>
    <x v="0"/>
    <x v="0"/>
    <x v="3"/>
    <n v="62"/>
  </r>
  <r>
    <n v="3483"/>
    <s v="Oscar Machado"/>
    <x v="2"/>
    <x v="251"/>
    <x v="1"/>
    <x v="2"/>
    <x v="0"/>
    <x v="1"/>
    <x v="1"/>
    <x v="0"/>
    <x v="0"/>
    <x v="2"/>
    <n v="20"/>
  </r>
  <r>
    <n v="3484"/>
    <s v="Patrícia Lima"/>
    <x v="1"/>
    <x v="252"/>
    <x v="0"/>
    <x v="1"/>
    <x v="2"/>
    <x v="1"/>
    <x v="1"/>
    <x v="1"/>
    <x v="1"/>
    <x v="1"/>
    <n v="5"/>
  </r>
  <r>
    <n v="3485"/>
    <s v="Quirino Neto"/>
    <x v="0"/>
    <x v="253"/>
    <x v="1"/>
    <x v="0"/>
    <x v="0"/>
    <x v="0"/>
    <x v="0"/>
    <x v="0"/>
    <x v="0"/>
    <x v="6"/>
    <n v="50"/>
  </r>
  <r>
    <n v="3486"/>
    <s v="Rafaela Souza"/>
    <x v="1"/>
    <x v="254"/>
    <x v="0"/>
    <x v="1"/>
    <x v="0"/>
    <x v="1"/>
    <x v="1"/>
    <x v="1"/>
    <x v="1"/>
    <x v="1"/>
    <n v="5"/>
  </r>
  <r>
    <n v="3487"/>
    <s v="Sandro Almeida"/>
    <x v="0"/>
    <x v="255"/>
    <x v="1"/>
    <x v="0"/>
    <x v="2"/>
    <x v="0"/>
    <x v="0"/>
    <x v="0"/>
    <x v="0"/>
    <x v="10"/>
    <n v="58"/>
  </r>
  <r>
    <n v="3488"/>
    <s v="Tânia Ribeiro"/>
    <x v="2"/>
    <x v="256"/>
    <x v="0"/>
    <x v="2"/>
    <x v="1"/>
    <x v="1"/>
    <x v="1"/>
    <x v="0"/>
    <x v="0"/>
    <x v="2"/>
    <n v="20"/>
  </r>
  <r>
    <n v="3489"/>
    <s v="Ugo Dias"/>
    <x v="1"/>
    <x v="257"/>
    <x v="1"/>
    <x v="1"/>
    <x v="2"/>
    <x v="1"/>
    <x v="1"/>
    <x v="1"/>
    <x v="1"/>
    <x v="4"/>
    <n v="4"/>
  </r>
  <r>
    <n v="3490"/>
    <s v="Valéria Lima"/>
    <x v="0"/>
    <x v="258"/>
    <x v="0"/>
    <x v="0"/>
    <x v="0"/>
    <x v="0"/>
    <x v="0"/>
    <x v="0"/>
    <x v="0"/>
    <x v="6"/>
    <n v="50"/>
  </r>
  <r>
    <n v="3491"/>
    <s v="William Fernandes"/>
    <x v="2"/>
    <x v="259"/>
    <x v="1"/>
    <x v="2"/>
    <x v="0"/>
    <x v="1"/>
    <x v="1"/>
    <x v="0"/>
    <x v="0"/>
    <x v="0"/>
    <n v="25"/>
  </r>
  <r>
    <n v="3492"/>
    <s v="Xuxa Mendes"/>
    <x v="1"/>
    <x v="260"/>
    <x v="0"/>
    <x v="1"/>
    <x v="1"/>
    <x v="1"/>
    <x v="1"/>
    <x v="1"/>
    <x v="1"/>
    <x v="1"/>
    <n v="5"/>
  </r>
  <r>
    <n v="3493"/>
    <s v="Ygor Farias"/>
    <x v="0"/>
    <x v="261"/>
    <x v="1"/>
    <x v="0"/>
    <x v="2"/>
    <x v="0"/>
    <x v="0"/>
    <x v="0"/>
    <x v="0"/>
    <x v="7"/>
    <n v="45"/>
  </r>
  <r>
    <n v="3494"/>
    <s v="Zilda Barros"/>
    <x v="2"/>
    <x v="262"/>
    <x v="0"/>
    <x v="2"/>
    <x v="2"/>
    <x v="1"/>
    <x v="1"/>
    <x v="0"/>
    <x v="0"/>
    <x v="9"/>
    <n v="18"/>
  </r>
  <r>
    <n v="3495"/>
    <s v="Amanda Santos"/>
    <x v="1"/>
    <x v="263"/>
    <x v="1"/>
    <x v="1"/>
    <x v="0"/>
    <x v="1"/>
    <x v="1"/>
    <x v="1"/>
    <x v="1"/>
    <x v="5"/>
    <n v="3"/>
  </r>
  <r>
    <n v="3496"/>
    <s v="Bruno Costa"/>
    <x v="0"/>
    <x v="264"/>
    <x v="0"/>
    <x v="0"/>
    <x v="1"/>
    <x v="0"/>
    <x v="0"/>
    <x v="0"/>
    <x v="0"/>
    <x v="0"/>
    <n v="60"/>
  </r>
  <r>
    <n v="3497"/>
    <s v="Carla Rodrigues"/>
    <x v="2"/>
    <x v="265"/>
    <x v="1"/>
    <x v="2"/>
    <x v="0"/>
    <x v="1"/>
    <x v="1"/>
    <x v="0"/>
    <x v="0"/>
    <x v="2"/>
    <n v="20"/>
  </r>
  <r>
    <n v="3498"/>
    <s v="Diogo Pereira"/>
    <x v="1"/>
    <x v="266"/>
    <x v="0"/>
    <x v="1"/>
    <x v="2"/>
    <x v="1"/>
    <x v="1"/>
    <x v="1"/>
    <x v="1"/>
    <x v="1"/>
    <n v="5"/>
  </r>
  <r>
    <n v="3499"/>
    <s v="Elisa Correia"/>
    <x v="0"/>
    <x v="267"/>
    <x v="1"/>
    <x v="0"/>
    <x v="0"/>
    <x v="0"/>
    <x v="0"/>
    <x v="0"/>
    <x v="0"/>
    <x v="3"/>
    <n v="62"/>
  </r>
  <r>
    <n v="3500"/>
    <s v="Fábio Lourenço"/>
    <x v="2"/>
    <x v="268"/>
    <x v="0"/>
    <x v="2"/>
    <x v="1"/>
    <x v="1"/>
    <x v="1"/>
    <x v="0"/>
    <x v="0"/>
    <x v="6"/>
    <n v="15"/>
  </r>
  <r>
    <n v="3501"/>
    <s v="Gabriela Neves"/>
    <x v="1"/>
    <x v="269"/>
    <x v="1"/>
    <x v="1"/>
    <x v="0"/>
    <x v="1"/>
    <x v="1"/>
    <x v="1"/>
    <x v="1"/>
    <x v="4"/>
    <n v="4"/>
  </r>
  <r>
    <n v="3502"/>
    <s v="Henrique Gonçalves"/>
    <x v="0"/>
    <x v="270"/>
    <x v="0"/>
    <x v="0"/>
    <x v="2"/>
    <x v="0"/>
    <x v="0"/>
    <x v="0"/>
    <x v="0"/>
    <x v="10"/>
    <n v="58"/>
  </r>
  <r>
    <n v="3503"/>
    <s v="Íris Santos"/>
    <x v="2"/>
    <x v="271"/>
    <x v="1"/>
    <x v="2"/>
    <x v="0"/>
    <x v="1"/>
    <x v="1"/>
    <x v="0"/>
    <x v="0"/>
    <x v="2"/>
    <n v="20"/>
  </r>
  <r>
    <n v="3504"/>
    <s v="João Marcelo Alves"/>
    <x v="1"/>
    <x v="272"/>
    <x v="0"/>
    <x v="1"/>
    <x v="1"/>
    <x v="1"/>
    <x v="1"/>
    <x v="1"/>
    <x v="1"/>
    <x v="1"/>
    <n v="5"/>
  </r>
  <r>
    <n v="3505"/>
    <s v="Klara Fonseca"/>
    <x v="0"/>
    <x v="273"/>
    <x v="1"/>
    <x v="0"/>
    <x v="0"/>
    <x v="0"/>
    <x v="0"/>
    <x v="0"/>
    <x v="0"/>
    <x v="7"/>
    <n v="45"/>
  </r>
  <r>
    <n v="3506"/>
    <s v="Lucas Mendonça"/>
    <x v="2"/>
    <x v="274"/>
    <x v="0"/>
    <x v="2"/>
    <x v="2"/>
    <x v="1"/>
    <x v="1"/>
    <x v="0"/>
    <x v="0"/>
    <x v="6"/>
    <n v="15"/>
  </r>
  <r>
    <n v="3507"/>
    <s v="Marcela Torres"/>
    <x v="1"/>
    <x v="275"/>
    <x v="1"/>
    <x v="1"/>
    <x v="0"/>
    <x v="1"/>
    <x v="1"/>
    <x v="1"/>
    <x v="1"/>
    <x v="4"/>
    <n v="4"/>
  </r>
  <r>
    <n v="3508"/>
    <s v="Natália Castro"/>
    <x v="0"/>
    <x v="276"/>
    <x v="0"/>
    <x v="0"/>
    <x v="1"/>
    <x v="0"/>
    <x v="0"/>
    <x v="0"/>
    <x v="0"/>
    <x v="3"/>
    <n v="62"/>
  </r>
  <r>
    <n v="3509"/>
    <s v="Oscar Martins"/>
    <x v="2"/>
    <x v="277"/>
    <x v="1"/>
    <x v="2"/>
    <x v="0"/>
    <x v="1"/>
    <x v="1"/>
    <x v="0"/>
    <x v="0"/>
    <x v="2"/>
    <n v="20"/>
  </r>
  <r>
    <n v="3510"/>
    <s v="Patrícia Oliveira"/>
    <x v="1"/>
    <x v="278"/>
    <x v="0"/>
    <x v="1"/>
    <x v="2"/>
    <x v="1"/>
    <x v="1"/>
    <x v="1"/>
    <x v="1"/>
    <x v="1"/>
    <n v="5"/>
  </r>
  <r>
    <n v="3511"/>
    <s v="Quentin Nogueira"/>
    <x v="0"/>
    <x v="279"/>
    <x v="1"/>
    <x v="0"/>
    <x v="0"/>
    <x v="0"/>
    <x v="0"/>
    <x v="0"/>
    <x v="0"/>
    <x v="6"/>
    <n v="50"/>
  </r>
  <r>
    <n v="3512"/>
    <s v="Raquel Silva"/>
    <x v="2"/>
    <x v="280"/>
    <x v="0"/>
    <x v="2"/>
    <x v="1"/>
    <x v="1"/>
    <x v="1"/>
    <x v="0"/>
    <x v="0"/>
    <x v="6"/>
    <n v="15"/>
  </r>
  <r>
    <n v="3513"/>
    <s v="Sandro Gomes"/>
    <x v="1"/>
    <x v="281"/>
    <x v="1"/>
    <x v="1"/>
    <x v="0"/>
    <x v="1"/>
    <x v="1"/>
    <x v="1"/>
    <x v="1"/>
    <x v="4"/>
    <n v="4"/>
  </r>
  <r>
    <n v="3514"/>
    <s v="Tânia Machado"/>
    <x v="0"/>
    <x v="282"/>
    <x v="0"/>
    <x v="0"/>
    <x v="2"/>
    <x v="0"/>
    <x v="0"/>
    <x v="0"/>
    <x v="0"/>
    <x v="10"/>
    <n v="58"/>
  </r>
  <r>
    <n v="3515"/>
    <s v="Ursula Silva"/>
    <x v="2"/>
    <x v="283"/>
    <x v="1"/>
    <x v="2"/>
    <x v="0"/>
    <x v="1"/>
    <x v="1"/>
    <x v="0"/>
    <x v="0"/>
    <x v="2"/>
    <n v="20"/>
  </r>
  <r>
    <n v="3516"/>
    <s v="Vanessa Moraes"/>
    <x v="1"/>
    <x v="284"/>
    <x v="0"/>
    <x v="1"/>
    <x v="1"/>
    <x v="1"/>
    <x v="1"/>
    <x v="1"/>
    <x v="1"/>
    <x v="1"/>
    <n v="5"/>
  </r>
  <r>
    <n v="3517"/>
    <s v="William Carvalho"/>
    <x v="0"/>
    <x v="285"/>
    <x v="1"/>
    <x v="0"/>
    <x v="0"/>
    <x v="0"/>
    <x v="0"/>
    <x v="0"/>
    <x v="0"/>
    <x v="7"/>
    <n v="45"/>
  </r>
  <r>
    <n v="3518"/>
    <s v="Xavier Reis"/>
    <x v="2"/>
    <x v="286"/>
    <x v="0"/>
    <x v="2"/>
    <x v="2"/>
    <x v="1"/>
    <x v="1"/>
    <x v="0"/>
    <x v="0"/>
    <x v="9"/>
    <n v="18"/>
  </r>
  <r>
    <n v="3519"/>
    <s v="Yasmin Rocha"/>
    <x v="1"/>
    <x v="287"/>
    <x v="1"/>
    <x v="1"/>
    <x v="0"/>
    <x v="1"/>
    <x v="1"/>
    <x v="1"/>
    <x v="1"/>
    <x v="5"/>
    <n v="3"/>
  </r>
  <r>
    <n v="3520"/>
    <s v="Zacarias Duarte"/>
    <x v="0"/>
    <x v="288"/>
    <x v="0"/>
    <x v="0"/>
    <x v="1"/>
    <x v="0"/>
    <x v="0"/>
    <x v="0"/>
    <x v="0"/>
    <x v="0"/>
    <n v="60"/>
  </r>
  <r>
    <n v="3521"/>
    <s v="Amanda Freitas"/>
    <x v="2"/>
    <x v="289"/>
    <x v="1"/>
    <x v="2"/>
    <x v="0"/>
    <x v="1"/>
    <x v="1"/>
    <x v="0"/>
    <x v="0"/>
    <x v="2"/>
    <n v="20"/>
  </r>
  <r>
    <n v="3522"/>
    <s v="Bruno Almeida"/>
    <x v="1"/>
    <x v="290"/>
    <x v="0"/>
    <x v="1"/>
    <x v="2"/>
    <x v="1"/>
    <x v="1"/>
    <x v="1"/>
    <x v="1"/>
    <x v="1"/>
    <n v="5"/>
  </r>
  <r>
    <n v="3523"/>
    <s v="Carla Siqueira"/>
    <x v="0"/>
    <x v="291"/>
    <x v="1"/>
    <x v="0"/>
    <x v="0"/>
    <x v="0"/>
    <x v="0"/>
    <x v="0"/>
    <x v="0"/>
    <x v="3"/>
    <n v="62"/>
  </r>
  <r>
    <n v="3524"/>
    <s v="Diogo Ramos"/>
    <x v="2"/>
    <x v="292"/>
    <x v="0"/>
    <x v="2"/>
    <x v="1"/>
    <x v="1"/>
    <x v="1"/>
    <x v="0"/>
    <x v="0"/>
    <x v="6"/>
    <n v="15"/>
  </r>
  <r>
    <n v="3525"/>
    <s v="Elisa Magalhães"/>
    <x v="1"/>
    <x v="293"/>
    <x v="1"/>
    <x v="1"/>
    <x v="0"/>
    <x v="1"/>
    <x v="1"/>
    <x v="1"/>
    <x v="1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4186B-0326-4146-9EAC-1B89D515F76B}" name="Tabela dinâmica15" cacheId="12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D56:E60" firstHeaderRow="1" firstDataRow="1" firstDataCol="1" rowPageCount="1" colPageCount="1"/>
  <pivotFields count="15">
    <pivotField showAll="0"/>
    <pivotField dataField="1"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multipleItemSelectionAllowed="1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9" hier="-1"/>
  </pageFields>
  <dataFields count="1">
    <dataField name="Contagem de Name" fld="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845A7-21BD-494E-B83C-9EFD399C9687}" name="Tabela dinâmica13" cacheId="12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B56:C60" firstHeaderRow="1" firstDataRow="1" firstDataCol="1" rowPageCount="1" colPageCount="1"/>
  <pivotFields count="15">
    <pivotField showAll="0"/>
    <pivotField dataField="1"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3">
        <item x="0"/>
        <item x="1"/>
        <item t="default"/>
      </items>
    </pivotField>
    <pivotField multipleItemSelectionAllowed="1"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Contagem de Name" fld="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EE95E-E426-4C24-BA46-A31BE7A05018}" name="Tabela dinâmica1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46:E50" firstHeaderRow="1" firstDataRow="1" firstDataCol="1"/>
  <pivotFields count="15">
    <pivotField showAll="0"/>
    <pivotField dataField="1"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Name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B2E99-B437-4270-B3A4-E4A39F0E8E0F}" name="Tabela dinâmica9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6:C50" firstHeaderRow="1" firstDataRow="1" firstDataCol="1" rowPageCount="2" colPageCount="1"/>
  <pivotFields count="15">
    <pivotField showAll="0"/>
    <pivotField dataField="1"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9" item="1" hier="-1"/>
    <pageField fld="7" item="1" hier="-1"/>
  </pageFields>
  <dataFields count="1">
    <dataField name="Contagem de Name" fld="1" subtotal="count" baseField="6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B9878-6423-479B-913B-439D146B5BE1}" name="Tabela dinâmica8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4:C38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Value" fld="12" subtotal="average" baseField="6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4411C-B6F7-407E-A41E-1097A8F18A0B}" name="Tabela dinâ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6:F10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46535-148B-48E7-8F95-03C7D1364424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5:D29" firstHeaderRow="0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dataField="1"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oupon Value" fld="11" baseField="0" baseItem="0" numFmtId="44"/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7DA45-5950-4AF8-A8F6-85BA1E154624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5:E20" firstHeaderRow="1" firstDataRow="2" firstDataCol="1"/>
  <pivotFields count="15">
    <pivotField showAll="0"/>
    <pivotField dataField="1"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Col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Name" fld="1" subtotal="count" showDataAs="percentOfTotal" baseField="6" baseItem="0" numFmtId="10"/>
  </dataFields>
  <chartFormats count="5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05A85-93E1-4517-9A49-F4E21D1EE00C}" name="Percent_tipoPlano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6:C10" firstHeaderRow="1" firstDataRow="1" firstDataCol="1"/>
  <pivotFields count="15">
    <pivotField showAll="0"/>
    <pivotField dataField="1"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Name" fld="1" subtotal="count" showDataAs="percentOfTotal" baseField="6" baseItem="0" numFmtId="10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0F214553-2160-4770-A8A4-94F452B318A4}" sourceName="Plan">
  <pivotTables>
    <pivotTable tabId="3" name="Percent_tipoPlano"/>
    <pivotTable tabId="3" name="Tabela dinâmica11"/>
    <pivotTable tabId="3" name="Tabela dinâmica13"/>
    <pivotTable tabId="3" name="Tabela dinâmica15"/>
    <pivotTable tabId="3" name="Tabela dinâmica3"/>
    <pivotTable tabId="3" name="Tabela dinâmica4"/>
    <pivotTable tabId="3" name="Tabela dinâmica5"/>
    <pivotTable tabId="3" name="Tabela dinâmica8"/>
    <pivotTable tabId="3" name="Tabela dinâmica9"/>
  </pivotTables>
  <data>
    <tabular pivotCacheId="1928207317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o" xr10:uid="{BDD3B22B-B5B5-48BE-9D3A-E454A2FFE86E}" cache="SegmentaçãodeDados_Plan" caption="Plan" style="Estilo de Segmentação de Dados 4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B5" sqref="B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A104857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J60"/>
  <sheetViews>
    <sheetView showGridLines="0" topLeftCell="A26" workbookViewId="0">
      <selection activeCell="B41" sqref="B41"/>
    </sheetView>
  </sheetViews>
  <sheetFormatPr defaultRowHeight="14.4" x14ac:dyDescent="0.3"/>
  <cols>
    <col min="2" max="2" width="19.33203125" bestFit="1" customWidth="1"/>
    <col min="3" max="3" width="17.44140625" bestFit="1" customWidth="1"/>
    <col min="4" max="4" width="17.88671875" bestFit="1" customWidth="1"/>
    <col min="5" max="5" width="16.77734375" bestFit="1" customWidth="1"/>
    <col min="6" max="6" width="17.88671875" bestFit="1" customWidth="1"/>
    <col min="7" max="7" width="17.44140625" bestFit="1" customWidth="1"/>
    <col min="8" max="8" width="16.77734375" bestFit="1" customWidth="1"/>
    <col min="9" max="9" width="17.44140625" bestFit="1" customWidth="1"/>
    <col min="10" max="296" width="10.33203125" bestFit="1" customWidth="1"/>
    <col min="297" max="297" width="10" bestFit="1" customWidth="1"/>
  </cols>
  <sheetData>
    <row r="4" spans="2:10" x14ac:dyDescent="0.3">
      <c r="B4" s="13" t="s">
        <v>317</v>
      </c>
      <c r="E4" s="13" t="s">
        <v>325</v>
      </c>
    </row>
    <row r="6" spans="2:10" x14ac:dyDescent="0.3">
      <c r="B6" s="12" t="s">
        <v>313</v>
      </c>
      <c r="C6" t="s">
        <v>323</v>
      </c>
      <c r="E6" s="12" t="s">
        <v>313</v>
      </c>
      <c r="F6" t="s">
        <v>315</v>
      </c>
    </row>
    <row r="7" spans="2:10" x14ac:dyDescent="0.3">
      <c r="B7" s="13" t="s">
        <v>24</v>
      </c>
      <c r="C7" s="18">
        <v>0.24067796610169492</v>
      </c>
      <c r="D7" s="17"/>
      <c r="E7" s="13" t="s">
        <v>24</v>
      </c>
      <c r="F7" s="14">
        <v>1754</v>
      </c>
    </row>
    <row r="8" spans="2:10" x14ac:dyDescent="0.3">
      <c r="B8" s="13" t="s">
        <v>20</v>
      </c>
      <c r="C8" s="18">
        <v>0.47118644067796611</v>
      </c>
      <c r="D8" s="17"/>
      <c r="E8" s="13" t="s">
        <v>20</v>
      </c>
      <c r="F8" s="14">
        <v>3571</v>
      </c>
    </row>
    <row r="9" spans="2:10" x14ac:dyDescent="0.3">
      <c r="B9" s="13" t="s">
        <v>27</v>
      </c>
      <c r="C9" s="18">
        <v>0.28813559322033899</v>
      </c>
      <c r="D9" s="17"/>
      <c r="E9" s="13" t="s">
        <v>27</v>
      </c>
      <c r="F9" s="14">
        <v>2308</v>
      </c>
    </row>
    <row r="10" spans="2:10" x14ac:dyDescent="0.3">
      <c r="B10" s="13" t="s">
        <v>314</v>
      </c>
      <c r="C10" s="18">
        <v>1</v>
      </c>
      <c r="E10" s="13" t="s">
        <v>314</v>
      </c>
      <c r="F10" s="14">
        <v>7633</v>
      </c>
      <c r="G10" s="28">
        <f>GETPIVOTDATA("Total Value",$E$6)</f>
        <v>7633</v>
      </c>
      <c r="J10" s="13"/>
    </row>
    <row r="13" spans="2:10" x14ac:dyDescent="0.3">
      <c r="B13" s="13" t="s">
        <v>319</v>
      </c>
      <c r="J13" s="13"/>
    </row>
    <row r="15" spans="2:10" x14ac:dyDescent="0.3">
      <c r="B15" s="12" t="s">
        <v>323</v>
      </c>
      <c r="C15" s="12" t="s">
        <v>316</v>
      </c>
      <c r="J15" s="13"/>
    </row>
    <row r="16" spans="2:10" x14ac:dyDescent="0.3">
      <c r="B16" s="12" t="s">
        <v>313</v>
      </c>
      <c r="C16" t="s">
        <v>23</v>
      </c>
      <c r="D16" t="s">
        <v>19</v>
      </c>
      <c r="E16" t="s">
        <v>314</v>
      </c>
    </row>
    <row r="17" spans="2:5" x14ac:dyDescent="0.3">
      <c r="B17" s="13" t="s">
        <v>24</v>
      </c>
      <c r="C17" s="18">
        <v>3.7288135593220341E-2</v>
      </c>
      <c r="D17" s="18">
        <v>0.20338983050847459</v>
      </c>
      <c r="E17" s="18">
        <v>0.24067796610169492</v>
      </c>
    </row>
    <row r="18" spans="2:5" x14ac:dyDescent="0.3">
      <c r="B18" s="13" t="s">
        <v>20</v>
      </c>
      <c r="C18" s="18">
        <v>0.37627118644067797</v>
      </c>
      <c r="D18" s="18">
        <v>9.4915254237288138E-2</v>
      </c>
      <c r="E18" s="18">
        <v>0.47118644067796611</v>
      </c>
    </row>
    <row r="19" spans="2:5" x14ac:dyDescent="0.3">
      <c r="B19" s="13" t="s">
        <v>27</v>
      </c>
      <c r="C19" s="18">
        <v>8.4745762711864403E-2</v>
      </c>
      <c r="D19" s="18">
        <v>0.20338983050847459</v>
      </c>
      <c r="E19" s="18">
        <v>0.28813559322033899</v>
      </c>
    </row>
    <row r="20" spans="2:5" x14ac:dyDescent="0.3">
      <c r="B20" s="13" t="s">
        <v>314</v>
      </c>
      <c r="C20" s="18">
        <v>0.49830508474576274</v>
      </c>
      <c r="D20" s="18">
        <v>0.50169491525423726</v>
      </c>
      <c r="E20" s="18">
        <v>1</v>
      </c>
    </row>
    <row r="23" spans="2:5" x14ac:dyDescent="0.3">
      <c r="B23" s="13" t="s">
        <v>318</v>
      </c>
    </row>
    <row r="24" spans="2:5" x14ac:dyDescent="0.3">
      <c r="B24" s="13"/>
    </row>
    <row r="25" spans="2:5" x14ac:dyDescent="0.3">
      <c r="B25" s="12" t="s">
        <v>313</v>
      </c>
      <c r="C25" t="s">
        <v>324</v>
      </c>
      <c r="D25" t="s">
        <v>315</v>
      </c>
    </row>
    <row r="26" spans="2:5" x14ac:dyDescent="0.3">
      <c r="B26" s="13" t="s">
        <v>24</v>
      </c>
      <c r="C26" s="14">
        <v>476</v>
      </c>
      <c r="D26" s="14">
        <v>1754</v>
      </c>
      <c r="E26" s="17">
        <f>GETPIVOTDATA("Soma de Coupon Value",$B$25,"Subscription Type","Annual")/(GETPIVOTDATA("Soma de Total Value",$B$25,"Subscription Type","Annual")+GETPIVOTDATA("Soma de Coupon Value",$B$25,"Subscription Type","Annual"))</f>
        <v>0.21345291479820627</v>
      </c>
    </row>
    <row r="27" spans="2:5" x14ac:dyDescent="0.3">
      <c r="B27" s="13" t="s">
        <v>20</v>
      </c>
      <c r="C27" s="14">
        <v>949</v>
      </c>
      <c r="D27" s="14">
        <v>3571</v>
      </c>
      <c r="E27" s="17">
        <f>GETPIVOTDATA("Soma de Coupon Value",$B$25,"Subscription Type","Monthly")/(GETPIVOTDATA("Soma de Total Value",$B$25,"Subscription Type","Monthly")+GETPIVOTDATA("Soma de Coupon Value",$B$25,"Subscription Type","Monthly"))</f>
        <v>0.20995575221238938</v>
      </c>
    </row>
    <row r="28" spans="2:5" x14ac:dyDescent="0.3">
      <c r="B28" s="13" t="s">
        <v>27</v>
      </c>
      <c r="C28" s="14">
        <v>697</v>
      </c>
      <c r="D28" s="14">
        <v>2308</v>
      </c>
      <c r="E28" s="17">
        <f>GETPIVOTDATA("Soma de Coupon Value",$B$25,"Subscription Type","Quarterly")/(GETPIVOTDATA("Soma de Total Value",$B$25,"Subscription Type","Quarterly")+GETPIVOTDATA("Soma de Coupon Value",$B$25,"Subscription Type","Quarterly"))</f>
        <v>0.23194675540765392</v>
      </c>
    </row>
    <row r="29" spans="2:5" x14ac:dyDescent="0.3">
      <c r="B29" s="13" t="s">
        <v>314</v>
      </c>
      <c r="C29" s="14">
        <v>2122</v>
      </c>
      <c r="D29" s="14">
        <v>7633</v>
      </c>
    </row>
    <row r="32" spans="2:5" x14ac:dyDescent="0.3">
      <c r="B32" s="13" t="s">
        <v>321</v>
      </c>
    </row>
    <row r="34" spans="2:6" x14ac:dyDescent="0.3">
      <c r="B34" s="12" t="s">
        <v>313</v>
      </c>
      <c r="C34" t="s">
        <v>322</v>
      </c>
    </row>
    <row r="35" spans="2:6" x14ac:dyDescent="0.3">
      <c r="B35" s="13" t="s">
        <v>24</v>
      </c>
      <c r="C35" s="14">
        <v>24.704225352112676</v>
      </c>
    </row>
    <row r="36" spans="2:6" x14ac:dyDescent="0.3">
      <c r="B36" s="13" t="s">
        <v>20</v>
      </c>
      <c r="C36" s="14">
        <v>25.690647482014388</v>
      </c>
    </row>
    <row r="37" spans="2:6" x14ac:dyDescent="0.3">
      <c r="B37" s="13" t="s">
        <v>27</v>
      </c>
      <c r="C37" s="14">
        <v>27.152941176470588</v>
      </c>
    </row>
    <row r="38" spans="2:6" x14ac:dyDescent="0.3">
      <c r="B38" s="13" t="s">
        <v>314</v>
      </c>
      <c r="C38" s="14">
        <v>25.874576271186442</v>
      </c>
    </row>
    <row r="39" spans="2:6" x14ac:dyDescent="0.3">
      <c r="B39" s="13"/>
      <c r="C39" s="14"/>
    </row>
    <row r="40" spans="2:6" x14ac:dyDescent="0.3">
      <c r="B40" s="13"/>
      <c r="C40" s="14"/>
    </row>
    <row r="41" spans="2:6" x14ac:dyDescent="0.3">
      <c r="B41" s="13" t="s">
        <v>320</v>
      </c>
      <c r="C41" s="14"/>
    </row>
    <row r="42" spans="2:6" x14ac:dyDescent="0.3">
      <c r="B42" s="13"/>
      <c r="C42" s="14"/>
    </row>
    <row r="43" spans="2:6" x14ac:dyDescent="0.3">
      <c r="B43" s="12" t="s">
        <v>30</v>
      </c>
      <c r="C43" t="s">
        <v>19</v>
      </c>
    </row>
    <row r="44" spans="2:6" x14ac:dyDescent="0.3">
      <c r="B44" s="12" t="s">
        <v>309</v>
      </c>
      <c r="C44" t="s">
        <v>19</v>
      </c>
    </row>
    <row r="46" spans="2:6" x14ac:dyDescent="0.3">
      <c r="B46" s="12" t="s">
        <v>313</v>
      </c>
      <c r="C46" t="s">
        <v>323</v>
      </c>
      <c r="D46" s="12" t="s">
        <v>313</v>
      </c>
      <c r="E46" t="s">
        <v>323</v>
      </c>
    </row>
    <row r="47" spans="2:6" x14ac:dyDescent="0.3">
      <c r="B47" s="13" t="s">
        <v>24</v>
      </c>
      <c r="C47" s="15">
        <v>20</v>
      </c>
      <c r="D47" s="13" t="s">
        <v>24</v>
      </c>
      <c r="E47" s="15">
        <v>71</v>
      </c>
      <c r="F47" s="17">
        <f>GETPIVOTDATA("Name",$B$46,"Subscription Type","Annual")/GETPIVOTDATA("Name",$D$46,"Subscription Type","Annual")</f>
        <v>0.28169014084507044</v>
      </c>
    </row>
    <row r="48" spans="2:6" x14ac:dyDescent="0.3">
      <c r="B48" s="13" t="s">
        <v>20</v>
      </c>
      <c r="C48" s="15">
        <v>45</v>
      </c>
      <c r="D48" s="13" t="s">
        <v>20</v>
      </c>
      <c r="E48" s="15">
        <v>139</v>
      </c>
      <c r="F48" s="17">
        <f>GETPIVOTDATA("Name",$B$46,"Subscription Type","Monthly")/GETPIVOTDATA("Name",$D$46,"Subscription Type","Monthly")</f>
        <v>0.32374100719424459</v>
      </c>
    </row>
    <row r="49" spans="2:6" x14ac:dyDescent="0.3">
      <c r="B49" s="13" t="s">
        <v>27</v>
      </c>
      <c r="C49" s="15">
        <v>33</v>
      </c>
      <c r="D49" s="13" t="s">
        <v>27</v>
      </c>
      <c r="E49" s="15">
        <v>85</v>
      </c>
      <c r="F49" s="17">
        <f>GETPIVOTDATA("Name",$B$46,"Subscription Type","Quarterly")/GETPIVOTDATA("Name",$D$46,"Subscription Type","Quarterly")</f>
        <v>0.38823529411764707</v>
      </c>
    </row>
    <row r="50" spans="2:6" x14ac:dyDescent="0.3">
      <c r="B50" s="13" t="s">
        <v>314</v>
      </c>
      <c r="C50" s="15">
        <v>98</v>
      </c>
      <c r="D50" s="13" t="s">
        <v>314</v>
      </c>
      <c r="E50" s="15">
        <v>295</v>
      </c>
      <c r="F50">
        <f>GETPIVOTDATA("Name",$D$46)</f>
        <v>295</v>
      </c>
    </row>
    <row r="52" spans="2:6" x14ac:dyDescent="0.3">
      <c r="E52" s="16"/>
    </row>
    <row r="54" spans="2:6" x14ac:dyDescent="0.3">
      <c r="B54" s="12" t="s">
        <v>309</v>
      </c>
      <c r="C54" t="s">
        <v>19</v>
      </c>
      <c r="D54" s="12" t="s">
        <v>30</v>
      </c>
      <c r="E54" t="s">
        <v>19</v>
      </c>
    </row>
    <row r="56" spans="2:6" x14ac:dyDescent="0.3">
      <c r="B56" s="12" t="s">
        <v>313</v>
      </c>
      <c r="C56" t="s">
        <v>323</v>
      </c>
      <c r="D56" s="12" t="s">
        <v>313</v>
      </c>
      <c r="E56" t="s">
        <v>323</v>
      </c>
    </row>
    <row r="57" spans="2:6" x14ac:dyDescent="0.3">
      <c r="B57" s="13" t="s">
        <v>24</v>
      </c>
      <c r="C57" s="15">
        <v>20</v>
      </c>
      <c r="D57" s="13" t="s">
        <v>24</v>
      </c>
      <c r="E57" s="15">
        <v>47</v>
      </c>
    </row>
    <row r="58" spans="2:6" x14ac:dyDescent="0.3">
      <c r="B58" s="13" t="s">
        <v>20</v>
      </c>
      <c r="C58" s="15">
        <v>45</v>
      </c>
      <c r="D58" s="13" t="s">
        <v>20</v>
      </c>
      <c r="E58" s="15">
        <v>90</v>
      </c>
    </row>
    <row r="59" spans="2:6" x14ac:dyDescent="0.3">
      <c r="B59" s="13" t="s">
        <v>27</v>
      </c>
      <c r="C59" s="15">
        <v>33</v>
      </c>
      <c r="D59" s="13" t="s">
        <v>27</v>
      </c>
      <c r="E59" s="15">
        <v>57</v>
      </c>
    </row>
    <row r="60" spans="2:6" x14ac:dyDescent="0.3">
      <c r="B60" s="13" t="s">
        <v>314</v>
      </c>
      <c r="C60" s="15">
        <v>98</v>
      </c>
      <c r="D60" s="13" t="s">
        <v>314</v>
      </c>
      <c r="E60" s="15">
        <v>194</v>
      </c>
    </row>
  </sheetData>
  <pageMargins left="0.511811024" right="0.511811024" top="0.78740157499999996" bottom="0.78740157499999996" header="0.31496062000000002" footer="0.31496062000000002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41"/>
  <sheetViews>
    <sheetView showGridLines="0" tabSelected="1" zoomScale="80" zoomScaleNormal="80" workbookViewId="0">
      <selection activeCell="T24" sqref="T24"/>
    </sheetView>
  </sheetViews>
  <sheetFormatPr defaultColWidth="0" defaultRowHeight="14.4" zeroHeight="1" x14ac:dyDescent="0.3"/>
  <cols>
    <col min="1" max="1" width="4.21875" style="19" bestFit="1" customWidth="1"/>
    <col min="2" max="2" width="3.5546875" customWidth="1"/>
    <col min="3" max="14" width="8.88671875" customWidth="1"/>
    <col min="15" max="15" width="6.5546875" customWidth="1"/>
    <col min="16" max="19" width="8.88671875" customWidth="1"/>
    <col min="20" max="20" width="2" customWidth="1"/>
    <col min="21" max="16384" width="8.88671875" hidden="1"/>
  </cols>
  <sheetData>
    <row r="1" spans="1:20" ht="16.2" customHeight="1" x14ac:dyDescent="0.3">
      <c r="A1" s="20"/>
      <c r="B1" s="4"/>
      <c r="C1" s="4"/>
      <c r="D1" s="4"/>
      <c r="E1" s="4"/>
      <c r="F1" s="33"/>
      <c r="G1" s="33"/>
      <c r="H1" s="33"/>
      <c r="I1" s="33"/>
      <c r="J1" s="33"/>
      <c r="K1" s="33"/>
      <c r="L1" s="33"/>
      <c r="M1" s="33"/>
      <c r="N1" s="33"/>
      <c r="O1" s="33"/>
      <c r="P1" s="4"/>
      <c r="Q1" s="4"/>
      <c r="R1" s="4"/>
      <c r="S1" s="4"/>
      <c r="T1" s="4"/>
    </row>
    <row r="2" spans="1:20" ht="16.2" customHeight="1" x14ac:dyDescent="0.3">
      <c r="A2" s="20"/>
      <c r="B2" s="4"/>
      <c r="C2" s="4"/>
      <c r="D2" s="4"/>
      <c r="E2" s="4"/>
      <c r="F2" s="33"/>
      <c r="G2" s="33"/>
      <c r="H2" s="33"/>
      <c r="I2" s="33"/>
      <c r="J2" s="33"/>
      <c r="K2" s="33"/>
      <c r="L2" s="33"/>
      <c r="M2" s="33"/>
      <c r="N2" s="33"/>
      <c r="O2" s="33"/>
      <c r="P2" s="4"/>
      <c r="Q2" s="4"/>
      <c r="R2" s="4"/>
      <c r="S2" s="4"/>
      <c r="T2" s="4"/>
    </row>
    <row r="3" spans="1:20" ht="16.2" customHeight="1" thickBot="1" x14ac:dyDescent="0.35">
      <c r="A3" s="24"/>
      <c r="B3" s="25"/>
      <c r="C3" s="25"/>
      <c r="D3" s="25"/>
      <c r="E3" s="25"/>
      <c r="F3" s="34"/>
      <c r="G3" s="34"/>
      <c r="H3" s="34"/>
      <c r="I3" s="34"/>
      <c r="J3" s="34"/>
      <c r="K3" s="34"/>
      <c r="L3" s="34"/>
      <c r="M3" s="34"/>
      <c r="N3" s="34"/>
      <c r="O3" s="34"/>
      <c r="P3" s="25"/>
      <c r="Q3" s="25"/>
      <c r="R3" s="25"/>
      <c r="S3" s="25"/>
      <c r="T3" s="25"/>
    </row>
    <row r="4" spans="1:20" s="23" customFormat="1" ht="9" customHeight="1" thickTop="1" thickBot="1" x14ac:dyDescent="0.3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6.2" customHeight="1" thickTop="1" x14ac:dyDescent="0.3">
      <c r="A5" s="27" t="s">
        <v>326</v>
      </c>
      <c r="B5" s="21"/>
      <c r="C5" s="26"/>
      <c r="D5" s="21"/>
      <c r="E5" s="21"/>
      <c r="F5" s="21"/>
      <c r="G5" s="21"/>
      <c r="H5" s="21"/>
      <c r="I5" s="26"/>
      <c r="J5" s="21"/>
      <c r="K5" s="21"/>
      <c r="L5" s="21"/>
      <c r="M5" s="21"/>
      <c r="N5" s="21"/>
      <c r="O5" s="21"/>
      <c r="P5" s="21"/>
      <c r="Q5" s="21"/>
      <c r="R5" s="21"/>
      <c r="S5" s="21"/>
      <c r="T5" s="22"/>
    </row>
    <row r="6" spans="1:20" ht="16.2" customHeight="1" x14ac:dyDescent="0.3">
      <c r="A6" s="29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2"/>
    </row>
    <row r="7" spans="1:20" ht="16.2" customHeight="1" x14ac:dyDescent="0.3">
      <c r="A7" s="2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23"/>
    </row>
    <row r="8" spans="1:20" ht="16.2" customHeight="1" x14ac:dyDescent="0.3">
      <c r="A8" s="2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23"/>
    </row>
    <row r="9" spans="1:20" ht="16.2" customHeight="1" x14ac:dyDescent="0.3">
      <c r="A9" s="2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23"/>
    </row>
    <row r="10" spans="1:20" ht="16.2" customHeight="1" x14ac:dyDescent="0.3">
      <c r="A10" s="2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3"/>
    </row>
    <row r="11" spans="1:20" ht="16.2" customHeight="1" x14ac:dyDescent="0.3">
      <c r="A11" s="2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23"/>
    </row>
    <row r="12" spans="1:20" x14ac:dyDescent="0.3">
      <c r="A12" s="2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23"/>
    </row>
    <row r="13" spans="1:20" x14ac:dyDescent="0.3">
      <c r="A13" s="2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23"/>
    </row>
    <row r="14" spans="1:20" x14ac:dyDescent="0.3">
      <c r="A14" s="2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23"/>
    </row>
    <row r="15" spans="1:20" x14ac:dyDescent="0.3">
      <c r="A15" s="2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23"/>
    </row>
    <row r="16" spans="1:20" x14ac:dyDescent="0.3">
      <c r="A16" s="2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23"/>
    </row>
    <row r="17" spans="1:20" x14ac:dyDescent="0.3">
      <c r="A17" s="2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23"/>
    </row>
    <row r="18" spans="1:20" x14ac:dyDescent="0.3">
      <c r="A18" s="2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23"/>
    </row>
    <row r="19" spans="1:20" x14ac:dyDescent="0.3">
      <c r="A19" s="2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23"/>
    </row>
    <row r="20" spans="1:20" x14ac:dyDescent="0.3">
      <c r="A20" s="2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23"/>
    </row>
    <row r="21" spans="1:20" x14ac:dyDescent="0.3">
      <c r="A21" s="2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23"/>
    </row>
    <row r="22" spans="1:20" x14ac:dyDescent="0.3">
      <c r="A22" s="2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23"/>
    </row>
    <row r="23" spans="1:20" x14ac:dyDescent="0.3">
      <c r="A23" s="2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23"/>
    </row>
    <row r="24" spans="1:20" x14ac:dyDescent="0.3">
      <c r="A24" s="2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23"/>
    </row>
    <row r="25" spans="1:20" x14ac:dyDescent="0.3">
      <c r="A25" s="2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23"/>
    </row>
    <row r="26" spans="1:20" x14ac:dyDescent="0.3">
      <c r="A26" s="2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23"/>
    </row>
    <row r="27" spans="1:20" x14ac:dyDescent="0.3">
      <c r="A27" s="2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23"/>
    </row>
    <row r="28" spans="1:20" x14ac:dyDescent="0.3">
      <c r="A28" s="2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23"/>
    </row>
    <row r="29" spans="1:20" x14ac:dyDescent="0.3">
      <c r="A29" s="2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23"/>
    </row>
    <row r="30" spans="1:20" x14ac:dyDescent="0.3">
      <c r="A30" s="2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23"/>
    </row>
    <row r="31" spans="1:20" x14ac:dyDescent="0.3">
      <c r="A31" s="2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23"/>
    </row>
    <row r="32" spans="1:20" x14ac:dyDescent="0.3">
      <c r="A32" s="2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23"/>
    </row>
    <row r="33" spans="1:20" x14ac:dyDescent="0.3">
      <c r="A33" s="2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</row>
    <row r="34" spans="1:20" x14ac:dyDescent="0.3">
      <c r="A34" s="2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23"/>
    </row>
    <row r="35" spans="1:20" x14ac:dyDescent="0.3">
      <c r="A35" s="2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23"/>
    </row>
    <row r="36" spans="1:20" x14ac:dyDescent="0.3">
      <c r="A36" s="2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23"/>
    </row>
    <row r="37" spans="1:20" x14ac:dyDescent="0.3">
      <c r="A37" s="2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23"/>
    </row>
    <row r="38" spans="1:20" x14ac:dyDescent="0.3">
      <c r="A38" s="2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23"/>
    </row>
    <row r="39" spans="1:20" x14ac:dyDescent="0.3">
      <c r="A39" s="29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23"/>
    </row>
    <row r="40" spans="1:20" x14ac:dyDescent="0.3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1:20" hidden="1" x14ac:dyDescent="0.3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</sheetData>
  <mergeCells count="2">
    <mergeCell ref="A5:A39"/>
    <mergeCell ref="F1:O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Michelle Henrique</cp:lastModifiedBy>
  <dcterms:created xsi:type="dcterms:W3CDTF">2024-12-19T13:13:10Z</dcterms:created>
  <dcterms:modified xsi:type="dcterms:W3CDTF">2025-09-03T00:29:53Z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