
<file path=[Content_Types].xml><?xml version="1.0" encoding="utf-8"?>
<Types xmlns="http://schemas.openxmlformats.org/package/2006/content-types">
  <Default Extension="jpeg" ContentType="image/jpeg"/>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externalLinks/externalLink1.xml" ContentType="application/vnd.openxmlformats-officedocument.spreadsheetml.externalLink+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slicerCaches/slicerCache4.xml" ContentType="application/vnd.ms-excel.slicerCache+xml"/>
  <Override PartName="/xl/slicerCaches/slicerCache5.xml" ContentType="application/vnd.ms-excel.slicerCache+xml"/>
  <Override PartName="/xl/slicerCaches/slicerCache6.xml" ContentType="application/vnd.ms-excel.slicerCache+xml"/>
  <Override PartName="/xl/slicerCaches/slicerCache7.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slicers/slicer1.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drawings/drawing3.xml" ContentType="application/vnd.openxmlformats-officedocument.drawingml.chartshapes+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drawings/drawing4.xml" ContentType="application/vnd.openxmlformats-officedocument.drawingml.chartshapes+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drawings/drawing5.xml" ContentType="application/vnd.openxmlformats-officedocument.drawingml.chartshapes+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drawings/drawing6.xml" ContentType="application/vnd.openxmlformats-officedocument.drawingml.chartshapes+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drawings/drawing7.xml" ContentType="application/vnd.openxmlformats-officedocument.drawingml.chartshapes+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drawings/drawing8.xml" ContentType="application/vnd.openxmlformats-officedocument.drawingml.chartshapes+xml"/>
  <Override PartName="/xl/charts/chart7.xml" ContentType="application/vnd.openxmlformats-officedocument.drawingml.chart+xml"/>
  <Override PartName="/xl/charts/style7.xml" ContentType="application/vnd.ms-office.chartstyle+xml"/>
  <Override PartName="/xl/charts/colors7.xml" ContentType="application/vnd.ms-office.chartcolorstyle+xml"/>
  <Override PartName="/xl/drawings/drawing9.xml" ContentType="application/vnd.openxmlformats-officedocument.drawingml.chartshapes+xml"/>
  <Override PartName="/xl/charts/chart8.xml" ContentType="application/vnd.openxmlformats-officedocument.drawingml.chart+xml"/>
  <Override PartName="/xl/charts/style8.xml" ContentType="application/vnd.ms-office.chartstyle+xml"/>
  <Override PartName="/xl/charts/colors8.xml" ContentType="application/vnd.ms-office.chartcolorstyle+xml"/>
  <Override PartName="/xl/drawings/drawing10.xml" ContentType="application/vnd.openxmlformats-officedocument.drawingml.chartshapes+xml"/>
  <Override PartName="/xl/charts/chart9.xml" ContentType="application/vnd.openxmlformats-officedocument.drawingml.chart+xml"/>
  <Override PartName="/xl/charts/style9.xml" ContentType="application/vnd.ms-office.chartstyle+xml"/>
  <Override PartName="/xl/charts/colors9.xml" ContentType="application/vnd.ms-office.chartcolorstyle+xml"/>
  <Override PartName="/xl/drawings/drawing11.xml" ContentType="application/vnd.openxmlformats-officedocument.drawingml.chartshapes+xml"/>
  <Override PartName="/xl/charts/chart10.xml" ContentType="application/vnd.openxmlformats-officedocument.drawingml.chart+xml"/>
  <Override PartName="/xl/charts/style10.xml" ContentType="application/vnd.ms-office.chartstyle+xml"/>
  <Override PartName="/xl/charts/colors10.xml" ContentType="application/vnd.ms-office.chartcolorstyle+xml"/>
  <Override PartName="/xl/drawings/drawing12.xml" ContentType="application/vnd.openxmlformats-officedocument.drawingml.chartshapes+xml"/>
  <Override PartName="/xl/charts/chart11.xml" ContentType="application/vnd.openxmlformats-officedocument.drawingml.chart+xml"/>
  <Override PartName="/xl/charts/style11.xml" ContentType="application/vnd.ms-office.chartstyle+xml"/>
  <Override PartName="/xl/charts/colors11.xml" ContentType="application/vnd.ms-office.chartcolorstyle+xml"/>
  <Override PartName="/xl/drawings/drawing13.xml" ContentType="application/vnd.openxmlformats-officedocument.drawingml.chartshapes+xml"/>
  <Override PartName="/xl/charts/chart12.xml" ContentType="application/vnd.openxmlformats-officedocument.drawingml.chart+xml"/>
  <Override PartName="/xl/charts/style12.xml" ContentType="application/vnd.ms-office.chartstyle+xml"/>
  <Override PartName="/xl/charts/colors12.xml" ContentType="application/vnd.ms-office.chartcolorstyle+xml"/>
  <Override PartName="/xl/drawings/drawing14.xml" ContentType="application/vnd.openxmlformats-officedocument.drawingml.chartshapes+xml"/>
  <Override PartName="/xl/charts/chart13.xml" ContentType="application/vnd.openxmlformats-officedocument.drawingml.chart+xml"/>
  <Override PartName="/xl/charts/style13.xml" ContentType="application/vnd.ms-office.chartstyle+xml"/>
  <Override PartName="/xl/charts/colors13.xml" ContentType="application/vnd.ms-office.chartcolorstyle+xml"/>
  <Override PartName="/xl/drawings/drawing15.xml" ContentType="application/vnd.openxmlformats-officedocument.drawingml.chartshapes+xml"/>
  <Override PartName="/xl/charts/chart14.xml" ContentType="application/vnd.openxmlformats-officedocument.drawingml.chart+xml"/>
  <Override PartName="/xl/charts/style14.xml" ContentType="application/vnd.ms-office.chartstyle+xml"/>
  <Override PartName="/xl/charts/colors14.xml" ContentType="application/vnd.ms-office.chartcolorstyle+xml"/>
  <Override PartName="/xl/drawings/drawing16.xml" ContentType="application/vnd.openxmlformats-officedocument.drawingml.chartshapes+xml"/>
  <Override PartName="/xl/charts/chart15.xml" ContentType="application/vnd.openxmlformats-officedocument.drawingml.chart+xml"/>
  <Override PartName="/xl/charts/style15.xml" ContentType="application/vnd.ms-office.chartstyle+xml"/>
  <Override PartName="/xl/charts/colors15.xml" ContentType="application/vnd.ms-office.chartcolorstyle+xml"/>
  <Override PartName="/xl/drawings/drawing17.xml" ContentType="application/vnd.openxmlformats-officedocument.drawingml.chartshapes+xml"/>
  <Override PartName="/xl/charts/chart16.xml" ContentType="application/vnd.openxmlformats-officedocument.drawingml.chart+xml"/>
  <Override PartName="/xl/charts/style16.xml" ContentType="application/vnd.ms-office.chartstyle+xml"/>
  <Override PartName="/xl/charts/colors16.xml" ContentType="application/vnd.ms-office.chartcolorstyle+xml"/>
  <Override PartName="/xl/drawings/drawing18.xml" ContentType="application/vnd.openxmlformats-officedocument.drawingml.chartshapes+xml"/>
  <Override PartName="/xl/drawings/drawing19.xml" ContentType="application/vnd.openxmlformats-officedocument.drawing+xml"/>
  <Override PartName="/xl/slicers/slicer2.xml" ContentType="application/vnd.ms-excel.slicer+xml"/>
  <Override PartName="/xl/charts/chart17.xml" ContentType="application/vnd.openxmlformats-officedocument.drawingml.chart+xml"/>
  <Override PartName="/xl/charts/style17.xml" ContentType="application/vnd.ms-office.chartstyle+xml"/>
  <Override PartName="/xl/charts/colors17.xml" ContentType="application/vnd.ms-office.chartcolorstyle+xml"/>
  <Override PartName="/xl/drawings/drawing20.xml" ContentType="application/vnd.openxmlformats-officedocument.drawingml.chartshapes+xml"/>
  <Override PartName="/xl/charts/chart18.xml" ContentType="application/vnd.openxmlformats-officedocument.drawingml.chart+xml"/>
  <Override PartName="/xl/charts/style18.xml" ContentType="application/vnd.ms-office.chartstyle+xml"/>
  <Override PartName="/xl/charts/colors18.xml" ContentType="application/vnd.ms-office.chartcolorstyle+xml"/>
  <Override PartName="/xl/drawings/drawing21.xml" ContentType="application/vnd.openxmlformats-officedocument.drawingml.chartshapes+xml"/>
  <Override PartName="/xl/charts/chart19.xml" ContentType="application/vnd.openxmlformats-officedocument.drawingml.chart+xml"/>
  <Override PartName="/xl/charts/style19.xml" ContentType="application/vnd.ms-office.chartstyle+xml"/>
  <Override PartName="/xl/charts/colors19.xml" ContentType="application/vnd.ms-office.chartcolorstyle+xml"/>
  <Override PartName="/xl/drawings/drawing22.xml" ContentType="application/vnd.openxmlformats-officedocument.drawingml.chartshapes+xml"/>
  <Override PartName="/xl/charts/chart20.xml" ContentType="application/vnd.openxmlformats-officedocument.drawingml.chart+xml"/>
  <Override PartName="/xl/charts/style20.xml" ContentType="application/vnd.ms-office.chartstyle+xml"/>
  <Override PartName="/xl/charts/colors20.xml" ContentType="application/vnd.ms-office.chartcolorstyle+xml"/>
  <Override PartName="/xl/drawings/drawing23.xml" ContentType="application/vnd.openxmlformats-officedocument.drawingml.chartshapes+xml"/>
  <Override PartName="/xl/charts/chart21.xml" ContentType="application/vnd.openxmlformats-officedocument.drawingml.chart+xml"/>
  <Override PartName="/xl/charts/style21.xml" ContentType="application/vnd.ms-office.chartstyle+xml"/>
  <Override PartName="/xl/charts/colors21.xml" ContentType="application/vnd.ms-office.chartcolorstyle+xml"/>
  <Override PartName="/xl/drawings/drawing24.xml" ContentType="application/vnd.openxmlformats-officedocument.drawingml.chartshapes+xml"/>
  <Override PartName="/xl/charts/chart22.xml" ContentType="application/vnd.openxmlformats-officedocument.drawingml.chart+xml"/>
  <Override PartName="/xl/charts/style22.xml" ContentType="application/vnd.ms-office.chartstyle+xml"/>
  <Override PartName="/xl/charts/colors22.xml" ContentType="application/vnd.ms-office.chartcolorstyle+xml"/>
  <Override PartName="/xl/drawings/drawing25.xml" ContentType="application/vnd.openxmlformats-officedocument.drawingml.chartshapes+xml"/>
  <Override PartName="/xl/charts/chart23.xml" ContentType="application/vnd.openxmlformats-officedocument.drawingml.chart+xml"/>
  <Override PartName="/xl/charts/style23.xml" ContentType="application/vnd.ms-office.chartstyle+xml"/>
  <Override PartName="/xl/charts/colors23.xml" ContentType="application/vnd.ms-office.chartcolorstyle+xml"/>
  <Override PartName="/xl/drawings/drawing26.xml" ContentType="application/vnd.openxmlformats-officedocument.drawingml.chartshapes+xml"/>
  <Override PartName="/xl/charts/chart24.xml" ContentType="application/vnd.openxmlformats-officedocument.drawingml.chart+xml"/>
  <Override PartName="/xl/charts/style24.xml" ContentType="application/vnd.ms-office.chartstyle+xml"/>
  <Override PartName="/xl/charts/colors24.xml" ContentType="application/vnd.ms-office.chartcolorstyle+xml"/>
  <Override PartName="/xl/drawings/drawing27.xml" ContentType="application/vnd.openxmlformats-officedocument.drawingml.chartshapes+xml"/>
  <Override PartName="/xl/charts/chart25.xml" ContentType="application/vnd.openxmlformats-officedocument.drawingml.chart+xml"/>
  <Override PartName="/xl/charts/style25.xml" ContentType="application/vnd.ms-office.chartstyle+xml"/>
  <Override PartName="/xl/charts/colors25.xml" ContentType="application/vnd.ms-office.chartcolorstyle+xml"/>
  <Override PartName="/xl/drawings/drawing28.xml" ContentType="application/vnd.openxmlformats-officedocument.drawingml.chartshapes+xml"/>
  <Override PartName="/xl/charts/chart26.xml" ContentType="application/vnd.openxmlformats-officedocument.drawingml.chart+xml"/>
  <Override PartName="/xl/charts/style26.xml" ContentType="application/vnd.ms-office.chartstyle+xml"/>
  <Override PartName="/xl/charts/colors26.xml" ContentType="application/vnd.ms-office.chartcolorstyle+xml"/>
  <Override PartName="/xl/drawings/drawing29.xml" ContentType="application/vnd.openxmlformats-officedocument.drawingml.chartshapes+xml"/>
  <Override PartName="/xl/charts/chart27.xml" ContentType="application/vnd.openxmlformats-officedocument.drawingml.chart+xml"/>
  <Override PartName="/xl/charts/style27.xml" ContentType="application/vnd.ms-office.chartstyle+xml"/>
  <Override PartName="/xl/charts/colors27.xml" ContentType="application/vnd.ms-office.chartcolorstyle+xml"/>
  <Override PartName="/xl/drawings/drawing30.xml" ContentType="application/vnd.openxmlformats-officedocument.drawingml.chartshapes+xml"/>
  <Override PartName="/xl/charts/chart28.xml" ContentType="application/vnd.openxmlformats-officedocument.drawingml.chart+xml"/>
  <Override PartName="/xl/charts/style28.xml" ContentType="application/vnd.ms-office.chartstyle+xml"/>
  <Override PartName="/xl/charts/colors28.xml" ContentType="application/vnd.ms-office.chartcolorstyle+xml"/>
  <Override PartName="/xl/drawings/drawing31.xml" ContentType="application/vnd.openxmlformats-officedocument.drawingml.chartshapes+xml"/>
  <Override PartName="/xl/charts/chart29.xml" ContentType="application/vnd.openxmlformats-officedocument.drawingml.chart+xml"/>
  <Override PartName="/xl/charts/style29.xml" ContentType="application/vnd.ms-office.chartstyle+xml"/>
  <Override PartName="/xl/charts/colors29.xml" ContentType="application/vnd.ms-office.chartcolorstyle+xml"/>
  <Override PartName="/xl/drawings/drawing32.xml" ContentType="application/vnd.openxmlformats-officedocument.drawingml.chartshapes+xml"/>
  <Override PartName="/xl/charts/chart30.xml" ContentType="application/vnd.openxmlformats-officedocument.drawingml.chart+xml"/>
  <Override PartName="/xl/drawings/drawing33.xml" ContentType="application/vnd.openxmlformats-officedocument.drawingml.chartshapes+xml"/>
  <Override PartName="/xl/charts/chart31.xml" ContentType="application/vnd.openxmlformats-officedocument.drawingml.chart+xml"/>
  <Override PartName="/xl/charts/style30.xml" ContentType="application/vnd.ms-office.chartstyle+xml"/>
  <Override PartName="/xl/charts/colors30.xml" ContentType="application/vnd.ms-office.chartcolorstyle+xml"/>
  <Override PartName="/xl/drawings/drawing34.xml" ContentType="application/vnd.openxmlformats-officedocument.drawingml.chartshapes+xml"/>
  <Override PartName="/xl/charts/chart32.xml" ContentType="application/vnd.openxmlformats-officedocument.drawingml.chart+xml"/>
  <Override PartName="/xl/charts/style31.xml" ContentType="application/vnd.ms-office.chartstyle+xml"/>
  <Override PartName="/xl/charts/colors31.xml" ContentType="application/vnd.ms-office.chartcolorstyle+xml"/>
  <Override PartName="/xl/drawings/drawing35.xml" ContentType="application/vnd.openxmlformats-officedocument.drawingml.chartshapes+xml"/>
  <Override PartName="/xl/charts/chart33.xml" ContentType="application/vnd.openxmlformats-officedocument.drawingml.chart+xml"/>
  <Override PartName="/xl/charts/style32.xml" ContentType="application/vnd.ms-office.chartstyle+xml"/>
  <Override PartName="/xl/charts/colors32.xml" ContentType="application/vnd.ms-office.chartcolorstyle+xml"/>
  <Override PartName="/xl/drawings/drawing36.xml" ContentType="application/vnd.openxmlformats-officedocument.drawingml.chartshapes+xml"/>
  <Override PartName="/xl/charts/chart34.xml" ContentType="application/vnd.openxmlformats-officedocument.drawingml.chart+xml"/>
  <Override PartName="/xl/charts/style33.xml" ContentType="application/vnd.ms-office.chartstyle+xml"/>
  <Override PartName="/xl/charts/colors33.xml" ContentType="application/vnd.ms-office.chartcolorstyle+xml"/>
  <Override PartName="/xl/drawings/drawing37.xml" ContentType="application/vnd.openxmlformats-officedocument.drawingml.chartshapes+xml"/>
  <Override PartName="/xl/drawings/drawing38.xml" ContentType="application/vnd.openxmlformats-officedocument.drawing+xml"/>
  <Override PartName="/xl/slicers/slicer3.xml" ContentType="application/vnd.ms-excel.slicer+xml"/>
  <Override PartName="/xl/charts/chart35.xml" ContentType="application/vnd.openxmlformats-officedocument.drawingml.chart+xml"/>
  <Override PartName="/xl/charts/chart36.xml" ContentType="application/vnd.openxmlformats-officedocument.drawingml.chart+xml"/>
  <Override PartName="/xl/charts/style34.xml" ContentType="application/vnd.ms-office.chartstyle+xml"/>
  <Override PartName="/xl/charts/colors34.xml" ContentType="application/vnd.ms-office.chartcolorstyle+xml"/>
  <Override PartName="/xl/charts/chart37.xml" ContentType="application/vnd.openxmlformats-officedocument.drawingml.chart+xml"/>
  <Override PartName="/xl/charts/style35.xml" ContentType="application/vnd.ms-office.chartstyle+xml"/>
  <Override PartName="/xl/charts/colors35.xml" ContentType="application/vnd.ms-office.chartcolorstyle+xml"/>
  <Override PartName="/xl/charts/chart38.xml" ContentType="application/vnd.openxmlformats-officedocument.drawingml.chart+xml"/>
  <Override PartName="/xl/charts/style36.xml" ContentType="application/vnd.ms-office.chartstyle+xml"/>
  <Override PartName="/xl/charts/colors36.xml" ContentType="application/vnd.ms-office.chartcolorstyle+xml"/>
  <Override PartName="/xl/drawings/drawing39.xml" ContentType="application/vnd.openxmlformats-officedocument.drawing+xml"/>
  <Override PartName="/xl/slicers/slicer4.xml" ContentType="application/vnd.ms-excel.slicer+xml"/>
  <Override PartName="/xl/slicers/slicer5.xml" ContentType="application/vnd.ms-excel.slicer+xml"/>
  <Override PartName="/xl/charts/chart39.xml" ContentType="application/vnd.openxmlformats-officedocument.drawingml.chart+xml"/>
  <Override PartName="/xl/charts/style37.xml" ContentType="application/vnd.ms-office.chartstyle+xml"/>
  <Override PartName="/xl/charts/colors37.xml" ContentType="application/vnd.ms-office.chartcolorstyle+xml"/>
  <Override PartName="/xl/charts/chart40.xml" ContentType="application/vnd.openxmlformats-officedocument.drawingml.chart+xml"/>
  <Override PartName="/xl/charts/style38.xml" ContentType="application/vnd.ms-office.chartstyle+xml"/>
  <Override PartName="/xl/charts/colors38.xml" ContentType="application/vnd.ms-office.chartcolorstyle+xml"/>
  <Override PartName="/xl/charts/chart41.xml" ContentType="application/vnd.openxmlformats-officedocument.drawingml.chart+xml"/>
  <Override PartName="/xl/charts/style39.xml" ContentType="application/vnd.ms-office.chartstyle+xml"/>
  <Override PartName="/xl/charts/colors39.xml" ContentType="application/vnd.ms-office.chartcolorstyle+xml"/>
  <Override PartName="/xl/drawings/drawing40.xml" ContentType="application/vnd.openxmlformats-officedocument.drawingml.chartshapes+xml"/>
  <Override PartName="/xl/drawings/drawing41.xml" ContentType="application/vnd.openxmlformats-officedocument.drawing+xml"/>
  <Override PartName="/xl/charts/chart42.xml" ContentType="application/vnd.openxmlformats-officedocument.drawingml.chart+xml"/>
  <Override PartName="/xl/charts/style40.xml" ContentType="application/vnd.ms-office.chartstyle+xml"/>
  <Override PartName="/xl/charts/colors40.xml" ContentType="application/vnd.ms-office.chartcolorstyle+xml"/>
  <Override PartName="/xl/charts/chart43.xml" ContentType="application/vnd.openxmlformats-officedocument.drawingml.chart+xml"/>
  <Override PartName="/xl/charts/style41.xml" ContentType="application/vnd.ms-office.chartstyle+xml"/>
  <Override PartName="/xl/charts/colors41.xml" ContentType="application/vnd.ms-office.chartcolorstyle+xml"/>
  <Override PartName="/xl/pivotTables/pivotTable1.xml" ContentType="application/vnd.openxmlformats-officedocument.spreadsheetml.pivotTable+xml"/>
  <Override PartName="/xl/drawings/drawing42.xml" ContentType="application/vnd.openxmlformats-officedocument.drawing+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slicers/slicer6.xml" ContentType="application/vnd.ms-excel.slicer+xml"/>
  <Override PartName="/xl/charts/chart44.xml" ContentType="application/vnd.openxmlformats-officedocument.drawingml.chart+xml"/>
  <Override PartName="/xl/charts/style42.xml" ContentType="application/vnd.ms-office.chartstyle+xml"/>
  <Override PartName="/xl/charts/colors42.xml" ContentType="application/vnd.ms-office.chartcolorstyle+xml"/>
  <Override PartName="/xl/drawings/drawing43.xml" ContentType="application/vnd.openxmlformats-officedocument.drawingml.chartshapes+xml"/>
  <Override PartName="/xl/charts/chart45.xml" ContentType="application/vnd.openxmlformats-officedocument.drawingml.chart+xml"/>
  <Override PartName="/xl/charts/style43.xml" ContentType="application/vnd.ms-office.chartstyle+xml"/>
  <Override PartName="/xl/charts/colors43.xml" ContentType="application/vnd.ms-office.chartcolorstyle+xml"/>
  <Override PartName="/xl/drawings/drawing44.xml" ContentType="application/vnd.openxmlformats-officedocument.drawingml.chartshapes+xml"/>
  <Override PartName="/xl/charts/chart46.xml" ContentType="application/vnd.openxmlformats-officedocument.drawingml.chart+xml"/>
  <Override PartName="/xl/charts/style44.xml" ContentType="application/vnd.ms-office.chartstyle+xml"/>
  <Override PartName="/xl/charts/colors44.xml" ContentType="application/vnd.ms-office.chartcolorstyle+xml"/>
  <Override PartName="/xl/drawings/drawing45.xml" ContentType="application/vnd.openxmlformats-officedocument.drawingml.chartshapes+xml"/>
  <Override PartName="/xl/charts/chart47.xml" ContentType="application/vnd.openxmlformats-officedocument.drawingml.chart+xml"/>
  <Override PartName="/xl/charts/style45.xml" ContentType="application/vnd.ms-office.chartstyle+xml"/>
  <Override PartName="/xl/charts/colors45.xml" ContentType="application/vnd.ms-office.chartcolorstyle+xml"/>
  <Override PartName="/xl/drawings/drawing46.xml" ContentType="application/vnd.openxmlformats-officedocument.drawingml.chartshapes+xml"/>
  <Override PartName="/xl/charts/chart48.xml" ContentType="application/vnd.openxmlformats-officedocument.drawingml.chart+xml"/>
  <Override PartName="/xl/charts/style46.xml" ContentType="application/vnd.ms-office.chartstyle+xml"/>
  <Override PartName="/xl/charts/colors46.xml" ContentType="application/vnd.ms-office.chartcolorstyle+xml"/>
  <Override PartName="/xl/drawings/drawing47.xml" ContentType="application/vnd.openxmlformats-officedocument.drawingml.chartshapes+xml"/>
  <Override PartName="/xl/charts/chart49.xml" ContentType="application/vnd.openxmlformats-officedocument.drawingml.chart+xml"/>
  <Override PartName="/xl/charts/style47.xml" ContentType="application/vnd.ms-office.chartstyle+xml"/>
  <Override PartName="/xl/charts/colors47.xml" ContentType="application/vnd.ms-office.chartcolorstyle+xml"/>
  <Override PartName="/xl/drawings/drawing48.xml" ContentType="application/vnd.openxmlformats-officedocument.drawingml.chartshapes+xml"/>
  <Override PartName="/xl/charts/chart50.xml" ContentType="application/vnd.openxmlformats-officedocument.drawingml.chart+xml"/>
  <Override PartName="/xl/charts/style48.xml" ContentType="application/vnd.ms-office.chartstyle+xml"/>
  <Override PartName="/xl/charts/colors48.xml" ContentType="application/vnd.ms-office.chartcolorstyle+xml"/>
  <Override PartName="/xl/drawings/drawing49.xml" ContentType="application/vnd.openxmlformats-officedocument.drawingml.chartshapes+xml"/>
  <Override PartName="/xl/charts/chart51.xml" ContentType="application/vnd.openxmlformats-officedocument.drawingml.chart+xml"/>
  <Override PartName="/xl/charts/style49.xml" ContentType="application/vnd.ms-office.chartstyle+xml"/>
  <Override PartName="/xl/charts/colors49.xml" ContentType="application/vnd.ms-office.chartcolorstyle+xml"/>
  <Override PartName="/xl/drawings/drawing50.xml" ContentType="application/vnd.openxmlformats-officedocument.drawingml.chartshapes+xml"/>
  <Override PartName="/xl/charts/chart52.xml" ContentType="application/vnd.openxmlformats-officedocument.drawingml.chart+xml"/>
  <Override PartName="/xl/charts/style50.xml" ContentType="application/vnd.ms-office.chartstyle+xml"/>
  <Override PartName="/xl/charts/colors50.xml" ContentType="application/vnd.ms-office.chartcolorstyle+xml"/>
  <Override PartName="/xl/drawings/drawing51.xml" ContentType="application/vnd.openxmlformats-officedocument.drawingml.chartshapes+xml"/>
  <Override PartName="/xl/charts/chart53.xml" ContentType="application/vnd.openxmlformats-officedocument.drawingml.chart+xml"/>
  <Override PartName="/xl/charts/style51.xml" ContentType="application/vnd.ms-office.chartstyle+xml"/>
  <Override PartName="/xl/charts/colors51.xml" ContentType="application/vnd.ms-office.chartcolorstyle+xml"/>
  <Override PartName="/xl/drawings/drawing52.xml" ContentType="application/vnd.openxmlformats-officedocument.drawingml.chartshapes+xml"/>
  <Override PartName="/xl/charts/chart54.xml" ContentType="application/vnd.openxmlformats-officedocument.drawingml.chart+xml"/>
  <Override PartName="/xl/charts/style52.xml" ContentType="application/vnd.ms-office.chartstyle+xml"/>
  <Override PartName="/xl/charts/colors52.xml" ContentType="application/vnd.ms-office.chartcolorstyle+xml"/>
  <Override PartName="/xl/drawings/drawing53.xml" ContentType="application/vnd.openxmlformats-officedocument.drawingml.chartshapes+xml"/>
  <Override PartName="/xl/charts/chart55.xml" ContentType="application/vnd.openxmlformats-officedocument.drawingml.chart+xml"/>
  <Override PartName="/xl/drawings/drawing54.xml" ContentType="application/vnd.openxmlformats-officedocument.drawingml.chartshapes+xml"/>
  <Override PartName="/xl/charts/chart56.xml" ContentType="application/vnd.openxmlformats-officedocument.drawingml.chart+xml"/>
  <Override PartName="/xl/charts/style53.xml" ContentType="application/vnd.ms-office.chartstyle+xml"/>
  <Override PartName="/xl/charts/colors53.xml" ContentType="application/vnd.ms-office.chartcolorstyle+xml"/>
  <Override PartName="/xl/drawings/drawing55.xml" ContentType="application/vnd.openxmlformats-officedocument.drawingml.chartshapes+xml"/>
  <Override PartName="/xl/charts/chart57.xml" ContentType="application/vnd.openxmlformats-officedocument.drawingml.chart+xml"/>
  <Override PartName="/xl/charts/style54.xml" ContentType="application/vnd.ms-office.chartstyle+xml"/>
  <Override PartName="/xl/charts/colors54.xml" ContentType="application/vnd.ms-office.chartcolorstyle+xml"/>
  <Override PartName="/xl/drawings/drawing56.xml" ContentType="application/vnd.openxmlformats-officedocument.drawingml.chartshapes+xml"/>
  <Override PartName="/xl/drawings/drawing57.xml" ContentType="application/vnd.openxmlformats-officedocument.drawing+xml"/>
  <Override PartName="/xl/tables/table5.xml" ContentType="application/vnd.openxmlformats-officedocument.spreadsheetml.table+xml"/>
  <Override PartName="/xl/tables/table6.xml" ContentType="application/vnd.openxmlformats-officedocument.spreadsheetml.table+xml"/>
  <Override PartName="/xl/tables/table7.xml" ContentType="application/vnd.openxmlformats-officedocument.spreadsheetml.table+xml"/>
  <Override PartName="/xl/tables/table8.xml" ContentType="application/vnd.openxmlformats-officedocument.spreadsheetml.table+xml"/>
  <Override PartName="/xl/tables/table9.xml" ContentType="application/vnd.openxmlformats-officedocument.spreadsheetml.table+xml"/>
  <Override PartName="/xl/tables/table10.xml" ContentType="application/vnd.openxmlformats-officedocument.spreadsheetml.table+xml"/>
  <Override PartName="/xl/tables/table11.xml" ContentType="application/vnd.openxmlformats-officedocument.spreadsheetml.table+xml"/>
  <Override PartName="/xl/tables/table12.xml" ContentType="application/vnd.openxmlformats-officedocument.spreadsheetml.table+xml"/>
  <Override PartName="/xl/tables/table13.xml" ContentType="application/vnd.openxmlformats-officedocument.spreadsheetml.table+xml"/>
  <Override PartName="/xl/tables/table14.xml" ContentType="application/vnd.openxmlformats-officedocument.spreadsheetml.table+xml"/>
  <Override PartName="/xl/tables/table15.xml" ContentType="application/vnd.openxmlformats-officedocument.spreadsheetml.table+xml"/>
  <Override PartName="/xl/tables/table16.xml" ContentType="application/vnd.openxmlformats-officedocument.spreadsheetml.table+xml"/>
  <Override PartName="/xl/tables/table17.xml" ContentType="application/vnd.openxmlformats-officedocument.spreadsheetml.table+xml"/>
  <Override PartName="/xl/tables/table18.xml" ContentType="application/vnd.openxmlformats-officedocument.spreadsheetml.table+xml"/>
  <Override PartName="/xl/tables/table19.xml" ContentType="application/vnd.openxmlformats-officedocument.spreadsheetml.table+xml"/>
  <Override PartName="/xl/tables/table20.xml" ContentType="application/vnd.openxmlformats-officedocument.spreadsheetml.table+xml"/>
  <Override PartName="/xl/tables/table21.xml" ContentType="application/vnd.openxmlformats-officedocument.spreadsheetml.table+xml"/>
  <Override PartName="/xl/tables/table22.xml" ContentType="application/vnd.openxmlformats-officedocument.spreadsheetml.table+xml"/>
  <Override PartName="/xl/tables/table23.xml" ContentType="application/vnd.openxmlformats-officedocument.spreadsheetml.table+xml"/>
  <Override PartName="/xl/tables/table24.xml" ContentType="application/vnd.openxmlformats-officedocument.spreadsheetml.table+xml"/>
  <Override PartName="/xl/slicers/slicer7.xml" ContentType="application/vnd.ms-excel.slicer+xml"/>
  <Override PartName="/xl/charts/chart58.xml" ContentType="application/vnd.openxmlformats-officedocument.drawingml.chart+xml"/>
  <Override PartName="/xl/charts/style55.xml" ContentType="application/vnd.ms-office.chartstyle+xml"/>
  <Override PartName="/xl/charts/colors55.xml" ContentType="application/vnd.ms-office.chartcolorstyle+xml"/>
  <Override PartName="/xl/drawings/drawing58.xml" ContentType="application/vnd.openxmlformats-officedocument.drawingml.chartshapes+xml"/>
  <Override PartName="/xl/charts/chart59.xml" ContentType="application/vnd.openxmlformats-officedocument.drawingml.chart+xml"/>
  <Override PartName="/xl/charts/style56.xml" ContentType="application/vnd.ms-office.chartstyle+xml"/>
  <Override PartName="/xl/charts/colors56.xml" ContentType="application/vnd.ms-office.chartcolorstyle+xml"/>
  <Override PartName="/xl/drawings/drawing59.xml" ContentType="application/vnd.openxmlformats-officedocument.drawingml.chartshapes+xml"/>
  <Override PartName="/xl/charts/chart60.xml" ContentType="application/vnd.openxmlformats-officedocument.drawingml.chart+xml"/>
  <Override PartName="/xl/charts/style57.xml" ContentType="application/vnd.ms-office.chartstyle+xml"/>
  <Override PartName="/xl/charts/colors57.xml" ContentType="application/vnd.ms-office.chartcolorstyle+xml"/>
  <Override PartName="/xl/drawings/drawing60.xml" ContentType="application/vnd.openxmlformats-officedocument.drawingml.chartshapes+xml"/>
  <Override PartName="/xl/charts/chart61.xml" ContentType="application/vnd.openxmlformats-officedocument.drawingml.chart+xml"/>
  <Override PartName="/xl/charts/style58.xml" ContentType="application/vnd.ms-office.chartstyle+xml"/>
  <Override PartName="/xl/charts/colors58.xml" ContentType="application/vnd.ms-office.chartcolorstyle+xml"/>
  <Override PartName="/xl/drawings/drawing61.xml" ContentType="application/vnd.openxmlformats-officedocument.drawingml.chartshapes+xml"/>
  <Override PartName="/xl/charts/chart62.xml" ContentType="application/vnd.openxmlformats-officedocument.drawingml.chart+xml"/>
  <Override PartName="/xl/charts/style59.xml" ContentType="application/vnd.ms-office.chartstyle+xml"/>
  <Override PartName="/xl/charts/colors59.xml" ContentType="application/vnd.ms-office.chartcolorstyle+xml"/>
  <Override PartName="/xl/drawings/drawing62.xml" ContentType="application/vnd.openxmlformats-officedocument.drawingml.chartshapes+xml"/>
  <Override PartName="/xl/charts/chart63.xml" ContentType="application/vnd.openxmlformats-officedocument.drawingml.chart+xml"/>
  <Override PartName="/xl/charts/style60.xml" ContentType="application/vnd.ms-office.chartstyle+xml"/>
  <Override PartName="/xl/charts/colors60.xml" ContentType="application/vnd.ms-office.chartcolorstyle+xml"/>
  <Override PartName="/xl/drawings/drawing63.xml" ContentType="application/vnd.openxmlformats-officedocument.drawingml.chartshapes+xml"/>
  <Override PartName="/xl/charts/chart64.xml" ContentType="application/vnd.openxmlformats-officedocument.drawingml.chart+xml"/>
  <Override PartName="/xl/charts/style61.xml" ContentType="application/vnd.ms-office.chartstyle+xml"/>
  <Override PartName="/xl/charts/colors61.xml" ContentType="application/vnd.ms-office.chartcolorstyle+xml"/>
  <Override PartName="/xl/drawings/drawing64.xml" ContentType="application/vnd.openxmlformats-officedocument.drawingml.chartshapes+xml"/>
  <Override PartName="/xl/charts/chart65.xml" ContentType="application/vnd.openxmlformats-officedocument.drawingml.chart+xml"/>
  <Override PartName="/xl/charts/style62.xml" ContentType="application/vnd.ms-office.chartstyle+xml"/>
  <Override PartName="/xl/charts/colors62.xml" ContentType="application/vnd.ms-office.chartcolorstyle+xml"/>
  <Override PartName="/xl/drawings/drawing65.xml" ContentType="application/vnd.openxmlformats-officedocument.drawingml.chartshapes+xml"/>
  <Override PartName="/xl/charts/chart66.xml" ContentType="application/vnd.openxmlformats-officedocument.drawingml.chart+xml"/>
  <Override PartName="/xl/charts/style63.xml" ContentType="application/vnd.ms-office.chartstyle+xml"/>
  <Override PartName="/xl/charts/colors63.xml" ContentType="application/vnd.ms-office.chartcolorstyle+xml"/>
  <Override PartName="/xl/drawings/drawing66.xml" ContentType="application/vnd.openxmlformats-officedocument.drawingml.chartshapes+xml"/>
  <Override PartName="/xl/charts/chart67.xml" ContentType="application/vnd.openxmlformats-officedocument.drawingml.chart+xml"/>
  <Override PartName="/xl/charts/style64.xml" ContentType="application/vnd.ms-office.chartstyle+xml"/>
  <Override PartName="/xl/charts/colors64.xml" ContentType="application/vnd.ms-office.chartcolorstyle+xml"/>
  <Override PartName="/xl/drawings/drawing67.xml" ContentType="application/vnd.openxmlformats-officedocument.drawingml.chartshapes+xml"/>
  <Override PartName="/xl/charts/chart68.xml" ContentType="application/vnd.openxmlformats-officedocument.drawingml.chart+xml"/>
  <Override PartName="/xl/charts/style65.xml" ContentType="application/vnd.ms-office.chartstyle+xml"/>
  <Override PartName="/xl/charts/colors65.xml" ContentType="application/vnd.ms-office.chartcolorstyle+xml"/>
  <Override PartName="/xl/drawings/drawing68.xml" ContentType="application/vnd.openxmlformats-officedocument.drawingml.chartshapes+xml"/>
  <Override PartName="/xl/charts/chart69.xml" ContentType="application/vnd.openxmlformats-officedocument.drawingml.chart+xml"/>
  <Override PartName="/xl/charts/style66.xml" ContentType="application/vnd.ms-office.chartstyle+xml"/>
  <Override PartName="/xl/charts/colors66.xml" ContentType="application/vnd.ms-office.chartcolorstyle+xml"/>
  <Override PartName="/xl/drawings/drawing69.xml" ContentType="application/vnd.openxmlformats-officedocument.drawingml.chartshapes+xml"/>
  <Override PartName="/xl/charts/chart70.xml" ContentType="application/vnd.openxmlformats-officedocument.drawingml.chart+xml"/>
  <Override PartName="/xl/charts/style67.xml" ContentType="application/vnd.ms-office.chartstyle+xml"/>
  <Override PartName="/xl/charts/colors67.xml" ContentType="application/vnd.ms-office.chartcolorstyle+xml"/>
  <Override PartName="/xl/drawings/drawing70.xml" ContentType="application/vnd.openxmlformats-officedocument.drawingml.chartshapes+xml"/>
  <Override PartName="/xl/charts/chart71.xml" ContentType="application/vnd.openxmlformats-officedocument.drawingml.chart+xml"/>
  <Override PartName="/xl/charts/style68.xml" ContentType="application/vnd.ms-office.chartstyle+xml"/>
  <Override PartName="/xl/charts/colors68.xml" ContentType="application/vnd.ms-office.chartcolorstyle+xml"/>
  <Override PartName="/xl/drawings/drawing71.xml" ContentType="application/vnd.openxmlformats-officedocument.drawingml.chartshapes+xml"/>
  <Override PartName="/xl/charts/chart72.xml" ContentType="application/vnd.openxmlformats-officedocument.drawingml.chart+xml"/>
  <Override PartName="/xl/charts/style69.xml" ContentType="application/vnd.ms-office.chartstyle+xml"/>
  <Override PartName="/xl/charts/colors69.xml" ContentType="application/vnd.ms-office.chartcolorstyle+xml"/>
  <Override PartName="/xl/drawings/drawing72.xml" ContentType="application/vnd.openxmlformats-officedocument.drawingml.chartshapes+xml"/>
  <Override PartName="/xl/charts/chart73.xml" ContentType="application/vnd.openxmlformats-officedocument.drawingml.chart+xml"/>
  <Override PartName="/xl/charts/style70.xml" ContentType="application/vnd.ms-office.chartstyle+xml"/>
  <Override PartName="/xl/charts/colors70.xml" ContentType="application/vnd.ms-office.chartcolorstyle+xml"/>
  <Override PartName="/xl/drawings/drawing73.xml" ContentType="application/vnd.openxmlformats-officedocument.drawingml.chartshapes+xml"/>
  <Override PartName="/xl/pivotTables/pivotTable2.xml" ContentType="application/vnd.openxmlformats-officedocument.spreadsheetml.pivotTable+xml"/>
  <Override PartName="/xl/pivotTables/pivotTable3.xml" ContentType="application/vnd.openxmlformats-officedocument.spreadsheetml.pivotTable+xml"/>
  <Override PartName="/xl/drawings/drawing74.xml" ContentType="application/vnd.openxmlformats-officedocument.drawing+xml"/>
  <Override PartName="/xl/tables/table25.xml" ContentType="application/vnd.openxmlformats-officedocument.spreadsheetml.table+xml"/>
  <Override PartName="/xl/tables/table26.xml" ContentType="application/vnd.openxmlformats-officedocument.spreadsheetml.table+xml"/>
  <Override PartName="/xl/slicers/slicer8.xml" ContentType="application/vnd.ms-excel.slicer+xml"/>
  <Override PartName="/xl/charts/chart74.xml" ContentType="application/vnd.openxmlformats-officedocument.drawingml.chart+xml"/>
  <Override PartName="/xl/charts/chart75.xml" ContentType="application/vnd.openxmlformats-officedocument.drawingml.chart+xml"/>
  <Override PartName="/xl/charts/style71.xml" ContentType="application/vnd.ms-office.chartstyle+xml"/>
  <Override PartName="/xl/charts/colors71.xml" ContentType="application/vnd.ms-office.chartcolorstyle+xml"/>
  <Override PartName="/xl/charts/chart76.xml" ContentType="application/vnd.openxmlformats-officedocument.drawingml.chart+xml"/>
  <Override PartName="/xl/charts/style72.xml" ContentType="application/vnd.ms-office.chartstyle+xml"/>
  <Override PartName="/xl/charts/colors72.xml" ContentType="application/vnd.ms-office.chartcolorstyle+xml"/>
  <Override PartName="/xl/charts/chart77.xml" ContentType="application/vnd.openxmlformats-officedocument.drawingml.chart+xml"/>
  <Override PartName="/xl/charts/style73.xml" ContentType="application/vnd.ms-office.chartstyle+xml"/>
  <Override PartName="/xl/charts/colors73.xml" ContentType="application/vnd.ms-office.chartcolorstyle+xml"/>
  <Override PartName="/xl/charts/chart78.xml" ContentType="application/vnd.openxmlformats-officedocument.drawingml.chart+xml"/>
  <Override PartName="/xl/charts/style74.xml" ContentType="application/vnd.ms-office.chartstyle+xml"/>
  <Override PartName="/xl/charts/colors74.xml" ContentType="application/vnd.ms-office.chartcolorsty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drawings/drawing75.xml" ContentType="application/vnd.openxmlformats-officedocument.drawing+xml"/>
  <Override PartName="/xl/tables/table27.xml" ContentType="application/vnd.openxmlformats-officedocument.spreadsheetml.table+xml"/>
  <Override PartName="/xl/slicers/slicer9.xml" ContentType="application/vnd.ms-excel.slicer+xml"/>
  <Override PartName="/xl/slicers/slicer10.xml" ContentType="application/vnd.ms-excel.slicer+xml"/>
  <Override PartName="/xl/charts/chart79.xml" ContentType="application/vnd.openxmlformats-officedocument.drawingml.chart+xml"/>
  <Override PartName="/xl/charts/style75.xml" ContentType="application/vnd.ms-office.chartstyle+xml"/>
  <Override PartName="/xl/charts/colors75.xml" ContentType="application/vnd.ms-office.chartcolorstyle+xml"/>
  <Override PartName="/xl/charts/chart80.xml" ContentType="application/vnd.openxmlformats-officedocument.drawingml.chart+xml"/>
  <Override PartName="/xl/charts/style76.xml" ContentType="application/vnd.ms-office.chartstyle+xml"/>
  <Override PartName="/xl/charts/colors76.xml" ContentType="application/vnd.ms-office.chartcolorstyle+xml"/>
  <Override PartName="/xl/charts/chart81.xml" ContentType="application/vnd.openxmlformats-officedocument.drawingml.chart+xml"/>
  <Override PartName="/xl/charts/style77.xml" ContentType="application/vnd.ms-office.chartstyle+xml"/>
  <Override PartName="/xl/charts/colors77.xml" ContentType="application/vnd.ms-office.chartcolorstyle+xml"/>
  <Override PartName="/xl/drawings/drawing76.xml" ContentType="application/vnd.openxmlformats-officedocument.drawingml.chartshapes+xml"/>
  <Override PartName="/xl/drawings/drawing77.xml" ContentType="application/vnd.openxmlformats-officedocument.drawing+xml"/>
  <Override PartName="/xl/ctrlProps/ctrlProp1.xml" ContentType="application/vnd.ms-excel.controlproperties+xml"/>
  <Override PartName="/xl/ctrlProps/ctrlProp2.xml" ContentType="application/vnd.ms-excel.controlproperties+xml"/>
  <Override PartName="/xl/ctrlProps/ctrlProp3.xml" ContentType="application/vnd.ms-excel.controlproperties+xml"/>
  <Override PartName="/xl/charts/chart82.xml" ContentType="application/vnd.openxmlformats-officedocument.drawingml.chart+xml"/>
  <Override PartName="/xl/drawings/drawing78.xml" ContentType="application/vnd.openxmlformats-officedocument.drawing+xml"/>
  <Override PartName="/xl/ctrlProps/ctrlProp4.xml" ContentType="application/vnd.ms-excel.controlproperties+xml"/>
  <Override PartName="/xl/ctrlProps/ctrlProp5.xml" ContentType="application/vnd.ms-excel.controlproperties+xml"/>
  <Override PartName="/xl/ctrlProps/ctrlProp6.xml" ContentType="application/vnd.ms-excel.controlproperties+xml"/>
  <Override PartName="/xl/charts/chart83.xml" ContentType="application/vnd.openxmlformats-officedocument.drawingml.chart+xml"/>
  <Override PartName="/xl/tables/table28.xml" ContentType="application/vnd.openxmlformats-officedocument.spreadsheetml.table+xml"/>
  <Override PartName="/xl/tables/table29.xml" ContentType="application/vnd.openxmlformats-officedocument.spreadsheetml.table+xml"/>
  <Override PartName="/xl/tables/table30.xml" ContentType="application/vnd.openxmlformats-officedocument.spreadsheetml.table+xml"/>
  <Override PartName="/xl/tables/table31.xml" ContentType="application/vnd.openxmlformats-officedocument.spreadsheetml.table+xml"/>
  <Override PartName="/xl/tables/table32.xml" ContentType="application/vnd.openxmlformats-officedocument.spreadsheetml.table+xml"/>
  <Override PartName="/xl/tables/table33.xml" ContentType="application/vnd.openxmlformats-officedocument.spreadsheetml.table+xml"/>
  <Override PartName="/xl/tables/table34.xml" ContentType="application/vnd.openxmlformats-officedocument.spreadsheetml.table+xml"/>
  <Override PartName="/xl/tables/table35.xml" ContentType="application/vnd.openxmlformats-officedocument.spreadsheetml.table+xml"/>
  <Override PartName="/xl/tables/table36.xml" ContentType="application/vnd.openxmlformats-officedocument.spreadsheetml.table+xml"/>
  <Override PartName="/xl/tables/table37.xml" ContentType="application/vnd.openxmlformats-officedocument.spreadsheetml.table+xml"/>
  <Override PartName="/xl/tables/table38.xml" ContentType="application/vnd.openxmlformats-officedocument.spreadsheetml.table+xml"/>
  <Override PartName="/xl/tables/table39.xml" ContentType="application/vnd.openxmlformats-officedocument.spreadsheetml.table+xml"/>
  <Override PartName="/xl/tables/table40.xml" ContentType="application/vnd.openxmlformats-officedocument.spreadsheetml.table+xml"/>
  <Override PartName="/xl/tables/table41.xml" ContentType="application/vnd.openxmlformats-officedocument.spreadsheetml.table+xml"/>
  <Override PartName="/xl/tables/table42.xml" ContentType="application/vnd.openxmlformats-officedocument.spreadsheetml.table+xml"/>
  <Override PartName="/xl/tables/table43.xml" ContentType="application/vnd.openxmlformats-officedocument.spreadsheetml.table+xml"/>
  <Override PartName="/xl/tables/table44.xml" ContentType="application/vnd.openxmlformats-officedocument.spreadsheetml.table+xml"/>
  <Override PartName="/xl/tables/table45.xml" ContentType="application/vnd.openxmlformats-officedocument.spreadsheetml.table+xml"/>
  <Override PartName="/xl/tables/table46.xml" ContentType="application/vnd.openxmlformats-officedocument.spreadsheetml.table+xml"/>
  <Override PartName="/xl/tables/table47.xml" ContentType="application/vnd.openxmlformats-officedocument.spreadsheetml.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414"/>
  <workbookPr/>
  <mc:AlternateContent xmlns:mc="http://schemas.openxmlformats.org/markup-compatibility/2006">
    <mc:Choice Requires="x15">
      <x15ac:absPath xmlns:x15ac="http://schemas.microsoft.com/office/spreadsheetml/2010/11/ac" url="/Users/nguyenminhhieu/Downloads/"/>
    </mc:Choice>
  </mc:AlternateContent>
  <xr:revisionPtr revIDLastSave="0" documentId="13_ncr:1_{74E50233-9FE3-084B-ADD1-7C9AE8459F65}" xr6:coauthVersionLast="47" xr6:coauthVersionMax="47" xr10:uidLastSave="{00000000-0000-0000-0000-000000000000}"/>
  <bookViews>
    <workbookView xWindow="0" yWindow="500" windowWidth="28800" windowHeight="14560" xr2:uid="{7D4DD27E-C100-4483-8ED6-69880D8449E0}"/>
  </bookViews>
  <sheets>
    <sheet name="Overview" sheetId="18" r:id="rId1"/>
    <sheet name="BS" sheetId="5" r:id="rId2"/>
    <sheet name="IS" sheetId="6" r:id="rId3"/>
    <sheet name="CFS" sheetId="2" r:id="rId4"/>
    <sheet name="Financial Ratio" sheetId="14" r:id="rId5"/>
    <sheet name="Benchmarking" sheetId="15" r:id="rId6"/>
    <sheet name="Beta Coefficient" sheetId="17" r:id="rId7"/>
    <sheet name="Income Statement" sheetId="3" state="hidden" r:id="rId8"/>
    <sheet name="Balance Sheet" sheetId="1" state="hidden" r:id="rId9"/>
    <sheet name="Cash Flow Statement" sheetId="7" state="hidden" r:id="rId10"/>
    <sheet name="FR" sheetId="16" state="hidden" r:id="rId11"/>
    <sheet name="Waterfal Chart" sheetId="11" state="hidden" r:id="rId12"/>
    <sheet name="Sheet2" sheetId="13" state="hidden" r:id="rId13"/>
    <sheet name="Data Shaping" sheetId="4" state="hidden" r:id="rId14"/>
  </sheets>
  <externalReferences>
    <externalReference r:id="rId15"/>
  </externalReferences>
  <definedNames>
    <definedName name="Slicer_Company">#N/A</definedName>
    <definedName name="Slicer_Ratio">#N/A</definedName>
    <definedName name="Slicer_Type">#N/A</definedName>
    <definedName name="Slicer_Year">#N/A</definedName>
    <definedName name="Slicer_YEAR1">#N/A</definedName>
    <definedName name="Slicer_Year2">#N/A</definedName>
    <definedName name="Slicer_Year3">#N/A</definedName>
  </definedNames>
  <calcPr calcId="181029"/>
  <pivotCaches>
    <pivotCache cacheId="0" r:id="rId16"/>
    <pivotCache cacheId="1" r:id="rId17"/>
    <pivotCache cacheId="2" r:id="rId18"/>
    <pivotCache cacheId="3" r:id="rId19"/>
  </pivotCaches>
  <extLst>
    <ext xmlns:x14="http://schemas.microsoft.com/office/spreadsheetml/2009/9/main" uri="{BBE1A952-AA13-448e-AADC-164F8A28A991}">
      <x14:slicerCaches>
        <x14:slicerCache r:id="rId20"/>
        <x14:slicerCache r:id="rId21"/>
        <x14:slicerCache r:id="rId22"/>
        <x14:slicerCache r:id="rId23"/>
      </x14:slicerCaches>
    </ext>
    <ext xmlns:x14="http://schemas.microsoft.com/office/spreadsheetml/2009/9/main" uri="{79F54976-1DA5-4618-B147-4CDE4B953A38}">
      <x14:workbookPr/>
    </ext>
    <ext xmlns:x15="http://schemas.microsoft.com/office/spreadsheetml/2010/11/main" uri="{46BE6895-7355-4a93-B00E-2C351335B9C9}">
      <x15:slicerCaches xmlns:x14="http://schemas.microsoft.com/office/spreadsheetml/2009/9/main">
        <x14:slicerCache r:id="rId24"/>
        <x14:slicerCache r:id="rId25"/>
        <x14:slicerCache r:id="rId26"/>
      </x15:slicerCaches>
    </ex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ARRAYTEXT_WF"/>
      </xcalcf:calcFeatures>
    </ext>
  </extLst>
</workbook>
</file>

<file path=xl/calcChain.xml><?xml version="1.0" encoding="utf-8"?>
<calcChain xmlns="http://schemas.openxmlformats.org/spreadsheetml/2006/main">
  <c r="AQ6" i="3" l="1"/>
  <c r="AP6" i="3"/>
  <c r="I26" i="6"/>
  <c r="I27" i="6"/>
  <c r="I28" i="6"/>
  <c r="H26" i="6"/>
  <c r="H27" i="6"/>
  <c r="H28" i="6"/>
  <c r="G26" i="6"/>
  <c r="G27" i="6"/>
  <c r="G28" i="6"/>
  <c r="G29" i="6"/>
  <c r="F26" i="6"/>
  <c r="F27" i="6"/>
  <c r="F28" i="6"/>
  <c r="F29" i="6"/>
  <c r="E26" i="6"/>
  <c r="E27" i="6"/>
  <c r="E28" i="6"/>
  <c r="E29" i="6"/>
  <c r="I8" i="5"/>
  <c r="I9" i="5"/>
  <c r="I10" i="5"/>
  <c r="I11" i="5"/>
  <c r="I14" i="5"/>
  <c r="I15" i="5"/>
  <c r="I16" i="5"/>
  <c r="I17" i="5"/>
  <c r="I21" i="5"/>
  <c r="I22" i="5"/>
  <c r="I23" i="5"/>
  <c r="I24" i="5"/>
  <c r="I25" i="5"/>
  <c r="I26" i="5"/>
  <c r="I27" i="5"/>
  <c r="I28" i="5"/>
  <c r="I29" i="5"/>
  <c r="I30" i="5"/>
  <c r="I34" i="5"/>
  <c r="I36" i="5"/>
  <c r="I41" i="5"/>
  <c r="I42" i="5"/>
  <c r="I44" i="5"/>
  <c r="I45" i="5"/>
  <c r="I46" i="5"/>
  <c r="I47" i="5"/>
  <c r="I51" i="5"/>
  <c r="I52" i="5"/>
  <c r="I53" i="5"/>
  <c r="I54" i="5"/>
  <c r="I55" i="5"/>
  <c r="I56" i="5"/>
  <c r="I57" i="5"/>
  <c r="I58" i="5"/>
  <c r="I60" i="5"/>
  <c r="I62" i="5"/>
  <c r="I63" i="5"/>
  <c r="I66" i="5"/>
  <c r="I67" i="5"/>
  <c r="I68" i="5"/>
  <c r="I72" i="5"/>
  <c r="I75" i="5"/>
  <c r="I77" i="5"/>
  <c r="I78" i="5"/>
  <c r="I79" i="5"/>
  <c r="I80" i="5"/>
  <c r="I81" i="5"/>
  <c r="I82" i="5"/>
  <c r="I85" i="5"/>
  <c r="I86" i="5"/>
  <c r="I87" i="5"/>
  <c r="I88" i="5"/>
  <c r="I89" i="5"/>
  <c r="I92" i="5"/>
  <c r="I95" i="5"/>
  <c r="I98" i="5"/>
  <c r="I99" i="5"/>
  <c r="I100" i="5"/>
  <c r="I105" i="5"/>
  <c r="I108" i="5"/>
  <c r="I110" i="5"/>
  <c r="I111" i="5"/>
  <c r="I112" i="5"/>
  <c r="I114" i="5"/>
  <c r="I119" i="5"/>
  <c r="I120" i="5"/>
  <c r="I124" i="5"/>
  <c r="I125" i="5"/>
  <c r="I126" i="5"/>
  <c r="I127" i="5"/>
  <c r="I133" i="5"/>
  <c r="I6" i="5"/>
  <c r="H63" i="5"/>
  <c r="H14" i="5"/>
  <c r="H8" i="5"/>
  <c r="H9" i="5"/>
  <c r="H10" i="5"/>
  <c r="H11" i="5"/>
  <c r="H15" i="5"/>
  <c r="H16" i="5"/>
  <c r="H17" i="5"/>
  <c r="H21" i="5"/>
  <c r="H22" i="5"/>
  <c r="H23" i="5"/>
  <c r="H24" i="5"/>
  <c r="H25" i="5"/>
  <c r="H26" i="5"/>
  <c r="H27" i="5"/>
  <c r="H28" i="5"/>
  <c r="H29" i="5"/>
  <c r="H30" i="5"/>
  <c r="H34" i="5"/>
  <c r="H36" i="5"/>
  <c r="H41" i="5"/>
  <c r="H42" i="5"/>
  <c r="H44" i="5"/>
  <c r="H45" i="5"/>
  <c r="H46" i="5"/>
  <c r="H47" i="5"/>
  <c r="H51" i="5"/>
  <c r="H52" i="5"/>
  <c r="H53" i="5"/>
  <c r="H54" i="5"/>
  <c r="H55" i="5"/>
  <c r="H56" i="5"/>
  <c r="H57" i="5"/>
  <c r="H58" i="5"/>
  <c r="H60" i="5"/>
  <c r="H62" i="5"/>
  <c r="H66" i="5"/>
  <c r="H67" i="5"/>
  <c r="H68" i="5"/>
  <c r="H72" i="5"/>
  <c r="H75" i="5"/>
  <c r="H77" i="5"/>
  <c r="H78" i="5"/>
  <c r="H79" i="5"/>
  <c r="H80" i="5"/>
  <c r="H81" i="5"/>
  <c r="H82" i="5"/>
  <c r="H85" i="5"/>
  <c r="H86" i="5"/>
  <c r="H87" i="5"/>
  <c r="H88" i="5"/>
  <c r="H89" i="5"/>
  <c r="H92" i="5"/>
  <c r="H93" i="5"/>
  <c r="H95" i="5"/>
  <c r="H98" i="5"/>
  <c r="H99" i="5"/>
  <c r="H100" i="5"/>
  <c r="H105" i="5"/>
  <c r="H108" i="5"/>
  <c r="H110" i="5"/>
  <c r="H111" i="5"/>
  <c r="H112" i="5"/>
  <c r="H114" i="5"/>
  <c r="H119" i="5"/>
  <c r="H120" i="5"/>
  <c r="H124" i="5"/>
  <c r="H125" i="5"/>
  <c r="H126" i="5"/>
  <c r="H127" i="5"/>
  <c r="H133" i="5"/>
  <c r="H6" i="5"/>
  <c r="G8" i="5"/>
  <c r="G9" i="5"/>
  <c r="G10" i="5"/>
  <c r="G11" i="5"/>
  <c r="G12" i="5"/>
  <c r="G13" i="5"/>
  <c r="G14" i="5"/>
  <c r="G15" i="5"/>
  <c r="G16" i="5"/>
  <c r="G17" i="5"/>
  <c r="G18" i="5"/>
  <c r="G19" i="5"/>
  <c r="G20" i="5"/>
  <c r="G21" i="5"/>
  <c r="G22" i="5"/>
  <c r="G23" i="5"/>
  <c r="G24" i="5"/>
  <c r="G25" i="5"/>
  <c r="G26" i="5"/>
  <c r="G27" i="5"/>
  <c r="G28" i="5"/>
  <c r="G29" i="5"/>
  <c r="G30" i="5"/>
  <c r="G31" i="5"/>
  <c r="G32" i="5"/>
  <c r="G33" i="5"/>
  <c r="G34" i="5"/>
  <c r="G36" i="5"/>
  <c r="G37" i="5"/>
  <c r="G38" i="5"/>
  <c r="G39" i="5"/>
  <c r="G40" i="5"/>
  <c r="G41" i="5"/>
  <c r="G42" i="5"/>
  <c r="G43" i="5"/>
  <c r="G44" i="5"/>
  <c r="G45" i="5"/>
  <c r="G46" i="5"/>
  <c r="G47" i="5"/>
  <c r="G48" i="5"/>
  <c r="G49" i="5"/>
  <c r="G50" i="5"/>
  <c r="G51" i="5"/>
  <c r="G52" i="5"/>
  <c r="G53" i="5"/>
  <c r="G54" i="5"/>
  <c r="G55" i="5"/>
  <c r="G56" i="5"/>
  <c r="G57" i="5"/>
  <c r="G58" i="5"/>
  <c r="G59" i="5"/>
  <c r="G60" i="5"/>
  <c r="G61" i="5"/>
  <c r="G62" i="5"/>
  <c r="G63" i="5"/>
  <c r="G64" i="5"/>
  <c r="G65" i="5"/>
  <c r="G66" i="5"/>
  <c r="G67" i="5"/>
  <c r="G68" i="5"/>
  <c r="G69" i="5"/>
  <c r="G70" i="5"/>
  <c r="G71" i="5"/>
  <c r="G72" i="5"/>
  <c r="G75" i="5"/>
  <c r="G77" i="5"/>
  <c r="G78" i="5"/>
  <c r="G79" i="5"/>
  <c r="G80" i="5"/>
  <c r="G81" i="5"/>
  <c r="G82" i="5"/>
  <c r="G83" i="5"/>
  <c r="G84" i="5"/>
  <c r="G85" i="5"/>
  <c r="G86" i="5"/>
  <c r="G87" i="5"/>
  <c r="G88" i="5"/>
  <c r="G89" i="5"/>
  <c r="G90" i="5"/>
  <c r="G91" i="5"/>
  <c r="G92" i="5"/>
  <c r="G93" i="5"/>
  <c r="G94" i="5"/>
  <c r="G95" i="5"/>
  <c r="G96" i="5"/>
  <c r="G97" i="5"/>
  <c r="G98" i="5"/>
  <c r="G99" i="5"/>
  <c r="G100" i="5"/>
  <c r="G101" i="5"/>
  <c r="G102" i="5"/>
  <c r="G103" i="5"/>
  <c r="G104" i="5"/>
  <c r="G105" i="5"/>
  <c r="G106" i="5"/>
  <c r="G107" i="5"/>
  <c r="G108" i="5"/>
  <c r="G110" i="5"/>
  <c r="G111" i="5"/>
  <c r="G112" i="5"/>
  <c r="G113" i="5"/>
  <c r="G114" i="5"/>
  <c r="G115" i="5"/>
  <c r="G116" i="5"/>
  <c r="G117" i="5"/>
  <c r="G118" i="5"/>
  <c r="G119" i="5"/>
  <c r="G120" i="5"/>
  <c r="G121" i="5"/>
  <c r="G122" i="5"/>
  <c r="G123" i="5"/>
  <c r="G124" i="5"/>
  <c r="G125" i="5"/>
  <c r="G126" i="5"/>
  <c r="G127" i="5"/>
  <c r="G128" i="5"/>
  <c r="G129" i="5"/>
  <c r="G130" i="5"/>
  <c r="G131" i="5"/>
  <c r="G132" i="5"/>
  <c r="G133" i="5"/>
  <c r="G6" i="5"/>
  <c r="F8" i="5"/>
  <c r="F9" i="5"/>
  <c r="F10" i="5"/>
  <c r="F11" i="5"/>
  <c r="F12" i="5"/>
  <c r="F13" i="5"/>
  <c r="F14" i="5"/>
  <c r="F15" i="5"/>
  <c r="F16" i="5"/>
  <c r="F17" i="5"/>
  <c r="F18" i="5"/>
  <c r="F19" i="5"/>
  <c r="F20" i="5"/>
  <c r="F21" i="5"/>
  <c r="F22" i="5"/>
  <c r="F23" i="5"/>
  <c r="F24" i="5"/>
  <c r="F25" i="5"/>
  <c r="F26" i="5"/>
  <c r="F27" i="5"/>
  <c r="F28" i="5"/>
  <c r="F29" i="5"/>
  <c r="F30" i="5"/>
  <c r="F31" i="5"/>
  <c r="F32" i="5"/>
  <c r="F33" i="5"/>
  <c r="F34" i="5"/>
  <c r="F36" i="5"/>
  <c r="F37" i="5"/>
  <c r="F38" i="5"/>
  <c r="F39" i="5"/>
  <c r="F40" i="5"/>
  <c r="F41" i="5"/>
  <c r="F42" i="5"/>
  <c r="F43" i="5"/>
  <c r="F44" i="5"/>
  <c r="F45" i="5"/>
  <c r="F46" i="5"/>
  <c r="F47" i="5"/>
  <c r="F48" i="5"/>
  <c r="F49" i="5"/>
  <c r="F50" i="5"/>
  <c r="F51" i="5"/>
  <c r="F52" i="5"/>
  <c r="F53" i="5"/>
  <c r="F54" i="5"/>
  <c r="F55" i="5"/>
  <c r="F56" i="5"/>
  <c r="F57" i="5"/>
  <c r="F58" i="5"/>
  <c r="F59" i="5"/>
  <c r="F60" i="5"/>
  <c r="F61" i="5"/>
  <c r="F62" i="5"/>
  <c r="F63" i="5"/>
  <c r="F64" i="5"/>
  <c r="F65" i="5"/>
  <c r="F66" i="5"/>
  <c r="F67" i="5"/>
  <c r="F68" i="5"/>
  <c r="F69" i="5"/>
  <c r="F70" i="5"/>
  <c r="F71" i="5"/>
  <c r="F72" i="5"/>
  <c r="F75" i="5"/>
  <c r="F77" i="5"/>
  <c r="F78" i="5"/>
  <c r="F79" i="5"/>
  <c r="F80" i="5"/>
  <c r="F81" i="5"/>
  <c r="F82" i="5"/>
  <c r="F83" i="5"/>
  <c r="F84" i="5"/>
  <c r="F85" i="5"/>
  <c r="F86" i="5"/>
  <c r="F87" i="5"/>
  <c r="F88" i="5"/>
  <c r="F89" i="5"/>
  <c r="F90" i="5"/>
  <c r="F91" i="5"/>
  <c r="F92" i="5"/>
  <c r="F93" i="5"/>
  <c r="F94" i="5"/>
  <c r="F95" i="5"/>
  <c r="F96" i="5"/>
  <c r="F97" i="5"/>
  <c r="F98" i="5"/>
  <c r="F99" i="5"/>
  <c r="F100" i="5"/>
  <c r="F101" i="5"/>
  <c r="F102" i="5"/>
  <c r="F103" i="5"/>
  <c r="F104" i="5"/>
  <c r="F105" i="5"/>
  <c r="F106" i="5"/>
  <c r="F107" i="5"/>
  <c r="F108" i="5"/>
  <c r="F110" i="5"/>
  <c r="F111" i="5"/>
  <c r="F112" i="5"/>
  <c r="F113" i="5"/>
  <c r="F114" i="5"/>
  <c r="F115" i="5"/>
  <c r="F116" i="5"/>
  <c r="F117" i="5"/>
  <c r="F118" i="5"/>
  <c r="F119" i="5"/>
  <c r="F120" i="5"/>
  <c r="F121" i="5"/>
  <c r="F122" i="5"/>
  <c r="F123" i="5"/>
  <c r="F124" i="5"/>
  <c r="F125" i="5"/>
  <c r="F126" i="5"/>
  <c r="F127" i="5"/>
  <c r="F128" i="5"/>
  <c r="F129" i="5"/>
  <c r="F130" i="5"/>
  <c r="F131" i="5"/>
  <c r="F132" i="5"/>
  <c r="F133" i="5"/>
  <c r="F6" i="5"/>
  <c r="E8" i="5"/>
  <c r="E9" i="5"/>
  <c r="E10" i="5"/>
  <c r="E11" i="5"/>
  <c r="E12" i="5"/>
  <c r="E13" i="5"/>
  <c r="E14" i="5"/>
  <c r="E15" i="5"/>
  <c r="E16" i="5"/>
  <c r="E17" i="5"/>
  <c r="E18" i="5"/>
  <c r="E19" i="5"/>
  <c r="E20" i="5"/>
  <c r="E21" i="5"/>
  <c r="E22" i="5"/>
  <c r="E23" i="5"/>
  <c r="E24" i="5"/>
  <c r="E25" i="5"/>
  <c r="E26" i="5"/>
  <c r="E27" i="5"/>
  <c r="E28" i="5"/>
  <c r="E29" i="5"/>
  <c r="E30" i="5"/>
  <c r="E31" i="5"/>
  <c r="E32" i="5"/>
  <c r="E33" i="5"/>
  <c r="E34" i="5"/>
  <c r="E36" i="5"/>
  <c r="E37" i="5"/>
  <c r="E38" i="5"/>
  <c r="E39" i="5"/>
  <c r="E40" i="5"/>
  <c r="E41" i="5"/>
  <c r="E42" i="5"/>
  <c r="E43" i="5"/>
  <c r="E44" i="5"/>
  <c r="E45" i="5"/>
  <c r="E46" i="5"/>
  <c r="E47" i="5"/>
  <c r="E48" i="5"/>
  <c r="E49" i="5"/>
  <c r="E50" i="5"/>
  <c r="E51" i="5"/>
  <c r="E52" i="5"/>
  <c r="E53" i="5"/>
  <c r="E54" i="5"/>
  <c r="E55" i="5"/>
  <c r="E56" i="5"/>
  <c r="E57" i="5"/>
  <c r="E58" i="5"/>
  <c r="E59" i="5"/>
  <c r="E60" i="5"/>
  <c r="E61" i="5"/>
  <c r="E62" i="5"/>
  <c r="E63" i="5"/>
  <c r="E64" i="5"/>
  <c r="E65" i="5"/>
  <c r="E66" i="5"/>
  <c r="E67" i="5"/>
  <c r="E68" i="5"/>
  <c r="E69" i="5"/>
  <c r="E70" i="5"/>
  <c r="E71" i="5"/>
  <c r="E72" i="5"/>
  <c r="E75" i="5"/>
  <c r="E77" i="5"/>
  <c r="E78" i="5"/>
  <c r="E79" i="5"/>
  <c r="E80" i="5"/>
  <c r="E81" i="5"/>
  <c r="E82" i="5"/>
  <c r="E83" i="5"/>
  <c r="E84" i="5"/>
  <c r="E85" i="5"/>
  <c r="E86" i="5"/>
  <c r="E87" i="5"/>
  <c r="E88" i="5"/>
  <c r="E89" i="5"/>
  <c r="E90" i="5"/>
  <c r="E91" i="5"/>
  <c r="E92" i="5"/>
  <c r="E93" i="5"/>
  <c r="E94" i="5"/>
  <c r="E95" i="5"/>
  <c r="E96" i="5"/>
  <c r="E97" i="5"/>
  <c r="E98" i="5"/>
  <c r="E99" i="5"/>
  <c r="E100" i="5"/>
  <c r="E101" i="5"/>
  <c r="E102" i="5"/>
  <c r="E103" i="5"/>
  <c r="E104" i="5"/>
  <c r="E105" i="5"/>
  <c r="E106" i="5"/>
  <c r="E107" i="5"/>
  <c r="E108" i="5"/>
  <c r="E110" i="5"/>
  <c r="E111" i="5"/>
  <c r="E112" i="5"/>
  <c r="E113" i="5"/>
  <c r="E114" i="5"/>
  <c r="E115" i="5"/>
  <c r="E116" i="5"/>
  <c r="E117" i="5"/>
  <c r="E118" i="5"/>
  <c r="E119" i="5"/>
  <c r="E120" i="5"/>
  <c r="E121" i="5"/>
  <c r="E122" i="5"/>
  <c r="E123" i="5"/>
  <c r="E124" i="5"/>
  <c r="E125" i="5"/>
  <c r="E126" i="5"/>
  <c r="E127" i="5"/>
  <c r="E128" i="5"/>
  <c r="E129" i="5"/>
  <c r="E130" i="5"/>
  <c r="E131" i="5"/>
  <c r="E132" i="5"/>
  <c r="E133" i="5"/>
  <c r="E6" i="5"/>
  <c r="U62" i="7" l="1"/>
  <c r="V62" i="7"/>
  <c r="U63" i="7"/>
  <c r="V63" i="7"/>
  <c r="V61" i="7"/>
  <c r="U61" i="7"/>
  <c r="B84" i="16"/>
  <c r="C84" i="16"/>
  <c r="B85" i="16"/>
  <c r="C85" i="16"/>
  <c r="C83" i="16"/>
  <c r="B83" i="16"/>
  <c r="C6" i="14"/>
  <c r="D6" i="14"/>
  <c r="B6" i="14"/>
  <c r="C12" i="14"/>
  <c r="D12" i="14"/>
  <c r="B12" i="14"/>
  <c r="C11" i="14"/>
  <c r="E13" i="15" s="1"/>
  <c r="D11" i="14"/>
  <c r="H13" i="15" s="1"/>
  <c r="B11" i="14"/>
  <c r="B13" i="15" s="1"/>
  <c r="C21" i="14"/>
  <c r="D21" i="14"/>
  <c r="B21" i="14"/>
  <c r="I24" i="14"/>
  <c r="I28" i="14"/>
  <c r="I20" i="14"/>
  <c r="H28" i="14"/>
  <c r="H24" i="14"/>
  <c r="H20" i="14"/>
  <c r="I16" i="17"/>
  <c r="J28" i="17"/>
  <c r="I4" i="17"/>
  <c r="I5" i="17"/>
  <c r="I6" i="17"/>
  <c r="I7" i="17"/>
  <c r="I8" i="17"/>
  <c r="I9" i="17"/>
  <c r="I10" i="17"/>
  <c r="I11" i="17"/>
  <c r="I12" i="17"/>
  <c r="I13" i="17"/>
  <c r="I14" i="17"/>
  <c r="I15" i="17"/>
  <c r="I17" i="17"/>
  <c r="I18" i="17"/>
  <c r="I19" i="17"/>
  <c r="I20" i="17"/>
  <c r="I21" i="17"/>
  <c r="I22" i="17"/>
  <c r="I23" i="17"/>
  <c r="I24" i="17"/>
  <c r="I25" i="17"/>
  <c r="I26" i="17"/>
  <c r="I27" i="17"/>
  <c r="I28" i="17"/>
  <c r="I29" i="17"/>
  <c r="I30" i="17"/>
  <c r="I31" i="17"/>
  <c r="I32" i="17"/>
  <c r="I33" i="17"/>
  <c r="I34" i="17"/>
  <c r="I35" i="17"/>
  <c r="I36" i="17"/>
  <c r="I37" i="17"/>
  <c r="I38" i="17"/>
  <c r="I3" i="17"/>
  <c r="H38" i="17"/>
  <c r="J38" i="17"/>
  <c r="H37" i="17"/>
  <c r="J37" i="17"/>
  <c r="H36" i="17"/>
  <c r="J36" i="17"/>
  <c r="H35" i="17"/>
  <c r="J35" i="17"/>
  <c r="H34" i="17"/>
  <c r="J34" i="17"/>
  <c r="H33" i="17"/>
  <c r="J33" i="17"/>
  <c r="H32" i="17"/>
  <c r="J32" i="17"/>
  <c r="H31" i="17"/>
  <c r="J31" i="17"/>
  <c r="H30" i="17"/>
  <c r="J30" i="17"/>
  <c r="H29" i="17"/>
  <c r="J29" i="17"/>
  <c r="H28" i="17"/>
  <c r="H27" i="17"/>
  <c r="J27" i="17"/>
  <c r="H26" i="17"/>
  <c r="J26" i="17"/>
  <c r="H25" i="17"/>
  <c r="J25" i="17"/>
  <c r="H24" i="17"/>
  <c r="J24" i="17"/>
  <c r="H23" i="17"/>
  <c r="J23" i="17"/>
  <c r="H22" i="17"/>
  <c r="J22" i="17"/>
  <c r="H21" i="17"/>
  <c r="J21" i="17"/>
  <c r="H20" i="17"/>
  <c r="J20" i="17"/>
  <c r="H19" i="17"/>
  <c r="J19" i="17"/>
  <c r="H18" i="17"/>
  <c r="J18" i="17"/>
  <c r="H17" i="17"/>
  <c r="J17" i="17"/>
  <c r="H16" i="17"/>
  <c r="J16" i="17"/>
  <c r="H15" i="17"/>
  <c r="J15" i="17"/>
  <c r="H14" i="17"/>
  <c r="J14" i="17"/>
  <c r="H13" i="17"/>
  <c r="J13" i="17"/>
  <c r="H12" i="17"/>
  <c r="J12" i="17"/>
  <c r="H11" i="17"/>
  <c r="J11" i="17"/>
  <c r="H10" i="17"/>
  <c r="J10" i="17"/>
  <c r="H9" i="17"/>
  <c r="J9" i="17"/>
  <c r="H8" i="17"/>
  <c r="J8" i="17"/>
  <c r="H7" i="17"/>
  <c r="J7" i="17"/>
  <c r="H6" i="17"/>
  <c r="J6" i="17"/>
  <c r="H5" i="17"/>
  <c r="J5" i="17"/>
  <c r="H4" i="17"/>
  <c r="J4" i="17"/>
  <c r="H3" i="17"/>
  <c r="J3" i="17"/>
  <c r="B20" i="14"/>
  <c r="C76" i="2"/>
  <c r="D76" i="2"/>
  <c r="B76" i="2"/>
  <c r="B73" i="2"/>
  <c r="C73" i="2"/>
  <c r="D73" i="2"/>
  <c r="D19" i="16"/>
  <c r="C19" i="16"/>
  <c r="B19" i="16"/>
  <c r="D17" i="16"/>
  <c r="C17" i="16"/>
  <c r="B17" i="16"/>
  <c r="D15" i="16"/>
  <c r="C15" i="16"/>
  <c r="B15" i="16"/>
  <c r="D8" i="16"/>
  <c r="C8" i="16"/>
  <c r="B8" i="16"/>
  <c r="B63" i="2"/>
  <c r="B59" i="2"/>
  <c r="B24" i="14" s="1"/>
  <c r="C59" i="2"/>
  <c r="C19" i="14" s="1"/>
  <c r="D59" i="2"/>
  <c r="D24" i="14" s="1"/>
  <c r="H41" i="7"/>
  <c r="G41" i="7"/>
  <c r="J41" i="7"/>
  <c r="K41" i="7"/>
  <c r="I41" i="7"/>
  <c r="C20" i="14"/>
  <c r="D20" i="14"/>
  <c r="C18" i="14"/>
  <c r="D18" i="14"/>
  <c r="B18" i="14"/>
  <c r="C16" i="14"/>
  <c r="D16" i="14"/>
  <c r="B16" i="14"/>
  <c r="C9" i="14"/>
  <c r="D9" i="14"/>
  <c r="B9" i="14"/>
  <c r="H19" i="15"/>
  <c r="E19" i="15"/>
  <c r="B19" i="15"/>
  <c r="H18" i="15"/>
  <c r="E18" i="15"/>
  <c r="B18" i="15"/>
  <c r="H12" i="15"/>
  <c r="E12" i="15"/>
  <c r="B12" i="15"/>
  <c r="W46" i="7"/>
  <c r="W47" i="7"/>
  <c r="W45" i="7"/>
  <c r="U30" i="7"/>
  <c r="B61" i="2"/>
  <c r="D35" i="2"/>
  <c r="D53" i="2" s="1"/>
  <c r="B35" i="2"/>
  <c r="B53" i="2" s="1"/>
  <c r="C35" i="2"/>
  <c r="C53" i="2" s="1"/>
  <c r="C25" i="2"/>
  <c r="C52" i="2" s="1"/>
  <c r="D25" i="2"/>
  <c r="D52" i="2" s="1"/>
  <c r="B25" i="2"/>
  <c r="C64" i="2"/>
  <c r="D64" i="2"/>
  <c r="B64" i="2"/>
  <c r="C63" i="2"/>
  <c r="D63" i="2"/>
  <c r="C61" i="2"/>
  <c r="D61" i="2"/>
  <c r="B60" i="2"/>
  <c r="C60" i="2"/>
  <c r="D60" i="2"/>
  <c r="D42" i="2"/>
  <c r="D54" i="2" s="1"/>
  <c r="C42" i="2"/>
  <c r="C54" i="2" s="1"/>
  <c r="B42" i="2"/>
  <c r="B54" i="2" s="1"/>
  <c r="H10" i="6"/>
  <c r="G10" i="6"/>
  <c r="G11" i="6"/>
  <c r="G12" i="6"/>
  <c r="G13" i="6"/>
  <c r="G14" i="6"/>
  <c r="G15" i="6"/>
  <c r="G16" i="6"/>
  <c r="G17" i="6"/>
  <c r="G18" i="6"/>
  <c r="G19" i="6"/>
  <c r="G20" i="6"/>
  <c r="G21" i="6"/>
  <c r="G22" i="6"/>
  <c r="G23" i="6"/>
  <c r="G24" i="6"/>
  <c r="G25" i="6"/>
  <c r="G9" i="6"/>
  <c r="F10" i="6"/>
  <c r="F11" i="6"/>
  <c r="F12" i="6"/>
  <c r="F13" i="6"/>
  <c r="F14" i="6"/>
  <c r="F15" i="6"/>
  <c r="F16" i="6"/>
  <c r="F17" i="6"/>
  <c r="F18" i="6"/>
  <c r="F19" i="6"/>
  <c r="F20" i="6"/>
  <c r="F21" i="6"/>
  <c r="F22" i="6"/>
  <c r="F23" i="6"/>
  <c r="F24" i="6"/>
  <c r="F25" i="6"/>
  <c r="F9" i="6"/>
  <c r="E10" i="6"/>
  <c r="E11" i="6"/>
  <c r="E12" i="6"/>
  <c r="E13" i="6"/>
  <c r="E14" i="6"/>
  <c r="E15" i="6"/>
  <c r="E16" i="6"/>
  <c r="E17" i="6"/>
  <c r="E18" i="6"/>
  <c r="E19" i="6"/>
  <c r="E20" i="6"/>
  <c r="E21" i="6"/>
  <c r="E22" i="6"/>
  <c r="E23" i="6"/>
  <c r="E24" i="6"/>
  <c r="E25" i="6"/>
  <c r="E9" i="6"/>
  <c r="I25" i="6"/>
  <c r="H25" i="6"/>
  <c r="I24" i="6"/>
  <c r="H24" i="6"/>
  <c r="I23" i="6"/>
  <c r="H23" i="6"/>
  <c r="I22" i="6"/>
  <c r="H22" i="6"/>
  <c r="I21" i="6"/>
  <c r="H21" i="6"/>
  <c r="I20" i="6"/>
  <c r="H20" i="6"/>
  <c r="I19" i="6"/>
  <c r="H19" i="6"/>
  <c r="I18" i="6"/>
  <c r="H18" i="6"/>
  <c r="I17" i="6"/>
  <c r="H17" i="6"/>
  <c r="I16" i="6"/>
  <c r="H16" i="6"/>
  <c r="I15" i="6"/>
  <c r="H15" i="6"/>
  <c r="I14" i="6"/>
  <c r="H14" i="6"/>
  <c r="I13" i="6"/>
  <c r="H13" i="6"/>
  <c r="I12" i="6"/>
  <c r="H12" i="6"/>
  <c r="I11" i="6"/>
  <c r="H11" i="6"/>
  <c r="I10" i="6"/>
  <c r="I9" i="6"/>
  <c r="H9" i="6"/>
  <c r="I8" i="6"/>
  <c r="H8" i="6"/>
  <c r="D8" i="13"/>
  <c r="B22" i="14" l="1"/>
  <c r="H17" i="14" s="1"/>
  <c r="D22" i="14"/>
  <c r="H25" i="14" s="1"/>
  <c r="C22" i="14"/>
  <c r="H21" i="14" s="1"/>
  <c r="P4" i="17"/>
  <c r="D19" i="14"/>
  <c r="D75" i="2"/>
  <c r="D77" i="2" s="1"/>
  <c r="O3" i="17"/>
  <c r="P5" i="17"/>
  <c r="N3" i="17"/>
  <c r="Q4" i="17"/>
  <c r="Q5" i="17"/>
  <c r="P3" i="17"/>
  <c r="Q3" i="17"/>
  <c r="N4" i="17"/>
  <c r="N5" i="17"/>
  <c r="C75" i="2"/>
  <c r="C77" i="2" s="1"/>
  <c r="B75" i="2"/>
  <c r="B77" i="2" s="1"/>
  <c r="C18" i="16"/>
  <c r="D18" i="16"/>
  <c r="B23" i="16"/>
  <c r="C23" i="16"/>
  <c r="B18" i="16"/>
  <c r="D23" i="16"/>
  <c r="B19" i="14"/>
  <c r="C24" i="14"/>
  <c r="D65" i="2"/>
  <c r="D58" i="2"/>
  <c r="B58" i="2"/>
  <c r="B65" i="2"/>
  <c r="B66" i="2" s="1"/>
  <c r="C58" i="2"/>
  <c r="B67" i="2"/>
  <c r="C65" i="2"/>
  <c r="D67" i="2"/>
  <c r="C67" i="2"/>
  <c r="B52" i="2"/>
  <c r="B55" i="2" s="1"/>
  <c r="C55" i="2"/>
  <c r="D55" i="2"/>
  <c r="I5" i="13"/>
  <c r="H5" i="13"/>
  <c r="I4" i="13"/>
  <c r="I7" i="13" s="1"/>
  <c r="H4" i="13"/>
  <c r="H7" i="13" s="1"/>
  <c r="I3" i="13"/>
  <c r="I6" i="13" s="1"/>
  <c r="H3" i="13"/>
  <c r="H6" i="13" s="1"/>
  <c r="C3" i="13"/>
  <c r="C4" i="13" s="1"/>
  <c r="C5" i="13" s="1"/>
  <c r="C6" i="13" s="1"/>
  <c r="C7" i="13" s="1"/>
  <c r="AS36" i="3"/>
  <c r="AS37" i="3"/>
  <c r="AS38" i="3"/>
  <c r="AS39" i="3"/>
  <c r="AS40" i="3"/>
  <c r="AS41" i="3"/>
  <c r="AS35" i="3"/>
  <c r="B30" i="3"/>
  <c r="AO5" i="3"/>
  <c r="C31" i="3"/>
  <c r="D31" i="3"/>
  <c r="B31" i="3"/>
  <c r="T36" i="7"/>
  <c r="I5" i="11"/>
  <c r="H5" i="11"/>
  <c r="I4" i="11"/>
  <c r="H4" i="11"/>
  <c r="I3" i="11"/>
  <c r="H3" i="11"/>
  <c r="C3" i="11"/>
  <c r="C4" i="11" s="1"/>
  <c r="C5" i="11" s="1"/>
  <c r="AC21" i="7"/>
  <c r="AC22" i="7"/>
  <c r="AC23" i="7"/>
  <c r="AC24" i="7"/>
  <c r="AC20" i="7"/>
  <c r="V31" i="7"/>
  <c r="V32" i="7"/>
  <c r="U31" i="7"/>
  <c r="U32" i="7"/>
  <c r="V30" i="7"/>
  <c r="B5" i="13"/>
  <c r="B4" i="11"/>
  <c r="B7" i="13"/>
  <c r="B2" i="13"/>
  <c r="D6" i="11"/>
  <c r="B5" i="11"/>
  <c r="B4" i="13"/>
  <c r="B6" i="13"/>
  <c r="B3" i="13"/>
  <c r="B2" i="11"/>
  <c r="B3" i="11"/>
  <c r="Q6" i="17" l="1"/>
  <c r="B62" i="2"/>
  <c r="B68" i="2" s="1"/>
  <c r="D66" i="2"/>
  <c r="D62" i="2" s="1"/>
  <c r="D68" i="2" s="1"/>
  <c r="C66" i="2"/>
  <c r="C62" i="2" s="1"/>
  <c r="C68" i="2" s="1"/>
  <c r="D6" i="13"/>
  <c r="D7" i="13"/>
  <c r="G6" i="13"/>
  <c r="F6" i="13" s="1"/>
  <c r="G7" i="13"/>
  <c r="F7" i="13" s="1"/>
  <c r="K6" i="13"/>
  <c r="K7" i="13"/>
  <c r="D3" i="13"/>
  <c r="K3" i="13"/>
  <c r="K5" i="13"/>
  <c r="D5" i="13"/>
  <c r="K4" i="13"/>
  <c r="D4" i="13"/>
  <c r="G3" i="13"/>
  <c r="E4" i="13" s="1"/>
  <c r="G5" i="13"/>
  <c r="G4" i="13"/>
  <c r="F4" i="13" s="1"/>
  <c r="G2" i="13"/>
  <c r="E3" i="13" s="1"/>
  <c r="D2" i="13"/>
  <c r="K5" i="11"/>
  <c r="D2" i="11"/>
  <c r="G2" i="11"/>
  <c r="E3" i="11" s="1"/>
  <c r="G3" i="11"/>
  <c r="E4" i="11" s="1"/>
  <c r="D4" i="11"/>
  <c r="G5" i="11"/>
  <c r="G4" i="11"/>
  <c r="K3" i="11"/>
  <c r="D3" i="11"/>
  <c r="K4" i="11"/>
  <c r="E7" i="13" l="1"/>
  <c r="F5" i="13"/>
  <c r="E6" i="13"/>
  <c r="J5" i="13"/>
  <c r="E5" i="13"/>
  <c r="J3" i="13"/>
  <c r="J6" i="13" s="1"/>
  <c r="J4" i="13"/>
  <c r="J7" i="13" s="1"/>
  <c r="F3" i="13"/>
  <c r="F3" i="11"/>
  <c r="F5" i="11"/>
  <c r="J4" i="11"/>
  <c r="J3" i="11"/>
  <c r="D5" i="11"/>
  <c r="J5" i="11"/>
  <c r="E5" i="11"/>
  <c r="F4" i="11"/>
  <c r="F92" i="4"/>
  <c r="F88" i="4"/>
  <c r="E88" i="4"/>
  <c r="F82" i="4"/>
  <c r="F81" i="4"/>
  <c r="F78" i="4"/>
  <c r="E78" i="4"/>
  <c r="F72" i="4"/>
  <c r="F71" i="4"/>
  <c r="F68" i="4"/>
  <c r="E68" i="4"/>
  <c r="F62" i="4"/>
  <c r="E58" i="4"/>
  <c r="F58" i="4" s="1"/>
  <c r="F51" i="4"/>
  <c r="E48" i="4"/>
  <c r="F48" i="4" s="1"/>
  <c r="F38" i="4"/>
  <c r="E38" i="4"/>
  <c r="AQ74" i="1"/>
  <c r="E14" i="3" l="1"/>
  <c r="F14" i="3"/>
  <c r="G14" i="3"/>
  <c r="H14" i="3"/>
  <c r="I14" i="3"/>
  <c r="E15" i="3"/>
  <c r="F15" i="3"/>
  <c r="G15" i="3"/>
  <c r="H15" i="3"/>
  <c r="I15" i="3"/>
  <c r="E16" i="3"/>
  <c r="F16" i="3"/>
  <c r="G16" i="3"/>
  <c r="H16" i="3"/>
  <c r="I16" i="3"/>
  <c r="E17" i="3"/>
  <c r="F17" i="3"/>
  <c r="G17" i="3"/>
  <c r="H17" i="3"/>
  <c r="I17" i="3"/>
  <c r="E18" i="3"/>
  <c r="F18" i="3"/>
  <c r="G18" i="3"/>
  <c r="H18" i="3"/>
  <c r="I18" i="3"/>
  <c r="E19" i="3"/>
  <c r="F19" i="3"/>
  <c r="G19" i="3"/>
  <c r="H19" i="3"/>
  <c r="I19" i="3"/>
  <c r="E20" i="3"/>
  <c r="F20" i="3"/>
  <c r="G20" i="3"/>
  <c r="E21" i="3"/>
  <c r="F21" i="3"/>
  <c r="G21" i="3"/>
  <c r="H21" i="3"/>
  <c r="I21" i="3"/>
  <c r="E22" i="3"/>
  <c r="F22" i="3"/>
  <c r="G22" i="3"/>
  <c r="H22" i="3"/>
  <c r="I22" i="3"/>
  <c r="E23" i="3"/>
  <c r="F23" i="3"/>
  <c r="G23" i="3"/>
  <c r="H23" i="3"/>
  <c r="I23" i="3"/>
  <c r="E24" i="3"/>
  <c r="F24" i="3"/>
  <c r="G24" i="3"/>
  <c r="H24" i="3"/>
  <c r="I24" i="3"/>
  <c r="E25" i="3"/>
  <c r="F25" i="3"/>
  <c r="G25" i="3"/>
  <c r="H25" i="3"/>
  <c r="I25" i="3"/>
  <c r="E26" i="3"/>
  <c r="F26" i="3"/>
  <c r="G26" i="3"/>
  <c r="H26" i="3"/>
  <c r="I26" i="3"/>
  <c r="C30" i="3"/>
  <c r="H30" i="3" s="1"/>
  <c r="D30" i="3"/>
  <c r="AK5" i="3"/>
  <c r="AN5" i="3"/>
  <c r="AM6" i="3"/>
  <c r="AL6" i="3"/>
  <c r="AM5" i="3"/>
  <c r="AL5" i="3"/>
  <c r="E8" i="3"/>
  <c r="AQ98" i="1"/>
  <c r="AQ94" i="1"/>
  <c r="AP94" i="1"/>
  <c r="AQ87" i="1"/>
  <c r="AQ88" i="1"/>
  <c r="AP84" i="1"/>
  <c r="AQ84" i="1"/>
  <c r="AQ77" i="1"/>
  <c r="AQ78" i="1"/>
  <c r="AP74" i="1"/>
  <c r="AQ68" i="1"/>
  <c r="AP64" i="1"/>
  <c r="AQ64" i="1" s="1"/>
  <c r="I9" i="1"/>
  <c r="I10" i="1"/>
  <c r="H9" i="1"/>
  <c r="AP54" i="1"/>
  <c r="AQ54" i="1" s="1"/>
  <c r="AQ57" i="1"/>
  <c r="I66" i="1"/>
  <c r="H66" i="1"/>
  <c r="I11" i="1"/>
  <c r="I12" i="1"/>
  <c r="I13" i="1"/>
  <c r="I14" i="1"/>
  <c r="I17" i="1"/>
  <c r="I18" i="1"/>
  <c r="I19" i="1"/>
  <c r="I20" i="1"/>
  <c r="I24" i="1"/>
  <c r="I25" i="1"/>
  <c r="I26" i="1"/>
  <c r="I27" i="1"/>
  <c r="I28" i="1"/>
  <c r="I29" i="1"/>
  <c r="I30" i="1"/>
  <c r="I31" i="1"/>
  <c r="I32" i="1"/>
  <c r="I33" i="1"/>
  <c r="I36" i="1"/>
  <c r="I37" i="1"/>
  <c r="I42" i="1"/>
  <c r="I43" i="1"/>
  <c r="I45" i="1"/>
  <c r="I46" i="1"/>
  <c r="I47" i="1"/>
  <c r="I48" i="1"/>
  <c r="I52" i="1"/>
  <c r="I53" i="1"/>
  <c r="I54" i="1"/>
  <c r="I55" i="1"/>
  <c r="I56" i="1"/>
  <c r="I57" i="1"/>
  <c r="I58" i="1"/>
  <c r="I59" i="1"/>
  <c r="I61" i="1"/>
  <c r="I63" i="1"/>
  <c r="I64" i="1"/>
  <c r="I67" i="1"/>
  <c r="I68" i="1"/>
  <c r="I69" i="1"/>
  <c r="I73" i="1"/>
  <c r="I74" i="1"/>
  <c r="I75" i="1"/>
  <c r="I76" i="1"/>
  <c r="I77" i="1"/>
  <c r="I78" i="1"/>
  <c r="I79" i="1"/>
  <c r="I82" i="1"/>
  <c r="I83" i="1"/>
  <c r="I84" i="1"/>
  <c r="I85" i="1"/>
  <c r="I86" i="1"/>
  <c r="I89" i="1"/>
  <c r="I92" i="1"/>
  <c r="I95" i="1"/>
  <c r="I96" i="1"/>
  <c r="I97" i="1"/>
  <c r="I102" i="1"/>
  <c r="I104" i="1"/>
  <c r="I105" i="1"/>
  <c r="I106" i="1"/>
  <c r="I107" i="1"/>
  <c r="I109" i="1"/>
  <c r="I114" i="1"/>
  <c r="I115" i="1"/>
  <c r="I119" i="1"/>
  <c r="I120" i="1"/>
  <c r="I121" i="1"/>
  <c r="I122" i="1"/>
  <c r="I128" i="1"/>
  <c r="H12" i="1"/>
  <c r="H13" i="1"/>
  <c r="H14" i="1"/>
  <c r="H17" i="1"/>
  <c r="H18" i="1"/>
  <c r="H19" i="1"/>
  <c r="H20" i="1"/>
  <c r="H24" i="1"/>
  <c r="H25" i="1"/>
  <c r="H26" i="1"/>
  <c r="H27" i="1"/>
  <c r="H28" i="1"/>
  <c r="H29" i="1"/>
  <c r="H30" i="1"/>
  <c r="H31" i="1"/>
  <c r="H32" i="1"/>
  <c r="H33" i="1"/>
  <c r="H36" i="1"/>
  <c r="H37" i="1"/>
  <c r="H42" i="1"/>
  <c r="H43" i="1"/>
  <c r="H45" i="1"/>
  <c r="H46" i="1"/>
  <c r="H47" i="1"/>
  <c r="H48" i="1"/>
  <c r="H52" i="1"/>
  <c r="H53" i="1"/>
  <c r="H54" i="1"/>
  <c r="H55" i="1"/>
  <c r="H56" i="1"/>
  <c r="H57" i="1"/>
  <c r="H58" i="1"/>
  <c r="H59" i="1"/>
  <c r="H61" i="1"/>
  <c r="H63" i="1"/>
  <c r="H64" i="1"/>
  <c r="H67" i="1"/>
  <c r="H68" i="1"/>
  <c r="H69" i="1"/>
  <c r="H73" i="1"/>
  <c r="H74" i="1"/>
  <c r="H75" i="1"/>
  <c r="H76" i="1"/>
  <c r="H77" i="1"/>
  <c r="H78" i="1"/>
  <c r="H79" i="1"/>
  <c r="H82" i="1"/>
  <c r="H83" i="1"/>
  <c r="H84" i="1"/>
  <c r="H85" i="1"/>
  <c r="H86" i="1"/>
  <c r="H89" i="1"/>
  <c r="H90" i="1"/>
  <c r="H92" i="1"/>
  <c r="H95" i="1"/>
  <c r="H96" i="1"/>
  <c r="H97" i="1"/>
  <c r="H100" i="1"/>
  <c r="H102" i="1"/>
  <c r="H104" i="1"/>
  <c r="H105" i="1"/>
  <c r="H106" i="1"/>
  <c r="H107" i="1"/>
  <c r="H109" i="1"/>
  <c r="H114" i="1"/>
  <c r="H115" i="1"/>
  <c r="H119" i="1"/>
  <c r="H120" i="1"/>
  <c r="H121" i="1"/>
  <c r="H122" i="1"/>
  <c r="H128" i="1"/>
  <c r="H11" i="1"/>
  <c r="H10" i="1"/>
  <c r="AP44" i="1"/>
  <c r="AQ44" i="1" s="1"/>
  <c r="I7" i="3"/>
  <c r="I8" i="3"/>
  <c r="I9" i="3"/>
  <c r="I10" i="3"/>
  <c r="I11" i="3"/>
  <c r="I12" i="3"/>
  <c r="I13" i="3"/>
  <c r="H8" i="3"/>
  <c r="H9" i="3"/>
  <c r="H10" i="3"/>
  <c r="H11" i="3"/>
  <c r="H12" i="3"/>
  <c r="H13" i="3"/>
  <c r="H7" i="3"/>
  <c r="G9" i="3"/>
  <c r="G10" i="3"/>
  <c r="G11" i="3"/>
  <c r="G12" i="3"/>
  <c r="G13" i="3"/>
  <c r="G8" i="3"/>
  <c r="F9" i="3"/>
  <c r="F10" i="3"/>
  <c r="F11" i="3"/>
  <c r="F12" i="3"/>
  <c r="F13" i="3"/>
  <c r="F8" i="3"/>
  <c r="E13" i="3"/>
  <c r="E12" i="3"/>
  <c r="E10" i="3"/>
  <c r="E11" i="3"/>
  <c r="E9" i="3"/>
  <c r="G75" i="1"/>
  <c r="G76" i="1"/>
  <c r="G77" i="1"/>
  <c r="G78" i="1"/>
  <c r="G79" i="1"/>
  <c r="G80" i="1"/>
  <c r="G81" i="1"/>
  <c r="G82" i="1"/>
  <c r="G83" i="1"/>
  <c r="G84" i="1"/>
  <c r="G85" i="1"/>
  <c r="G86" i="1"/>
  <c r="G87" i="1"/>
  <c r="G88" i="1"/>
  <c r="G89" i="1"/>
  <c r="G90" i="1"/>
  <c r="G91" i="1"/>
  <c r="G92" i="1"/>
  <c r="G93" i="1"/>
  <c r="G94" i="1"/>
  <c r="G95" i="1"/>
  <c r="G96" i="1"/>
  <c r="G97" i="1"/>
  <c r="G98" i="1"/>
  <c r="G99" i="1"/>
  <c r="G100" i="1"/>
  <c r="G101" i="1"/>
  <c r="G102" i="1"/>
  <c r="G103" i="1"/>
  <c r="G104" i="1"/>
  <c r="G105" i="1"/>
  <c r="G106" i="1"/>
  <c r="G107" i="1"/>
  <c r="G108" i="1"/>
  <c r="G109" i="1"/>
  <c r="G110" i="1"/>
  <c r="G111" i="1"/>
  <c r="G112" i="1"/>
  <c r="G113" i="1"/>
  <c r="G114" i="1"/>
  <c r="G115" i="1"/>
  <c r="G116" i="1"/>
  <c r="G117" i="1"/>
  <c r="G118" i="1"/>
  <c r="G119" i="1"/>
  <c r="G120" i="1"/>
  <c r="G121" i="1"/>
  <c r="G122" i="1"/>
  <c r="G123" i="1"/>
  <c r="G124" i="1"/>
  <c r="G125" i="1"/>
  <c r="G126" i="1"/>
  <c r="G127" i="1"/>
  <c r="G74" i="1"/>
  <c r="F75" i="1"/>
  <c r="F76" i="1"/>
  <c r="F77" i="1"/>
  <c r="F78" i="1"/>
  <c r="F79" i="1"/>
  <c r="F80" i="1"/>
  <c r="F81" i="1"/>
  <c r="F82" i="1"/>
  <c r="F83" i="1"/>
  <c r="F84" i="1"/>
  <c r="F85" i="1"/>
  <c r="F86" i="1"/>
  <c r="F87" i="1"/>
  <c r="F88" i="1"/>
  <c r="F89" i="1"/>
  <c r="F90" i="1"/>
  <c r="F91" i="1"/>
  <c r="F92" i="1"/>
  <c r="F93" i="1"/>
  <c r="F94" i="1"/>
  <c r="F95" i="1"/>
  <c r="F96" i="1"/>
  <c r="F97" i="1"/>
  <c r="F98" i="1"/>
  <c r="F99" i="1"/>
  <c r="F100" i="1"/>
  <c r="F101" i="1"/>
  <c r="F102" i="1"/>
  <c r="F103" i="1"/>
  <c r="F104" i="1"/>
  <c r="F105" i="1"/>
  <c r="F106" i="1"/>
  <c r="F107" i="1"/>
  <c r="F108" i="1"/>
  <c r="F109" i="1"/>
  <c r="F110" i="1"/>
  <c r="F111" i="1"/>
  <c r="F112" i="1"/>
  <c r="F113" i="1"/>
  <c r="F114" i="1"/>
  <c r="F115" i="1"/>
  <c r="F116" i="1"/>
  <c r="F117" i="1"/>
  <c r="F118" i="1"/>
  <c r="F119" i="1"/>
  <c r="F120" i="1"/>
  <c r="F121" i="1"/>
  <c r="F122" i="1"/>
  <c r="F123" i="1"/>
  <c r="F124" i="1"/>
  <c r="F125" i="1"/>
  <c r="F126" i="1"/>
  <c r="F127" i="1"/>
  <c r="F74" i="1"/>
  <c r="E75" i="1"/>
  <c r="E76" i="1"/>
  <c r="E77" i="1"/>
  <c r="E78" i="1"/>
  <c r="E79" i="1"/>
  <c r="E80" i="1"/>
  <c r="E81" i="1"/>
  <c r="E82" i="1"/>
  <c r="E83" i="1"/>
  <c r="E84" i="1"/>
  <c r="E85" i="1"/>
  <c r="E86" i="1"/>
  <c r="E87" i="1"/>
  <c r="E88" i="1"/>
  <c r="E89" i="1"/>
  <c r="E90" i="1"/>
  <c r="E91" i="1"/>
  <c r="E92" i="1"/>
  <c r="E93" i="1"/>
  <c r="E94" i="1"/>
  <c r="E95" i="1"/>
  <c r="E96" i="1"/>
  <c r="E97" i="1"/>
  <c r="E98" i="1"/>
  <c r="E99" i="1"/>
  <c r="E100" i="1"/>
  <c r="E101" i="1"/>
  <c r="E102" i="1"/>
  <c r="E103" i="1"/>
  <c r="E104" i="1"/>
  <c r="E105" i="1"/>
  <c r="E106" i="1"/>
  <c r="E107" i="1"/>
  <c r="E108" i="1"/>
  <c r="E109" i="1"/>
  <c r="E110" i="1"/>
  <c r="E111" i="1"/>
  <c r="E112" i="1"/>
  <c r="E113" i="1"/>
  <c r="E114" i="1"/>
  <c r="E115" i="1"/>
  <c r="E116" i="1"/>
  <c r="E117" i="1"/>
  <c r="E118" i="1"/>
  <c r="E119" i="1"/>
  <c r="E120" i="1"/>
  <c r="E121" i="1"/>
  <c r="E122" i="1"/>
  <c r="E123" i="1"/>
  <c r="E124" i="1"/>
  <c r="E125" i="1"/>
  <c r="E126" i="1"/>
  <c r="E127" i="1"/>
  <c r="E74" i="1"/>
  <c r="E27" i="1"/>
  <c r="G11" i="1"/>
  <c r="G12" i="1"/>
  <c r="G13" i="1"/>
  <c r="G14" i="1"/>
  <c r="G15" i="1"/>
  <c r="G16" i="1"/>
  <c r="G17" i="1"/>
  <c r="G18" i="1"/>
  <c r="G19" i="1"/>
  <c r="G20" i="1"/>
  <c r="G21" i="1"/>
  <c r="G22" i="1"/>
  <c r="G23" i="1"/>
  <c r="G24" i="1"/>
  <c r="G25" i="1"/>
  <c r="G26" i="1"/>
  <c r="G27" i="1"/>
  <c r="G28" i="1"/>
  <c r="G29" i="1"/>
  <c r="G30" i="1"/>
  <c r="G31" i="1"/>
  <c r="G32" i="1"/>
  <c r="G33" i="1"/>
  <c r="G34" i="1"/>
  <c r="G35" i="1"/>
  <c r="G36" i="1"/>
  <c r="G37" i="1"/>
  <c r="G38" i="1"/>
  <c r="G39" i="1"/>
  <c r="G40" i="1"/>
  <c r="G41" i="1"/>
  <c r="G42" i="1"/>
  <c r="G43" i="1"/>
  <c r="G44" i="1"/>
  <c r="G45" i="1"/>
  <c r="G46" i="1"/>
  <c r="G47" i="1"/>
  <c r="G48" i="1"/>
  <c r="G49" i="1"/>
  <c r="G50" i="1"/>
  <c r="G51" i="1"/>
  <c r="G52" i="1"/>
  <c r="G53" i="1"/>
  <c r="G54" i="1"/>
  <c r="G55" i="1"/>
  <c r="G56" i="1"/>
  <c r="G57" i="1"/>
  <c r="G58" i="1"/>
  <c r="G59" i="1"/>
  <c r="G60" i="1"/>
  <c r="G61" i="1"/>
  <c r="G62" i="1"/>
  <c r="G63" i="1"/>
  <c r="G64" i="1"/>
  <c r="G65" i="1"/>
  <c r="G66" i="1"/>
  <c r="G67" i="1"/>
  <c r="G68" i="1"/>
  <c r="G69" i="1"/>
  <c r="G70" i="1"/>
  <c r="G71" i="1"/>
  <c r="G72" i="1"/>
  <c r="G10" i="1"/>
  <c r="F11" i="1"/>
  <c r="F12" i="1"/>
  <c r="F13" i="1"/>
  <c r="F14" i="1"/>
  <c r="F15" i="1"/>
  <c r="F16" i="1"/>
  <c r="F17" i="1"/>
  <c r="F18" i="1"/>
  <c r="F19" i="1"/>
  <c r="F20" i="1"/>
  <c r="F21" i="1"/>
  <c r="F22" i="1"/>
  <c r="F23" i="1"/>
  <c r="F24" i="1"/>
  <c r="F25" i="1"/>
  <c r="F26" i="1"/>
  <c r="F27" i="1"/>
  <c r="F28" i="1"/>
  <c r="F29" i="1"/>
  <c r="F30" i="1"/>
  <c r="F31" i="1"/>
  <c r="F32" i="1"/>
  <c r="F33" i="1"/>
  <c r="F34" i="1"/>
  <c r="F35" i="1"/>
  <c r="F36" i="1"/>
  <c r="F37" i="1"/>
  <c r="F38" i="1"/>
  <c r="F39" i="1"/>
  <c r="F40" i="1"/>
  <c r="F41" i="1"/>
  <c r="F42" i="1"/>
  <c r="F43" i="1"/>
  <c r="F44" i="1"/>
  <c r="F45" i="1"/>
  <c r="F46" i="1"/>
  <c r="F47" i="1"/>
  <c r="F48" i="1"/>
  <c r="F49" i="1"/>
  <c r="F50" i="1"/>
  <c r="F51" i="1"/>
  <c r="F52" i="1"/>
  <c r="F53" i="1"/>
  <c r="F54" i="1"/>
  <c r="F55" i="1"/>
  <c r="F56" i="1"/>
  <c r="F57" i="1"/>
  <c r="F58" i="1"/>
  <c r="F59" i="1"/>
  <c r="F60" i="1"/>
  <c r="F61" i="1"/>
  <c r="F62" i="1"/>
  <c r="F63" i="1"/>
  <c r="F64" i="1"/>
  <c r="F65" i="1"/>
  <c r="F66" i="1"/>
  <c r="F67" i="1"/>
  <c r="F68" i="1"/>
  <c r="F69" i="1"/>
  <c r="F70" i="1"/>
  <c r="F71" i="1"/>
  <c r="F72" i="1"/>
  <c r="F10" i="1"/>
  <c r="E68" i="1"/>
  <c r="E69" i="1"/>
  <c r="E70" i="1"/>
  <c r="E71" i="1"/>
  <c r="E72" i="1"/>
  <c r="E56" i="1"/>
  <c r="E57" i="1"/>
  <c r="E58" i="1"/>
  <c r="E59" i="1"/>
  <c r="E60" i="1"/>
  <c r="E61" i="1"/>
  <c r="E62" i="1"/>
  <c r="E63" i="1"/>
  <c r="E64" i="1"/>
  <c r="E65" i="1"/>
  <c r="E66" i="1"/>
  <c r="E67" i="1"/>
  <c r="E11" i="1"/>
  <c r="E12" i="1"/>
  <c r="E13" i="1"/>
  <c r="E14" i="1"/>
  <c r="E15" i="1"/>
  <c r="E16" i="1"/>
  <c r="E17" i="1"/>
  <c r="E18" i="1"/>
  <c r="E19" i="1"/>
  <c r="E20" i="1"/>
  <c r="E21" i="1"/>
  <c r="E22" i="1"/>
  <c r="E23" i="1"/>
  <c r="E24" i="1"/>
  <c r="E25" i="1"/>
  <c r="E26" i="1"/>
  <c r="E28" i="1"/>
  <c r="E29" i="1"/>
  <c r="E30" i="1"/>
  <c r="E31" i="1"/>
  <c r="E32" i="1"/>
  <c r="E33" i="1"/>
  <c r="E34" i="1"/>
  <c r="E35" i="1"/>
  <c r="E36" i="1"/>
  <c r="E37" i="1"/>
  <c r="E38" i="1"/>
  <c r="E39" i="1"/>
  <c r="E40" i="1"/>
  <c r="E41" i="1"/>
  <c r="E42" i="1"/>
  <c r="E43" i="1"/>
  <c r="E44" i="1"/>
  <c r="E45" i="1"/>
  <c r="E46" i="1"/>
  <c r="E47" i="1"/>
  <c r="E48" i="1"/>
  <c r="E49" i="1"/>
  <c r="E50" i="1"/>
  <c r="E51" i="1"/>
  <c r="E52" i="1"/>
  <c r="E53" i="1"/>
  <c r="E54" i="1"/>
  <c r="E55" i="1"/>
  <c r="I30" i="3" l="1"/>
</calcChain>
</file>

<file path=xl/sharedStrings.xml><?xml version="1.0" encoding="utf-8"?>
<sst xmlns="http://schemas.openxmlformats.org/spreadsheetml/2006/main" count="1221" uniqueCount="590">
  <si>
    <t>Data Title</t>
  </si>
  <si>
    <t>BALANCE SHEEET</t>
  </si>
  <si>
    <t>Date Of Extract</t>
  </si>
  <si>
    <t>ITEMS</t>
  </si>
  <si>
    <t>2020</t>
  </si>
  <si>
    <t>2021</t>
  </si>
  <si>
    <t>2022</t>
  </si>
  <si>
    <t>TOTAL ASSETS</t>
  </si>
  <si>
    <t>CURRENT ASSETS</t>
  </si>
  <si>
    <t>Cash and cash equivalents</t>
  </si>
  <si>
    <t>Cash</t>
  </si>
  <si>
    <t>Cash equivalents</t>
  </si>
  <si>
    <t>Short-term investments</t>
  </si>
  <si>
    <t>Provision for diminution</t>
  </si>
  <si>
    <t>Held-to-maturity securities</t>
  </si>
  <si>
    <t>Accounts receivable</t>
  </si>
  <si>
    <t>Trade accounts receivable</t>
  </si>
  <si>
    <t>Prepayments to suppliers</t>
  </si>
  <si>
    <t>Intercompany receivables</t>
  </si>
  <si>
    <t>Construction contract in progress receivables</t>
  </si>
  <si>
    <t>Short-term loans receivables</t>
  </si>
  <si>
    <t>Other receivables</t>
  </si>
  <si>
    <t>Provision for doubtful debts</t>
  </si>
  <si>
    <t>Shortage of current assets waiting for solution</t>
  </si>
  <si>
    <t>Inventories</t>
  </si>
  <si>
    <t>Provision for decline in inventories</t>
  </si>
  <si>
    <t>Other current assets</t>
  </si>
  <si>
    <t>Short-term prepaid expenses</t>
  </si>
  <si>
    <t>VAT to be claimed</t>
  </si>
  <si>
    <t>Other taxes receivable</t>
  </si>
  <si>
    <t>Government bonds purchased for resale</t>
  </si>
  <si>
    <t>LONG-TERM ASSETS</t>
  </si>
  <si>
    <t>Long-term trade receivables</t>
  </si>
  <si>
    <t>Long-term trade receivables from customers</t>
  </si>
  <si>
    <t>Long-term prepayments to suppliers</t>
  </si>
  <si>
    <t>Paid-in capital in wholly-owned subsidiaries</t>
  </si>
  <si>
    <t>Long-term intercompany receivables</t>
  </si>
  <si>
    <t>Long-term loans receivables</t>
  </si>
  <si>
    <t>Other long-term receivables</t>
  </si>
  <si>
    <t>Provision for doubtful LT receivable</t>
  </si>
  <si>
    <t>Fixed assets</t>
  </si>
  <si>
    <t>Tangible fixed assets</t>
  </si>
  <si>
    <t>Cost</t>
  </si>
  <si>
    <t>Accumulated depreciation</t>
  </si>
  <si>
    <t>Finance leased assets</t>
  </si>
  <si>
    <t>Intangible fixed assets</t>
  </si>
  <si>
    <t>Investment properties</t>
  </si>
  <si>
    <t>Long-term incomplete assets</t>
  </si>
  <si>
    <t>Long-term cost of work in progress</t>
  </si>
  <si>
    <t>Construction in progress</t>
  </si>
  <si>
    <t>Long-term investments</t>
  </si>
  <si>
    <t>Investment in subsidiaries</t>
  </si>
  <si>
    <t>Investment in associates</t>
  </si>
  <si>
    <t>Other Long-term investments</t>
  </si>
  <si>
    <t>Provision for long-term investments</t>
  </si>
  <si>
    <t>Held-to-maturity investment</t>
  </si>
  <si>
    <t>Other long-term assets</t>
  </si>
  <si>
    <t>Long-term prepayments</t>
  </si>
  <si>
    <t>Deferred income tax assets</t>
  </si>
  <si>
    <t>Long-term equipment, material and spare parts</t>
  </si>
  <si>
    <t>Good will</t>
  </si>
  <si>
    <t>LIABILITIES</t>
  </si>
  <si>
    <t>Current liabilities</t>
  </si>
  <si>
    <t>Trade accounts payable</t>
  </si>
  <si>
    <t>Advances from customers</t>
  </si>
  <si>
    <t>Taxes and other payable to State Budget</t>
  </si>
  <si>
    <t>Payable to employees</t>
  </si>
  <si>
    <t>Accrued expenses</t>
  </si>
  <si>
    <t>Intercompany payables</t>
  </si>
  <si>
    <t>Construction contract in progress payables</t>
  </si>
  <si>
    <t>Short-term unrealized revenue</t>
  </si>
  <si>
    <t>Other payables</t>
  </si>
  <si>
    <t>Short-term borrowings</t>
  </si>
  <si>
    <t>Provision for ST liabilities</t>
  </si>
  <si>
    <t>Bonus and welfare funds</t>
  </si>
  <si>
    <t>Price stabilization fund</t>
  </si>
  <si>
    <t>Long-term liabilities</t>
  </si>
  <si>
    <t>Long-term trade payables</t>
  </si>
  <si>
    <t>Long-term advances from customers</t>
  </si>
  <si>
    <t>Long-term accrued expenses</t>
  </si>
  <si>
    <t>Intra-company payables for operating capital received</t>
  </si>
  <si>
    <t>Long-term intercompany payables</t>
  </si>
  <si>
    <t>Unrealized revenue</t>
  </si>
  <si>
    <t>Other long-term payables</t>
  </si>
  <si>
    <t>Long-term borrowings</t>
  </si>
  <si>
    <t>Convertible bonds</t>
  </si>
  <si>
    <t>Preferred shares</t>
  </si>
  <si>
    <t>Deferred income tax liabilities</t>
  </si>
  <si>
    <t>Provision for severance allowances</t>
  </si>
  <si>
    <t>Provision for long-term liabilities</t>
  </si>
  <si>
    <t>Technology-science development fund</t>
  </si>
  <si>
    <t>OWNER'S EQUITY</t>
  </si>
  <si>
    <t>Capital and reserves</t>
  </si>
  <si>
    <t>Paid-in capital</t>
  </si>
  <si>
    <t>Common shares</t>
  </si>
  <si>
    <t>Share premium</t>
  </si>
  <si>
    <t>Conversion options on convertible bonds</t>
  </si>
  <si>
    <t>Owner's other capitals</t>
  </si>
  <si>
    <t>Treasury shares</t>
  </si>
  <si>
    <t>Difference upon assets revaluation</t>
  </si>
  <si>
    <t>Foreign exchange differences</t>
  </si>
  <si>
    <t>Investment and development funds</t>
  </si>
  <si>
    <t>Enterprise arrangement fund</t>
  </si>
  <si>
    <t>Financial researve funds</t>
  </si>
  <si>
    <t>Other funds</t>
  </si>
  <si>
    <t>Undistributed earnings</t>
  </si>
  <si>
    <t>Beginning accumulated undistributed earnings</t>
  </si>
  <si>
    <t>Current period undistributed earnings</t>
  </si>
  <si>
    <t>Minority interests</t>
  </si>
  <si>
    <t>Budget sources and other funds</t>
  </si>
  <si>
    <t>Bonus and welfare funds (Before 2010)</t>
  </si>
  <si>
    <t>Funds used for fixed asset acquisitions</t>
  </si>
  <si>
    <t>Minority Interest</t>
  </si>
  <si>
    <t>TOTAL RESOURCES</t>
  </si>
  <si>
    <t>Powered by FiinTrade</t>
  </si>
  <si>
    <t>https://fiintrade.vn/</t>
  </si>
  <si>
    <t>CASH FLOW STATEMENT</t>
  </si>
  <si>
    <t>Net cash from operating activities</t>
  </si>
  <si>
    <t>Operating profit/(loss) before changes in Working Capital</t>
  </si>
  <si>
    <t>Net profit/(loss) before tax</t>
  </si>
  <si>
    <t>Depreciation and amortisation</t>
  </si>
  <si>
    <t>Amortisation of goodwill</t>
  </si>
  <si>
    <t>Provisions</t>
  </si>
  <si>
    <t>Unrealised foreign exchange gain/loss</t>
  </si>
  <si>
    <t>Profit/loss from investing activities</t>
  </si>
  <si>
    <t>Interest expense</t>
  </si>
  <si>
    <t>Other adjustments</t>
  </si>
  <si>
    <t>(Increase)/decrease in receivables</t>
  </si>
  <si>
    <t>(Increase)/decrease in inventories</t>
  </si>
  <si>
    <t>(Increase/(decrease) in payables</t>
  </si>
  <si>
    <t>(Increase)/decrease in prepaid expenses</t>
  </si>
  <si>
    <t>(Increase)/decrease in trading securities</t>
  </si>
  <si>
    <t>Interest paid</t>
  </si>
  <si>
    <t>Corporate Income Tax paid</t>
  </si>
  <si>
    <t>Other receipts from operating activities</t>
  </si>
  <si>
    <t>Other payments on operating activities</t>
  </si>
  <si>
    <t>Net cash inflows/(outflows) from investing activities</t>
  </si>
  <si>
    <t>Purchases of fixed assets and other long term assets</t>
  </si>
  <si>
    <t>Proceeds from disposal of fixed assets</t>
  </si>
  <si>
    <t>Loans granted, purchases of debt instruments</t>
  </si>
  <si>
    <t>Collection of loans, proceeds from sales of debts instruments</t>
  </si>
  <si>
    <t>Investments in other entities</t>
  </si>
  <si>
    <t>Proceeds from divestment in other entities</t>
  </si>
  <si>
    <t>Dividends and interest received</t>
  </si>
  <si>
    <t>Net cash inflows/(outflows) from financing activities</t>
  </si>
  <si>
    <t>Proceeds from issue of shares</t>
  </si>
  <si>
    <t>Proceeds from borrowings</t>
  </si>
  <si>
    <t>Repayment of borrowings</t>
  </si>
  <si>
    <t>Dividends paid</t>
  </si>
  <si>
    <t>Net increase in cash and cash equivalents</t>
  </si>
  <si>
    <t>Cash and cash equivalents at the beginning o period</t>
  </si>
  <si>
    <t>Effect of foreign exchange differences</t>
  </si>
  <si>
    <t>Cash and cash equivalents at the end of period</t>
  </si>
  <si>
    <t>INCOME STATEMENT</t>
  </si>
  <si>
    <t>Sales</t>
  </si>
  <si>
    <t>Sales deductions</t>
  </si>
  <si>
    <t>Net sales</t>
  </si>
  <si>
    <t>Cost of sales</t>
  </si>
  <si>
    <t>Financial income</t>
  </si>
  <si>
    <t>of which: interest expenses</t>
  </si>
  <si>
    <t>Gain/(loss) from joint ventures</t>
  </si>
  <si>
    <t>Selling expenses</t>
  </si>
  <si>
    <t>General and admin expenses</t>
  </si>
  <si>
    <t>Other incomes</t>
  </si>
  <si>
    <t>Other expenses</t>
  </si>
  <si>
    <t>Net other income/(expenses)</t>
  </si>
  <si>
    <t>Income from investments in other entities</t>
  </si>
  <si>
    <t>Corporate income tax - current</t>
  </si>
  <si>
    <t>Corporate income tax - deferred</t>
  </si>
  <si>
    <t>Corporate income tax expenses</t>
  </si>
  <si>
    <t>Minority interest</t>
  </si>
  <si>
    <t>Attributable to parent company</t>
  </si>
  <si>
    <t>EPS</t>
  </si>
  <si>
    <t>EPS diluted</t>
  </si>
  <si>
    <t>YEAR</t>
  </si>
  <si>
    <t>Owner's equity</t>
  </si>
  <si>
    <t>Gross Profit (EBITDA)</t>
  </si>
  <si>
    <t>COMMON SIZE ANALYIS</t>
  </si>
  <si>
    <t>VERTICAL ANALYSIS</t>
  </si>
  <si>
    <t>2020-2021</t>
  </si>
  <si>
    <t>2021-2022</t>
  </si>
  <si>
    <t xml:space="preserve">Net profit/(loss) after tax </t>
  </si>
  <si>
    <t>Year</t>
  </si>
  <si>
    <t>EBITDA</t>
  </si>
  <si>
    <t>Absolute change</t>
  </si>
  <si>
    <t>Percentage Change</t>
  </si>
  <si>
    <t>Revenue</t>
  </si>
  <si>
    <t>Net Profit</t>
  </si>
  <si>
    <t>Total Liability and Shareholder Equity</t>
  </si>
  <si>
    <t>Other Long-term Assets</t>
  </si>
  <si>
    <t>COMMON SIZE ANALYSIS</t>
  </si>
  <si>
    <t>Current Assets</t>
  </si>
  <si>
    <t>Current Asset</t>
  </si>
  <si>
    <t>Long-term Assets</t>
  </si>
  <si>
    <t>Long-term Asset</t>
  </si>
  <si>
    <t>Current Liabilities</t>
  </si>
  <si>
    <t>Long-term Liabilities</t>
  </si>
  <si>
    <t>Owner's Equity</t>
  </si>
  <si>
    <t>Operating expenses</t>
  </si>
  <si>
    <t>Tax Expense</t>
  </si>
  <si>
    <t>Cost of Sales</t>
  </si>
  <si>
    <t>Interest Expenses</t>
  </si>
  <si>
    <t>EBT</t>
  </si>
  <si>
    <t xml:space="preserve">Operating profit/(loss) </t>
  </si>
  <si>
    <t>Operating Profit</t>
  </si>
  <si>
    <t xml:space="preserve">Net accounting profit/(loss) before tax </t>
  </si>
  <si>
    <t>2014</t>
  </si>
  <si>
    <t>2015</t>
  </si>
  <si>
    <t>2016</t>
  </si>
  <si>
    <t>2017</t>
  </si>
  <si>
    <t>2018</t>
  </si>
  <si>
    <t>2019</t>
  </si>
  <si>
    <t>Row Labels</t>
  </si>
  <si>
    <t>Grand Total</t>
  </si>
  <si>
    <t>Column Labels</t>
  </si>
  <si>
    <t>Operating activities</t>
  </si>
  <si>
    <t>The beginning of period</t>
  </si>
  <si>
    <t>Investing activities</t>
  </si>
  <si>
    <t>Financing activities</t>
  </si>
  <si>
    <t>The end of period</t>
  </si>
  <si>
    <t>Secondary Axis for Column Chart</t>
  </si>
  <si>
    <t>Starting Color</t>
  </si>
  <si>
    <t>Ending Color</t>
  </si>
  <si>
    <t>Cash Flow</t>
  </si>
  <si>
    <t>Amount of Inflow/Outflow</t>
  </si>
  <si>
    <t>Sum of Amount of Inflow/Outflow</t>
  </si>
  <si>
    <t>Line X</t>
  </si>
  <si>
    <t>Ends</t>
  </si>
  <si>
    <t>Before</t>
  </si>
  <si>
    <t>After</t>
  </si>
  <si>
    <t>Line Y</t>
  </si>
  <si>
    <t>Center Y</t>
  </si>
  <si>
    <t>Above Y</t>
  </si>
  <si>
    <t>Below X</t>
  </si>
  <si>
    <t>Y Label</t>
  </si>
  <si>
    <t>Ending Inventory</t>
  </si>
  <si>
    <t>Vertical Bar</t>
  </si>
  <si>
    <t>X</t>
  </si>
  <si>
    <t>Y</t>
  </si>
  <si>
    <t>CFO</t>
  </si>
  <si>
    <t>CFI</t>
  </si>
  <si>
    <t>EBIT</t>
  </si>
  <si>
    <t>Tax Expenses</t>
  </si>
  <si>
    <t>DE</t>
  </si>
  <si>
    <t>OCA</t>
  </si>
  <si>
    <t>OCL</t>
  </si>
  <si>
    <t>DELTA Net Fixed Asset</t>
  </si>
  <si>
    <t>BALANCE SHEET</t>
  </si>
  <si>
    <t>A.CURRENT ASSETS</t>
  </si>
  <si>
    <t>I. Cash and cash equivalents</t>
  </si>
  <si>
    <t>1.Cash</t>
  </si>
  <si>
    <t>2.Cash equivalents</t>
  </si>
  <si>
    <t>II. Short-term investments</t>
  </si>
  <si>
    <t>1. Short-term investments</t>
  </si>
  <si>
    <t>2. Provision for diminution</t>
  </si>
  <si>
    <t>3. Held-to-maturity securities</t>
  </si>
  <si>
    <t>III. Accounts receivable</t>
  </si>
  <si>
    <t>1. Trade accounts receivable</t>
  </si>
  <si>
    <t>2. Prepayments to suppliers</t>
  </si>
  <si>
    <t>3. Intercompany receivables</t>
  </si>
  <si>
    <t>4. Construction contract in progress receivables</t>
  </si>
  <si>
    <t>5. Short-term loans receivables</t>
  </si>
  <si>
    <t>6. Other receivables</t>
  </si>
  <si>
    <t>7. Provision for doubtful debts</t>
  </si>
  <si>
    <t>8. Shortage of current assets waiting for solution</t>
  </si>
  <si>
    <t>IV. Inventories</t>
  </si>
  <si>
    <t>1. Inventories</t>
  </si>
  <si>
    <t>2. Provision for decline in inventories</t>
  </si>
  <si>
    <t>V. Other current assets</t>
  </si>
  <si>
    <t>1. Short-term prepaid expenses</t>
  </si>
  <si>
    <t>2. VAT to be claimed</t>
  </si>
  <si>
    <t>3. Other taxes receivable</t>
  </si>
  <si>
    <t>4. Government bonds purchased for resale</t>
  </si>
  <si>
    <t>5. Other current assets</t>
  </si>
  <si>
    <t>B. LONG-TERM ASSETS</t>
  </si>
  <si>
    <t>I. Long-term trade receivables</t>
  </si>
  <si>
    <t>1. Long-term trade receivables from customers</t>
  </si>
  <si>
    <t>2. Long-term prepayments to suppliers</t>
  </si>
  <si>
    <t>3. Paid-in capital in wholly-owned subsidiaries</t>
  </si>
  <si>
    <t>4. Long-term intercompany receivables</t>
  </si>
  <si>
    <t>5. Long-term loans receivables</t>
  </si>
  <si>
    <t>6. Other long-term receivables</t>
  </si>
  <si>
    <t>7.Provision for doubtful LT receivable</t>
  </si>
  <si>
    <t>II. Fixed assets</t>
  </si>
  <si>
    <t>1. Tangible fixed assets</t>
  </si>
  <si>
    <t>a. Cost</t>
  </si>
  <si>
    <t>b. Accumulated depreciation</t>
  </si>
  <si>
    <t>2. Finance leased assets</t>
  </si>
  <si>
    <t>3. Intangible fixed assets</t>
  </si>
  <si>
    <t>III. Investment properties</t>
  </si>
  <si>
    <t>1. Cost</t>
  </si>
  <si>
    <t>2. Accumulated depreciation</t>
  </si>
  <si>
    <t>IV. Long-term incomplete assets</t>
  </si>
  <si>
    <t>1. Long-term cost of work in progress</t>
  </si>
  <si>
    <t>2. Construction in progress</t>
  </si>
  <si>
    <t>V. Long-term investments</t>
  </si>
  <si>
    <t>1. Investment in subsidiaries</t>
  </si>
  <si>
    <t>2. Investment in associates</t>
  </si>
  <si>
    <t>3. Other Long-term investments</t>
  </si>
  <si>
    <t>4. Provision for long-term investments</t>
  </si>
  <si>
    <t>5. Held-to-maturity investment</t>
  </si>
  <si>
    <t>VI. Other long-term assets</t>
  </si>
  <si>
    <t>1. Long-term prepayments</t>
  </si>
  <si>
    <t>2. Deferred income tax assets</t>
  </si>
  <si>
    <t>3. Long-term equipment, material and spare parts</t>
  </si>
  <si>
    <t>4. Other long-term assets</t>
  </si>
  <si>
    <t>5. Good will</t>
  </si>
  <si>
    <t>C. LIABILITIES</t>
  </si>
  <si>
    <t>I. Current liabilities</t>
  </si>
  <si>
    <t>1. Trade accounts payable</t>
  </si>
  <si>
    <t>2. Advances from customers</t>
  </si>
  <si>
    <t>3. Taxes and other payable to State Budget</t>
  </si>
  <si>
    <t>4.Payable to employees</t>
  </si>
  <si>
    <t>5. Accrued expenses</t>
  </si>
  <si>
    <t>6. Intercompany payables</t>
  </si>
  <si>
    <t>7. Construction contract in progress payables</t>
  </si>
  <si>
    <t>8. Short-term unrealized revenue</t>
  </si>
  <si>
    <t>9. Other payables</t>
  </si>
  <si>
    <t>10. Short-term borrowings</t>
  </si>
  <si>
    <t>11. Provision for ST liabilities</t>
  </si>
  <si>
    <t>12. Bonus and welfare funds</t>
  </si>
  <si>
    <t>13. Price stabilization fund</t>
  </si>
  <si>
    <t>14. Government bonds purchased for resale</t>
  </si>
  <si>
    <t>II. Long-term liabilities</t>
  </si>
  <si>
    <t>1. Long-term trade payables</t>
  </si>
  <si>
    <t>2. Long-term advances from customers</t>
  </si>
  <si>
    <t>3. Long-term accrued expenses</t>
  </si>
  <si>
    <t>4. Intra-company payables for operating capital received</t>
  </si>
  <si>
    <t>5. Long-term intercompany payables</t>
  </si>
  <si>
    <t>6. Unrealized revenue</t>
  </si>
  <si>
    <t>7. Other long-term payables</t>
  </si>
  <si>
    <t>8. Long-term borrowings</t>
  </si>
  <si>
    <t>9. Convertible bonds</t>
  </si>
  <si>
    <t>10. Preferred shares</t>
  </si>
  <si>
    <t>11. Deferred income tax liabilities</t>
  </si>
  <si>
    <t>12. Provision for severance allowances</t>
  </si>
  <si>
    <t>13. Provision for long-term liabilities</t>
  </si>
  <si>
    <t>14. Technology-science development fund</t>
  </si>
  <si>
    <t>D. OWNER'S EQUITY</t>
  </si>
  <si>
    <t>I. Capital and reserves</t>
  </si>
  <si>
    <t>1.Paid-in capital</t>
  </si>
  <si>
    <t>a. Common shares</t>
  </si>
  <si>
    <t>b. Preferred shares</t>
  </si>
  <si>
    <t>2. Share premium</t>
  </si>
  <si>
    <t>3. Conversion options on convertible bonds</t>
  </si>
  <si>
    <t>4. Owner's other capitals</t>
  </si>
  <si>
    <t>5. Treasury shares</t>
  </si>
  <si>
    <t>6. Difference upon assets revaluation</t>
  </si>
  <si>
    <t>7. Foreign exchange differences</t>
  </si>
  <si>
    <t>8. Investment and development funds</t>
  </si>
  <si>
    <t>9. Enterprise arrangement fund</t>
  </si>
  <si>
    <t>10. Financial researve funds</t>
  </si>
  <si>
    <t>11. Other funds</t>
  </si>
  <si>
    <t>12. Undistributed earnings</t>
  </si>
  <si>
    <t>a. Beginning accumulated undistributed earnings</t>
  </si>
  <si>
    <t>b. Current period undistributed earnings</t>
  </si>
  <si>
    <t>13. Minority interests</t>
  </si>
  <si>
    <t>II. Budget sources and other funds</t>
  </si>
  <si>
    <t>III. Bonus and welfare funds (Before 2010)</t>
  </si>
  <si>
    <t>1. Budget sources and other funds</t>
  </si>
  <si>
    <t>2. Funds used for fixed asset acquisitions</t>
  </si>
  <si>
    <t>IV. Minority Interest</t>
  </si>
  <si>
    <t>Operating Expenses</t>
  </si>
  <si>
    <t>Other Profit/Loss</t>
  </si>
  <si>
    <t>Expenses</t>
  </si>
  <si>
    <t>Money</t>
  </si>
  <si>
    <t>Sum of Money</t>
  </si>
  <si>
    <t>Expense</t>
  </si>
  <si>
    <t>1.Sales</t>
  </si>
  <si>
    <t>2.Sales deductions</t>
  </si>
  <si>
    <t>3.Net sales</t>
  </si>
  <si>
    <t>4.Cost of sales</t>
  </si>
  <si>
    <t>5.Gross Profit (EBITDA)</t>
  </si>
  <si>
    <t>6.Financial income</t>
  </si>
  <si>
    <t>8.Gain/(loss) from joint ventures</t>
  </si>
  <si>
    <t>9.Selling expenses</t>
  </si>
  <si>
    <t>10.General and admin expenses</t>
  </si>
  <si>
    <t xml:space="preserve">11.Operating profit/(loss) </t>
  </si>
  <si>
    <t>12.Other incomes</t>
  </si>
  <si>
    <t>13.Other expenses</t>
  </si>
  <si>
    <t>14.Net other income/(expenses)</t>
  </si>
  <si>
    <t xml:space="preserve">15.Net accounting profit/(loss) before tax </t>
  </si>
  <si>
    <t>16.Corporate income tax - current</t>
  </si>
  <si>
    <t>17.Corporate income tax - deferred</t>
  </si>
  <si>
    <t>18.Corporate income tax expenses</t>
  </si>
  <si>
    <t xml:space="preserve">19.Net profit/(loss) after tax </t>
  </si>
  <si>
    <t>20.Minority interest</t>
  </si>
  <si>
    <t>21.Attributable to parent company</t>
  </si>
  <si>
    <t>22.Earning per share</t>
  </si>
  <si>
    <t>23.Earning per share diluted</t>
  </si>
  <si>
    <t>ARTICLE</t>
  </si>
  <si>
    <t>I. CASH FLOWS FROM OPERATING ACTIVITIES</t>
  </si>
  <si>
    <t>Increase/ Decrease in Receivables</t>
  </si>
  <si>
    <t>Increase/ Decrease in Inventories</t>
  </si>
  <si>
    <t>Increase/ Decrease in Payables</t>
  </si>
  <si>
    <t>Increase/ Decrease in Prepaid expenses</t>
  </si>
  <si>
    <t>Increase/ Decrease in Trading securities</t>
  </si>
  <si>
    <t>Other cash inflows from operating activities</t>
  </si>
  <si>
    <t>Other cash outflows from operating activities</t>
  </si>
  <si>
    <t>Net cash flows from operating activities</t>
  </si>
  <si>
    <t>II. CASH FLOWS FROM INVESTING ACTIVITIES</t>
  </si>
  <si>
    <t>Net cash flows from investing activities</t>
  </si>
  <si>
    <t>III. CASH FLOWS FROM FINANCING ACTIVITIES</t>
  </si>
  <si>
    <t>Drawdown of borrowings</t>
  </si>
  <si>
    <t>Dividends paid to equity holders</t>
  </si>
  <si>
    <t>IV. SUMMARY</t>
  </si>
  <si>
    <t>Cash and cash equivalents at the beginning of fiscal year</t>
  </si>
  <si>
    <t>Impact of exchange rate fluctuation</t>
  </si>
  <si>
    <t>Cash and cash equivalents at the end of fiscal year</t>
  </si>
  <si>
    <t>CASH FLOW STATEMENT SUMMARY</t>
  </si>
  <si>
    <t>Net cash flows from Operating activities (CFO)</t>
  </si>
  <si>
    <t>Net cash flows from Investing activities (CFI)</t>
  </si>
  <si>
    <t>Net cash flows from Financing activities (CFF)</t>
  </si>
  <si>
    <t>NET CASH</t>
  </si>
  <si>
    <t>Current ratio</t>
  </si>
  <si>
    <t>Quick Ratio</t>
  </si>
  <si>
    <t>Inventory turnover ratio</t>
  </si>
  <si>
    <t>Days Sales Outstanding</t>
  </si>
  <si>
    <t>Total Asset Turnover</t>
  </si>
  <si>
    <t>Fixed Asset Turnover</t>
  </si>
  <si>
    <t>Dept/Equity</t>
  </si>
  <si>
    <t>TIE Ratio</t>
  </si>
  <si>
    <t>Gross Profit Margin (%)</t>
  </si>
  <si>
    <t>EBIT Margin (%)</t>
  </si>
  <si>
    <t>Net Profit Margin (%)</t>
  </si>
  <si>
    <t>ROA(%)</t>
  </si>
  <si>
    <t>ROE(%)</t>
  </si>
  <si>
    <t>ROIC (%)</t>
  </si>
  <si>
    <t>BEP Ratio</t>
  </si>
  <si>
    <t>P/E</t>
  </si>
  <si>
    <t>P/B</t>
  </si>
  <si>
    <t>EV/EBITDA</t>
  </si>
  <si>
    <t>Financial Ratio</t>
  </si>
  <si>
    <t>Ratio</t>
  </si>
  <si>
    <t>Liquidity Ratio</t>
  </si>
  <si>
    <t>Debt Management Ratio</t>
  </si>
  <si>
    <t>Profitability Ratio</t>
  </si>
  <si>
    <t>Market Value Ratio</t>
  </si>
  <si>
    <t>FREE CASH FLOW CALCULATION</t>
  </si>
  <si>
    <t>Tax expenses</t>
  </si>
  <si>
    <t>Depreciation</t>
  </si>
  <si>
    <t>NOWC</t>
  </si>
  <si>
    <r>
      <rPr>
        <sz val="18"/>
        <color theme="1"/>
        <rFont val="Symbol"/>
        <charset val="2"/>
      </rPr>
      <t>D</t>
    </r>
    <r>
      <rPr>
        <sz val="18"/>
        <color theme="1"/>
        <rFont val="Arial"/>
        <family val="2"/>
        <scheme val="minor"/>
      </rPr>
      <t>NOWC</t>
    </r>
  </si>
  <si>
    <t>FCF</t>
  </si>
  <si>
    <t>OCF</t>
  </si>
  <si>
    <t>CHANGE IN INVESTMENT</t>
  </si>
  <si>
    <r>
      <rPr>
        <sz val="18"/>
        <color theme="1"/>
        <rFont val="Symbol"/>
        <charset val="2"/>
      </rPr>
      <t>D</t>
    </r>
    <r>
      <rPr>
        <sz val="18"/>
        <color theme="1"/>
        <rFont val="Arial (Headings)"/>
      </rPr>
      <t>FA</t>
    </r>
  </si>
  <si>
    <t>HOA PHAT CORPORATION - HPG GROUP</t>
  </si>
  <si>
    <t>BENCHMARKING</t>
  </si>
  <si>
    <t>RATIO</t>
  </si>
  <si>
    <t>Industry Average 2020</t>
  </si>
  <si>
    <t>Comment on 2020</t>
  </si>
  <si>
    <t>Industry Average 2021</t>
  </si>
  <si>
    <t>Comment on 2021</t>
  </si>
  <si>
    <t>Industry Average 2022</t>
  </si>
  <si>
    <t>Comment on 2022</t>
  </si>
  <si>
    <t>LIQUIDITY RATIOS</t>
  </si>
  <si>
    <t>Current Ratio</t>
  </si>
  <si>
    <t>ok</t>
  </si>
  <si>
    <t>low</t>
  </si>
  <si>
    <t>ASSET MANAGEMENT RATIOS</t>
  </si>
  <si>
    <t>Inventory Turnover</t>
  </si>
  <si>
    <t>-</t>
  </si>
  <si>
    <t>Days Inventory Outstanding</t>
  </si>
  <si>
    <t>Days Sale Outstanding</t>
  </si>
  <si>
    <t>good</t>
  </si>
  <si>
    <t>DEBT MANAGEMENT RATIOS</t>
  </si>
  <si>
    <t>Total debt/Total capital</t>
  </si>
  <si>
    <t>Time-Interest-Earned (TIE)</t>
  </si>
  <si>
    <t>PROFITABILITY RATIOS</t>
  </si>
  <si>
    <t>high</t>
  </si>
  <si>
    <t>Operating Margin (%)</t>
  </si>
  <si>
    <t>ROE (%)</t>
  </si>
  <si>
    <t>ROA (%)</t>
  </si>
  <si>
    <t>Basic Earning Power (BEP)</t>
  </si>
  <si>
    <t>MARKET VALUE RATIOS</t>
  </si>
  <si>
    <t>poor</t>
  </si>
  <si>
    <t>HPG</t>
  </si>
  <si>
    <t>Asset Manageent Ratio</t>
  </si>
  <si>
    <t>Asset Management Ratio</t>
  </si>
  <si>
    <t>Type of Ratio</t>
  </si>
  <si>
    <t>Market Average</t>
  </si>
  <si>
    <t>MVA</t>
  </si>
  <si>
    <t>MVA CALCULATION</t>
  </si>
  <si>
    <t>Price per share</t>
  </si>
  <si>
    <t>Common shares outstanding</t>
  </si>
  <si>
    <t>BVPS (VND)</t>
  </si>
  <si>
    <t>EVA CALCULATION</t>
  </si>
  <si>
    <t>NOPAT</t>
  </si>
  <si>
    <t>Capital Invested</t>
  </si>
  <si>
    <t>EVA</t>
  </si>
  <si>
    <t>7.Financial expenses</t>
  </si>
  <si>
    <t>DUPONT EQUATION</t>
  </si>
  <si>
    <t>Market</t>
  </si>
  <si>
    <t>Element</t>
  </si>
  <si>
    <t>ROE</t>
  </si>
  <si>
    <t>Equity Multiplier</t>
  </si>
  <si>
    <t>Net Profit Margin</t>
  </si>
  <si>
    <t>Hòa phát</t>
  </si>
  <si>
    <t>Hoa sen</t>
  </si>
  <si>
    <t>Vnidex</t>
  </si>
  <si>
    <t>Date</t>
  </si>
  <si>
    <t>Last</t>
  </si>
  <si>
    <t>% Change</t>
  </si>
  <si>
    <t>rHPG</t>
  </si>
  <si>
    <t>rM</t>
  </si>
  <si>
    <t>Beta</t>
  </si>
  <si>
    <t>rHSG</t>
  </si>
  <si>
    <t>Sum of HPG</t>
  </si>
  <si>
    <t>Sum of Market</t>
  </si>
  <si>
    <t>Company</t>
  </si>
  <si>
    <t>Value</t>
  </si>
  <si>
    <t>Sum of Value</t>
  </si>
  <si>
    <t>Hoa Phat Group Joint Stock Company</t>
  </si>
  <si>
    <t>Legal name</t>
  </si>
  <si>
    <t>Abbreviation</t>
  </si>
  <si>
    <t>Stock code</t>
  </si>
  <si>
    <t>HOSE: HPG</t>
  </si>
  <si>
    <t>Authorized capital</t>
  </si>
  <si>
    <t>58,147,857,000,000 VND</t>
  </si>
  <si>
    <t>Founded year</t>
  </si>
  <si>
    <t>Chairman of the Board of Directors</t>
  </si>
  <si>
    <t>Mr. Chan Dinh Long</t>
  </si>
  <si>
    <t>Headquaters</t>
  </si>
  <si>
    <t>66 Nguyễn Du - Hai Bà Trưng - Hà Nội</t>
  </si>
  <si>
    <t>Field</t>
  </si>
  <si>
    <t xml:space="preserve">Iron and steel </t>
  </si>
  <si>
    <t xml:space="preserve">Steel products </t>
  </si>
  <si>
    <t>Agriculture</t>
  </si>
  <si>
    <t xml:space="preserve">Real estate </t>
  </si>
  <si>
    <t>Home appliances</t>
  </si>
  <si>
    <t>Phone number</t>
  </si>
  <si>
    <t>024.628.48.666</t>
  </si>
  <si>
    <t>Fax</t>
  </si>
  <si>
    <t>024.628.48.456</t>
  </si>
  <si>
    <t>Website</t>
  </si>
  <si>
    <t>http://www.hoaphat.com.vn/</t>
  </si>
  <si>
    <t>Overview of Hoa Phat Group</t>
  </si>
  <si>
    <t>1. About HPG</t>
  </si>
  <si>
    <t>Hoa Phat is the leading industrial manufacturing group in Vietnam. Originating as a construction machine and equipment trading company in August 1992, Hoa Phat has gradually expanded its business to trading and production of Furniture, Steel Pipe, Steel, Refrigeration, Real Estate and Agriculture. Since November 15, 2007, Hoa Phat has been officially listed on the Stock Exchange under the stock ticker symbol ‘HPG’. Currently, the Group operates in 05 sectors: Iron and steel (construction steel, hot rolled coil) - Steel products (including steel pipes, galvanized steel, drawn steel wire, prestressed steel) - Agriculture - Real estate – Home appliances. Steel production is the core, accounting for 90% revenue and profit of the Group. With the capacity of 8.5 million tons of crude steel per year, Hoa Phat is the largest steel producer in the Southeast Asia.
Hoa Phat Group holds the No. 1 market share in Vietnam for construction steel, steel pipes; Top 5 of steel sheet. Currently, Hoa Phat is ranked as the Top 5 largest private enterprises in Vietnam, Top 50 most effective listed enterprises, Top 30 largest contributions to the State Budget, Top 3 enterprises of the largest charter capital in the stock market, Top 10 stocks with largest market capitalization in Vietnam stock market.
With the business philosophy of "Harmony for joint development", Hoa Phat spends hundreds of VND billions every year to fulfil its corporate social responsibilities to the community.</t>
  </si>
  <si>
    <t>2. Mission</t>
  </si>
  <si>
    <t>To become an industrial manufacturer with top quality in the core area of steel.</t>
  </si>
  <si>
    <t>3. Vision</t>
  </si>
  <si>
    <t>To provide leading products, contribute to improved life quality and gain customers’ trust.</t>
  </si>
  <si>
    <t>4. Position</t>
  </si>
  <si>
    <t>Hoa Phat – Vietnamese brand, global standard.</t>
  </si>
  <si>
    <t>5. Core values</t>
  </si>
  <si>
    <t>The core value of Hoa Phat Group is the philosophy of Harmony for Joint Development. This is reflected in the relationship among the employees, between the Group and its partners, agents, shareholders and the social community, ensuring the harmony of interests of stakeholders on the same boat, towards sustainable development. Especially, Hoa Phat Group has built a long-term, sustainable and trusting partnership with the sales agents who have been with the Group since the beginning of its establishment.</t>
  </si>
  <si>
    <t>6. Main bussiness lines</t>
  </si>
  <si>
    <t>1.Managing the entire iron and steel production and supporting activities of the Group. With the modern steel refining technologies from iron ore, Hoa Phat Steel meets all the most stringent standards both of Vietnam and the world with high and stable quality, diversified types and grades of steel.
2.Investing in deep processing for its products in the steel production chain from upstream, contributing to replace imported goods with strategic products such as prestressed steel, drawn steel wire, and concrete pile flange. 
3.Involving in high-tech and biosafe agriculture since mid-2015 with the production of animal feed, pig breeding, cow breeding and poultry farming. 
4.Manage all investment, production and sales activities of refrigeration and home appliances with the mission of bringing consumers the best quality refrigeration and home appliance products, improving life quality for every Vietnamese family.</t>
  </si>
  <si>
    <t>History of formation and Development of HPG</t>
  </si>
  <si>
    <t xml:space="preserve">Established Hoa Phat Equipment and Accessories Co., Ltd. </t>
  </si>
  <si>
    <t>1995 - 2007</t>
  </si>
  <si>
    <t>Building forces - Determining direction</t>
  </si>
  <si>
    <t>2007-2012</t>
  </si>
  <si>
    <t>Management improvement - Strengthening potential</t>
  </si>
  <si>
    <t>Hoa Phat turned to 20 years of establishment and development, received the Third Class Labor Medal of the President</t>
  </si>
  <si>
    <t>2012 - 2017</t>
  </si>
  <si>
    <t>Perfecting the organization -  Expanding the market</t>
  </si>
  <si>
    <t>This is a very special milestone because Hoa Phat Group officially completed 25 years of construction and development. Hoa Phat has become the leading industrial manufacturing corporation in Vietnam, a brand that has captured the hearts of millions of people. Affirming its stature with many important marks. Hoa Phat has become one of the 7 largest private enterprises in Vietnam, Top 50 most effective enterprises in Vietnam, National Brand since 2012, Top 40 largest tax paying enterprises in the country and many certificates. , other prestigious awards</t>
  </si>
  <si>
    <t>2017 - 2022</t>
  </si>
  <si>
    <t>Strengthening synergies - conquering the peak</t>
  </si>
  <si>
    <t>Celebrating 30 years of establishment of Hoa Phat Group. Hoa Phat Group was ranked No. 1 for the first time in the Top 10 largest private enterprises in Vietnam and ranked 5th in the Top 10 largest enterprises in Vietnam in 2022. The Group was voted National Brand for the 6th consecutive time, Top 50 Most Effective Business Enterprises in Vietnam for 10 consecutive years</t>
  </si>
  <si>
    <t>2022 - 2024</t>
  </si>
  <si>
    <t>Internal standard compliance - Brand positioning</t>
  </si>
  <si>
    <t>HPG's services products and services</t>
  </si>
  <si>
    <t>Currently, the Group operates in 05 sectors: Iron and steel (construction steel, hot rolled coil) - Steel products (including steel pipes, galvanized steel, drawn steel wire, prestressed steel) - Agriculture - Real estate – Home appliances. Steel production is the core, accounting for 90% revenue and profit of the Group. With the capacity of 8.5 million tons of crude steel per year, Hoa Phat is the largest steel producer in the Southeast Asia. 
Hoa Phat’s foundation is consolidated by a system of 30 modern, well-operated factories, complexes and farms and 30,000 professional employees to master technology and focus on research and development of high quality product lines. Hoa Phat also owns a variety of consumption markets, contributing to achieve foreign currency revenue and balance Vietnam’s trade balance. Export revenue in 2022 reached more than VND 31,600 billion, accounting for 22% of the Group’s total revenue. The export market is very diverse with nearly 30 countries and territories across 5 continents.</t>
  </si>
  <si>
    <t xml:space="preserve">Hoa Phat Group (HPG) has several subsidary companies in its bussiness network. Here is the list of some of them: </t>
  </si>
  <si>
    <t>Iron &amp; Steel</t>
  </si>
  <si>
    <t>1. Hoa Phat Hung Yen Steel Co., Ltd
2. Hoa Phat Hai Duong Steel JSC
3. Hoa Phat Dung Quat Steel JSC</t>
  </si>
  <si>
    <t>Steel Products</t>
  </si>
  <si>
    <t>1. Hoa Phat Steel Pipe Co., Ltd
2. Hoa Phat Steel Sheet Co., Ltd
3. Hoa Phat Metal Producing Co., Ltd</t>
  </si>
  <si>
    <t>1. Hoa Phat Hung Yen Feeds Co., Ltd
2. Hoa Phat Trading Co., Ltd
3. Hoa Phat Poultry Co., Ltd
4. Hoa Phat Development of Livestock JSC</t>
  </si>
  <si>
    <t>Real Estate</t>
  </si>
  <si>
    <t>1. Hoa Phat Urban Development and Construction JSC,
2. Hoa Phat Sai Gon Real Estate Development JSC
3.  Phat Ha Noi Real Estate Development JSC</t>
  </si>
  <si>
    <t>Home Applicances</t>
  </si>
  <si>
    <t>1. Hoa Phat Refrigeration Engineering Co., Ltd
2. Hoa Phat Ha Nam Home Appliances JSC
3. Hoa Phat Phu My Refrigeration Engineering JSC</t>
  </si>
  <si>
    <t>HPG's Organization stucture</t>
  </si>
  <si>
    <t>1. Chairman: Mr. Tran Dinh Long
2. Vice Presidents: Mr. Tran Tuan Duong, Mr. Nguyen Manh Tuan and Mr.  Gia Cuong
3. The remaining 3 members of the Board of Directors include: Mr. Hoang Quang Viet, Mr. Nguyen Viet Thang and Mr. Nguyen Ngoc Quang 
4. General Director: Mr. Nguyen Viet Thang
5. Deputy General Director: Ms. Nguyen Thi Thao Nguyen
6. Chief Financial Officer: Ms. Pham Thi Kim Oanh
7. Chief Accountant: Ms. Pham Thi Kim Oanh
8. Head of the Supervisory Board: Ms. Bui Thi Hai Van</t>
  </si>
  <si>
    <t>HPG's SWOT</t>
  </si>
  <si>
    <t>Opportunities</t>
  </si>
  <si>
    <t>Threats</t>
  </si>
  <si>
    <t>1. Located in Dung Quat Economic Zone with a special strategic location
2. Vietnam's political economy is relatively stable and developed.
3. Vietnam strengthens international economic integration, removing threatening trade barriers
4. Increase transparency in production business activities
5. Develop internet, logistics and e-commerce infrastructure, reducing tariff impacts</t>
  </si>
  <si>
    <t>1. Exchange rate fluctuations
2. The level of competition with competitors is still high
3. The company's environmental protection issue is still controversial
4. Cheap steel products from China distort the market</t>
  </si>
  <si>
    <t>Strenght</t>
  </si>
  <si>
    <t>Weak</t>
  </si>
  <si>
    <t>1. Optimized equipment infrastructure and production technology
2. Diverse, high quality, competitive products
3. Professional production and business management process system
4. Exclusive and diverse raw material sources
5. Strong finances and not stormy market6. Use capital effectively for production
7. Good, dynamic and highly knowledgeable human resources
8. The marketing mix system is synchronized.
9. Modern, proactive and creative company culture</t>
  </si>
  <si>
    <t>1. Still depends on the price of input materials and the price of finished steel products in the world
2. Too large production capacity poses the risk of oversupply in the short term.
3. Hoa Phat Dung Quat's HRC hot rolled steel coil products are new to the market and need to improve their quality, image and position in the hearts of consumers.</t>
  </si>
  <si>
    <t>HORIZONTAL ANALYSIS</t>
  </si>
  <si>
    <t>VERTICAL ANALYIS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</si>
</sst>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1">
    <numFmt numFmtId="41" formatCode="_(* #,##0_);_(* \(#,##0\);_(* &quot;-&quot;_);_(@_)"/>
    <numFmt numFmtId="43" formatCode="_(* #,##0.00_);_(* \(#,##0.00\);_(* &quot;-&quot;??_);_(@_)"/>
    <numFmt numFmtId="164" formatCode="#,##0.0\ \T"/>
    <numFmt numFmtId="165" formatCode="0.0%"/>
    <numFmt numFmtId="166" formatCode="_(* #,##0_);_(* \(#,##0\);_(* &quot;-&quot;??_);_(@_)"/>
    <numFmt numFmtId="167" formatCode="_(* #,##0.0_);_(* \(#,##0.0\);_(* &quot;-&quot;??_);_(@_)"/>
    <numFmt numFmtId="168" formatCode="General;\-General;;"/>
    <numFmt numFmtId="169" formatCode="#,##0.0"/>
    <numFmt numFmtId="170" formatCode="#,##0;\(#,##0\)"/>
    <numFmt numFmtId="171" formatCode="0.0"/>
    <numFmt numFmtId="172" formatCode="_(* #,##0%_);_(* \(#,##0%\);_(* &quot;-&quot;??_);_(@_)"/>
  </numFmts>
  <fonts count="77" x14ac:knownFonts="1">
    <font>
      <sz val="11"/>
      <color theme="1"/>
      <name val="Arial"/>
      <family val="2"/>
      <scheme val="minor"/>
    </font>
    <font>
      <sz val="11"/>
      <color theme="1"/>
      <name val="Arial"/>
      <family val="2"/>
      <scheme val="minor"/>
    </font>
    <font>
      <sz val="8"/>
      <color theme="1"/>
      <name val="Trebuchet MS"/>
      <family val="2"/>
    </font>
    <font>
      <b/>
      <sz val="11"/>
      <color rgb="FFFFFFFF"/>
      <name val="Calibri"/>
      <family val="2"/>
    </font>
    <font>
      <sz val="8"/>
      <color theme="0" tint="-0.499984740745262"/>
      <name val="Trebuchet MS"/>
      <family val="2"/>
    </font>
    <font>
      <b/>
      <sz val="12"/>
      <color rgb="FF1F497D"/>
      <name val="Times New Roman"/>
      <family val="1"/>
    </font>
    <font>
      <sz val="12"/>
      <color rgb="FF1F497D"/>
      <name val="Times New Roman"/>
      <family val="1"/>
    </font>
    <font>
      <u/>
      <sz val="11"/>
      <color rgb="FF0000FF"/>
      <name val="Calibri"/>
      <family val="2"/>
    </font>
    <font>
      <sz val="11"/>
      <color rgb="FF1F497D"/>
      <name val="Times New Roman"/>
      <family val="1"/>
    </font>
    <font>
      <sz val="11"/>
      <color theme="1"/>
      <name val="Trebuchet MS"/>
      <family val="2"/>
    </font>
    <font>
      <u/>
      <sz val="11"/>
      <color theme="10"/>
      <name val="Arial"/>
      <family val="2"/>
      <scheme val="minor"/>
    </font>
    <font>
      <b/>
      <sz val="12"/>
      <color rgb="FF1F497D"/>
      <name val="Arial"/>
      <family val="2"/>
    </font>
    <font>
      <u/>
      <sz val="11"/>
      <color theme="10"/>
      <name val="Arial"/>
      <family val="2"/>
    </font>
    <font>
      <b/>
      <sz val="8"/>
      <color rgb="FFFFFFFF"/>
      <name val="Trebuchet MS"/>
      <family val="2"/>
    </font>
    <font>
      <i/>
      <sz val="8"/>
      <color theme="1"/>
      <name val="Trebuchet MS"/>
      <family val="2"/>
    </font>
    <font>
      <b/>
      <sz val="8"/>
      <color theme="4" tint="-0.249977111117893"/>
      <name val="Trebuchet MS"/>
      <family val="2"/>
    </font>
    <font>
      <sz val="8"/>
      <color theme="4" tint="-0.249977111117893"/>
      <name val="Trebuchet MS"/>
      <family val="2"/>
    </font>
    <font>
      <sz val="10"/>
      <color theme="1"/>
      <name val="Arial"/>
      <family val="2"/>
    </font>
    <font>
      <b/>
      <sz val="10"/>
      <color theme="4" tint="-0.249977111117893"/>
      <name val="Arial"/>
      <family val="2"/>
    </font>
    <font>
      <sz val="10"/>
      <color theme="4" tint="-0.249977111117893"/>
      <name val="Arial"/>
      <family val="2"/>
    </font>
    <font>
      <sz val="11"/>
      <color theme="1"/>
      <name val="Arial"/>
      <family val="2"/>
    </font>
    <font>
      <b/>
      <sz val="11"/>
      <color theme="4" tint="-0.249977111117893"/>
      <name val="Arial"/>
      <family val="2"/>
      <scheme val="minor"/>
    </font>
    <font>
      <sz val="8"/>
      <color rgb="FF000000"/>
      <name val="Trebuchet MS"/>
      <family val="2"/>
    </font>
    <font>
      <sz val="10"/>
      <color theme="1"/>
      <name val="Arial"/>
      <family val="2"/>
      <scheme val="minor"/>
    </font>
    <font>
      <b/>
      <sz val="10"/>
      <color theme="1"/>
      <name val="Arial"/>
      <family val="2"/>
      <scheme val="minor"/>
    </font>
    <font>
      <sz val="11"/>
      <color rgb="FF305496"/>
      <name val="Arial"/>
      <family val="2"/>
      <scheme val="minor"/>
    </font>
    <font>
      <b/>
      <sz val="10"/>
      <color rgb="FF000000"/>
      <name val="Calibri"/>
      <family val="2"/>
    </font>
    <font>
      <sz val="10"/>
      <color rgb="FF000000"/>
      <name val="Calibri"/>
      <family val="2"/>
    </font>
    <font>
      <sz val="8"/>
      <color rgb="FF000000"/>
      <name val="Segoe UI"/>
      <charset val="1"/>
    </font>
    <font>
      <b/>
      <u/>
      <sz val="10"/>
      <color rgb="FF000000"/>
      <name val="Calibri"/>
      <family val="2"/>
    </font>
    <font>
      <b/>
      <sz val="15"/>
      <color theme="3"/>
      <name val="Arial"/>
      <family val="2"/>
      <scheme val="minor"/>
    </font>
    <font>
      <b/>
      <sz val="22"/>
      <color rgb="FFFFFFFF"/>
      <name val="Arial"/>
      <family val="2"/>
      <scheme val="minor"/>
    </font>
    <font>
      <sz val="22"/>
      <color theme="1"/>
      <name val="Arial"/>
      <family val="2"/>
      <scheme val="minor"/>
    </font>
    <font>
      <b/>
      <sz val="48"/>
      <color theme="0"/>
      <name val="Times New Roman"/>
      <family val="1"/>
    </font>
    <font>
      <b/>
      <sz val="18"/>
      <color rgb="FFFFFFFF"/>
      <name val="Arial"/>
      <family val="2"/>
      <scheme val="minor"/>
    </font>
    <font>
      <b/>
      <sz val="18"/>
      <color theme="0"/>
      <name val="Arial"/>
      <family val="2"/>
      <scheme val="minor"/>
    </font>
    <font>
      <b/>
      <sz val="18"/>
      <color theme="1"/>
      <name val="Arial"/>
      <family val="2"/>
      <scheme val="minor"/>
    </font>
    <font>
      <sz val="18"/>
      <color theme="1"/>
      <name val="Arial"/>
      <family val="2"/>
      <scheme val="minor"/>
    </font>
    <font>
      <sz val="18"/>
      <color theme="0" tint="-0.499984740745262"/>
      <name val="Arial"/>
      <family val="2"/>
      <scheme val="minor"/>
    </font>
    <font>
      <sz val="18"/>
      <color theme="0"/>
      <name val="Arial"/>
      <family val="2"/>
      <scheme val="minor"/>
    </font>
    <font>
      <i/>
      <sz val="18"/>
      <color theme="1"/>
      <name val="Arial"/>
      <family val="2"/>
      <scheme val="minor"/>
    </font>
    <font>
      <i/>
      <sz val="18"/>
      <name val="Arial"/>
      <family val="2"/>
      <scheme val="minor"/>
    </font>
    <font>
      <sz val="10"/>
      <color rgb="FF000000"/>
      <name val="Arial"/>
      <family val="2"/>
    </font>
    <font>
      <sz val="18"/>
      <color theme="1"/>
      <name val="Arial"/>
      <family val="2"/>
      <scheme val="major"/>
    </font>
    <font>
      <b/>
      <sz val="18"/>
      <color rgb="FFFFFFFF"/>
      <name val="Arial"/>
      <family val="2"/>
      <scheme val="major"/>
    </font>
    <font>
      <b/>
      <sz val="18"/>
      <color theme="0"/>
      <name val="Arial"/>
      <family val="2"/>
      <scheme val="major"/>
    </font>
    <font>
      <sz val="18"/>
      <color rgb="FF000000"/>
      <name val="Arial"/>
      <family val="2"/>
      <scheme val="major"/>
    </font>
    <font>
      <i/>
      <sz val="18"/>
      <color theme="1"/>
      <name val="Arial"/>
      <family val="2"/>
      <scheme val="major"/>
    </font>
    <font>
      <b/>
      <sz val="18"/>
      <color theme="0"/>
      <name val="Arial (Headings)"/>
    </font>
    <font>
      <sz val="18"/>
      <color theme="1"/>
      <name val="Arial (Headings)"/>
    </font>
    <font>
      <sz val="18"/>
      <color theme="1"/>
      <name val="Symbol"/>
      <charset val="2"/>
    </font>
    <font>
      <sz val="18"/>
      <color theme="1"/>
      <name val="Arial"/>
      <family val="2"/>
      <charset val="2"/>
    </font>
    <font>
      <sz val="18"/>
      <color theme="1"/>
      <name val="Arial"/>
      <family val="2"/>
      <charset val="2"/>
      <scheme val="minor"/>
    </font>
    <font>
      <i/>
      <sz val="8"/>
      <color rgb="FF000000"/>
      <name val="Trebuchet MS"/>
      <family val="2"/>
    </font>
    <font>
      <sz val="18"/>
      <color theme="10"/>
      <name val="Arial"/>
      <family val="2"/>
      <scheme val="minor"/>
    </font>
    <font>
      <b/>
      <sz val="12"/>
      <color theme="4" tint="-0.499984740745262"/>
      <name val="Arial"/>
      <family val="2"/>
    </font>
    <font>
      <b/>
      <sz val="12"/>
      <color theme="1"/>
      <name val="Arial"/>
      <family val="2"/>
    </font>
    <font>
      <sz val="12"/>
      <color theme="1"/>
      <name val="Arial"/>
      <family val="2"/>
    </font>
    <font>
      <b/>
      <sz val="14"/>
      <color rgb="FFFFFFFF"/>
      <name val="Arial"/>
      <family val="2"/>
      <scheme val="minor"/>
    </font>
    <font>
      <sz val="14"/>
      <color theme="1"/>
      <name val="Arial"/>
      <family val="2"/>
      <scheme val="minor"/>
    </font>
    <font>
      <i/>
      <sz val="14"/>
      <color theme="1"/>
      <name val="Arial"/>
      <family val="2"/>
      <scheme val="minor"/>
    </font>
    <font>
      <b/>
      <sz val="12"/>
      <color theme="0"/>
      <name val="Arial"/>
      <family val="2"/>
    </font>
    <font>
      <sz val="11"/>
      <color theme="1"/>
      <name val="Calibri"/>
      <family val="2"/>
    </font>
    <font>
      <sz val="12"/>
      <color theme="1"/>
      <name val="Arial"/>
      <family val="2"/>
      <scheme val="major"/>
    </font>
    <font>
      <b/>
      <sz val="12"/>
      <color theme="0"/>
      <name val="Arial"/>
      <family val="2"/>
      <scheme val="major"/>
    </font>
    <font>
      <b/>
      <sz val="13"/>
      <color rgb="FFF3F3F3"/>
      <name val="Arial"/>
      <family val="2"/>
      <scheme val="minor"/>
    </font>
    <font>
      <sz val="13"/>
      <color theme="1"/>
      <name val="Arial"/>
      <family val="2"/>
      <scheme val="minor"/>
    </font>
    <font>
      <sz val="13"/>
      <color theme="1"/>
      <name val="Calibri"/>
      <family val="2"/>
    </font>
    <font>
      <sz val="11"/>
      <color rgb="FFA8B6DC"/>
      <name val="Arial"/>
      <family val="2"/>
      <scheme val="minor"/>
    </font>
    <font>
      <b/>
      <sz val="13"/>
      <color theme="1"/>
      <name val="Arial"/>
      <family val="2"/>
      <scheme val="minor"/>
    </font>
    <font>
      <b/>
      <sz val="11"/>
      <name val="Calibri"/>
      <family val="2"/>
    </font>
    <font>
      <sz val="36"/>
      <color theme="0"/>
      <name val="Times New Roman"/>
      <family val="1"/>
    </font>
    <font>
      <b/>
      <sz val="13"/>
      <color theme="1"/>
      <name val="Times New Roman"/>
      <family val="1"/>
    </font>
    <font>
      <sz val="13"/>
      <color theme="1"/>
      <name val="Times New Roman"/>
      <family val="1"/>
    </font>
    <font>
      <sz val="26"/>
      <color theme="0"/>
      <name val="Times New Roman"/>
      <family val="1"/>
    </font>
    <font>
      <b/>
      <sz val="13"/>
      <color theme="0"/>
      <name val="Times New Roman"/>
      <family val="1"/>
    </font>
    <font>
      <b/>
      <sz val="14"/>
      <color theme="0"/>
      <name val="Times New Roman"/>
      <family val="1"/>
    </font>
  </fonts>
  <fills count="23">
    <fill>
      <patternFill patternType="none"/>
    </fill>
    <fill>
      <patternFill patternType="gray125"/>
    </fill>
    <fill>
      <patternFill patternType="solid">
        <fgColor theme="0"/>
        <bgColor indexed="64"/>
      </patternFill>
    </fill>
    <fill>
      <patternFill patternType="solid">
        <fgColor rgb="FF0070C0"/>
        <bgColor rgb="FF0070C0"/>
      </patternFill>
    </fill>
    <fill>
      <patternFill patternType="solid">
        <fgColor rgb="FF0070C0"/>
      </patternFill>
    </fill>
    <fill>
      <patternFill patternType="solid">
        <fgColor theme="4" tint="0.79998168889431442"/>
        <bgColor theme="4" tint="0.79998168889431442"/>
      </patternFill>
    </fill>
    <fill>
      <patternFill patternType="solid">
        <fgColor rgb="FFFFFF00"/>
        <bgColor indexed="64"/>
      </patternFill>
    </fill>
    <fill>
      <patternFill patternType="solid">
        <fgColor rgb="FFD9E1F2"/>
        <bgColor rgb="FFD9E1F2"/>
      </patternFill>
    </fill>
    <fill>
      <patternFill patternType="solid">
        <fgColor rgb="FF002060"/>
        <bgColor rgb="FF0070C0"/>
      </patternFill>
    </fill>
    <fill>
      <patternFill patternType="solid">
        <fgColor theme="4" tint="-0.249977111117893"/>
        <bgColor indexed="64"/>
      </patternFill>
    </fill>
    <fill>
      <patternFill patternType="solid">
        <fgColor rgb="FF002060"/>
        <bgColor indexed="64"/>
      </patternFill>
    </fill>
    <fill>
      <patternFill patternType="solid">
        <fgColor theme="4" tint="0.59999389629810485"/>
        <bgColor indexed="64"/>
      </patternFill>
    </fill>
    <fill>
      <patternFill patternType="solid">
        <fgColor theme="4" tint="-0.249977111117893"/>
        <bgColor rgb="FFD9EAD3"/>
      </patternFill>
    </fill>
    <fill>
      <patternFill patternType="solid">
        <fgColor theme="4" tint="0.79998168889431442"/>
        <bgColor indexed="64"/>
      </patternFill>
    </fill>
    <fill>
      <patternFill patternType="solid">
        <fgColor theme="4" tint="-0.499984740745262"/>
        <bgColor indexed="64"/>
      </patternFill>
    </fill>
    <fill>
      <patternFill patternType="solid">
        <fgColor theme="4" tint="-0.499984740745262"/>
        <bgColor rgb="FF0070C0"/>
      </patternFill>
    </fill>
    <fill>
      <patternFill patternType="solid">
        <fgColor theme="0"/>
        <bgColor rgb="FF0070C0"/>
      </patternFill>
    </fill>
    <fill>
      <patternFill patternType="solid">
        <fgColor theme="4" tint="0.39997558519241921"/>
        <bgColor indexed="64"/>
      </patternFill>
    </fill>
    <fill>
      <patternFill patternType="solid">
        <fgColor rgb="FFCFE2F3"/>
        <bgColor rgb="FFCFE2F3"/>
      </patternFill>
    </fill>
    <fill>
      <patternFill patternType="solid">
        <fgColor rgb="FF9FC5E8"/>
        <bgColor rgb="FF9FC5E8"/>
      </patternFill>
    </fill>
    <fill>
      <patternFill patternType="solid">
        <fgColor rgb="FFFFF2CC"/>
        <bgColor rgb="FFFFF2CC"/>
      </patternFill>
    </fill>
    <fill>
      <patternFill patternType="solid">
        <fgColor theme="4" tint="-0.499984740745262"/>
        <bgColor rgb="FF0B5394"/>
      </patternFill>
    </fill>
    <fill>
      <patternFill patternType="solid">
        <fgColor theme="8" tint="-0.249977111117893"/>
        <bgColor indexed="64"/>
      </patternFill>
    </fill>
  </fills>
  <borders count="185">
    <border>
      <left/>
      <right/>
      <top/>
      <bottom/>
      <diagonal/>
    </border>
    <border>
      <left style="thin">
        <color auto="1"/>
      </left>
      <right style="thin">
        <color auto="1"/>
      </right>
      <top style="thin">
        <color auto="1"/>
      </top>
      <bottom style="thin">
        <color auto="1"/>
      </bottom>
      <diagonal/>
    </border>
    <border>
      <left/>
      <right/>
      <top style="thin">
        <color theme="4"/>
      </top>
      <bottom style="thin">
        <color theme="4"/>
      </bottom>
      <diagonal/>
    </border>
    <border>
      <left/>
      <right/>
      <top/>
      <bottom style="thin">
        <color theme="4"/>
      </bottom>
      <diagonal/>
    </border>
    <border>
      <left/>
      <right/>
      <top/>
      <bottom style="thick">
        <color theme="4"/>
      </bottom>
      <diagonal/>
    </border>
    <border>
      <left style="thin">
        <color auto="1"/>
      </left>
      <right/>
      <top style="medium">
        <color indexed="64"/>
      </top>
      <bottom/>
      <diagonal/>
    </border>
    <border>
      <left style="thin">
        <color auto="1"/>
      </left>
      <right/>
      <top/>
      <bottom/>
      <diagonal/>
    </border>
    <border>
      <left style="thin">
        <color auto="1"/>
      </left>
      <right style="thin">
        <color auto="1"/>
      </right>
      <top style="thin">
        <color auto="1"/>
      </top>
      <bottom/>
      <diagonal/>
    </border>
    <border>
      <left style="thin">
        <color auto="1"/>
      </left>
      <right style="medium">
        <color indexed="64"/>
      </right>
      <top style="thin">
        <color indexed="64"/>
      </top>
      <bottom style="thin">
        <color indexed="64"/>
      </bottom>
      <diagonal/>
    </border>
    <border>
      <left style="medium">
        <color indexed="64"/>
      </left>
      <right style="dashed">
        <color indexed="64"/>
      </right>
      <top style="thin">
        <color indexed="64"/>
      </top>
      <bottom style="double">
        <color indexed="64"/>
      </bottom>
      <diagonal/>
    </border>
    <border>
      <left style="dashed">
        <color indexed="64"/>
      </left>
      <right style="dashed">
        <color indexed="64"/>
      </right>
      <top style="thin">
        <color indexed="64"/>
      </top>
      <bottom style="double">
        <color indexed="64"/>
      </bottom>
      <diagonal/>
    </border>
    <border>
      <left style="dashed">
        <color indexed="64"/>
      </left>
      <right style="medium">
        <color indexed="64"/>
      </right>
      <top style="thin">
        <color indexed="64"/>
      </top>
      <bottom style="double">
        <color indexed="64"/>
      </bottom>
      <diagonal/>
    </border>
    <border>
      <left style="medium">
        <color indexed="64"/>
      </left>
      <right style="dashed">
        <color indexed="64"/>
      </right>
      <top/>
      <bottom style="double">
        <color indexed="64"/>
      </bottom>
      <diagonal/>
    </border>
    <border>
      <left style="dashed">
        <color indexed="64"/>
      </left>
      <right style="dashed">
        <color indexed="64"/>
      </right>
      <top/>
      <bottom style="double">
        <color indexed="64"/>
      </bottom>
      <diagonal/>
    </border>
    <border>
      <left style="dashed">
        <color indexed="64"/>
      </left>
      <right style="medium">
        <color indexed="64"/>
      </right>
      <top/>
      <bottom style="double">
        <color indexed="64"/>
      </bottom>
      <diagonal/>
    </border>
    <border>
      <left style="medium">
        <color indexed="64"/>
      </left>
      <right style="dashed">
        <color indexed="64"/>
      </right>
      <top style="dashed">
        <color indexed="64"/>
      </top>
      <bottom style="dashed">
        <color indexed="64"/>
      </bottom>
      <diagonal/>
    </border>
    <border>
      <left style="dashed">
        <color indexed="64"/>
      </left>
      <right style="dashed">
        <color indexed="64"/>
      </right>
      <top style="dashed">
        <color indexed="64"/>
      </top>
      <bottom style="dashed">
        <color indexed="64"/>
      </bottom>
      <diagonal/>
    </border>
    <border>
      <left style="dashed">
        <color indexed="64"/>
      </left>
      <right style="medium">
        <color indexed="64"/>
      </right>
      <top style="dashed">
        <color indexed="64"/>
      </top>
      <bottom style="dashed">
        <color indexed="64"/>
      </bottom>
      <diagonal/>
    </border>
    <border>
      <left style="medium">
        <color indexed="64"/>
      </left>
      <right style="dashed">
        <color indexed="64"/>
      </right>
      <top style="dashed">
        <color indexed="64"/>
      </top>
      <bottom style="double">
        <color indexed="64"/>
      </bottom>
      <diagonal/>
    </border>
    <border>
      <left style="dashed">
        <color indexed="64"/>
      </left>
      <right style="dashed">
        <color indexed="64"/>
      </right>
      <top style="dashed">
        <color indexed="64"/>
      </top>
      <bottom style="double">
        <color indexed="64"/>
      </bottom>
      <diagonal/>
    </border>
    <border>
      <left style="dashed">
        <color indexed="64"/>
      </left>
      <right style="medium">
        <color indexed="64"/>
      </right>
      <top style="dashed">
        <color indexed="64"/>
      </top>
      <bottom style="double">
        <color indexed="64"/>
      </bottom>
      <diagonal/>
    </border>
    <border>
      <left style="medium">
        <color indexed="64"/>
      </left>
      <right style="dashed">
        <color indexed="64"/>
      </right>
      <top/>
      <bottom style="medium">
        <color indexed="64"/>
      </bottom>
      <diagonal/>
    </border>
    <border>
      <left style="dashed">
        <color indexed="64"/>
      </left>
      <right style="dashed">
        <color indexed="64"/>
      </right>
      <top/>
      <bottom style="medium">
        <color indexed="64"/>
      </bottom>
      <diagonal/>
    </border>
    <border>
      <left style="dashed">
        <color indexed="64"/>
      </left>
      <right style="medium">
        <color indexed="64"/>
      </right>
      <top/>
      <bottom style="medium">
        <color indexed="64"/>
      </bottom>
      <diagonal/>
    </border>
    <border>
      <left style="medium">
        <color indexed="64"/>
      </left>
      <right style="dashed">
        <color indexed="64"/>
      </right>
      <top style="double">
        <color indexed="64"/>
      </top>
      <bottom style="double">
        <color indexed="64"/>
      </bottom>
      <diagonal/>
    </border>
    <border>
      <left style="dashed">
        <color indexed="64"/>
      </left>
      <right style="dashed">
        <color indexed="64"/>
      </right>
      <top style="double">
        <color indexed="64"/>
      </top>
      <bottom style="double">
        <color indexed="64"/>
      </bottom>
      <diagonal/>
    </border>
    <border>
      <left style="dashed">
        <color indexed="64"/>
      </left>
      <right style="medium">
        <color indexed="64"/>
      </right>
      <top style="double">
        <color indexed="64"/>
      </top>
      <bottom style="double">
        <color indexed="64"/>
      </bottom>
      <diagonal/>
    </border>
    <border>
      <left style="medium">
        <color indexed="64"/>
      </left>
      <right/>
      <top style="dashed">
        <color indexed="64"/>
      </top>
      <bottom style="double">
        <color indexed="64"/>
      </bottom>
      <diagonal/>
    </border>
    <border>
      <left/>
      <right/>
      <top style="dashed">
        <color indexed="64"/>
      </top>
      <bottom style="double">
        <color indexed="64"/>
      </bottom>
      <diagonal/>
    </border>
    <border>
      <left/>
      <right style="medium">
        <color indexed="64"/>
      </right>
      <top style="dashed">
        <color indexed="64"/>
      </top>
      <bottom style="double">
        <color indexed="64"/>
      </bottom>
      <diagonal/>
    </border>
    <border>
      <left/>
      <right style="medium">
        <color indexed="64"/>
      </right>
      <top/>
      <bottom style="dashed">
        <color indexed="64"/>
      </bottom>
      <diagonal/>
    </border>
    <border>
      <left style="medium">
        <color indexed="64"/>
      </left>
      <right style="thin">
        <color auto="1"/>
      </right>
      <top/>
      <bottom style="medium">
        <color indexed="64"/>
      </bottom>
      <diagonal/>
    </border>
    <border>
      <left style="thin">
        <color auto="1"/>
      </left>
      <right style="thin">
        <color auto="1"/>
      </right>
      <top/>
      <bottom style="medium">
        <color indexed="64"/>
      </bottom>
      <diagonal/>
    </border>
    <border>
      <left style="thin">
        <color auto="1"/>
      </left>
      <right style="medium">
        <color indexed="64"/>
      </right>
      <top/>
      <bottom style="medium">
        <color indexed="64"/>
      </bottom>
      <diagonal/>
    </border>
    <border>
      <left style="medium">
        <color indexed="64"/>
      </left>
      <right style="dashed">
        <color indexed="64"/>
      </right>
      <top style="medium">
        <color indexed="64"/>
      </top>
      <bottom style="dashed">
        <color indexed="64"/>
      </bottom>
      <diagonal/>
    </border>
    <border>
      <left style="dashed">
        <color indexed="64"/>
      </left>
      <right style="dashed">
        <color indexed="64"/>
      </right>
      <top style="medium">
        <color indexed="64"/>
      </top>
      <bottom style="dashed">
        <color indexed="64"/>
      </bottom>
      <diagonal/>
    </border>
    <border>
      <left style="dashed">
        <color indexed="64"/>
      </left>
      <right style="medium">
        <color indexed="64"/>
      </right>
      <top style="medium">
        <color indexed="64"/>
      </top>
      <bottom style="dashed">
        <color indexed="64"/>
      </bottom>
      <diagonal/>
    </border>
    <border>
      <left style="dashed">
        <color indexed="64"/>
      </left>
      <right/>
      <top style="medium">
        <color indexed="64"/>
      </top>
      <bottom style="dashed">
        <color indexed="64"/>
      </bottom>
      <diagonal/>
    </border>
    <border>
      <left style="dashed">
        <color indexed="64"/>
      </left>
      <right/>
      <top style="dashed">
        <color indexed="64"/>
      </top>
      <bottom style="dashed">
        <color indexed="64"/>
      </bottom>
      <diagonal/>
    </border>
    <border>
      <left style="dashed">
        <color indexed="64"/>
      </left>
      <right style="medium">
        <color indexed="64"/>
      </right>
      <top style="dashed">
        <color indexed="64"/>
      </top>
      <bottom style="medium">
        <color indexed="64"/>
      </bottom>
      <diagonal/>
    </border>
    <border>
      <left style="medium">
        <color indexed="64"/>
      </left>
      <right style="thin">
        <color theme="4" tint="0.59999389629810485"/>
      </right>
      <top style="thin">
        <color theme="4" tint="0.59999389629810485"/>
      </top>
      <bottom/>
      <diagonal/>
    </border>
    <border>
      <left style="thin">
        <color theme="4" tint="0.59999389629810485"/>
      </left>
      <right style="thin">
        <color theme="4" tint="0.59999389629810485"/>
      </right>
      <top style="thin">
        <color theme="4" tint="0.59999389629810485"/>
      </top>
      <bottom/>
      <diagonal/>
    </border>
    <border>
      <left style="thin">
        <color theme="4" tint="0.59999389629810485"/>
      </left>
      <right style="medium">
        <color indexed="64"/>
      </right>
      <top style="thin">
        <color theme="4" tint="0.59999389629810485"/>
      </top>
      <bottom/>
      <diagonal/>
    </border>
    <border>
      <left style="medium">
        <color indexed="64"/>
      </left>
      <right style="dashed">
        <color indexed="64"/>
      </right>
      <top style="medium">
        <color indexed="64"/>
      </top>
      <bottom style="medium">
        <color indexed="64"/>
      </bottom>
      <diagonal/>
    </border>
    <border>
      <left style="dashed">
        <color indexed="64"/>
      </left>
      <right style="dashed">
        <color indexed="64"/>
      </right>
      <top style="medium">
        <color indexed="64"/>
      </top>
      <bottom style="medium">
        <color indexed="64"/>
      </bottom>
      <diagonal/>
    </border>
    <border>
      <left style="dashed">
        <color indexed="64"/>
      </left>
      <right style="medium">
        <color indexed="64"/>
      </right>
      <top style="medium">
        <color indexed="64"/>
      </top>
      <bottom style="medium">
        <color indexed="64"/>
      </bottom>
      <diagonal/>
    </border>
    <border>
      <left/>
      <right style="thin">
        <color indexed="64"/>
      </right>
      <top style="thin">
        <color indexed="64"/>
      </top>
      <bottom/>
      <diagonal/>
    </border>
    <border>
      <left/>
      <right style="thin">
        <color indexed="64"/>
      </right>
      <top/>
      <bottom/>
      <diagonal/>
    </border>
    <border>
      <left/>
      <right style="thin">
        <color indexed="64"/>
      </right>
      <top/>
      <bottom style="thin">
        <color indexed="64"/>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thin">
        <color auto="1"/>
      </left>
      <right style="thin">
        <color auto="1"/>
      </right>
      <top style="thin">
        <color auto="1"/>
      </top>
      <bottom style="hair">
        <color indexed="64"/>
      </bottom>
      <diagonal/>
    </border>
    <border>
      <left style="thin">
        <color auto="1"/>
      </left>
      <right style="thin">
        <color auto="1"/>
      </right>
      <top style="hair">
        <color indexed="64"/>
      </top>
      <bottom style="thin">
        <color auto="1"/>
      </bottom>
      <diagonal/>
    </border>
    <border>
      <left style="thin">
        <color indexed="64"/>
      </left>
      <right style="thin">
        <color indexed="64"/>
      </right>
      <top style="hair">
        <color indexed="64"/>
      </top>
      <bottom style="hair">
        <color indexed="64"/>
      </bottom>
      <diagonal/>
    </border>
    <border>
      <left style="thin">
        <color auto="1"/>
      </left>
      <right style="thin">
        <color auto="1"/>
      </right>
      <top style="hair">
        <color indexed="64"/>
      </top>
      <bottom/>
      <diagonal/>
    </border>
    <border>
      <left style="thin">
        <color indexed="64"/>
      </left>
      <right/>
      <top style="hair">
        <color indexed="64"/>
      </top>
      <bottom style="hair">
        <color indexed="64"/>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dashed">
        <color indexed="64"/>
      </right>
      <top style="medium">
        <color indexed="64"/>
      </top>
      <bottom style="dashed">
        <color indexed="64"/>
      </bottom>
      <diagonal/>
    </border>
    <border>
      <left style="medium">
        <color indexed="64"/>
      </left>
      <right/>
      <top/>
      <bottom/>
      <diagonal/>
    </border>
    <border>
      <left/>
      <right style="medium">
        <color indexed="64"/>
      </right>
      <top style="dashed">
        <color indexed="64"/>
      </top>
      <bottom style="dashed">
        <color indexed="64"/>
      </bottom>
      <diagonal/>
    </border>
    <border>
      <left/>
      <right style="medium">
        <color indexed="64"/>
      </right>
      <top style="dashed">
        <color indexed="64"/>
      </top>
      <bottom/>
      <diagonal/>
    </border>
    <border>
      <left/>
      <right/>
      <top/>
      <bottom style="dotted">
        <color indexed="64"/>
      </bottom>
      <diagonal/>
    </border>
    <border>
      <left/>
      <right/>
      <top style="dashed">
        <color indexed="64"/>
      </top>
      <bottom style="dashed">
        <color indexed="64"/>
      </bottom>
      <diagonal/>
    </border>
    <border>
      <left style="medium">
        <color indexed="64"/>
      </left>
      <right style="dotted">
        <color indexed="64"/>
      </right>
      <top style="medium">
        <color indexed="64"/>
      </top>
      <bottom style="dashed">
        <color indexed="64"/>
      </bottom>
      <diagonal/>
    </border>
    <border>
      <left style="medium">
        <color indexed="64"/>
      </left>
      <right style="dotted">
        <color indexed="64"/>
      </right>
      <top style="dashed">
        <color indexed="64"/>
      </top>
      <bottom style="dashed">
        <color indexed="64"/>
      </bottom>
      <diagonal/>
    </border>
    <border>
      <left/>
      <right style="dashed">
        <color indexed="64"/>
      </right>
      <top style="dashed">
        <color indexed="64"/>
      </top>
      <bottom style="medium">
        <color indexed="64"/>
      </bottom>
      <diagonal/>
    </border>
    <border>
      <left style="medium">
        <color indexed="64"/>
      </left>
      <right style="dotted">
        <color indexed="64"/>
      </right>
      <top/>
      <bottom style="dashed">
        <color indexed="64"/>
      </bottom>
      <diagonal/>
    </border>
    <border>
      <left style="medium">
        <color indexed="64"/>
      </left>
      <right style="dotted">
        <color indexed="64"/>
      </right>
      <top style="dashed">
        <color indexed="64"/>
      </top>
      <bottom style="medium">
        <color indexed="64"/>
      </bottom>
      <diagonal/>
    </border>
    <border>
      <left/>
      <right style="dotted">
        <color indexed="64"/>
      </right>
      <top style="medium">
        <color indexed="64"/>
      </top>
      <bottom style="dotted">
        <color indexed="64"/>
      </bottom>
      <diagonal/>
    </border>
    <border>
      <left/>
      <right style="dotted">
        <color indexed="64"/>
      </right>
      <top/>
      <bottom style="dashed">
        <color indexed="64"/>
      </bottom>
      <diagonal/>
    </border>
    <border>
      <left style="medium">
        <color indexed="64"/>
      </left>
      <right style="dotted">
        <color indexed="64"/>
      </right>
      <top style="dashed">
        <color indexed="64"/>
      </top>
      <bottom style="thin">
        <color indexed="64"/>
      </bottom>
      <diagonal/>
    </border>
    <border>
      <left style="dotted">
        <color indexed="64"/>
      </left>
      <right style="dotted">
        <color indexed="64"/>
      </right>
      <top style="medium">
        <color indexed="64"/>
      </top>
      <bottom style="dashed">
        <color indexed="64"/>
      </bottom>
      <diagonal/>
    </border>
    <border>
      <left style="dotted">
        <color indexed="64"/>
      </left>
      <right style="dotted">
        <color indexed="64"/>
      </right>
      <top style="dashed">
        <color indexed="64"/>
      </top>
      <bottom style="dashed">
        <color indexed="64"/>
      </bottom>
      <diagonal/>
    </border>
    <border>
      <left style="dotted">
        <color indexed="64"/>
      </left>
      <right style="dotted">
        <color indexed="64"/>
      </right>
      <top style="dashed">
        <color indexed="64"/>
      </top>
      <bottom style="medium">
        <color indexed="64"/>
      </bottom>
      <diagonal/>
    </border>
    <border>
      <left/>
      <right style="dotted">
        <color indexed="64"/>
      </right>
      <top style="dashed">
        <color indexed="64"/>
      </top>
      <bottom style="medium">
        <color indexed="64"/>
      </bottom>
      <diagonal/>
    </border>
    <border>
      <left style="medium">
        <color indexed="64"/>
      </left>
      <right style="dotted">
        <color indexed="64"/>
      </right>
      <top style="dashed">
        <color indexed="64"/>
      </top>
      <bottom style="dotted">
        <color indexed="64"/>
      </bottom>
      <diagonal/>
    </border>
    <border>
      <left/>
      <right style="dotted">
        <color indexed="64"/>
      </right>
      <top style="dashed">
        <color indexed="64"/>
      </top>
      <bottom style="dashed">
        <color indexed="64"/>
      </bottom>
      <diagonal/>
    </border>
    <border>
      <left style="dotted">
        <color indexed="64"/>
      </left>
      <right style="dotted">
        <color indexed="64"/>
      </right>
      <top/>
      <bottom/>
      <diagonal/>
    </border>
    <border>
      <left style="dashed">
        <color indexed="64"/>
      </left>
      <right style="dotted">
        <color indexed="64"/>
      </right>
      <top style="dashed">
        <color indexed="64"/>
      </top>
      <bottom style="dashed">
        <color indexed="64"/>
      </bottom>
      <diagonal/>
    </border>
    <border>
      <left style="dotted">
        <color indexed="64"/>
      </left>
      <right style="medium">
        <color indexed="64"/>
      </right>
      <top style="dashed">
        <color indexed="64"/>
      </top>
      <bottom style="medium">
        <color indexed="64"/>
      </bottom>
      <diagonal/>
    </border>
    <border>
      <left/>
      <right/>
      <top style="dashed">
        <color indexed="64"/>
      </top>
      <bottom style="medium">
        <color indexed="64"/>
      </bottom>
      <diagonal/>
    </border>
    <border>
      <left style="dotted">
        <color indexed="64"/>
      </left>
      <right/>
      <top style="dashed">
        <color indexed="64"/>
      </top>
      <bottom style="medium">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medium">
        <color auto="1"/>
      </left>
      <right style="thin">
        <color auto="1"/>
      </right>
      <top style="thin">
        <color auto="1"/>
      </top>
      <bottom style="medium">
        <color auto="1"/>
      </bottom>
      <diagonal/>
    </border>
    <border>
      <left style="thin">
        <color auto="1"/>
      </left>
      <right style="thin">
        <color auto="1"/>
      </right>
      <top style="thin">
        <color auto="1"/>
      </top>
      <bottom style="medium">
        <color auto="1"/>
      </bottom>
      <diagonal/>
    </border>
    <border>
      <left style="thin">
        <color auto="1"/>
      </left>
      <right style="medium">
        <color auto="1"/>
      </right>
      <top style="thin">
        <color auto="1"/>
      </top>
      <bottom style="medium">
        <color auto="1"/>
      </bottom>
      <diagonal/>
    </border>
    <border>
      <left/>
      <right style="thin">
        <color indexed="64"/>
      </right>
      <top style="hair">
        <color indexed="64"/>
      </top>
      <bottom style="hair">
        <color indexed="64"/>
      </bottom>
      <diagonal/>
    </border>
    <border>
      <left style="thin">
        <color indexed="64"/>
      </left>
      <right style="thin">
        <color indexed="64"/>
      </right>
      <top/>
      <bottom style="hair">
        <color indexed="64"/>
      </bottom>
      <diagonal/>
    </border>
    <border>
      <left style="thin">
        <color indexed="64"/>
      </left>
      <right style="thin">
        <color indexed="64"/>
      </right>
      <top style="dotted">
        <color indexed="64"/>
      </top>
      <bottom style="dotted">
        <color indexed="64"/>
      </bottom>
      <diagonal/>
    </border>
    <border>
      <left style="thin">
        <color indexed="64"/>
      </left>
      <right style="thin">
        <color indexed="64"/>
      </right>
      <top style="hair">
        <color indexed="64"/>
      </top>
      <bottom style="dotted">
        <color indexed="64"/>
      </bottom>
      <diagonal/>
    </border>
    <border>
      <left style="thin">
        <color indexed="64"/>
      </left>
      <right/>
      <top style="thin">
        <color indexed="64"/>
      </top>
      <bottom/>
      <diagonal/>
    </border>
    <border>
      <left style="thin">
        <color indexed="64"/>
      </left>
      <right style="thin">
        <color indexed="64"/>
      </right>
      <top style="dotted">
        <color indexed="64"/>
      </top>
      <bottom/>
      <diagonal/>
    </border>
    <border>
      <left/>
      <right style="thin">
        <color indexed="64"/>
      </right>
      <top style="hair">
        <color indexed="64"/>
      </top>
      <bottom/>
      <diagonal/>
    </border>
    <border>
      <left style="thin">
        <color indexed="64"/>
      </left>
      <right style="thin">
        <color indexed="64"/>
      </right>
      <top/>
      <bottom style="dotted">
        <color indexed="64"/>
      </bottom>
      <diagonal/>
    </border>
    <border>
      <left/>
      <right/>
      <top style="thin">
        <color indexed="64"/>
      </top>
      <bottom/>
      <diagonal/>
    </border>
    <border>
      <left style="thin">
        <color theme="1"/>
      </left>
      <right style="thin">
        <color indexed="64"/>
      </right>
      <top style="thin">
        <color theme="1"/>
      </top>
      <bottom/>
      <diagonal/>
    </border>
    <border>
      <left style="thin">
        <color theme="1"/>
      </left>
      <right style="thin">
        <color indexed="64"/>
      </right>
      <top/>
      <bottom/>
      <diagonal/>
    </border>
    <border>
      <left style="thin">
        <color theme="1"/>
      </left>
      <right style="thin">
        <color indexed="64"/>
      </right>
      <top/>
      <bottom style="thin">
        <color theme="1"/>
      </bottom>
      <diagonal/>
    </border>
    <border>
      <left style="thin">
        <color theme="1"/>
      </left>
      <right style="thin">
        <color theme="1"/>
      </right>
      <top/>
      <bottom/>
      <diagonal/>
    </border>
    <border>
      <left style="thin">
        <color theme="1"/>
      </left>
      <right style="thin">
        <color theme="1"/>
      </right>
      <top/>
      <bottom style="thin">
        <color theme="1"/>
      </bottom>
      <diagonal/>
    </border>
    <border>
      <left style="thin">
        <color theme="1"/>
      </left>
      <right/>
      <top/>
      <bottom style="thin">
        <color theme="1"/>
      </bottom>
      <diagonal/>
    </border>
    <border>
      <left/>
      <right/>
      <top style="thin">
        <color theme="1"/>
      </top>
      <bottom/>
      <diagonal/>
    </border>
    <border>
      <left style="thin">
        <color theme="1"/>
      </left>
      <right style="thin">
        <color indexed="64"/>
      </right>
      <top/>
      <bottom style="hair">
        <color theme="1"/>
      </bottom>
      <diagonal/>
    </border>
    <border>
      <left style="thin">
        <color theme="1"/>
      </left>
      <right/>
      <top/>
      <bottom/>
      <diagonal/>
    </border>
    <border>
      <left/>
      <right/>
      <top style="thin">
        <color theme="1"/>
      </top>
      <bottom style="thin">
        <color theme="1"/>
      </bottom>
      <diagonal/>
    </border>
    <border>
      <left style="thin">
        <color auto="1"/>
      </left>
      <right style="thin">
        <color auto="1"/>
      </right>
      <top style="hair">
        <color indexed="64"/>
      </top>
      <bottom style="hair">
        <color theme="6"/>
      </bottom>
      <diagonal/>
    </border>
    <border>
      <left style="medium">
        <color theme="1"/>
      </left>
      <right/>
      <top/>
      <bottom/>
      <diagonal/>
    </border>
    <border>
      <left/>
      <right/>
      <top/>
      <bottom style="thin">
        <color theme="1"/>
      </bottom>
      <diagonal/>
    </border>
    <border>
      <left/>
      <right style="thin">
        <color theme="1"/>
      </right>
      <top/>
      <bottom/>
      <diagonal/>
    </border>
    <border>
      <left/>
      <right style="thin">
        <color theme="1"/>
      </right>
      <top/>
      <bottom style="thin">
        <color theme="1"/>
      </bottom>
      <diagonal/>
    </border>
    <border>
      <left style="thin">
        <color theme="1"/>
      </left>
      <right style="thin">
        <color theme="1"/>
      </right>
      <top style="thin">
        <color theme="6"/>
      </top>
      <bottom style="thin">
        <color theme="1"/>
      </bottom>
      <diagonal/>
    </border>
    <border>
      <left style="thin">
        <color theme="1"/>
      </left>
      <right/>
      <top style="thin">
        <color theme="6"/>
      </top>
      <bottom style="thin">
        <color theme="1"/>
      </bottom>
      <diagonal/>
    </border>
    <border>
      <left style="thin">
        <color theme="1"/>
      </left>
      <right style="thin">
        <color theme="1"/>
      </right>
      <top style="thin">
        <color theme="1"/>
      </top>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theme="1"/>
      </left>
      <right style="thin">
        <color theme="1"/>
      </right>
      <top/>
      <bottom style="hair">
        <color theme="6"/>
      </bottom>
      <diagonal/>
    </border>
    <border>
      <left style="thin">
        <color theme="1"/>
      </left>
      <right/>
      <top/>
      <bottom style="hair">
        <color theme="6"/>
      </bottom>
      <diagonal/>
    </border>
    <border>
      <left/>
      <right/>
      <top/>
      <bottom style="hair">
        <color theme="6"/>
      </bottom>
      <diagonal/>
    </border>
    <border>
      <left/>
      <right style="thin">
        <color theme="1"/>
      </right>
      <top/>
      <bottom style="hair">
        <color theme="6"/>
      </bottom>
      <diagonal/>
    </border>
    <border>
      <left style="thin">
        <color indexed="64"/>
      </left>
      <right style="thin">
        <color indexed="64"/>
      </right>
      <top style="hair">
        <color indexed="64"/>
      </top>
      <bottom style="thin">
        <color theme="1"/>
      </bottom>
      <diagonal/>
    </border>
    <border>
      <left style="thin">
        <color indexed="64"/>
      </left>
      <right style="thin">
        <color indexed="64"/>
      </right>
      <top style="hair">
        <color theme="1"/>
      </top>
      <bottom style="hair">
        <color indexed="64"/>
      </bottom>
      <diagonal/>
    </border>
    <border>
      <left/>
      <right style="thin">
        <color indexed="64"/>
      </right>
      <top/>
      <bottom style="hair">
        <color theme="1"/>
      </bottom>
      <diagonal/>
    </border>
    <border>
      <left/>
      <right style="thin">
        <color theme="1"/>
      </right>
      <top style="hair">
        <color indexed="64"/>
      </top>
      <bottom style="thin">
        <color theme="1"/>
      </bottom>
      <diagonal/>
    </border>
    <border>
      <left/>
      <right style="thin">
        <color theme="1"/>
      </right>
      <top style="hair">
        <color theme="2" tint="-0.249977111117893"/>
      </top>
      <bottom style="thin">
        <color theme="1"/>
      </bottom>
      <diagonal/>
    </border>
    <border>
      <left style="thin">
        <color indexed="64"/>
      </left>
      <right style="thin">
        <color indexed="64"/>
      </right>
      <top style="thin">
        <color theme="1"/>
      </top>
      <bottom style="hair">
        <color indexed="64"/>
      </bottom>
      <diagonal/>
    </border>
    <border>
      <left style="thin">
        <color indexed="64"/>
      </left>
      <right style="thin">
        <color indexed="64"/>
      </right>
      <top style="hair">
        <color indexed="64"/>
      </top>
      <bottom style="hair">
        <color theme="1"/>
      </bottom>
      <diagonal/>
    </border>
    <border>
      <left style="medium">
        <color theme="1"/>
      </left>
      <right style="thin">
        <color theme="1"/>
      </right>
      <top style="medium">
        <color theme="1"/>
      </top>
      <bottom style="thin">
        <color theme="1"/>
      </bottom>
      <diagonal/>
    </border>
    <border>
      <left style="thin">
        <color theme="1"/>
      </left>
      <right style="thin">
        <color theme="1"/>
      </right>
      <top style="medium">
        <color theme="1"/>
      </top>
      <bottom style="thin">
        <color theme="1"/>
      </bottom>
      <diagonal/>
    </border>
    <border>
      <left style="thin">
        <color theme="1"/>
      </left>
      <right style="medium">
        <color theme="1"/>
      </right>
      <top style="medium">
        <color theme="1"/>
      </top>
      <bottom style="thin">
        <color theme="1"/>
      </bottom>
      <diagonal/>
    </border>
    <border>
      <left style="medium">
        <color theme="1"/>
      </left>
      <right style="thin">
        <color theme="1"/>
      </right>
      <top style="thin">
        <color theme="1"/>
      </top>
      <bottom style="thin">
        <color theme="1"/>
      </bottom>
      <diagonal/>
    </border>
    <border>
      <left style="thin">
        <color theme="1"/>
      </left>
      <right style="thin">
        <color theme="1"/>
      </right>
      <top style="thin">
        <color theme="1"/>
      </top>
      <bottom style="thin">
        <color theme="1"/>
      </bottom>
      <diagonal/>
    </border>
    <border>
      <left style="thin">
        <color theme="1"/>
      </left>
      <right style="medium">
        <color theme="1"/>
      </right>
      <top style="thin">
        <color theme="1"/>
      </top>
      <bottom style="thin">
        <color theme="1"/>
      </bottom>
      <diagonal/>
    </border>
    <border>
      <left style="medium">
        <color theme="1"/>
      </left>
      <right/>
      <top style="thin">
        <color theme="1"/>
      </top>
      <bottom/>
      <diagonal/>
    </border>
    <border>
      <left/>
      <right style="medium">
        <color theme="1"/>
      </right>
      <top style="thin">
        <color theme="1"/>
      </top>
      <bottom/>
      <diagonal/>
    </border>
    <border>
      <left/>
      <right style="medium">
        <color theme="1"/>
      </right>
      <top/>
      <bottom/>
      <diagonal/>
    </border>
    <border>
      <left style="thin">
        <color theme="1"/>
      </left>
      <right/>
      <top style="thin">
        <color theme="1"/>
      </top>
      <bottom style="thin">
        <color theme="1"/>
      </bottom>
      <diagonal/>
    </border>
    <border>
      <left/>
      <right style="medium">
        <color theme="1"/>
      </right>
      <top style="thin">
        <color theme="1"/>
      </top>
      <bottom style="thin">
        <color theme="1"/>
      </bottom>
      <diagonal/>
    </border>
    <border>
      <left style="medium">
        <color theme="1"/>
      </left>
      <right/>
      <top style="thin">
        <color theme="1"/>
      </top>
      <bottom style="thin">
        <color theme="1"/>
      </bottom>
      <diagonal/>
    </border>
    <border>
      <left/>
      <right style="thin">
        <color theme="1"/>
      </right>
      <top style="thin">
        <color theme="1"/>
      </top>
      <bottom style="thin">
        <color theme="1"/>
      </bottom>
      <diagonal/>
    </border>
    <border>
      <left style="thin">
        <color theme="1"/>
      </left>
      <right/>
      <top style="thin">
        <color theme="1"/>
      </top>
      <bottom/>
      <diagonal/>
    </border>
    <border>
      <left/>
      <right style="medium">
        <color theme="1"/>
      </right>
      <top/>
      <bottom style="thin">
        <color theme="1"/>
      </bottom>
      <diagonal/>
    </border>
    <border>
      <left/>
      <right style="thin">
        <color theme="1"/>
      </right>
      <top style="thin">
        <color theme="1"/>
      </top>
      <bottom/>
      <diagonal/>
    </border>
    <border>
      <left style="medium">
        <color theme="1"/>
      </left>
      <right/>
      <top/>
      <bottom style="thin">
        <color theme="1"/>
      </bottom>
      <diagonal/>
    </border>
    <border>
      <left style="medium">
        <color theme="1"/>
      </left>
      <right/>
      <top/>
      <bottom style="medium">
        <color theme="1"/>
      </bottom>
      <diagonal/>
    </border>
    <border>
      <left/>
      <right/>
      <top/>
      <bottom style="medium">
        <color theme="1"/>
      </bottom>
      <diagonal/>
    </border>
    <border>
      <left/>
      <right style="thin">
        <color theme="1"/>
      </right>
      <top/>
      <bottom style="medium">
        <color theme="1"/>
      </bottom>
      <diagonal/>
    </border>
    <border>
      <left style="thin">
        <color theme="1"/>
      </left>
      <right/>
      <top/>
      <bottom style="medium">
        <color theme="1"/>
      </bottom>
      <diagonal/>
    </border>
    <border>
      <left/>
      <right style="medium">
        <color theme="1"/>
      </right>
      <top/>
      <bottom style="medium">
        <color theme="1"/>
      </bottom>
      <diagonal/>
    </border>
    <border>
      <left style="medium">
        <color indexed="64"/>
      </left>
      <right/>
      <top/>
      <bottom style="dashed">
        <color indexed="64"/>
      </bottom>
      <diagonal/>
    </border>
    <border>
      <left/>
      <right/>
      <top/>
      <bottom style="dashed">
        <color indexed="64"/>
      </bottom>
      <diagonal/>
    </border>
    <border>
      <left/>
      <right style="medium">
        <color indexed="64"/>
      </right>
      <top/>
      <bottom style="double">
        <color indexed="64"/>
      </bottom>
      <diagonal/>
    </border>
    <border>
      <left style="medium">
        <color indexed="64"/>
      </left>
      <right style="dotted">
        <color indexed="64"/>
      </right>
      <top style="dashed">
        <color indexed="64"/>
      </top>
      <bottom style="double">
        <color indexed="64"/>
      </bottom>
      <diagonal/>
    </border>
    <border>
      <left/>
      <right style="dashed">
        <color indexed="64"/>
      </right>
      <top style="dashed">
        <color indexed="64"/>
      </top>
      <bottom style="dashed">
        <color indexed="64"/>
      </bottom>
      <diagonal/>
    </border>
    <border>
      <left/>
      <right style="medium">
        <color indexed="64"/>
      </right>
      <top/>
      <bottom style="medium">
        <color indexed="64"/>
      </bottom>
      <diagonal/>
    </border>
    <border>
      <left/>
      <right style="medium">
        <color indexed="64"/>
      </right>
      <top style="double">
        <color indexed="64"/>
      </top>
      <bottom style="double">
        <color indexed="64"/>
      </bottom>
      <diagonal/>
    </border>
    <border>
      <left style="dashed">
        <color indexed="64"/>
      </left>
      <right style="dotted">
        <color indexed="64"/>
      </right>
      <top/>
      <bottom style="double">
        <color indexed="64"/>
      </bottom>
      <diagonal/>
    </border>
    <border>
      <left/>
      <right style="dotted">
        <color indexed="64"/>
      </right>
      <top/>
      <bottom/>
      <diagonal/>
    </border>
    <border>
      <left style="dashed">
        <color indexed="64"/>
      </left>
      <right style="dotted">
        <color indexed="64"/>
      </right>
      <top/>
      <bottom style="medium">
        <color indexed="64"/>
      </bottom>
      <diagonal/>
    </border>
    <border>
      <left style="dashed">
        <color indexed="64"/>
      </left>
      <right style="dotted">
        <color indexed="64"/>
      </right>
      <top style="double">
        <color indexed="64"/>
      </top>
      <bottom style="double">
        <color indexed="64"/>
      </bottom>
      <diagonal/>
    </border>
    <border>
      <left style="dotted">
        <color indexed="64"/>
      </left>
      <right style="dotted">
        <color indexed="64"/>
      </right>
      <top/>
      <bottom style="double">
        <color indexed="64"/>
      </bottom>
      <diagonal/>
    </border>
    <border>
      <left style="dotted">
        <color indexed="64"/>
      </left>
      <right style="dotted">
        <color indexed="64"/>
      </right>
      <top/>
      <bottom style="medium">
        <color indexed="64"/>
      </bottom>
      <diagonal/>
    </border>
    <border>
      <left style="dotted">
        <color indexed="64"/>
      </left>
      <right style="dotted">
        <color indexed="64"/>
      </right>
      <top style="double">
        <color indexed="64"/>
      </top>
      <bottom style="double">
        <color indexed="64"/>
      </bottom>
      <diagonal/>
    </border>
    <border>
      <left style="dotted">
        <color indexed="64"/>
      </left>
      <right style="dotted">
        <color indexed="64"/>
      </right>
      <top style="dashed">
        <color indexed="64"/>
      </top>
      <bottom style="double">
        <color indexed="64"/>
      </bottom>
      <diagonal/>
    </border>
    <border>
      <left style="medium">
        <color indexed="64"/>
      </left>
      <right style="thin">
        <color auto="1"/>
      </right>
      <top style="medium">
        <color indexed="64"/>
      </top>
      <bottom/>
      <diagonal/>
    </border>
    <border>
      <left style="thin">
        <color auto="1"/>
      </left>
      <right style="thin">
        <color auto="1"/>
      </right>
      <top style="medium">
        <color indexed="64"/>
      </top>
      <bottom/>
      <diagonal/>
    </border>
    <border>
      <left style="dotted">
        <color indexed="64"/>
      </left>
      <right style="medium">
        <color indexed="64"/>
      </right>
      <top style="dashed">
        <color indexed="64"/>
      </top>
      <bottom style="dashed">
        <color indexed="64"/>
      </bottom>
      <diagonal/>
    </border>
    <border>
      <left/>
      <right style="medium">
        <color indexed="64"/>
      </right>
      <top/>
      <bottom/>
      <diagonal/>
    </border>
    <border>
      <left style="dotted">
        <color indexed="64"/>
      </left>
      <right style="medium">
        <color indexed="64"/>
      </right>
      <top style="dashed">
        <color indexed="64"/>
      </top>
      <bottom style="double">
        <color indexed="64"/>
      </bottom>
      <diagonal/>
    </border>
    <border>
      <left style="medium">
        <color indexed="64"/>
      </left>
      <right style="dotted">
        <color indexed="64"/>
      </right>
      <top/>
      <bottom style="double">
        <color indexed="64"/>
      </bottom>
      <diagonal/>
    </border>
    <border>
      <left style="medium">
        <color indexed="64"/>
      </left>
      <right style="dotted">
        <color indexed="64"/>
      </right>
      <top/>
      <bottom style="medium">
        <color indexed="64"/>
      </bottom>
      <diagonal/>
    </border>
    <border>
      <left style="medium">
        <color indexed="64"/>
      </left>
      <right style="dotted">
        <color indexed="64"/>
      </right>
      <top style="double">
        <color indexed="64"/>
      </top>
      <bottom style="double">
        <color indexed="64"/>
      </bottom>
      <diagonal/>
    </border>
    <border>
      <left style="medium">
        <color indexed="64"/>
      </left>
      <right/>
      <top style="dashed">
        <color indexed="64"/>
      </top>
      <bottom style="dashed">
        <color indexed="64"/>
      </bottom>
      <diagonal/>
    </border>
    <border>
      <left style="medium">
        <color indexed="64"/>
      </left>
      <right style="dashed">
        <color indexed="64"/>
      </right>
      <top style="dashed">
        <color indexed="64"/>
      </top>
      <bottom style="medium">
        <color indexed="64"/>
      </bottom>
      <diagonal/>
    </border>
    <border>
      <left style="dashed">
        <color indexed="64"/>
      </left>
      <right style="dashed">
        <color indexed="64"/>
      </right>
      <top style="dashed">
        <color indexed="64"/>
      </top>
      <bottom style="medium">
        <color indexed="64"/>
      </bottom>
      <diagonal/>
    </border>
    <border>
      <left style="thin">
        <color theme="1"/>
      </left>
      <right/>
      <top/>
      <bottom style="thin">
        <color indexed="64"/>
      </bottom>
      <diagonal/>
    </border>
    <border>
      <left/>
      <right/>
      <top/>
      <bottom style="thin">
        <color indexed="64"/>
      </bottom>
      <diagonal/>
    </border>
    <border>
      <left/>
      <right style="medium">
        <color theme="1"/>
      </right>
      <top/>
      <bottom style="thin">
        <color indexed="64"/>
      </bottom>
      <diagonal/>
    </border>
    <border>
      <left style="thin">
        <color theme="1"/>
      </left>
      <right style="medium">
        <color theme="1"/>
      </right>
      <top/>
      <bottom style="thin">
        <color theme="1"/>
      </bottom>
      <diagonal/>
    </border>
    <border>
      <left style="thin">
        <color indexed="64"/>
      </left>
      <right/>
      <top/>
      <bottom style="thin">
        <color indexed="64"/>
      </bottom>
      <diagonal/>
    </border>
  </borders>
  <cellStyleXfs count="7">
    <xf numFmtId="0" fontId="0" fillId="0" borderId="0"/>
    <xf numFmtId="43" fontId="1" fillId="0" borderId="0"/>
    <xf numFmtId="0" fontId="10" fillId="0" borderId="0"/>
    <xf numFmtId="9" fontId="1" fillId="0" borderId="0" applyFont="0" applyFill="0" applyBorder="0" applyAlignment="0" applyProtection="0"/>
    <xf numFmtId="41" fontId="1" fillId="0" borderId="0" applyFont="0" applyFill="0" applyBorder="0" applyAlignment="0" applyProtection="0"/>
    <xf numFmtId="0" fontId="30" fillId="0" borderId="4" applyNumberFormat="0" applyFill="0" applyAlignment="0" applyProtection="0"/>
    <xf numFmtId="0" fontId="42" fillId="0" borderId="0"/>
  </cellStyleXfs>
  <cellXfs count="569">
    <xf numFmtId="0" fontId="0" fillId="0" borderId="0" xfId="0"/>
    <xf numFmtId="0" fontId="2" fillId="2" borderId="0" xfId="0" applyFont="1" applyFill="1"/>
    <xf numFmtId="0" fontId="3" fillId="3" borderId="1" xfId="0" applyFont="1" applyFill="1" applyBorder="1" applyAlignment="1">
      <alignment vertical="center" wrapText="1"/>
    </xf>
    <xf numFmtId="49" fontId="0" fillId="0" borderId="1" xfId="0" applyNumberFormat="1" applyBorder="1"/>
    <xf numFmtId="0" fontId="4" fillId="0" borderId="0" xfId="0" applyFont="1" applyAlignment="1">
      <alignment horizontal="left"/>
    </xf>
    <xf numFmtId="0" fontId="2" fillId="0" borderId="0" xfId="0" applyFont="1"/>
    <xf numFmtId="14" fontId="0" fillId="0" borderId="1" xfId="0" applyNumberFormat="1" applyBorder="1" applyAlignment="1">
      <alignment horizontal="right"/>
    </xf>
    <xf numFmtId="14" fontId="2" fillId="0" borderId="0" xfId="1" applyNumberFormat="1" applyFont="1"/>
    <xf numFmtId="0" fontId="5" fillId="0" borderId="0" xfId="0" applyFont="1"/>
    <xf numFmtId="0" fontId="6" fillId="0" borderId="0" xfId="0" applyFont="1"/>
    <xf numFmtId="0" fontId="7" fillId="0" borderId="0" xfId="0" applyFont="1"/>
    <xf numFmtId="0" fontId="8" fillId="0" borderId="0" xfId="0" applyFont="1"/>
    <xf numFmtId="0" fontId="9" fillId="0" borderId="0" xfId="0" applyFont="1"/>
    <xf numFmtId="0" fontId="11" fillId="0" borderId="0" xfId="0" applyFont="1"/>
    <xf numFmtId="0" fontId="12" fillId="0" borderId="0" xfId="2" applyFont="1"/>
    <xf numFmtId="0" fontId="13" fillId="4" borderId="0" xfId="0" applyFont="1" applyFill="1" applyAlignment="1">
      <alignment vertical="center"/>
    </xf>
    <xf numFmtId="4" fontId="2" fillId="0" borderId="0" xfId="0" applyNumberFormat="1" applyFont="1"/>
    <xf numFmtId="4" fontId="14" fillId="0" borderId="0" xfId="0" applyNumberFormat="1" applyFont="1"/>
    <xf numFmtId="4" fontId="14" fillId="0" borderId="0" xfId="0" applyNumberFormat="1" applyFont="1" applyAlignment="1">
      <alignment indent="3"/>
    </xf>
    <xf numFmtId="4" fontId="14" fillId="0" borderId="0" xfId="0" applyNumberFormat="1" applyFont="1" applyAlignment="1">
      <alignment indent="6"/>
    </xf>
    <xf numFmtId="4" fontId="14" fillId="0" borderId="0" xfId="0" quotePrefix="1" applyNumberFormat="1" applyFont="1"/>
    <xf numFmtId="9" fontId="2" fillId="0" borderId="0" xfId="0" applyNumberFormat="1" applyFont="1"/>
    <xf numFmtId="0" fontId="2" fillId="0" borderId="0" xfId="0" applyFont="1" applyAlignment="1">
      <alignment horizontal="right"/>
    </xf>
    <xf numFmtId="4" fontId="2" fillId="0" borderId="0" xfId="0" applyNumberFormat="1" applyFont="1" applyAlignment="1">
      <alignment horizontal="right"/>
    </xf>
    <xf numFmtId="9" fontId="2" fillId="0" borderId="0" xfId="3" applyFont="1"/>
    <xf numFmtId="9" fontId="2" fillId="0" borderId="0" xfId="3" applyFont="1" applyAlignment="1">
      <alignment horizontal="right"/>
    </xf>
    <xf numFmtId="0" fontId="15" fillId="0" borderId="2" xfId="0" applyFont="1" applyBorder="1" applyAlignment="1">
      <alignment horizontal="right"/>
    </xf>
    <xf numFmtId="0" fontId="16" fillId="5" borderId="0" xfId="0" applyFont="1" applyFill="1" applyAlignment="1">
      <alignment horizontal="right"/>
    </xf>
    <xf numFmtId="0" fontId="16" fillId="0" borderId="0" xfId="0" applyFont="1" applyAlignment="1">
      <alignment horizontal="right"/>
    </xf>
    <xf numFmtId="0" fontId="16" fillId="5" borderId="3" xfId="0" applyFont="1" applyFill="1" applyBorder="1" applyAlignment="1">
      <alignment horizontal="right"/>
    </xf>
    <xf numFmtId="9" fontId="0" fillId="0" borderId="0" xfId="3" applyFont="1"/>
    <xf numFmtId="4" fontId="2" fillId="6" borderId="0" xfId="0" applyNumberFormat="1" applyFont="1" applyFill="1"/>
    <xf numFmtId="9" fontId="0" fillId="6" borderId="0" xfId="3" applyFont="1" applyFill="1"/>
    <xf numFmtId="9" fontId="1" fillId="6" borderId="0" xfId="3" applyFont="1" applyFill="1"/>
    <xf numFmtId="9" fontId="0" fillId="0" borderId="0" xfId="3" applyFont="1" applyFill="1"/>
    <xf numFmtId="0" fontId="0" fillId="0" borderId="0" xfId="0" applyAlignment="1">
      <alignment horizontal="center"/>
    </xf>
    <xf numFmtId="9" fontId="0" fillId="6" borderId="0" xfId="0" applyNumberFormat="1" applyFill="1"/>
    <xf numFmtId="164" fontId="0" fillId="0" borderId="0" xfId="3" applyNumberFormat="1" applyFont="1"/>
    <xf numFmtId="0" fontId="17" fillId="0" borderId="0" xfId="0" applyFont="1" applyAlignment="1">
      <alignment horizontal="right"/>
    </xf>
    <xf numFmtId="0" fontId="17" fillId="0" borderId="0" xfId="0" applyFont="1"/>
    <xf numFmtId="0" fontId="18" fillId="0" borderId="2" xfId="0" applyFont="1" applyBorder="1" applyAlignment="1">
      <alignment horizontal="right"/>
    </xf>
    <xf numFmtId="0" fontId="19" fillId="0" borderId="0" xfId="0" applyFont="1"/>
    <xf numFmtId="0" fontId="19" fillId="5" borderId="0" xfId="0" applyFont="1" applyFill="1" applyAlignment="1">
      <alignment horizontal="right"/>
    </xf>
    <xf numFmtId="0" fontId="19" fillId="0" borderId="0" xfId="0" applyFont="1" applyAlignment="1">
      <alignment horizontal="right"/>
    </xf>
    <xf numFmtId="0" fontId="19" fillId="5" borderId="0" xfId="0" applyFont="1" applyFill="1"/>
    <xf numFmtId="0" fontId="19" fillId="5" borderId="3" xfId="0" applyFont="1" applyFill="1" applyBorder="1"/>
    <xf numFmtId="9" fontId="0" fillId="0" borderId="0" xfId="0" applyNumberFormat="1"/>
    <xf numFmtId="164" fontId="0" fillId="0" borderId="0" xfId="0" applyNumberFormat="1"/>
    <xf numFmtId="0" fontId="21" fillId="0" borderId="2" xfId="0" applyFont="1" applyBorder="1"/>
    <xf numFmtId="4" fontId="22" fillId="0" borderId="0" xfId="0" applyNumberFormat="1" applyFont="1"/>
    <xf numFmtId="4" fontId="17" fillId="0" borderId="0" xfId="0" applyNumberFormat="1" applyFont="1"/>
    <xf numFmtId="4" fontId="20" fillId="0" borderId="0" xfId="0" applyNumberFormat="1" applyFont="1"/>
    <xf numFmtId="165" fontId="0" fillId="0" borderId="0" xfId="3" applyNumberFormat="1" applyFont="1"/>
    <xf numFmtId="4" fontId="0" fillId="0" borderId="0" xfId="0" applyNumberFormat="1"/>
    <xf numFmtId="0" fontId="23" fillId="0" borderId="0" xfId="0" applyFont="1" applyAlignment="1">
      <alignment horizontal="right"/>
    </xf>
    <xf numFmtId="0" fontId="23" fillId="0" borderId="0" xfId="0" applyFont="1"/>
    <xf numFmtId="0" fontId="23" fillId="0" borderId="0" xfId="4" applyNumberFormat="1" applyFont="1"/>
    <xf numFmtId="0" fontId="24" fillId="0" borderId="2" xfId="0" applyFont="1" applyBorder="1" applyAlignment="1">
      <alignment horizontal="right"/>
    </xf>
    <xf numFmtId="0" fontId="0" fillId="0" borderId="0" xfId="0" pivotButton="1"/>
    <xf numFmtId="0" fontId="25" fillId="7" borderId="0" xfId="0" applyFont="1" applyFill="1"/>
    <xf numFmtId="0" fontId="25" fillId="0" borderId="0" xfId="0" applyFont="1"/>
    <xf numFmtId="0" fontId="0" fillId="0" borderId="0" xfId="0" applyAlignment="1">
      <alignment horizontal="left"/>
    </xf>
    <xf numFmtId="0" fontId="24" fillId="0" borderId="0" xfId="0" applyFont="1"/>
    <xf numFmtId="0" fontId="26" fillId="0" borderId="0" xfId="0" applyFont="1"/>
    <xf numFmtId="0" fontId="27" fillId="0" borderId="0" xfId="0" applyFont="1"/>
    <xf numFmtId="166" fontId="27" fillId="0" borderId="0" xfId="0" applyNumberFormat="1" applyFont="1"/>
    <xf numFmtId="167" fontId="27" fillId="0" borderId="0" xfId="0" applyNumberFormat="1" applyFont="1"/>
    <xf numFmtId="168" fontId="0" fillId="0" borderId="0" xfId="0" applyNumberFormat="1"/>
    <xf numFmtId="0" fontId="26" fillId="0" borderId="0" xfId="0" applyFont="1" applyAlignment="1">
      <alignment horizontal="center"/>
    </xf>
    <xf numFmtId="0" fontId="27" fillId="0" borderId="0" xfId="0" applyFont="1" applyAlignment="1">
      <alignment horizontal="center"/>
    </xf>
    <xf numFmtId="0" fontId="29" fillId="0" borderId="0" xfId="0" applyFont="1"/>
    <xf numFmtId="4" fontId="14" fillId="6" borderId="0" xfId="0" applyNumberFormat="1" applyFont="1" applyFill="1" applyAlignment="1">
      <alignment indent="6"/>
    </xf>
    <xf numFmtId="4" fontId="14" fillId="6" borderId="0" xfId="0" applyNumberFormat="1" applyFont="1" applyFill="1"/>
    <xf numFmtId="0" fontId="31" fillId="8" borderId="1" xfId="0" applyFont="1" applyFill="1" applyBorder="1" applyAlignment="1">
      <alignment vertical="center" wrapText="1"/>
    </xf>
    <xf numFmtId="49" fontId="32" fillId="0" borderId="1" xfId="0" applyNumberFormat="1" applyFont="1" applyBorder="1" applyAlignment="1">
      <alignment horizontal="right"/>
    </xf>
    <xf numFmtId="0" fontId="33" fillId="0" borderId="5" xfId="0" applyFont="1" applyBorder="1" applyAlignment="1">
      <alignment vertical="center"/>
    </xf>
    <xf numFmtId="0" fontId="33" fillId="0" borderId="0" xfId="0" applyFont="1" applyAlignment="1">
      <alignment vertical="center"/>
    </xf>
    <xf numFmtId="14" fontId="32" fillId="0" borderId="1" xfId="0" applyNumberFormat="1" applyFont="1" applyBorder="1" applyAlignment="1">
      <alignment horizontal="right"/>
    </xf>
    <xf numFmtId="0" fontId="33" fillId="0" borderId="6" xfId="0" applyFont="1" applyBorder="1" applyAlignment="1">
      <alignment vertical="center"/>
    </xf>
    <xf numFmtId="0" fontId="34" fillId="0" borderId="0" xfId="0" applyFont="1" applyAlignment="1">
      <alignment vertical="center" wrapText="1"/>
    </xf>
    <xf numFmtId="4" fontId="35" fillId="10" borderId="12" xfId="0" applyNumberFormat="1" applyFont="1" applyFill="1" applyBorder="1"/>
    <xf numFmtId="4" fontId="35" fillId="10" borderId="13" xfId="0" applyNumberFormat="1" applyFont="1" applyFill="1" applyBorder="1"/>
    <xf numFmtId="4" fontId="35" fillId="10" borderId="14" xfId="0" applyNumberFormat="1" applyFont="1" applyFill="1" applyBorder="1"/>
    <xf numFmtId="4" fontId="36" fillId="11" borderId="15" xfId="0" applyNumberFormat="1" applyFont="1" applyFill="1" applyBorder="1"/>
    <xf numFmtId="4" fontId="36" fillId="11" borderId="16" xfId="0" applyNumberFormat="1" applyFont="1" applyFill="1" applyBorder="1"/>
    <xf numFmtId="4" fontId="36" fillId="11" borderId="17" xfId="0" applyNumberFormat="1" applyFont="1" applyFill="1" applyBorder="1"/>
    <xf numFmtId="4" fontId="37" fillId="0" borderId="15" xfId="0" applyNumberFormat="1" applyFont="1" applyBorder="1" applyAlignment="1">
      <alignment indent="3"/>
    </xf>
    <xf numFmtId="4" fontId="37" fillId="0" borderId="16" xfId="0" applyNumberFormat="1" applyFont="1" applyBorder="1"/>
    <xf numFmtId="4" fontId="37" fillId="0" borderId="17" xfId="0" applyNumberFormat="1" applyFont="1" applyBorder="1"/>
    <xf numFmtId="4" fontId="37" fillId="0" borderId="15" xfId="0" applyNumberFormat="1" applyFont="1" applyBorder="1" applyAlignment="1">
      <alignment indent="6"/>
    </xf>
    <xf numFmtId="4" fontId="37" fillId="0" borderId="21" xfId="0" applyNumberFormat="1" applyFont="1" applyBorder="1" applyAlignment="1">
      <alignment indent="3"/>
    </xf>
    <xf numFmtId="4" fontId="37" fillId="0" borderId="22" xfId="0" applyNumberFormat="1" applyFont="1" applyBorder="1"/>
    <xf numFmtId="4" fontId="37" fillId="0" borderId="23" xfId="0" applyNumberFormat="1" applyFont="1" applyBorder="1"/>
    <xf numFmtId="4" fontId="36" fillId="11" borderId="21" xfId="0" applyNumberFormat="1" applyFont="1" applyFill="1" applyBorder="1"/>
    <xf numFmtId="4" fontId="36" fillId="11" borderId="22" xfId="0" applyNumberFormat="1" applyFont="1" applyFill="1" applyBorder="1"/>
    <xf numFmtId="4" fontId="36" fillId="11" borderId="23" xfId="0" applyNumberFormat="1" applyFont="1" applyFill="1" applyBorder="1"/>
    <xf numFmtId="4" fontId="35" fillId="10" borderId="24" xfId="0" applyNumberFormat="1" applyFont="1" applyFill="1" applyBorder="1"/>
    <xf numFmtId="4" fontId="35" fillId="10" borderId="25" xfId="0" applyNumberFormat="1" applyFont="1" applyFill="1" applyBorder="1"/>
    <xf numFmtId="4" fontId="35" fillId="10" borderId="26" xfId="0" applyNumberFormat="1" applyFont="1" applyFill="1" applyBorder="1"/>
    <xf numFmtId="4" fontId="36" fillId="11" borderId="31" xfId="0" applyNumberFormat="1" applyFont="1" applyFill="1" applyBorder="1"/>
    <xf numFmtId="4" fontId="36" fillId="11" borderId="32" xfId="0" applyNumberFormat="1" applyFont="1" applyFill="1" applyBorder="1"/>
    <xf numFmtId="4" fontId="36" fillId="11" borderId="33" xfId="0" applyNumberFormat="1" applyFont="1" applyFill="1" applyBorder="1"/>
    <xf numFmtId="169" fontId="0" fillId="0" borderId="0" xfId="0" applyNumberFormat="1"/>
    <xf numFmtId="9" fontId="27" fillId="0" borderId="0" xfId="3" applyFont="1"/>
    <xf numFmtId="0" fontId="38" fillId="0" borderId="0" xfId="0" applyFont="1" applyAlignment="1">
      <alignment horizontal="left"/>
    </xf>
    <xf numFmtId="0" fontId="37" fillId="0" borderId="0" xfId="0" applyFont="1"/>
    <xf numFmtId="0" fontId="34" fillId="9" borderId="34" xfId="0" applyFont="1" applyFill="1" applyBorder="1" applyAlignment="1">
      <alignment horizontal="center" vertical="center"/>
    </xf>
    <xf numFmtId="0" fontId="34" fillId="9" borderId="35" xfId="0" applyFont="1" applyFill="1" applyBorder="1" applyAlignment="1">
      <alignment horizontal="center" vertical="center"/>
    </xf>
    <xf numFmtId="0" fontId="34" fillId="9" borderId="37" xfId="0" applyFont="1" applyFill="1" applyBorder="1" applyAlignment="1">
      <alignment horizontal="center" vertical="center"/>
    </xf>
    <xf numFmtId="0" fontId="39" fillId="9" borderId="15" xfId="0" applyFont="1" applyFill="1" applyBorder="1" applyAlignment="1">
      <alignment horizontal="center"/>
    </xf>
    <xf numFmtId="0" fontId="39" fillId="9" borderId="16" xfId="0" applyFont="1" applyFill="1" applyBorder="1" applyAlignment="1">
      <alignment horizontal="center"/>
    </xf>
    <xf numFmtId="0" fontId="39" fillId="9" borderId="17" xfId="0" applyFont="1" applyFill="1" applyBorder="1" applyAlignment="1">
      <alignment horizontal="center"/>
    </xf>
    <xf numFmtId="0" fontId="36" fillId="0" borderId="15" xfId="0" applyFont="1" applyBorder="1"/>
    <xf numFmtId="0" fontId="36" fillId="0" borderId="16" xfId="0" applyFont="1" applyBorder="1"/>
    <xf numFmtId="0" fontId="36" fillId="0" borderId="17" xfId="0" applyFont="1" applyBorder="1"/>
    <xf numFmtId="4" fontId="37" fillId="0" borderId="15" xfId="0" applyNumberFormat="1" applyFont="1" applyBorder="1"/>
    <xf numFmtId="9" fontId="37" fillId="0" borderId="15" xfId="3" applyFont="1" applyFill="1" applyBorder="1"/>
    <xf numFmtId="9" fontId="37" fillId="0" borderId="16" xfId="3" applyFont="1" applyFill="1" applyBorder="1"/>
    <xf numFmtId="4" fontId="40" fillId="0" borderId="15" xfId="0" applyNumberFormat="1" applyFont="1" applyBorder="1" applyAlignment="1">
      <alignment indent="3"/>
    </xf>
    <xf numFmtId="4" fontId="40" fillId="0" borderId="16" xfId="0" applyNumberFormat="1" applyFont="1" applyBorder="1"/>
    <xf numFmtId="0" fontId="35" fillId="10" borderId="40" xfId="0" applyFont="1" applyFill="1" applyBorder="1" applyAlignment="1">
      <alignment horizontal="center" vertical="center"/>
    </xf>
    <xf numFmtId="0" fontId="35" fillId="10" borderId="41" xfId="0" applyFont="1" applyFill="1" applyBorder="1" applyAlignment="1">
      <alignment horizontal="center" vertical="center"/>
    </xf>
    <xf numFmtId="0" fontId="35" fillId="10" borderId="42" xfId="0" applyFont="1" applyFill="1" applyBorder="1" applyAlignment="1">
      <alignment horizontal="center" vertical="center"/>
    </xf>
    <xf numFmtId="170" fontId="35" fillId="9" borderId="39" xfId="6" applyNumberFormat="1" applyFont="1" applyFill="1" applyBorder="1" applyAlignment="1">
      <alignment horizontal="right" vertical="center" wrapText="1"/>
    </xf>
    <xf numFmtId="0" fontId="0" fillId="0" borderId="6" xfId="0" applyBorder="1"/>
    <xf numFmtId="0" fontId="44" fillId="14" borderId="0" xfId="0" applyFont="1" applyFill="1" applyAlignment="1">
      <alignment horizontal="right" vertical="center"/>
    </xf>
    <xf numFmtId="0" fontId="45" fillId="15" borderId="1" xfId="0" applyFont="1" applyFill="1" applyBorder="1" applyAlignment="1">
      <alignment vertical="center" wrapText="1"/>
    </xf>
    <xf numFmtId="49" fontId="46" fillId="0" borderId="56" xfId="0" applyNumberFormat="1" applyFont="1" applyBorder="1"/>
    <xf numFmtId="0" fontId="45" fillId="15" borderId="50" xfId="0" applyFont="1" applyFill="1" applyBorder="1" applyAlignment="1">
      <alignment vertical="center" wrapText="1"/>
    </xf>
    <xf numFmtId="14" fontId="46" fillId="0" borderId="48" xfId="0" applyNumberFormat="1" applyFont="1" applyBorder="1" applyAlignment="1">
      <alignment horizontal="right"/>
    </xf>
    <xf numFmtId="14" fontId="46" fillId="0" borderId="0" xfId="0" applyNumberFormat="1" applyFont="1" applyAlignment="1">
      <alignment horizontal="right"/>
    </xf>
    <xf numFmtId="0" fontId="45" fillId="16" borderId="0" xfId="0" applyFont="1" applyFill="1" applyAlignment="1">
      <alignment vertical="center" wrapText="1"/>
    </xf>
    <xf numFmtId="4" fontId="43" fillId="2" borderId="51" xfId="0" applyNumberFormat="1" applyFont="1" applyFill="1" applyBorder="1"/>
    <xf numFmtId="4" fontId="43" fillId="2" borderId="7" xfId="0" applyNumberFormat="1" applyFont="1" applyFill="1" applyBorder="1"/>
    <xf numFmtId="4" fontId="43" fillId="2" borderId="49" xfId="0" applyNumberFormat="1" applyFont="1" applyFill="1" applyBorder="1"/>
    <xf numFmtId="4" fontId="43" fillId="2" borderId="53" xfId="0" applyNumberFormat="1" applyFont="1" applyFill="1" applyBorder="1"/>
    <xf numFmtId="4" fontId="43" fillId="2" borderId="54" xfId="0" applyNumberFormat="1" applyFont="1" applyFill="1" applyBorder="1"/>
    <xf numFmtId="2" fontId="43" fillId="2" borderId="53" xfId="0" applyNumberFormat="1" applyFont="1" applyFill="1" applyBorder="1"/>
    <xf numFmtId="2" fontId="43" fillId="2" borderId="54" xfId="0" applyNumberFormat="1" applyFont="1" applyFill="1" applyBorder="1"/>
    <xf numFmtId="4" fontId="43" fillId="2" borderId="52" xfId="0" applyNumberFormat="1" applyFont="1" applyFill="1" applyBorder="1"/>
    <xf numFmtId="4" fontId="43" fillId="2" borderId="50" xfId="0" applyNumberFormat="1" applyFont="1" applyFill="1" applyBorder="1"/>
    <xf numFmtId="4" fontId="43" fillId="2" borderId="55" xfId="0" applyNumberFormat="1" applyFont="1" applyFill="1" applyBorder="1"/>
    <xf numFmtId="2" fontId="43" fillId="2" borderId="50" xfId="0" applyNumberFormat="1" applyFont="1" applyFill="1" applyBorder="1"/>
    <xf numFmtId="10" fontId="43" fillId="2" borderId="51" xfId="0" applyNumberFormat="1" applyFont="1" applyFill="1" applyBorder="1"/>
    <xf numFmtId="10" fontId="43" fillId="2" borderId="53" xfId="0" applyNumberFormat="1" applyFont="1" applyFill="1" applyBorder="1"/>
    <xf numFmtId="10" fontId="43" fillId="2" borderId="49" xfId="0" applyNumberFormat="1" applyFont="1" applyFill="1" applyBorder="1"/>
    <xf numFmtId="10" fontId="43" fillId="2" borderId="53" xfId="3" applyNumberFormat="1" applyFont="1" applyFill="1" applyBorder="1"/>
    <xf numFmtId="10" fontId="43" fillId="2" borderId="54" xfId="3" applyNumberFormat="1" applyFont="1" applyFill="1" applyBorder="1"/>
    <xf numFmtId="10" fontId="43" fillId="2" borderId="47" xfId="3" applyNumberFormat="1" applyFont="1" applyFill="1" applyBorder="1"/>
    <xf numFmtId="10" fontId="43" fillId="2" borderId="49" xfId="3" applyNumberFormat="1" applyFont="1" applyFill="1" applyBorder="1"/>
    <xf numFmtId="4" fontId="43" fillId="2" borderId="48" xfId="0" applyNumberFormat="1" applyFont="1" applyFill="1" applyBorder="1"/>
    <xf numFmtId="0" fontId="43" fillId="11" borderId="51" xfId="0" applyFont="1" applyFill="1" applyBorder="1"/>
    <xf numFmtId="0" fontId="43" fillId="11" borderId="53" xfId="0" applyFont="1" applyFill="1" applyBorder="1"/>
    <xf numFmtId="0" fontId="43" fillId="11" borderId="7" xfId="0" applyFont="1" applyFill="1" applyBorder="1"/>
    <xf numFmtId="0" fontId="43" fillId="11" borderId="55" xfId="0" applyFont="1" applyFill="1" applyBorder="1"/>
    <xf numFmtId="0" fontId="43" fillId="11" borderId="50" xfId="0" applyFont="1" applyFill="1" applyBorder="1"/>
    <xf numFmtId="0" fontId="47" fillId="11" borderId="51" xfId="0" applyFont="1" applyFill="1" applyBorder="1"/>
    <xf numFmtId="0" fontId="47" fillId="11" borderId="53" xfId="0" applyFont="1" applyFill="1" applyBorder="1"/>
    <xf numFmtId="0" fontId="47" fillId="11" borderId="49" xfId="0" applyFont="1" applyFill="1" applyBorder="1"/>
    <xf numFmtId="0" fontId="47" fillId="11" borderId="52" xfId="0" applyFont="1" applyFill="1" applyBorder="1"/>
    <xf numFmtId="0" fontId="45" fillId="14" borderId="46" xfId="0" applyFont="1" applyFill="1" applyBorder="1" applyAlignment="1">
      <alignment horizontal="left"/>
    </xf>
    <xf numFmtId="4" fontId="43" fillId="14" borderId="49" xfId="0" applyNumberFormat="1" applyFont="1" applyFill="1" applyBorder="1"/>
    <xf numFmtId="0" fontId="48" fillId="14" borderId="49" xfId="0" applyFont="1" applyFill="1" applyBorder="1"/>
    <xf numFmtId="2" fontId="43" fillId="14" borderId="49" xfId="0" applyNumberFormat="1" applyFont="1" applyFill="1" applyBorder="1"/>
    <xf numFmtId="2" fontId="43" fillId="14" borderId="47" xfId="0" applyNumberFormat="1" applyFont="1" applyFill="1" applyBorder="1"/>
    <xf numFmtId="0" fontId="45" fillId="14" borderId="49" xfId="0" applyFont="1" applyFill="1" applyBorder="1"/>
    <xf numFmtId="0" fontId="45" fillId="14" borderId="57" xfId="0" applyFont="1" applyFill="1" applyBorder="1"/>
    <xf numFmtId="1" fontId="0" fillId="0" borderId="0" xfId="0" applyNumberFormat="1"/>
    <xf numFmtId="0" fontId="13" fillId="14" borderId="0" xfId="0" applyFont="1" applyFill="1" applyAlignment="1">
      <alignment vertical="center"/>
    </xf>
    <xf numFmtId="4" fontId="2" fillId="11" borderId="0" xfId="0" applyNumberFormat="1" applyFont="1" applyFill="1"/>
    <xf numFmtId="4" fontId="53" fillId="0" borderId="0" xfId="0" applyNumberFormat="1" applyFont="1"/>
    <xf numFmtId="0" fontId="0" fillId="0" borderId="59" xfId="0" applyBorder="1"/>
    <xf numFmtId="3" fontId="36" fillId="11" borderId="61" xfId="5" applyNumberFormat="1" applyFont="1" applyFill="1" applyBorder="1" applyAlignment="1" applyProtection="1">
      <alignment horizontal="right" vertical="center"/>
    </xf>
    <xf numFmtId="0" fontId="39" fillId="9" borderId="30" xfId="0" applyFont="1" applyFill="1" applyBorder="1"/>
    <xf numFmtId="3" fontId="40" fillId="0" borderId="60" xfId="0" applyNumberFormat="1" applyFont="1" applyBorder="1"/>
    <xf numFmtId="3" fontId="36" fillId="11" borderId="63" xfId="0" applyNumberFormat="1" applyFont="1" applyFill="1" applyBorder="1"/>
    <xf numFmtId="3" fontId="36" fillId="11" borderId="60" xfId="0" applyNumberFormat="1" applyFont="1" applyFill="1" applyBorder="1"/>
    <xf numFmtId="0" fontId="39" fillId="9" borderId="60" xfId="0" applyFont="1" applyFill="1" applyBorder="1"/>
    <xf numFmtId="3" fontId="36" fillId="0" borderId="60" xfId="0" applyNumberFormat="1" applyFont="1" applyBorder="1"/>
    <xf numFmtId="3" fontId="36" fillId="0" borderId="61" xfId="0" applyNumberFormat="1" applyFont="1" applyBorder="1"/>
    <xf numFmtId="0" fontId="39" fillId="12" borderId="63" xfId="6" quotePrefix="1" applyFont="1" applyFill="1" applyBorder="1" applyAlignment="1">
      <alignment horizontal="center" vertical="center" wrapText="1"/>
    </xf>
    <xf numFmtId="170" fontId="36" fillId="0" borderId="63" xfId="6" applyNumberFormat="1" applyFont="1" applyBorder="1" applyAlignment="1">
      <alignment horizontal="right" vertical="center" wrapText="1"/>
    </xf>
    <xf numFmtId="0" fontId="39" fillId="12" borderId="60" xfId="6" quotePrefix="1" applyFont="1" applyFill="1" applyBorder="1" applyAlignment="1">
      <alignment horizontal="center" vertical="center" wrapText="1"/>
    </xf>
    <xf numFmtId="0" fontId="35" fillId="9" borderId="64" xfId="0" applyFont="1" applyFill="1" applyBorder="1"/>
    <xf numFmtId="4" fontId="40" fillId="2" borderId="65" xfId="0" applyNumberFormat="1" applyFont="1" applyFill="1" applyBorder="1" applyAlignment="1">
      <alignment horizontal="left" vertical="top"/>
    </xf>
    <xf numFmtId="4" fontId="40" fillId="2" borderId="65" xfId="0" applyNumberFormat="1" applyFont="1" applyFill="1" applyBorder="1" applyAlignment="1">
      <alignment horizontal="left" vertical="top" indent="4"/>
    </xf>
    <xf numFmtId="4" fontId="41" fillId="2" borderId="65" xfId="0" applyNumberFormat="1" applyFont="1" applyFill="1" applyBorder="1" applyAlignment="1">
      <alignment horizontal="left" vertical="top" indent="4"/>
    </xf>
    <xf numFmtId="4" fontId="40" fillId="0" borderId="65" xfId="0" applyNumberFormat="1" applyFont="1" applyBorder="1"/>
    <xf numFmtId="4" fontId="36" fillId="11" borderId="65" xfId="0" applyNumberFormat="1" applyFont="1" applyFill="1" applyBorder="1"/>
    <xf numFmtId="0" fontId="35" fillId="9" borderId="65" xfId="0" applyFont="1" applyFill="1" applyBorder="1"/>
    <xf numFmtId="170" fontId="35" fillId="9" borderId="66" xfId="6" applyNumberFormat="1" applyFont="1" applyFill="1" applyBorder="1" applyAlignment="1">
      <alignment horizontal="right" vertical="center" wrapText="1"/>
    </xf>
    <xf numFmtId="170" fontId="36" fillId="0" borderId="67" xfId="6" applyNumberFormat="1" applyFont="1" applyBorder="1" applyAlignment="1">
      <alignment vertical="center"/>
    </xf>
    <xf numFmtId="170" fontId="36" fillId="0" borderId="65" xfId="6" applyNumberFormat="1" applyFont="1" applyBorder="1" applyAlignment="1">
      <alignment vertical="center" wrapText="1"/>
    </xf>
    <xf numFmtId="170" fontId="35" fillId="9" borderId="68" xfId="6" applyNumberFormat="1" applyFont="1" applyFill="1" applyBorder="1" applyAlignment="1">
      <alignment vertical="center" wrapText="1"/>
    </xf>
    <xf numFmtId="0" fontId="0" fillId="0" borderId="69" xfId="0" applyBorder="1"/>
    <xf numFmtId="0" fontId="0" fillId="0" borderId="70" xfId="0" applyBorder="1"/>
    <xf numFmtId="4" fontId="37" fillId="0" borderId="65" xfId="0" applyNumberFormat="1" applyFont="1" applyBorder="1"/>
    <xf numFmtId="4" fontId="37" fillId="0" borderId="65" xfId="0" applyNumberFormat="1" applyFont="1" applyBorder="1" applyAlignment="1">
      <alignment horizontal="left"/>
    </xf>
    <xf numFmtId="4" fontId="52" fillId="0" borderId="65" xfId="0" applyNumberFormat="1" applyFont="1" applyBorder="1"/>
    <xf numFmtId="4" fontId="51" fillId="0" borderId="65" xfId="0" applyNumberFormat="1" applyFont="1" applyBorder="1"/>
    <xf numFmtId="4" fontId="35" fillId="9" borderId="71" xfId="0" applyNumberFormat="1" applyFont="1" applyFill="1" applyBorder="1"/>
    <xf numFmtId="0" fontId="39" fillId="9" borderId="72" xfId="0" applyFont="1" applyFill="1" applyBorder="1"/>
    <xf numFmtId="3" fontId="40" fillId="0" borderId="73" xfId="0" applyNumberFormat="1" applyFont="1" applyBorder="1"/>
    <xf numFmtId="3" fontId="36" fillId="11" borderId="73" xfId="0" applyNumberFormat="1" applyFont="1" applyFill="1" applyBorder="1"/>
    <xf numFmtId="4" fontId="40" fillId="0" borderId="73" xfId="0" applyNumberFormat="1" applyFont="1" applyBorder="1"/>
    <xf numFmtId="0" fontId="39" fillId="9" borderId="73" xfId="0" applyFont="1" applyFill="1" applyBorder="1"/>
    <xf numFmtId="3" fontId="36" fillId="0" borderId="73" xfId="0" applyNumberFormat="1" applyFont="1" applyBorder="1"/>
    <xf numFmtId="3" fontId="36" fillId="0" borderId="74" xfId="0" applyNumberFormat="1" applyFont="1" applyBorder="1"/>
    <xf numFmtId="0" fontId="39" fillId="12" borderId="76" xfId="6" quotePrefix="1" applyFont="1" applyFill="1" applyBorder="1" applyAlignment="1">
      <alignment horizontal="center" vertical="center" wrapText="1"/>
    </xf>
    <xf numFmtId="170" fontId="36" fillId="0" borderId="70" xfId="6" applyNumberFormat="1" applyFont="1" applyBorder="1" applyAlignment="1">
      <alignment horizontal="right" vertical="center" wrapText="1"/>
    </xf>
    <xf numFmtId="170" fontId="36" fillId="0" borderId="77" xfId="6" applyNumberFormat="1" applyFont="1" applyBorder="1" applyAlignment="1">
      <alignment horizontal="right" vertical="center" wrapText="1"/>
    </xf>
    <xf numFmtId="170" fontId="35" fillId="9" borderId="75" xfId="6" applyNumberFormat="1" applyFont="1" applyFill="1" applyBorder="1" applyAlignment="1">
      <alignment horizontal="right" vertical="center" wrapText="1"/>
    </xf>
    <xf numFmtId="0" fontId="39" fillId="12" borderId="73" xfId="6" quotePrefix="1" applyFont="1" applyFill="1" applyBorder="1" applyAlignment="1">
      <alignment horizontal="center" vertical="center" wrapText="1"/>
    </xf>
    <xf numFmtId="3" fontId="36" fillId="11" borderId="78" xfId="5" applyNumberFormat="1" applyFont="1" applyFill="1" applyBorder="1" applyAlignment="1" applyProtection="1">
      <alignment horizontal="right" vertical="center"/>
    </xf>
    <xf numFmtId="170" fontId="36" fillId="0" borderId="73" xfId="6" applyNumberFormat="1" applyFont="1" applyBorder="1" applyAlignment="1">
      <alignment horizontal="right" vertical="center" wrapText="1"/>
    </xf>
    <xf numFmtId="0" fontId="39" fillId="9" borderId="77" xfId="0" applyFont="1" applyFill="1" applyBorder="1"/>
    <xf numFmtId="3" fontId="40" fillId="0" borderId="77" xfId="0" applyNumberFormat="1" applyFont="1" applyBorder="1"/>
    <xf numFmtId="3" fontId="36" fillId="11" borderId="77" xfId="0" applyNumberFormat="1" applyFont="1" applyFill="1" applyBorder="1"/>
    <xf numFmtId="4" fontId="40" fillId="0" borderId="60" xfId="0" applyNumberFormat="1" applyFont="1" applyBorder="1"/>
    <xf numFmtId="4" fontId="37" fillId="0" borderId="76" xfId="0" applyNumberFormat="1" applyFont="1" applyBorder="1"/>
    <xf numFmtId="171" fontId="0" fillId="0" borderId="0" xfId="0" applyNumberFormat="1"/>
    <xf numFmtId="170" fontId="35" fillId="9" borderId="81" xfId="6" applyNumberFormat="1" applyFont="1" applyFill="1" applyBorder="1" applyAlignment="1">
      <alignment horizontal="right" vertical="center" wrapText="1"/>
    </xf>
    <xf numFmtId="170" fontId="35" fillId="9" borderId="80" xfId="6" applyNumberFormat="1" applyFont="1" applyFill="1" applyBorder="1" applyAlignment="1">
      <alignment horizontal="right" vertical="center" wrapText="1"/>
    </xf>
    <xf numFmtId="170" fontId="35" fillId="9" borderId="82" xfId="6" applyNumberFormat="1" applyFont="1" applyFill="1" applyBorder="1" applyAlignment="1">
      <alignment horizontal="right" vertical="center" wrapText="1"/>
    </xf>
    <xf numFmtId="0" fontId="56" fillId="0" borderId="86" xfId="0" applyFont="1" applyBorder="1" applyAlignment="1">
      <alignment vertical="center"/>
    </xf>
    <xf numFmtId="4" fontId="57" fillId="0" borderId="1" xfId="0" applyNumberFormat="1" applyFont="1" applyBorder="1" applyAlignment="1">
      <alignment horizontal="center"/>
    </xf>
    <xf numFmtId="2" fontId="56" fillId="0" borderId="86" xfId="0" applyNumberFormat="1" applyFont="1" applyBorder="1" applyAlignment="1">
      <alignment vertical="center"/>
    </xf>
    <xf numFmtId="2" fontId="57" fillId="0" borderId="1" xfId="0" applyNumberFormat="1" applyFont="1" applyBorder="1" applyAlignment="1">
      <alignment horizontal="center" vertical="center"/>
    </xf>
    <xf numFmtId="10" fontId="57" fillId="0" borderId="1" xfId="0" applyNumberFormat="1" applyFont="1" applyBorder="1" applyAlignment="1">
      <alignment horizontal="center"/>
    </xf>
    <xf numFmtId="0" fontId="57" fillId="0" borderId="1" xfId="0" applyFont="1" applyBorder="1" applyAlignment="1">
      <alignment horizontal="center" vertical="center"/>
    </xf>
    <xf numFmtId="0" fontId="56" fillId="0" borderId="86" xfId="0" applyFont="1" applyBorder="1" applyAlignment="1">
      <alignment horizontal="left" vertical="center"/>
    </xf>
    <xf numFmtId="0" fontId="56" fillId="0" borderId="87" xfId="0" applyFont="1" applyBorder="1" applyAlignment="1">
      <alignment horizontal="left" vertical="center"/>
    </xf>
    <xf numFmtId="4" fontId="57" fillId="0" borderId="88" xfId="0" applyNumberFormat="1" applyFont="1" applyBorder="1" applyAlignment="1">
      <alignment horizontal="center"/>
    </xf>
    <xf numFmtId="4" fontId="43" fillId="2" borderId="90" xfId="0" applyNumberFormat="1" applyFont="1" applyFill="1" applyBorder="1"/>
    <xf numFmtId="2" fontId="43" fillId="2" borderId="47" xfId="0" applyNumberFormat="1" applyFont="1" applyFill="1" applyBorder="1"/>
    <xf numFmtId="2" fontId="43" fillId="2" borderId="91" xfId="0" applyNumberFormat="1" applyFont="1" applyFill="1" applyBorder="1"/>
    <xf numFmtId="2" fontId="43" fillId="2" borderId="92" xfId="0" applyNumberFormat="1" applyFont="1" applyFill="1" applyBorder="1"/>
    <xf numFmtId="4" fontId="43" fillId="2" borderId="92" xfId="0" applyNumberFormat="1" applyFont="1" applyFill="1" applyBorder="1"/>
    <xf numFmtId="10" fontId="43" fillId="2" borderId="93" xfId="0" applyNumberFormat="1" applyFont="1" applyFill="1" applyBorder="1"/>
    <xf numFmtId="0" fontId="37" fillId="0" borderId="15" xfId="0" applyFont="1" applyBorder="1"/>
    <xf numFmtId="0" fontId="37" fillId="0" borderId="16" xfId="0" applyFont="1" applyBorder="1"/>
    <xf numFmtId="0" fontId="37" fillId="0" borderId="17" xfId="0" applyFont="1" applyBorder="1"/>
    <xf numFmtId="9" fontId="37" fillId="0" borderId="17" xfId="3" applyFont="1" applyFill="1" applyBorder="1"/>
    <xf numFmtId="0" fontId="45" fillId="14" borderId="94" xfId="0" applyFont="1" applyFill="1" applyBorder="1"/>
    <xf numFmtId="0" fontId="47" fillId="11" borderId="91" xfId="0" applyFont="1" applyFill="1" applyBorder="1"/>
    <xf numFmtId="0" fontId="45" fillId="14" borderId="1" xfId="0" applyFont="1" applyFill="1" applyBorder="1" applyAlignment="1">
      <alignment horizontal="left"/>
    </xf>
    <xf numFmtId="0" fontId="44" fillId="14" borderId="1" xfId="0" applyFont="1" applyFill="1" applyBorder="1" applyAlignment="1">
      <alignment horizontal="right" vertical="center"/>
    </xf>
    <xf numFmtId="0" fontId="47" fillId="11" borderId="54" xfId="0" applyFont="1" applyFill="1" applyBorder="1"/>
    <xf numFmtId="4" fontId="43" fillId="2" borderId="95" xfId="0" applyNumberFormat="1" applyFont="1" applyFill="1" applyBorder="1"/>
    <xf numFmtId="4" fontId="43" fillId="2" borderId="96" xfId="0" applyNumberFormat="1" applyFont="1" applyFill="1" applyBorder="1"/>
    <xf numFmtId="2" fontId="43" fillId="2" borderId="97" xfId="0" applyNumberFormat="1" applyFont="1" applyFill="1" applyBorder="1"/>
    <xf numFmtId="0" fontId="45" fillId="14" borderId="1" xfId="0" applyFont="1" applyFill="1" applyBorder="1"/>
    <xf numFmtId="4" fontId="45" fillId="14" borderId="1" xfId="0" applyNumberFormat="1" applyFont="1" applyFill="1" applyBorder="1"/>
    <xf numFmtId="0" fontId="58" fillId="14" borderId="0" xfId="0" applyFont="1" applyFill="1" applyAlignment="1">
      <alignment horizontal="right" vertical="center"/>
    </xf>
    <xf numFmtId="0" fontId="58" fillId="14" borderId="0" xfId="0" applyFont="1" applyFill="1" applyAlignment="1">
      <alignment horizontal="left" vertical="center"/>
    </xf>
    <xf numFmtId="0" fontId="59" fillId="0" borderId="0" xfId="0" applyFont="1" applyAlignment="1">
      <alignment horizontal="left"/>
    </xf>
    <xf numFmtId="0" fontId="60" fillId="0" borderId="0" xfId="0" applyFont="1" applyAlignment="1">
      <alignment horizontal="left"/>
    </xf>
    <xf numFmtId="9" fontId="59" fillId="0" borderId="0" xfId="3" applyFont="1" applyFill="1" applyBorder="1" applyAlignment="1"/>
    <xf numFmtId="9" fontId="59" fillId="0" borderId="0" xfId="0" applyNumberFormat="1" applyFont="1"/>
    <xf numFmtId="2" fontId="59" fillId="0" borderId="0" xfId="0" applyNumberFormat="1" applyFont="1"/>
    <xf numFmtId="2" fontId="59" fillId="0" borderId="0" xfId="3" applyNumberFormat="1" applyFont="1" applyFill="1" applyBorder="1" applyAlignment="1"/>
    <xf numFmtId="3" fontId="40" fillId="0" borderId="73" xfId="0" applyNumberFormat="1" applyFont="1" applyBorder="1" applyAlignment="1">
      <alignment horizontal="right"/>
    </xf>
    <xf numFmtId="3" fontId="40" fillId="0" borderId="60" xfId="0" applyNumberFormat="1" applyFont="1" applyBorder="1" applyAlignment="1">
      <alignment horizontal="right"/>
    </xf>
    <xf numFmtId="0" fontId="44" fillId="14" borderId="105" xfId="0" applyFont="1" applyFill="1" applyBorder="1" applyAlignment="1">
      <alignment horizontal="left" vertical="center"/>
    </xf>
    <xf numFmtId="10" fontId="43" fillId="2" borderId="106" xfId="3" applyNumberFormat="1" applyFont="1" applyFill="1" applyBorder="1"/>
    <xf numFmtId="0" fontId="44" fillId="14" borderId="108" xfId="0" applyFont="1" applyFill="1" applyBorder="1" applyAlignment="1">
      <alignment horizontal="right" vertical="center"/>
    </xf>
    <xf numFmtId="4" fontId="43" fillId="2" borderId="109" xfId="0" applyNumberFormat="1" applyFont="1" applyFill="1" applyBorder="1"/>
    <xf numFmtId="0" fontId="61" fillId="14" borderId="86" xfId="0" applyFont="1" applyFill="1" applyBorder="1" applyAlignment="1">
      <alignment horizontal="center" vertical="center"/>
    </xf>
    <xf numFmtId="0" fontId="61" fillId="14" borderId="1" xfId="0" applyFont="1" applyFill="1" applyBorder="1" applyAlignment="1">
      <alignment horizontal="center" vertical="center"/>
    </xf>
    <xf numFmtId="0" fontId="61" fillId="14" borderId="1" xfId="0" applyFont="1" applyFill="1" applyBorder="1" applyAlignment="1">
      <alignment horizontal="center" vertical="center" wrapText="1"/>
    </xf>
    <xf numFmtId="0" fontId="61" fillId="14" borderId="8" xfId="0" applyFont="1" applyFill="1" applyBorder="1" applyAlignment="1">
      <alignment horizontal="center" vertical="center" wrapText="1"/>
    </xf>
    <xf numFmtId="0" fontId="57" fillId="13" borderId="1" xfId="0" applyFont="1" applyFill="1" applyBorder="1" applyAlignment="1">
      <alignment horizontal="center" vertical="center"/>
    </xf>
    <xf numFmtId="2" fontId="57" fillId="13" borderId="1" xfId="0" applyNumberFormat="1" applyFont="1" applyFill="1" applyBorder="1" applyAlignment="1">
      <alignment horizontal="center" vertical="center"/>
    </xf>
    <xf numFmtId="0" fontId="57" fillId="13" borderId="88" xfId="0" applyFont="1" applyFill="1" applyBorder="1" applyAlignment="1">
      <alignment horizontal="center" vertical="center"/>
    </xf>
    <xf numFmtId="0" fontId="57" fillId="13" borderId="8" xfId="0" applyFont="1" applyFill="1" applyBorder="1" applyAlignment="1">
      <alignment horizontal="center" vertical="center"/>
    </xf>
    <xf numFmtId="2" fontId="57" fillId="13" borderId="8" xfId="0" applyNumberFormat="1" applyFont="1" applyFill="1" applyBorder="1" applyAlignment="1">
      <alignment horizontal="center" vertical="center"/>
    </xf>
    <xf numFmtId="0" fontId="57" fillId="13" borderId="89" xfId="0" applyFont="1" applyFill="1" applyBorder="1" applyAlignment="1">
      <alignment horizontal="center" vertical="center"/>
    </xf>
    <xf numFmtId="0" fontId="57" fillId="13" borderId="57" xfId="0" applyFont="1" applyFill="1" applyBorder="1" applyAlignment="1">
      <alignment horizontal="center" vertical="center"/>
    </xf>
    <xf numFmtId="0" fontId="0" fillId="0" borderId="110" xfId="0" applyBorder="1"/>
    <xf numFmtId="0" fontId="62" fillId="0" borderId="0" xfId="0" applyFont="1"/>
    <xf numFmtId="0" fontId="63" fillId="0" borderId="104" xfId="0" applyFont="1" applyBorder="1"/>
    <xf numFmtId="14" fontId="63" fillId="0" borderId="107" xfId="0" applyNumberFormat="1" applyFont="1" applyBorder="1"/>
    <xf numFmtId="10" fontId="63" fillId="0" borderId="0" xfId="0" applyNumberFormat="1" applyFont="1"/>
    <xf numFmtId="10" fontId="63" fillId="0" borderId="112" xfId="0" applyNumberFormat="1" applyFont="1" applyBorder="1"/>
    <xf numFmtId="14" fontId="63" fillId="0" borderId="104" xfId="0" applyNumberFormat="1" applyFont="1" applyBorder="1"/>
    <xf numFmtId="10" fontId="63" fillId="0" borderId="111" xfId="0" applyNumberFormat="1" applyFont="1" applyBorder="1"/>
    <xf numFmtId="10" fontId="63" fillId="0" borderId="113" xfId="0" applyNumberFormat="1" applyFont="1" applyBorder="1"/>
    <xf numFmtId="0" fontId="63" fillId="17" borderId="104" xfId="0" applyFont="1" applyFill="1" applyBorder="1" applyAlignment="1">
      <alignment horizontal="right" vertical="center"/>
    </xf>
    <xf numFmtId="0" fontId="63" fillId="17" borderId="115" xfId="0" applyFont="1" applyFill="1" applyBorder="1" applyAlignment="1">
      <alignment horizontal="right" vertical="center"/>
    </xf>
    <xf numFmtId="0" fontId="63" fillId="17" borderId="114" xfId="0" applyFont="1" applyFill="1" applyBorder="1" applyAlignment="1">
      <alignment horizontal="right" vertical="center"/>
    </xf>
    <xf numFmtId="4" fontId="63" fillId="0" borderId="116" xfId="0" applyNumberFormat="1" applyFont="1" applyBorder="1"/>
    <xf numFmtId="4" fontId="63" fillId="0" borderId="102" xfId="0" applyNumberFormat="1" applyFont="1" applyBorder="1"/>
    <xf numFmtId="4" fontId="63" fillId="0" borderId="103" xfId="0" applyNumberFormat="1" applyFont="1" applyBorder="1"/>
    <xf numFmtId="0" fontId="63" fillId="0" borderId="102" xfId="0" applyFont="1" applyBorder="1"/>
    <xf numFmtId="0" fontId="63" fillId="0" borderId="103" xfId="0" applyFont="1" applyBorder="1"/>
    <xf numFmtId="0" fontId="66" fillId="18" borderId="117" xfId="0" applyFont="1" applyFill="1" applyBorder="1" applyAlignment="1">
      <alignment horizontal="center"/>
    </xf>
    <xf numFmtId="165" fontId="67" fillId="18" borderId="117" xfId="0" applyNumberFormat="1" applyFont="1" applyFill="1" applyBorder="1" applyAlignment="1">
      <alignment horizontal="center"/>
    </xf>
    <xf numFmtId="4" fontId="67" fillId="18" borderId="117" xfId="0" applyNumberFormat="1" applyFont="1" applyFill="1" applyBorder="1" applyAlignment="1">
      <alignment horizontal="center"/>
    </xf>
    <xf numFmtId="0" fontId="66" fillId="0" borderId="117" xfId="0" applyFont="1" applyBorder="1" applyAlignment="1">
      <alignment horizontal="center"/>
    </xf>
    <xf numFmtId="165" fontId="67" fillId="0" borderId="117" xfId="0" applyNumberFormat="1" applyFont="1" applyBorder="1" applyAlignment="1">
      <alignment horizontal="center"/>
    </xf>
    <xf numFmtId="4" fontId="67" fillId="0" borderId="117" xfId="0" applyNumberFormat="1" applyFont="1" applyBorder="1" applyAlignment="1">
      <alignment horizontal="center"/>
    </xf>
    <xf numFmtId="0" fontId="66" fillId="19" borderId="117" xfId="0" applyFont="1" applyFill="1" applyBorder="1" applyAlignment="1">
      <alignment horizontal="center"/>
    </xf>
    <xf numFmtId="165" fontId="67" fillId="19" borderId="117" xfId="0" applyNumberFormat="1" applyFont="1" applyFill="1" applyBorder="1" applyAlignment="1">
      <alignment horizontal="center"/>
    </xf>
    <xf numFmtId="4" fontId="67" fillId="19" borderId="117" xfId="0" applyNumberFormat="1" applyFont="1" applyFill="1" applyBorder="1" applyAlignment="1">
      <alignment horizontal="center"/>
    </xf>
    <xf numFmtId="4" fontId="66" fillId="20" borderId="117" xfId="0" applyNumberFormat="1" applyFont="1" applyFill="1" applyBorder="1" applyAlignment="1">
      <alignment horizontal="center"/>
    </xf>
    <xf numFmtId="0" fontId="17" fillId="0" borderId="117" xfId="0" applyFont="1" applyBorder="1" applyAlignment="1">
      <alignment wrapText="1"/>
    </xf>
    <xf numFmtId="14" fontId="63" fillId="0" borderId="122" xfId="0" applyNumberFormat="1" applyFont="1" applyBorder="1"/>
    <xf numFmtId="4" fontId="63" fillId="0" borderId="121" xfId="0" applyNumberFormat="1" applyFont="1" applyBorder="1"/>
    <xf numFmtId="10" fontId="63" fillId="0" borderId="123" xfId="0" applyNumberFormat="1" applyFont="1" applyBorder="1"/>
    <xf numFmtId="0" fontId="63" fillId="0" borderId="121" xfId="0" applyFont="1" applyBorder="1"/>
    <xf numFmtId="10" fontId="63" fillId="0" borderId="124" xfId="0" applyNumberFormat="1" applyFont="1" applyBorder="1"/>
    <xf numFmtId="165" fontId="63" fillId="0" borderId="116" xfId="3" applyNumberFormat="1" applyFont="1" applyBorder="1"/>
    <xf numFmtId="165" fontId="63" fillId="0" borderId="112" xfId="3" applyNumberFormat="1" applyFont="1" applyBorder="1"/>
    <xf numFmtId="165" fontId="63" fillId="0" borderId="102" xfId="3" applyNumberFormat="1" applyFont="1" applyBorder="1"/>
    <xf numFmtId="165" fontId="63" fillId="0" borderId="121" xfId="3" applyNumberFormat="1" applyFont="1" applyBorder="1"/>
    <xf numFmtId="165" fontId="63" fillId="0" borderId="124" xfId="3" applyNumberFormat="1" applyFont="1" applyBorder="1"/>
    <xf numFmtId="165" fontId="63" fillId="0" borderId="103" xfId="3" applyNumberFormat="1" applyFont="1" applyBorder="1"/>
    <xf numFmtId="165" fontId="63" fillId="0" borderId="113" xfId="3" applyNumberFormat="1" applyFont="1" applyBorder="1"/>
    <xf numFmtId="0" fontId="65" fillId="21" borderId="117" xfId="0" applyFont="1" applyFill="1" applyBorder="1" applyAlignment="1">
      <alignment horizontal="center"/>
    </xf>
    <xf numFmtId="0" fontId="68" fillId="0" borderId="0" xfId="0" applyFont="1"/>
    <xf numFmtId="0" fontId="47" fillId="11" borderId="125" xfId="0" applyFont="1" applyFill="1" applyBorder="1"/>
    <xf numFmtId="0" fontId="47" fillId="11" borderId="126" xfId="0" applyFont="1" applyFill="1" applyBorder="1"/>
    <xf numFmtId="10" fontId="43" fillId="2" borderId="127" xfId="3" applyNumberFormat="1" applyFont="1" applyFill="1" applyBorder="1"/>
    <xf numFmtId="10" fontId="43" fillId="2" borderId="90" xfId="3" applyNumberFormat="1" applyFont="1" applyFill="1" applyBorder="1"/>
    <xf numFmtId="10" fontId="43" fillId="2" borderId="96" xfId="3" applyNumberFormat="1" applyFont="1" applyFill="1" applyBorder="1"/>
    <xf numFmtId="0" fontId="47" fillId="11" borderId="130" xfId="0" applyFont="1" applyFill="1" applyBorder="1"/>
    <xf numFmtId="0" fontId="47" fillId="11" borderId="131" xfId="0" applyFont="1" applyFill="1" applyBorder="1"/>
    <xf numFmtId="2" fontId="37" fillId="0" borderId="128" xfId="0" applyNumberFormat="1" applyFont="1" applyBorder="1"/>
    <xf numFmtId="2" fontId="37" fillId="0" borderId="129" xfId="0" applyNumberFormat="1" applyFont="1" applyBorder="1"/>
    <xf numFmtId="10" fontId="0" fillId="0" borderId="0" xfId="0" applyNumberFormat="1"/>
    <xf numFmtId="2" fontId="0" fillId="0" borderId="0" xfId="0" applyNumberFormat="1"/>
    <xf numFmtId="172" fontId="27" fillId="0" borderId="0" xfId="0" applyNumberFormat="1" applyFont="1"/>
    <xf numFmtId="4" fontId="35" fillId="9" borderId="71" xfId="0" applyNumberFormat="1" applyFont="1" applyFill="1" applyBorder="1" applyAlignment="1">
      <alignment vertical="center"/>
    </xf>
    <xf numFmtId="170" fontId="0" fillId="0" borderId="0" xfId="0" applyNumberFormat="1"/>
    <xf numFmtId="4" fontId="36" fillId="0" borderId="59" xfId="0" applyNumberFormat="1" applyFont="1" applyBorder="1"/>
    <xf numFmtId="9" fontId="36" fillId="11" borderId="17" xfId="3" applyFont="1" applyFill="1" applyBorder="1"/>
    <xf numFmtId="9" fontId="35" fillId="10" borderId="156" xfId="3" applyFont="1" applyFill="1" applyBorder="1"/>
    <xf numFmtId="9" fontId="35" fillId="10" borderId="157" xfId="3" applyFont="1" applyFill="1" applyBorder="1"/>
    <xf numFmtId="9" fontId="36" fillId="11" borderId="60" xfId="3" applyFont="1" applyFill="1" applyBorder="1"/>
    <xf numFmtId="9" fontId="36" fillId="11" borderId="159" xfId="3" applyFont="1" applyFill="1" applyBorder="1"/>
    <xf numFmtId="9" fontId="35" fillId="10" borderId="160" xfId="3" applyFont="1" applyFill="1" applyBorder="1"/>
    <xf numFmtId="9" fontId="36" fillId="11" borderId="79" xfId="3" applyFont="1" applyFill="1" applyBorder="1"/>
    <xf numFmtId="9" fontId="36" fillId="0" borderId="65" xfId="3" applyFont="1" applyBorder="1"/>
    <xf numFmtId="9" fontId="35" fillId="10" borderId="161" xfId="3" applyFont="1" applyFill="1" applyBorder="1"/>
    <xf numFmtId="4" fontId="36" fillId="0" borderId="162" xfId="0" applyNumberFormat="1" applyFont="1" applyBorder="1"/>
    <xf numFmtId="9" fontId="36" fillId="11" borderId="163" xfId="3" applyFont="1" applyFill="1" applyBorder="1"/>
    <xf numFmtId="9" fontId="35" fillId="10" borderId="164" xfId="3" applyFont="1" applyFill="1" applyBorder="1"/>
    <xf numFmtId="9" fontId="36" fillId="11" borderId="73" xfId="3" applyFont="1" applyFill="1" applyBorder="1"/>
    <xf numFmtId="9" fontId="36" fillId="0" borderId="73" xfId="3" applyFont="1" applyBorder="1"/>
    <xf numFmtId="9" fontId="35" fillId="10" borderId="165" xfId="3" applyFont="1" applyFill="1" applyBorder="1"/>
    <xf numFmtId="4" fontId="36" fillId="0" borderId="78" xfId="0" applyNumberFormat="1" applyFont="1" applyBorder="1"/>
    <xf numFmtId="9" fontId="36" fillId="11" borderId="166" xfId="3" applyFont="1" applyFill="1" applyBorder="1"/>
    <xf numFmtId="9" fontId="35" fillId="10" borderId="167" xfId="3" applyFont="1" applyFill="1" applyBorder="1"/>
    <xf numFmtId="9" fontId="35" fillId="10" borderId="168" xfId="3" applyFont="1" applyFill="1" applyBorder="1"/>
    <xf numFmtId="0" fontId="35" fillId="9" borderId="169" xfId="0" applyFont="1" applyFill="1" applyBorder="1" applyAlignment="1">
      <alignment horizontal="center" vertical="center"/>
    </xf>
    <xf numFmtId="0" fontId="35" fillId="9" borderId="170" xfId="0" applyFont="1" applyFill="1" applyBorder="1" applyAlignment="1">
      <alignment horizontal="center" vertical="center"/>
    </xf>
    <xf numFmtId="0" fontId="35" fillId="9" borderId="85" xfId="0" applyFont="1" applyFill="1" applyBorder="1" applyAlignment="1">
      <alignment horizontal="center" vertical="center"/>
    </xf>
    <xf numFmtId="4" fontId="36" fillId="0" borderId="0" xfId="0" applyNumberFormat="1" applyFont="1"/>
    <xf numFmtId="9" fontId="36" fillId="0" borderId="171" xfId="3" applyFont="1" applyBorder="1"/>
    <xf numFmtId="0" fontId="39" fillId="9" borderId="158" xfId="0" applyFont="1" applyFill="1" applyBorder="1" applyAlignment="1">
      <alignment horizontal="center"/>
    </xf>
    <xf numFmtId="9" fontId="36" fillId="0" borderId="60" xfId="3" applyFont="1" applyBorder="1"/>
    <xf numFmtId="4" fontId="36" fillId="0" borderId="172" xfId="0" applyNumberFormat="1" applyFont="1" applyBorder="1"/>
    <xf numFmtId="9" fontId="35" fillId="10" borderId="173" xfId="3" applyFont="1" applyFill="1" applyBorder="1"/>
    <xf numFmtId="9" fontId="36" fillId="11" borderId="65" xfId="3" applyFont="1" applyFill="1" applyBorder="1"/>
    <xf numFmtId="9" fontId="35" fillId="10" borderId="174" xfId="3" applyFont="1" applyFill="1" applyBorder="1"/>
    <xf numFmtId="9" fontId="36" fillId="11" borderId="175" xfId="3" applyFont="1" applyFill="1" applyBorder="1"/>
    <xf numFmtId="9" fontId="35" fillId="10" borderId="176" xfId="3" applyFont="1" applyFill="1" applyBorder="1"/>
    <xf numFmtId="9" fontId="36" fillId="11" borderId="38" xfId="3" applyFont="1" applyFill="1" applyBorder="1"/>
    <xf numFmtId="0" fontId="37" fillId="0" borderId="158" xfId="0" applyFont="1" applyBorder="1"/>
    <xf numFmtId="9" fontId="36" fillId="11" borderId="63" xfId="3" applyFont="1" applyFill="1" applyBorder="1"/>
    <xf numFmtId="9" fontId="37" fillId="0" borderId="158" xfId="3" applyFont="1" applyFill="1" applyBorder="1"/>
    <xf numFmtId="0" fontId="36" fillId="0" borderId="158" xfId="0" applyFont="1" applyBorder="1"/>
    <xf numFmtId="4" fontId="40" fillId="0" borderId="17" xfId="0" applyNumberFormat="1" applyFont="1" applyBorder="1"/>
    <xf numFmtId="0" fontId="39" fillId="9" borderId="38" xfId="0" applyFont="1" applyFill="1" applyBorder="1" applyAlignment="1">
      <alignment horizontal="center"/>
    </xf>
    <xf numFmtId="0" fontId="36" fillId="0" borderId="38" xfId="0" applyFont="1" applyBorder="1"/>
    <xf numFmtId="0" fontId="37" fillId="0" borderId="38" xfId="0" applyFont="1" applyBorder="1"/>
    <xf numFmtId="9" fontId="37" fillId="0" borderId="38" xfId="3" applyFont="1" applyFill="1" applyBorder="1"/>
    <xf numFmtId="9" fontId="36" fillId="11" borderId="177" xfId="3" applyFont="1" applyFill="1" applyBorder="1"/>
    <xf numFmtId="9" fontId="36" fillId="0" borderId="178" xfId="3" applyFont="1" applyFill="1" applyBorder="1"/>
    <xf numFmtId="9" fontId="36" fillId="0" borderId="39" xfId="3" applyFont="1" applyFill="1" applyBorder="1"/>
    <xf numFmtId="4" fontId="37" fillId="0" borderId="179" xfId="0" applyNumberFormat="1" applyFont="1" applyBorder="1"/>
    <xf numFmtId="4" fontId="37" fillId="0" borderId="39" xfId="0" applyNumberFormat="1" applyFont="1" applyBorder="1"/>
    <xf numFmtId="9" fontId="37" fillId="0" borderId="66" xfId="3" applyFont="1" applyFill="1" applyBorder="1"/>
    <xf numFmtId="9" fontId="37" fillId="0" borderId="179" xfId="3" applyFont="1" applyFill="1" applyBorder="1"/>
    <xf numFmtId="9" fontId="37" fillId="0" borderId="39" xfId="3" applyFont="1" applyFill="1" applyBorder="1"/>
    <xf numFmtId="4" fontId="37" fillId="0" borderId="178" xfId="0" applyNumberFormat="1" applyFont="1" applyBorder="1"/>
    <xf numFmtId="171" fontId="23" fillId="0" borderId="0" xfId="0" applyNumberFormat="1" applyFont="1"/>
    <xf numFmtId="171" fontId="23" fillId="0" borderId="0" xfId="3" applyNumberFormat="1" applyFont="1"/>
    <xf numFmtId="0" fontId="76" fillId="22" borderId="141" xfId="0" applyFont="1" applyFill="1" applyBorder="1" applyAlignment="1">
      <alignment horizontal="center" vertical="center" wrapText="1"/>
    </xf>
    <xf numFmtId="0" fontId="76" fillId="22" borderId="108" xfId="0" applyFont="1" applyFill="1" applyBorder="1" applyAlignment="1">
      <alignment horizontal="center" vertical="center" wrapText="1"/>
    </xf>
    <xf numFmtId="0" fontId="76" fillId="22" borderId="144" xfId="0" applyFont="1" applyFill="1" applyBorder="1" applyAlignment="1">
      <alignment horizontal="center" vertical="center" wrapText="1"/>
    </xf>
    <xf numFmtId="0" fontId="76" fillId="22" borderId="141" xfId="0" applyFont="1" applyFill="1" applyBorder="1" applyAlignment="1">
      <alignment horizontal="center" vertical="center"/>
    </xf>
    <xf numFmtId="0" fontId="76" fillId="22" borderId="108" xfId="0" applyFont="1" applyFill="1" applyBorder="1" applyAlignment="1">
      <alignment horizontal="center" vertical="center"/>
    </xf>
    <xf numFmtId="0" fontId="76" fillId="22" borderId="144" xfId="0" applyFont="1" applyFill="1" applyBorder="1" applyAlignment="1">
      <alignment horizontal="center" vertical="center"/>
    </xf>
    <xf numFmtId="0" fontId="73" fillId="0" borderId="107" xfId="0" applyFont="1" applyBorder="1" applyAlignment="1">
      <alignment horizontal="left" vertical="top" wrapText="1"/>
    </xf>
    <xf numFmtId="0" fontId="73" fillId="0" borderId="0" xfId="0" applyFont="1" applyAlignment="1">
      <alignment horizontal="left" vertical="top" wrapText="1"/>
    </xf>
    <xf numFmtId="0" fontId="73" fillId="0" borderId="112" xfId="0" applyFont="1" applyBorder="1" applyAlignment="1">
      <alignment horizontal="left" vertical="top" wrapText="1"/>
    </xf>
    <xf numFmtId="0" fontId="73" fillId="0" borderId="152" xfId="0" applyFont="1" applyBorder="1" applyAlignment="1">
      <alignment horizontal="left" vertical="top" wrapText="1"/>
    </xf>
    <xf numFmtId="0" fontId="73" fillId="0" borderId="150" xfId="0" applyFont="1" applyBorder="1" applyAlignment="1">
      <alignment horizontal="left" vertical="top" wrapText="1"/>
    </xf>
    <xf numFmtId="0" fontId="73" fillId="0" borderId="151" xfId="0" applyFont="1" applyBorder="1" applyAlignment="1">
      <alignment horizontal="left" vertical="top" wrapText="1"/>
    </xf>
    <xf numFmtId="0" fontId="73" fillId="0" borderId="0" xfId="0" applyFont="1" applyAlignment="1">
      <alignment horizontal="left" vertical="top"/>
    </xf>
    <xf numFmtId="0" fontId="73" fillId="0" borderId="140" xfId="0" applyFont="1" applyBorder="1" applyAlignment="1">
      <alignment horizontal="left" vertical="top"/>
    </xf>
    <xf numFmtId="0" fontId="73" fillId="0" borderId="107" xfId="0" applyFont="1" applyBorder="1" applyAlignment="1">
      <alignment horizontal="left" vertical="top"/>
    </xf>
    <xf numFmtId="0" fontId="73" fillId="0" borderId="152" xfId="0" applyFont="1" applyBorder="1" applyAlignment="1">
      <alignment horizontal="left" vertical="top"/>
    </xf>
    <xf numFmtId="0" fontId="73" fillId="0" borderId="150" xfId="0" applyFont="1" applyBorder="1" applyAlignment="1">
      <alignment horizontal="left" vertical="top"/>
    </xf>
    <xf numFmtId="0" fontId="73" fillId="0" borderId="153" xfId="0" applyFont="1" applyBorder="1" applyAlignment="1">
      <alignment horizontal="left" vertical="top"/>
    </xf>
    <xf numFmtId="0" fontId="0" fillId="0" borderId="138" xfId="0" applyBorder="1" applyAlignment="1">
      <alignment horizontal="center"/>
    </xf>
    <xf numFmtId="0" fontId="0" fillId="0" borderId="105" xfId="0" applyBorder="1" applyAlignment="1">
      <alignment horizontal="center"/>
    </xf>
    <xf numFmtId="0" fontId="0" fillId="0" borderId="139" xfId="0" applyBorder="1" applyAlignment="1">
      <alignment horizontal="center"/>
    </xf>
    <xf numFmtId="0" fontId="0" fillId="0" borderId="110" xfId="0" applyBorder="1" applyAlignment="1">
      <alignment horizontal="center"/>
    </xf>
    <xf numFmtId="0" fontId="0" fillId="0" borderId="0" xfId="0" applyAlignment="1">
      <alignment horizontal="center"/>
    </xf>
    <xf numFmtId="0" fontId="0" fillId="0" borderId="140" xfId="0" applyBorder="1" applyAlignment="1">
      <alignment horizontal="center"/>
    </xf>
    <xf numFmtId="0" fontId="74" fillId="9" borderId="135" xfId="0" applyFont="1" applyFill="1" applyBorder="1" applyAlignment="1">
      <alignment horizontal="center" vertical="center"/>
    </xf>
    <xf numFmtId="0" fontId="74" fillId="9" borderId="136" xfId="0" applyFont="1" applyFill="1" applyBorder="1" applyAlignment="1">
      <alignment horizontal="center" vertical="center"/>
    </xf>
    <xf numFmtId="0" fontId="74" fillId="9" borderId="137" xfId="0" applyFont="1" applyFill="1" applyBorder="1" applyAlignment="1">
      <alignment horizontal="center" vertical="center"/>
    </xf>
    <xf numFmtId="0" fontId="73" fillId="0" borderId="138" xfId="0" applyFont="1" applyBorder="1" applyAlignment="1">
      <alignment horizontal="left" vertical="top" wrapText="1"/>
    </xf>
    <xf numFmtId="0" fontId="73" fillId="0" borderId="105" xfId="0" applyFont="1" applyBorder="1" applyAlignment="1">
      <alignment horizontal="left" vertical="top" wrapText="1"/>
    </xf>
    <xf numFmtId="0" fontId="73" fillId="0" borderId="139" xfId="0" applyFont="1" applyBorder="1" applyAlignment="1">
      <alignment horizontal="left" vertical="top" wrapText="1"/>
    </xf>
    <xf numFmtId="0" fontId="73" fillId="0" borderId="110" xfId="0" applyFont="1" applyBorder="1" applyAlignment="1">
      <alignment horizontal="left" vertical="top" wrapText="1"/>
    </xf>
    <xf numFmtId="0" fontId="73" fillId="0" borderId="140" xfId="0" applyFont="1" applyBorder="1" applyAlignment="1">
      <alignment horizontal="left" vertical="top" wrapText="1"/>
    </xf>
    <xf numFmtId="0" fontId="72" fillId="0" borderId="138" xfId="0" applyFont="1" applyBorder="1" applyAlignment="1">
      <alignment horizontal="center" vertical="center"/>
    </xf>
    <xf numFmtId="0" fontId="72" fillId="0" borderId="105" xfId="0" applyFont="1" applyBorder="1" applyAlignment="1">
      <alignment horizontal="center" vertical="center"/>
    </xf>
    <xf numFmtId="0" fontId="72" fillId="0" borderId="147" xfId="0" applyFont="1" applyBorder="1" applyAlignment="1">
      <alignment horizontal="center" vertical="center"/>
    </xf>
    <xf numFmtId="0" fontId="72" fillId="0" borderId="110" xfId="0" applyFont="1" applyBorder="1" applyAlignment="1">
      <alignment horizontal="center" vertical="center"/>
    </xf>
    <xf numFmtId="0" fontId="72" fillId="0" borderId="0" xfId="0" applyFont="1" applyAlignment="1">
      <alignment horizontal="center" vertical="center"/>
    </xf>
    <xf numFmtId="0" fontId="72" fillId="0" borderId="112" xfId="0" applyFont="1" applyBorder="1" applyAlignment="1">
      <alignment horizontal="center" vertical="center"/>
    </xf>
    <xf numFmtId="0" fontId="72" fillId="0" borderId="149" xfId="0" applyFont="1" applyBorder="1" applyAlignment="1">
      <alignment horizontal="center" vertical="center"/>
    </xf>
    <xf numFmtId="0" fontId="72" fillId="0" borderId="150" xfId="0" applyFont="1" applyBorder="1" applyAlignment="1">
      <alignment horizontal="center" vertical="center"/>
    </xf>
    <xf numFmtId="0" fontId="72" fillId="0" borderId="151" xfId="0" applyFont="1" applyBorder="1" applyAlignment="1">
      <alignment horizontal="center" vertical="center"/>
    </xf>
    <xf numFmtId="0" fontId="76" fillId="22" borderId="142" xfId="0" applyFont="1" applyFill="1" applyBorder="1" applyAlignment="1">
      <alignment horizontal="center" vertical="center"/>
    </xf>
    <xf numFmtId="0" fontId="73" fillId="0" borderId="145" xfId="0" applyFont="1" applyBorder="1" applyAlignment="1">
      <alignment horizontal="left" vertical="top" wrapText="1"/>
    </xf>
    <xf numFmtId="0" fontId="73" fillId="0" borderId="147" xfId="0" applyFont="1" applyBorder="1" applyAlignment="1">
      <alignment horizontal="left" vertical="top" wrapText="1"/>
    </xf>
    <xf numFmtId="0" fontId="73" fillId="0" borderId="135" xfId="0" applyFont="1" applyBorder="1" applyAlignment="1">
      <alignment horizontal="left" vertical="center" wrapText="1"/>
    </xf>
    <xf numFmtId="0" fontId="73" fillId="0" borderId="136" xfId="0" applyFont="1" applyBorder="1" applyAlignment="1">
      <alignment horizontal="left" vertical="center" wrapText="1"/>
    </xf>
    <xf numFmtId="0" fontId="73" fillId="0" borderId="107" xfId="0" applyFont="1" applyBorder="1" applyAlignment="1">
      <alignment horizontal="left" vertical="center" wrapText="1"/>
    </xf>
    <xf numFmtId="0" fontId="73" fillId="0" borderId="0" xfId="0" applyFont="1" applyAlignment="1">
      <alignment horizontal="left" vertical="center"/>
    </xf>
    <xf numFmtId="0" fontId="73" fillId="0" borderId="140" xfId="0" applyFont="1" applyBorder="1" applyAlignment="1">
      <alignment horizontal="left" vertical="center"/>
    </xf>
    <xf numFmtId="0" fontId="73" fillId="0" borderId="107" xfId="0" applyFont="1" applyBorder="1" applyAlignment="1">
      <alignment horizontal="left" vertical="center"/>
    </xf>
    <xf numFmtId="0" fontId="73" fillId="11" borderId="135" xfId="0" applyFont="1" applyFill="1" applyBorder="1" applyAlignment="1">
      <alignment horizontal="left" vertical="center" wrapText="1"/>
    </xf>
    <xf numFmtId="0" fontId="73" fillId="11" borderId="136" xfId="0" applyFont="1" applyFill="1" applyBorder="1" applyAlignment="1">
      <alignment horizontal="left" vertical="center" wrapText="1"/>
    </xf>
    <xf numFmtId="0" fontId="73" fillId="11" borderId="141" xfId="0" applyFont="1" applyFill="1" applyBorder="1" applyAlignment="1">
      <alignment horizontal="left" vertical="center" wrapText="1"/>
    </xf>
    <xf numFmtId="0" fontId="73" fillId="11" borderId="94" xfId="0" applyFont="1" applyFill="1" applyBorder="1" applyAlignment="1">
      <alignment horizontal="left" vertical="center" wrapText="1"/>
    </xf>
    <xf numFmtId="0" fontId="73" fillId="11" borderId="98" xfId="0" applyFont="1" applyFill="1" applyBorder="1" applyAlignment="1">
      <alignment horizontal="left" vertical="center" wrapText="1"/>
    </xf>
    <xf numFmtId="0" fontId="73" fillId="11" borderId="46" xfId="0" applyFont="1" applyFill="1" applyBorder="1" applyAlignment="1">
      <alignment horizontal="left" vertical="center" wrapText="1"/>
    </xf>
    <xf numFmtId="0" fontId="73" fillId="11" borderId="6" xfId="0" applyFont="1" applyFill="1" applyBorder="1" applyAlignment="1">
      <alignment horizontal="left" vertical="center" wrapText="1"/>
    </xf>
    <xf numFmtId="0" fontId="73" fillId="11" borderId="0" xfId="0" applyFont="1" applyFill="1" applyAlignment="1">
      <alignment horizontal="left" vertical="center" wrapText="1"/>
    </xf>
    <xf numFmtId="0" fontId="73" fillId="11" borderId="47" xfId="0" applyFont="1" applyFill="1" applyBorder="1" applyAlignment="1">
      <alignment horizontal="left" vertical="center" wrapText="1"/>
    </xf>
    <xf numFmtId="0" fontId="73" fillId="11" borderId="184" xfId="0" applyFont="1" applyFill="1" applyBorder="1" applyAlignment="1">
      <alignment horizontal="left" vertical="center" wrapText="1"/>
    </xf>
    <xf numFmtId="0" fontId="73" fillId="11" borderId="181" xfId="0" applyFont="1" applyFill="1" applyBorder="1" applyAlignment="1">
      <alignment horizontal="left" vertical="center" wrapText="1"/>
    </xf>
    <xf numFmtId="0" fontId="73" fillId="11" borderId="48" xfId="0" applyFont="1" applyFill="1" applyBorder="1" applyAlignment="1">
      <alignment horizontal="left" vertical="center" wrapText="1"/>
    </xf>
    <xf numFmtId="0" fontId="73" fillId="0" borderId="138" xfId="0" applyFont="1" applyBorder="1" applyAlignment="1">
      <alignment horizontal="left" vertical="center" wrapText="1"/>
    </xf>
    <xf numFmtId="0" fontId="73" fillId="0" borderId="105" xfId="0" applyFont="1" applyBorder="1" applyAlignment="1">
      <alignment horizontal="left" vertical="center" wrapText="1"/>
    </xf>
    <xf numFmtId="0" fontId="73" fillId="0" borderId="147" xfId="0" applyFont="1" applyBorder="1" applyAlignment="1">
      <alignment horizontal="left" vertical="center" wrapText="1"/>
    </xf>
    <xf numFmtId="0" fontId="73" fillId="0" borderId="110" xfId="0" applyFont="1" applyBorder="1" applyAlignment="1">
      <alignment horizontal="left" vertical="center" wrapText="1"/>
    </xf>
    <xf numFmtId="0" fontId="73" fillId="0" borderId="0" xfId="0" applyFont="1" applyAlignment="1">
      <alignment horizontal="left" vertical="center" wrapText="1"/>
    </xf>
    <xf numFmtId="0" fontId="73" fillId="0" borderId="112" xfId="0" applyFont="1" applyBorder="1" applyAlignment="1">
      <alignment horizontal="left" vertical="center" wrapText="1"/>
    </xf>
    <xf numFmtId="0" fontId="73" fillId="0" borderId="148" xfId="0" applyFont="1" applyBorder="1" applyAlignment="1">
      <alignment horizontal="left" vertical="center" wrapText="1"/>
    </xf>
    <xf numFmtId="0" fontId="73" fillId="0" borderId="111" xfId="0" applyFont="1" applyBorder="1" applyAlignment="1">
      <alignment horizontal="left" vertical="center" wrapText="1"/>
    </xf>
    <xf numFmtId="0" fontId="73" fillId="0" borderId="113" xfId="0" applyFont="1" applyBorder="1" applyAlignment="1">
      <alignment horizontal="left" vertical="center" wrapText="1"/>
    </xf>
    <xf numFmtId="0" fontId="73" fillId="0" borderId="103" xfId="0" applyFont="1" applyBorder="1" applyAlignment="1">
      <alignment horizontal="left" vertical="top" wrapText="1"/>
    </xf>
    <xf numFmtId="0" fontId="73" fillId="0" borderId="183" xfId="0" applyFont="1" applyBorder="1" applyAlignment="1">
      <alignment horizontal="left" vertical="top" wrapText="1"/>
    </xf>
    <xf numFmtId="0" fontId="73" fillId="0" borderId="136" xfId="0" applyFont="1" applyBorder="1" applyAlignment="1">
      <alignment horizontal="left" vertical="top" wrapText="1"/>
    </xf>
    <xf numFmtId="0" fontId="73" fillId="0" borderId="137" xfId="0" applyFont="1" applyBorder="1" applyAlignment="1">
      <alignment horizontal="left" vertical="top" wrapText="1"/>
    </xf>
    <xf numFmtId="0" fontId="73" fillId="0" borderId="137" xfId="0" applyFont="1" applyBorder="1" applyAlignment="1">
      <alignment horizontal="left" vertical="center" wrapText="1"/>
    </xf>
    <xf numFmtId="0" fontId="75" fillId="22" borderId="135" xfId="0" applyFont="1" applyFill="1" applyBorder="1" applyAlignment="1">
      <alignment horizontal="left" vertical="center" wrapText="1"/>
    </xf>
    <xf numFmtId="0" fontId="75" fillId="22" borderId="136" xfId="0" applyFont="1" applyFill="1" applyBorder="1" applyAlignment="1">
      <alignment horizontal="left" vertical="center" wrapText="1"/>
    </xf>
    <xf numFmtId="0" fontId="75" fillId="22" borderId="137" xfId="0" applyFont="1" applyFill="1" applyBorder="1" applyAlignment="1">
      <alignment horizontal="left" vertical="center" wrapText="1"/>
    </xf>
    <xf numFmtId="0" fontId="73" fillId="0" borderId="145" xfId="0" applyFont="1" applyBorder="1" applyAlignment="1">
      <alignment horizontal="left" vertical="center" wrapText="1"/>
    </xf>
    <xf numFmtId="0" fontId="73" fillId="0" borderId="139" xfId="0" applyFont="1" applyBorder="1" applyAlignment="1">
      <alignment horizontal="left" vertical="center" wrapText="1"/>
    </xf>
    <xf numFmtId="0" fontId="73" fillId="0" borderId="140" xfId="0" applyFont="1" applyBorder="1" applyAlignment="1">
      <alignment horizontal="left" vertical="center" wrapText="1"/>
    </xf>
    <xf numFmtId="0" fontId="73" fillId="0" borderId="104" xfId="0" applyFont="1" applyBorder="1" applyAlignment="1">
      <alignment horizontal="left" vertical="center" wrapText="1"/>
    </xf>
    <xf numFmtId="0" fontId="73" fillId="0" borderId="146" xfId="0" applyFont="1" applyBorder="1" applyAlignment="1">
      <alignment horizontal="left" vertical="center" wrapText="1"/>
    </xf>
    <xf numFmtId="0" fontId="73" fillId="11" borderId="145" xfId="0" applyFont="1" applyFill="1" applyBorder="1" applyAlignment="1">
      <alignment horizontal="left" vertical="center" wrapText="1"/>
    </xf>
    <xf numFmtId="0" fontId="73" fillId="11" borderId="105" xfId="0" applyFont="1" applyFill="1" applyBorder="1" applyAlignment="1">
      <alignment horizontal="left" vertical="center"/>
    </xf>
    <xf numFmtId="0" fontId="73" fillId="11" borderId="139" xfId="0" applyFont="1" applyFill="1" applyBorder="1" applyAlignment="1">
      <alignment horizontal="left" vertical="center"/>
    </xf>
    <xf numFmtId="0" fontId="73" fillId="11" borderId="107" xfId="0" applyFont="1" applyFill="1" applyBorder="1" applyAlignment="1">
      <alignment horizontal="left" vertical="center"/>
    </xf>
    <xf numFmtId="0" fontId="73" fillId="11" borderId="0" xfId="0" applyFont="1" applyFill="1" applyAlignment="1">
      <alignment horizontal="left" vertical="center"/>
    </xf>
    <xf numFmtId="0" fontId="73" fillId="11" borderId="140" xfId="0" applyFont="1" applyFill="1" applyBorder="1" applyAlignment="1">
      <alignment horizontal="left" vertical="center"/>
    </xf>
    <xf numFmtId="0" fontId="73" fillId="11" borderId="180" xfId="0" applyFont="1" applyFill="1" applyBorder="1" applyAlignment="1">
      <alignment horizontal="left" vertical="center"/>
    </xf>
    <xf numFmtId="0" fontId="73" fillId="11" borderId="181" xfId="0" applyFont="1" applyFill="1" applyBorder="1" applyAlignment="1">
      <alignment horizontal="left" vertical="center"/>
    </xf>
    <xf numFmtId="0" fontId="73" fillId="11" borderId="182" xfId="0" applyFont="1" applyFill="1" applyBorder="1" applyAlignment="1">
      <alignment horizontal="left" vertical="center"/>
    </xf>
    <xf numFmtId="0" fontId="72" fillId="0" borderId="135" xfId="0" applyFont="1" applyBorder="1" applyAlignment="1">
      <alignment horizontal="left" vertical="center"/>
    </xf>
    <xf numFmtId="0" fontId="72" fillId="0" borderId="136" xfId="0" applyFont="1" applyBorder="1" applyAlignment="1">
      <alignment horizontal="left" vertical="center"/>
    </xf>
    <xf numFmtId="0" fontId="73" fillId="0" borderId="136" xfId="0" applyFont="1" applyBorder="1" applyAlignment="1">
      <alignment horizontal="left" vertical="center"/>
    </xf>
    <xf numFmtId="0" fontId="73" fillId="0" borderId="137" xfId="0" applyFont="1" applyBorder="1" applyAlignment="1">
      <alignment horizontal="left" vertical="center"/>
    </xf>
    <xf numFmtId="0" fontId="72" fillId="11" borderId="135" xfId="0" applyFont="1" applyFill="1" applyBorder="1" applyAlignment="1">
      <alignment horizontal="left" vertical="center"/>
    </xf>
    <xf numFmtId="0" fontId="72" fillId="11" borderId="136" xfId="0" applyFont="1" applyFill="1" applyBorder="1" applyAlignment="1">
      <alignment horizontal="left" vertical="center"/>
    </xf>
    <xf numFmtId="0" fontId="73" fillId="11" borderId="137" xfId="0" applyFont="1" applyFill="1" applyBorder="1" applyAlignment="1">
      <alignment horizontal="left" vertical="center" wrapText="1"/>
    </xf>
    <xf numFmtId="0" fontId="73" fillId="0" borderId="141" xfId="0" applyFont="1" applyBorder="1" applyAlignment="1">
      <alignment horizontal="left" vertical="center" wrapText="1"/>
    </xf>
    <xf numFmtId="0" fontId="73" fillId="0" borderId="108" xfId="0" applyFont="1" applyBorder="1" applyAlignment="1">
      <alignment horizontal="left" vertical="center" wrapText="1"/>
    </xf>
    <xf numFmtId="0" fontId="73" fillId="0" borderId="142" xfId="0" applyFont="1" applyBorder="1" applyAlignment="1">
      <alignment horizontal="left" vertical="center" wrapText="1"/>
    </xf>
    <xf numFmtId="0" fontId="72" fillId="11" borderId="143" xfId="0" applyFont="1" applyFill="1" applyBorder="1" applyAlignment="1">
      <alignment horizontal="left" vertical="center"/>
    </xf>
    <xf numFmtId="0" fontId="72" fillId="11" borderId="108" xfId="0" applyFont="1" applyFill="1" applyBorder="1" applyAlignment="1">
      <alignment horizontal="left" vertical="center"/>
    </xf>
    <xf numFmtId="0" fontId="72" fillId="11" borderId="144" xfId="0" applyFont="1" applyFill="1" applyBorder="1" applyAlignment="1">
      <alignment horizontal="left" vertical="center"/>
    </xf>
    <xf numFmtId="0" fontId="73" fillId="11" borderId="108" xfId="0" applyFont="1" applyFill="1" applyBorder="1" applyAlignment="1">
      <alignment horizontal="left" vertical="center" wrapText="1"/>
    </xf>
    <xf numFmtId="0" fontId="73" fillId="11" borderId="142" xfId="0" applyFont="1" applyFill="1" applyBorder="1" applyAlignment="1">
      <alignment horizontal="left" vertical="center" wrapText="1"/>
    </xf>
    <xf numFmtId="0" fontId="73" fillId="11" borderId="136" xfId="0" applyFont="1" applyFill="1" applyBorder="1" applyAlignment="1">
      <alignment horizontal="left" vertical="center"/>
    </xf>
    <xf numFmtId="0" fontId="73" fillId="11" borderId="137" xfId="0" applyFont="1" applyFill="1" applyBorder="1" applyAlignment="1">
      <alignment horizontal="left" vertical="center"/>
    </xf>
    <xf numFmtId="0" fontId="72" fillId="0" borderId="135" xfId="0" applyFont="1" applyBorder="1" applyAlignment="1">
      <alignment horizontal="left"/>
    </xf>
    <xf numFmtId="0" fontId="72" fillId="0" borderId="136" xfId="0" applyFont="1" applyBorder="1" applyAlignment="1">
      <alignment horizontal="left"/>
    </xf>
    <xf numFmtId="0" fontId="72" fillId="11" borderId="135" xfId="0" applyFont="1" applyFill="1" applyBorder="1" applyAlignment="1">
      <alignment horizontal="left"/>
    </xf>
    <xf numFmtId="0" fontId="72" fillId="11" borderId="136" xfId="0" applyFont="1" applyFill="1" applyBorder="1" applyAlignment="1">
      <alignment horizontal="left"/>
    </xf>
    <xf numFmtId="0" fontId="73" fillId="0" borderId="136" xfId="0" applyFont="1" applyBorder="1" applyAlignment="1">
      <alignment horizontal="left"/>
    </xf>
    <xf numFmtId="0" fontId="73" fillId="0" borderId="137" xfId="0" applyFont="1" applyBorder="1" applyAlignment="1">
      <alignment horizontal="left"/>
    </xf>
    <xf numFmtId="0" fontId="10" fillId="0" borderId="136" xfId="2" applyBorder="1" applyAlignment="1">
      <alignment horizontal="left"/>
    </xf>
    <xf numFmtId="0" fontId="10" fillId="0" borderId="137" xfId="2" applyBorder="1" applyAlignment="1">
      <alignment horizontal="left"/>
    </xf>
    <xf numFmtId="0" fontId="71" fillId="9" borderId="132" xfId="0" applyFont="1" applyFill="1" applyBorder="1" applyAlignment="1">
      <alignment horizontal="center" vertical="center"/>
    </xf>
    <xf numFmtId="0" fontId="71" fillId="9" borderId="133" xfId="0" applyFont="1" applyFill="1" applyBorder="1" applyAlignment="1">
      <alignment horizontal="center" vertical="center"/>
    </xf>
    <xf numFmtId="0" fontId="71" fillId="9" borderId="134" xfId="0" applyFont="1" applyFill="1" applyBorder="1" applyAlignment="1">
      <alignment horizontal="center" vertical="center"/>
    </xf>
    <xf numFmtId="0" fontId="71" fillId="9" borderId="135" xfId="0" applyFont="1" applyFill="1" applyBorder="1" applyAlignment="1">
      <alignment horizontal="center" vertical="center"/>
    </xf>
    <xf numFmtId="0" fontId="71" fillId="9" borderId="136" xfId="0" applyFont="1" applyFill="1" applyBorder="1" applyAlignment="1">
      <alignment horizontal="center" vertical="center"/>
    </xf>
    <xf numFmtId="0" fontId="71" fillId="9" borderId="137" xfId="0" applyFont="1" applyFill="1" applyBorder="1" applyAlignment="1">
      <alignment horizontal="center" vertical="center"/>
    </xf>
    <xf numFmtId="0" fontId="39" fillId="10" borderId="34" xfId="0" applyFont="1" applyFill="1" applyBorder="1" applyAlignment="1">
      <alignment horizontal="center"/>
    </xf>
    <xf numFmtId="0" fontId="39" fillId="10" borderId="35" xfId="0" applyFont="1" applyFill="1" applyBorder="1" applyAlignment="1">
      <alignment horizontal="center"/>
    </xf>
    <xf numFmtId="0" fontId="39" fillId="10" borderId="36" xfId="0" applyFont="1" applyFill="1" applyBorder="1" applyAlignment="1">
      <alignment horizontal="center"/>
    </xf>
    <xf numFmtId="0" fontId="39" fillId="10" borderId="58" xfId="0" applyFont="1" applyFill="1" applyBorder="1" applyAlignment="1">
      <alignment horizontal="center"/>
    </xf>
    <xf numFmtId="4" fontId="37" fillId="0" borderId="27" xfId="0" applyNumberFormat="1" applyFont="1" applyBorder="1" applyAlignment="1">
      <alignment horizontal="center"/>
    </xf>
    <xf numFmtId="4" fontId="37" fillId="0" borderId="28" xfId="0" applyNumberFormat="1" applyFont="1" applyBorder="1" applyAlignment="1">
      <alignment horizontal="center"/>
    </xf>
    <xf numFmtId="4" fontId="37" fillId="0" borderId="29" xfId="0" applyNumberFormat="1" applyFont="1" applyBorder="1" applyAlignment="1">
      <alignment horizontal="center"/>
    </xf>
    <xf numFmtId="0" fontId="35" fillId="0" borderId="9" xfId="0" applyFont="1" applyBorder="1" applyAlignment="1">
      <alignment horizontal="center" vertical="center"/>
    </xf>
    <xf numFmtId="0" fontId="35" fillId="0" borderId="10" xfId="0" applyFont="1" applyBorder="1" applyAlignment="1">
      <alignment horizontal="center" vertical="center"/>
    </xf>
    <xf numFmtId="0" fontId="35" fillId="0" borderId="11" xfId="0" applyFont="1" applyBorder="1" applyAlignment="1">
      <alignment horizontal="center" vertical="center"/>
    </xf>
    <xf numFmtId="4" fontId="37" fillId="0" borderId="18" xfId="0" applyNumberFormat="1" applyFont="1" applyBorder="1" applyAlignment="1">
      <alignment horizontal="center"/>
    </xf>
    <xf numFmtId="4" fontId="37" fillId="0" borderId="19" xfId="0" applyNumberFormat="1" applyFont="1" applyBorder="1" applyAlignment="1">
      <alignment horizontal="center"/>
    </xf>
    <xf numFmtId="4" fontId="37" fillId="0" borderId="20" xfId="0" applyNumberFormat="1" applyFont="1" applyBorder="1" applyAlignment="1">
      <alignment horizontal="center"/>
    </xf>
    <xf numFmtId="4" fontId="36" fillId="0" borderId="154" xfId="0" applyNumberFormat="1" applyFont="1" applyBorder="1" applyAlignment="1">
      <alignment horizontal="center"/>
    </xf>
    <xf numFmtId="4" fontId="36" fillId="0" borderId="155" xfId="0" applyNumberFormat="1" applyFont="1" applyBorder="1" applyAlignment="1">
      <alignment horizontal="center"/>
    </xf>
    <xf numFmtId="4" fontId="36" fillId="0" borderId="30" xfId="0" applyNumberFormat="1" applyFont="1" applyBorder="1" applyAlignment="1">
      <alignment horizontal="center"/>
    </xf>
    <xf numFmtId="0" fontId="39" fillId="10" borderId="37" xfId="0" applyFont="1" applyFill="1" applyBorder="1" applyAlignment="1">
      <alignment horizontal="center"/>
    </xf>
    <xf numFmtId="0" fontId="35" fillId="10" borderId="58" xfId="5" applyNumberFormat="1" applyFont="1" applyFill="1" applyBorder="1" applyAlignment="1" applyProtection="1">
      <alignment horizontal="center" vertical="center"/>
    </xf>
    <xf numFmtId="0" fontId="35" fillId="10" borderId="35" xfId="5" applyNumberFormat="1" applyFont="1" applyFill="1" applyBorder="1" applyAlignment="1" applyProtection="1">
      <alignment horizontal="center" vertical="center"/>
    </xf>
    <xf numFmtId="0" fontId="35" fillId="10" borderId="36" xfId="5" applyNumberFormat="1" applyFont="1" applyFill="1" applyBorder="1" applyAlignment="1" applyProtection="1">
      <alignment horizontal="center" vertical="center"/>
    </xf>
    <xf numFmtId="0" fontId="54" fillId="2" borderId="0" xfId="2" applyFont="1" applyFill="1" applyAlignment="1">
      <alignment horizontal="center"/>
    </xf>
    <xf numFmtId="0" fontId="54" fillId="2" borderId="62" xfId="2" applyFont="1" applyFill="1" applyBorder="1" applyAlignment="1">
      <alignment horizontal="center"/>
    </xf>
    <xf numFmtId="0" fontId="35" fillId="10" borderId="34" xfId="5" applyNumberFormat="1" applyFont="1" applyFill="1" applyBorder="1" applyAlignment="1" applyProtection="1">
      <alignment horizontal="center" vertical="center"/>
    </xf>
    <xf numFmtId="0" fontId="35" fillId="10" borderId="15" xfId="5" applyNumberFormat="1" applyFont="1" applyFill="1" applyBorder="1" applyAlignment="1" applyProtection="1">
      <alignment horizontal="center" vertical="center"/>
    </xf>
    <xf numFmtId="0" fontId="35" fillId="10" borderId="16" xfId="5" applyNumberFormat="1" applyFont="1" applyFill="1" applyBorder="1" applyAlignment="1" applyProtection="1">
      <alignment horizontal="center" vertical="center"/>
    </xf>
    <xf numFmtId="0" fontId="35" fillId="10" borderId="17" xfId="5" applyNumberFormat="1" applyFont="1" applyFill="1" applyBorder="1" applyAlignment="1" applyProtection="1">
      <alignment horizontal="center" vertical="center"/>
    </xf>
    <xf numFmtId="0" fontId="35" fillId="0" borderId="43" xfId="0" applyFont="1" applyBorder="1" applyAlignment="1">
      <alignment horizontal="center" vertical="center"/>
    </xf>
    <xf numFmtId="0" fontId="35" fillId="0" borderId="44" xfId="0" applyFont="1" applyBorder="1" applyAlignment="1">
      <alignment horizontal="center" vertical="center"/>
    </xf>
    <xf numFmtId="0" fontId="35" fillId="0" borderId="45" xfId="0" applyFont="1" applyBorder="1" applyAlignment="1">
      <alignment horizontal="center" vertical="center"/>
    </xf>
    <xf numFmtId="4" fontId="36" fillId="0" borderId="15" xfId="0" applyNumberFormat="1" applyFont="1" applyBorder="1" applyAlignment="1">
      <alignment horizontal="center"/>
    </xf>
    <xf numFmtId="4" fontId="36" fillId="0" borderId="16" xfId="0" applyNumberFormat="1" applyFont="1" applyBorder="1" applyAlignment="1">
      <alignment horizontal="center"/>
    </xf>
    <xf numFmtId="4" fontId="36" fillId="0" borderId="17" xfId="0" applyNumberFormat="1" applyFont="1" applyBorder="1" applyAlignment="1">
      <alignment horizontal="center"/>
    </xf>
    <xf numFmtId="4" fontId="36" fillId="0" borderId="79" xfId="0" applyNumberFormat="1" applyFont="1" applyBorder="1" applyAlignment="1">
      <alignment horizontal="center"/>
    </xf>
    <xf numFmtId="0" fontId="47" fillId="11" borderId="99" xfId="0" applyFont="1" applyFill="1" applyBorder="1" applyAlignment="1">
      <alignment horizontal="left" vertical="center"/>
    </xf>
    <xf numFmtId="0" fontId="47" fillId="11" borderId="100" xfId="0" applyFont="1" applyFill="1" applyBorder="1" applyAlignment="1">
      <alignment horizontal="left" vertical="center"/>
    </xf>
    <xf numFmtId="0" fontId="47" fillId="11" borderId="101" xfId="0" applyFont="1" applyFill="1" applyBorder="1" applyAlignment="1">
      <alignment horizontal="left" vertical="center"/>
    </xf>
    <xf numFmtId="0" fontId="45" fillId="14" borderId="94" xfId="0" applyFont="1" applyFill="1" applyBorder="1" applyAlignment="1">
      <alignment horizontal="center"/>
    </xf>
    <xf numFmtId="0" fontId="45" fillId="14" borderId="98" xfId="0" applyFont="1" applyFill="1" applyBorder="1" applyAlignment="1">
      <alignment horizontal="center"/>
    </xf>
    <xf numFmtId="0" fontId="56" fillId="17" borderId="86" xfId="0" applyFont="1" applyFill="1" applyBorder="1" applyAlignment="1">
      <alignment horizontal="left" vertical="center"/>
    </xf>
    <xf numFmtId="0" fontId="56" fillId="17" borderId="1" xfId="0" applyFont="1" applyFill="1" applyBorder="1" applyAlignment="1">
      <alignment horizontal="left" vertical="center"/>
    </xf>
    <xf numFmtId="0" fontId="56" fillId="17" borderId="8" xfId="0" applyFont="1" applyFill="1" applyBorder="1" applyAlignment="1">
      <alignment horizontal="left" vertical="center"/>
    </xf>
    <xf numFmtId="0" fontId="55" fillId="0" borderId="83" xfId="0" applyFont="1" applyBorder="1" applyAlignment="1">
      <alignment horizontal="center" vertical="center"/>
    </xf>
    <xf numFmtId="0" fontId="55" fillId="0" borderId="84" xfId="0" applyFont="1" applyBorder="1" applyAlignment="1">
      <alignment horizontal="center" vertical="center"/>
    </xf>
    <xf numFmtId="0" fontId="55" fillId="0" borderId="85" xfId="0" applyFont="1" applyBorder="1" applyAlignment="1">
      <alignment horizontal="center" vertical="center"/>
    </xf>
    <xf numFmtId="0" fontId="55" fillId="0" borderId="86" xfId="0" applyFont="1" applyBorder="1" applyAlignment="1">
      <alignment horizontal="center" vertical="center"/>
    </xf>
    <xf numFmtId="0" fontId="55" fillId="0" borderId="1" xfId="0" applyFont="1" applyBorder="1" applyAlignment="1">
      <alignment horizontal="center" vertical="center"/>
    </xf>
    <xf numFmtId="0" fontId="55" fillId="0" borderId="8" xfId="0" applyFont="1" applyBorder="1" applyAlignment="1">
      <alignment horizontal="center" vertical="center"/>
    </xf>
    <xf numFmtId="0" fontId="61" fillId="14" borderId="86" xfId="0" applyFont="1" applyFill="1" applyBorder="1" applyAlignment="1">
      <alignment horizontal="center" vertical="center"/>
    </xf>
    <xf numFmtId="0" fontId="61" fillId="14" borderId="1" xfId="0" applyFont="1" applyFill="1" applyBorder="1" applyAlignment="1">
      <alignment horizontal="center" vertical="center"/>
    </xf>
    <xf numFmtId="0" fontId="61" fillId="14" borderId="8" xfId="0" applyFont="1" applyFill="1" applyBorder="1" applyAlignment="1">
      <alignment horizontal="center" vertical="center"/>
    </xf>
    <xf numFmtId="0" fontId="64" fillId="14" borderId="0" xfId="0" applyFont="1" applyFill="1" applyAlignment="1">
      <alignment horizontal="center" vertical="center"/>
    </xf>
    <xf numFmtId="0" fontId="64" fillId="14" borderId="112" xfId="0" applyFont="1" applyFill="1" applyBorder="1" applyAlignment="1">
      <alignment horizontal="center" vertical="center"/>
    </xf>
    <xf numFmtId="0" fontId="69" fillId="20" borderId="118" xfId="0" applyFont="1" applyFill="1" applyBorder="1" applyAlignment="1">
      <alignment horizontal="center" vertical="center"/>
    </xf>
    <xf numFmtId="0" fontId="70" fillId="0" borderId="119" xfId="0" applyFont="1" applyBorder="1" applyAlignment="1">
      <alignment vertical="center"/>
    </xf>
    <xf numFmtId="0" fontId="70" fillId="0" borderId="120" xfId="0" applyFont="1" applyBorder="1" applyAlignment="1">
      <alignment vertical="center"/>
    </xf>
    <xf numFmtId="0" fontId="2" fillId="0" borderId="0" xfId="0" applyFont="1" applyAlignment="1">
      <alignment horizontal="center"/>
    </xf>
    <xf numFmtId="0" fontId="0" fillId="0" borderId="0" xfId="0" applyAlignment="1"/>
  </cellXfs>
  <cellStyles count="7">
    <cellStyle name="Comma" xfId="1" builtinId="3"/>
    <cellStyle name="Comma [0]" xfId="4" builtinId="6"/>
    <cellStyle name="Heading 1" xfId="5" builtinId="16"/>
    <cellStyle name="Hyperlink" xfId="2" builtinId="8"/>
    <cellStyle name="Normal" xfId="0" builtinId="0"/>
    <cellStyle name="Normal 4" xfId="6" xr:uid="{3F7F8612-9ADC-DD41-8197-250C453C7D13}"/>
    <cellStyle name="Percent" xfId="3" builtinId="5"/>
  </cellStyles>
  <dxfs count="199">
    <dxf>
      <numFmt numFmtId="13" formatCode="0%"/>
    </dxf>
    <dxf>
      <numFmt numFmtId="164" formatCode="#,##0.0\ \T"/>
    </dxf>
    <dxf>
      <font>
        <b val="0"/>
        <i val="0"/>
        <strike val="0"/>
        <condense val="0"/>
        <extend val="0"/>
        <outline val="0"/>
        <shadow val="0"/>
        <u val="none"/>
        <vertAlign val="baseline"/>
        <sz val="10"/>
        <color theme="1"/>
        <name val="Arial"/>
        <family val="2"/>
        <scheme val="none"/>
      </font>
      <numFmt numFmtId="4" formatCode="#,##0.00"/>
    </dxf>
    <dxf>
      <font>
        <strike val="0"/>
        <outline val="0"/>
        <shadow val="0"/>
        <u val="none"/>
        <vertAlign val="baseline"/>
        <sz val="10"/>
        <color theme="1"/>
        <name val="Arial"/>
        <family val="2"/>
        <scheme val="none"/>
      </font>
    </dxf>
    <dxf>
      <font>
        <strike val="0"/>
        <outline val="0"/>
        <shadow val="0"/>
        <u val="none"/>
        <vertAlign val="baseline"/>
        <sz val="10"/>
        <color theme="1"/>
        <name val="Arial"/>
        <family val="2"/>
        <scheme val="none"/>
      </font>
    </dxf>
    <dxf>
      <font>
        <strike val="0"/>
        <outline val="0"/>
        <shadow val="0"/>
        <u val="none"/>
        <vertAlign val="baseline"/>
        <sz val="10"/>
        <color theme="1"/>
        <name val="Arial"/>
        <family val="2"/>
        <scheme val="none"/>
      </font>
    </dxf>
    <dxf>
      <font>
        <strike val="0"/>
        <outline val="0"/>
        <shadow val="0"/>
        <u val="none"/>
        <vertAlign val="baseline"/>
        <sz val="10"/>
        <name val="Arial"/>
        <family val="2"/>
        <scheme val="none"/>
      </font>
    </dxf>
    <dxf>
      <font>
        <strike val="0"/>
        <outline val="0"/>
        <shadow val="0"/>
        <u val="none"/>
        <vertAlign val="baseline"/>
        <sz val="10"/>
        <name val="Arial"/>
        <family val="2"/>
        <scheme val="none"/>
      </font>
    </dxf>
    <dxf>
      <font>
        <strike val="0"/>
        <outline val="0"/>
        <shadow val="0"/>
        <u val="none"/>
        <vertAlign val="baseline"/>
        <sz val="10"/>
        <name val="Arial"/>
        <family val="2"/>
        <scheme val="none"/>
      </font>
    </dxf>
    <dxf>
      <font>
        <strike val="0"/>
        <outline val="0"/>
        <shadow val="0"/>
        <u val="none"/>
        <vertAlign val="baseline"/>
        <sz val="10"/>
        <name val="Arial"/>
        <family val="2"/>
        <scheme val="none"/>
      </font>
    </dxf>
    <dxf>
      <numFmt numFmtId="13" formatCode="0%"/>
    </dxf>
    <dxf>
      <numFmt numFmtId="164" formatCode="#,##0.0\ \T"/>
    </dxf>
    <dxf>
      <font>
        <b val="0"/>
        <i val="0"/>
        <strike val="0"/>
        <condense val="0"/>
        <extend val="0"/>
        <outline val="0"/>
        <shadow val="0"/>
        <u val="none"/>
        <vertAlign val="baseline"/>
        <sz val="10"/>
        <color theme="1"/>
        <name val="Arial"/>
        <family val="2"/>
        <scheme val="none"/>
      </font>
      <numFmt numFmtId="4" formatCode="#,##0.00"/>
    </dxf>
    <dxf>
      <font>
        <strike val="0"/>
        <outline val="0"/>
        <shadow val="0"/>
        <u val="none"/>
        <vertAlign val="baseline"/>
        <sz val="10"/>
        <color theme="1"/>
        <name val="Arial"/>
        <family val="2"/>
        <scheme val="none"/>
      </font>
    </dxf>
    <dxf>
      <font>
        <strike val="0"/>
        <outline val="0"/>
        <shadow val="0"/>
        <u val="none"/>
        <vertAlign val="baseline"/>
        <sz val="10"/>
        <color theme="1"/>
        <name val="Arial"/>
        <family val="2"/>
        <scheme val="none"/>
      </font>
    </dxf>
    <dxf>
      <font>
        <strike val="0"/>
        <outline val="0"/>
        <shadow val="0"/>
        <u val="none"/>
        <vertAlign val="baseline"/>
        <sz val="10"/>
        <color theme="1"/>
        <name val="Arial"/>
        <family val="2"/>
        <scheme val="none"/>
      </font>
    </dxf>
    <dxf>
      <font>
        <strike val="0"/>
        <outline val="0"/>
        <shadow val="0"/>
        <u val="none"/>
        <vertAlign val="baseline"/>
        <sz val="10"/>
        <name val="Arial"/>
        <family val="2"/>
        <scheme val="none"/>
      </font>
    </dxf>
    <dxf>
      <font>
        <strike val="0"/>
        <outline val="0"/>
        <shadow val="0"/>
        <u val="none"/>
        <vertAlign val="baseline"/>
        <sz val="10"/>
        <name val="Arial"/>
        <family val="2"/>
        <scheme val="none"/>
      </font>
    </dxf>
    <dxf>
      <font>
        <strike val="0"/>
        <outline val="0"/>
        <shadow val="0"/>
        <u val="none"/>
        <vertAlign val="baseline"/>
        <sz val="10"/>
        <name val="Arial"/>
        <family val="2"/>
        <scheme val="none"/>
      </font>
    </dxf>
    <dxf>
      <font>
        <strike val="0"/>
        <outline val="0"/>
        <shadow val="0"/>
        <u val="none"/>
        <vertAlign val="baseline"/>
        <sz val="10"/>
        <name val="Arial"/>
        <family val="2"/>
        <scheme val="none"/>
      </font>
    </dxf>
    <dxf>
      <numFmt numFmtId="13" formatCode="0%"/>
    </dxf>
    <dxf>
      <numFmt numFmtId="164" formatCode="#,##0.0\ \T"/>
    </dxf>
    <dxf>
      <font>
        <b val="0"/>
        <i val="0"/>
        <strike val="0"/>
        <condense val="0"/>
        <extend val="0"/>
        <outline val="0"/>
        <shadow val="0"/>
        <u val="none"/>
        <vertAlign val="baseline"/>
        <sz val="10"/>
        <color theme="1"/>
        <name val="Arial"/>
        <family val="2"/>
        <scheme val="none"/>
      </font>
      <numFmt numFmtId="4" formatCode="#,##0.00"/>
    </dxf>
    <dxf>
      <font>
        <strike val="0"/>
        <outline val="0"/>
        <shadow val="0"/>
        <u val="none"/>
        <vertAlign val="baseline"/>
        <sz val="10"/>
        <color theme="1"/>
        <name val="Arial"/>
        <family val="2"/>
        <scheme val="none"/>
      </font>
    </dxf>
    <dxf>
      <font>
        <strike val="0"/>
        <outline val="0"/>
        <shadow val="0"/>
        <u val="none"/>
        <vertAlign val="baseline"/>
        <sz val="10"/>
        <color theme="1"/>
        <name val="Arial"/>
        <family val="2"/>
        <scheme val="none"/>
      </font>
    </dxf>
    <dxf>
      <font>
        <strike val="0"/>
        <outline val="0"/>
        <shadow val="0"/>
        <u val="none"/>
        <vertAlign val="baseline"/>
        <sz val="10"/>
        <color theme="1"/>
        <name val="Arial"/>
        <family val="2"/>
        <scheme val="none"/>
      </font>
    </dxf>
    <dxf>
      <font>
        <strike val="0"/>
        <outline val="0"/>
        <shadow val="0"/>
        <u val="none"/>
        <vertAlign val="baseline"/>
        <sz val="10"/>
        <name val="Arial"/>
        <family val="2"/>
        <scheme val="none"/>
      </font>
    </dxf>
    <dxf>
      <font>
        <strike val="0"/>
        <outline val="0"/>
        <shadow val="0"/>
        <u val="none"/>
        <vertAlign val="baseline"/>
        <sz val="10"/>
        <name val="Arial"/>
        <family val="2"/>
        <scheme val="none"/>
      </font>
    </dxf>
    <dxf>
      <font>
        <strike val="0"/>
        <outline val="0"/>
        <shadow val="0"/>
        <u val="none"/>
        <vertAlign val="baseline"/>
        <sz val="10"/>
        <name val="Arial"/>
        <family val="2"/>
        <scheme val="none"/>
      </font>
    </dxf>
    <dxf>
      <font>
        <strike val="0"/>
        <outline val="0"/>
        <shadow val="0"/>
        <u val="none"/>
        <vertAlign val="baseline"/>
        <sz val="10"/>
        <name val="Arial"/>
        <family val="2"/>
        <scheme val="none"/>
      </font>
    </dxf>
    <dxf>
      <numFmt numFmtId="13" formatCode="0%"/>
    </dxf>
    <dxf>
      <numFmt numFmtId="164" formatCode="#,##0.0\ \T"/>
    </dxf>
    <dxf>
      <font>
        <b val="0"/>
        <i val="0"/>
        <strike val="0"/>
        <condense val="0"/>
        <extend val="0"/>
        <outline val="0"/>
        <shadow val="0"/>
        <u val="none"/>
        <vertAlign val="baseline"/>
        <sz val="10"/>
        <color theme="1"/>
        <name val="Arial"/>
        <family val="2"/>
        <scheme val="none"/>
      </font>
      <numFmt numFmtId="0" formatCode="General"/>
    </dxf>
    <dxf>
      <font>
        <strike val="0"/>
        <outline val="0"/>
        <shadow val="0"/>
        <u val="none"/>
        <vertAlign val="baseline"/>
        <sz val="10"/>
        <color theme="1"/>
        <name val="Arial"/>
        <family val="2"/>
        <scheme val="none"/>
      </font>
    </dxf>
    <dxf>
      <font>
        <strike val="0"/>
        <outline val="0"/>
        <shadow val="0"/>
        <u val="none"/>
        <vertAlign val="baseline"/>
        <sz val="10"/>
        <color theme="1"/>
        <name val="Arial"/>
        <family val="2"/>
        <scheme val="none"/>
      </font>
    </dxf>
    <dxf>
      <font>
        <strike val="0"/>
        <outline val="0"/>
        <shadow val="0"/>
        <u val="none"/>
        <vertAlign val="baseline"/>
        <sz val="10"/>
        <color theme="1"/>
        <name val="Arial"/>
        <family val="2"/>
        <scheme val="none"/>
      </font>
    </dxf>
    <dxf>
      <font>
        <strike val="0"/>
        <outline val="0"/>
        <shadow val="0"/>
        <u val="none"/>
        <vertAlign val="baseline"/>
        <sz val="10"/>
        <name val="Arial"/>
        <family val="2"/>
        <scheme val="none"/>
      </font>
    </dxf>
    <dxf>
      <font>
        <strike val="0"/>
        <outline val="0"/>
        <shadow val="0"/>
        <u val="none"/>
        <vertAlign val="baseline"/>
        <sz val="10"/>
        <name val="Arial"/>
        <family val="2"/>
        <scheme val="none"/>
      </font>
    </dxf>
    <dxf>
      <font>
        <strike val="0"/>
        <outline val="0"/>
        <shadow val="0"/>
        <u val="none"/>
        <vertAlign val="baseline"/>
        <sz val="10"/>
        <name val="Arial"/>
        <family val="2"/>
        <scheme val="none"/>
      </font>
    </dxf>
    <dxf>
      <font>
        <strike val="0"/>
        <outline val="0"/>
        <shadow val="0"/>
        <u val="none"/>
        <vertAlign val="baseline"/>
        <sz val="10"/>
        <name val="Arial"/>
        <family val="2"/>
        <scheme val="none"/>
      </font>
    </dxf>
    <dxf>
      <numFmt numFmtId="13" formatCode="0%"/>
    </dxf>
    <dxf>
      <numFmt numFmtId="164" formatCode="#,##0.0\ \T"/>
    </dxf>
    <dxf>
      <font>
        <b val="0"/>
        <i val="0"/>
        <strike val="0"/>
        <condense val="0"/>
        <extend val="0"/>
        <outline val="0"/>
        <shadow val="0"/>
        <u val="none"/>
        <vertAlign val="baseline"/>
        <sz val="10"/>
        <color theme="1"/>
        <name val="Arial"/>
        <family val="2"/>
        <scheme val="none"/>
      </font>
      <numFmt numFmtId="0" formatCode="General"/>
    </dxf>
    <dxf>
      <font>
        <strike val="0"/>
        <outline val="0"/>
        <shadow val="0"/>
        <u val="none"/>
        <vertAlign val="baseline"/>
        <sz val="10"/>
        <color theme="1"/>
        <name val="Arial"/>
        <family val="2"/>
        <scheme val="none"/>
      </font>
    </dxf>
    <dxf>
      <font>
        <strike val="0"/>
        <outline val="0"/>
        <shadow val="0"/>
        <u val="none"/>
        <vertAlign val="baseline"/>
        <sz val="10"/>
        <color theme="1"/>
        <name val="Arial"/>
        <family val="2"/>
        <scheme val="none"/>
      </font>
    </dxf>
    <dxf>
      <font>
        <strike val="0"/>
        <outline val="0"/>
        <shadow val="0"/>
        <u val="none"/>
        <vertAlign val="baseline"/>
        <sz val="10"/>
        <color theme="1"/>
        <name val="Arial"/>
        <family val="2"/>
        <scheme val="none"/>
      </font>
    </dxf>
    <dxf>
      <font>
        <strike val="0"/>
        <outline val="0"/>
        <shadow val="0"/>
        <u val="none"/>
        <vertAlign val="baseline"/>
        <sz val="10"/>
        <name val="Arial"/>
        <family val="2"/>
        <scheme val="none"/>
      </font>
    </dxf>
    <dxf>
      <font>
        <strike val="0"/>
        <outline val="0"/>
        <shadow val="0"/>
        <u val="none"/>
        <vertAlign val="baseline"/>
        <sz val="10"/>
        <name val="Arial"/>
        <family val="2"/>
        <scheme val="none"/>
      </font>
    </dxf>
    <dxf>
      <font>
        <strike val="0"/>
        <outline val="0"/>
        <shadow val="0"/>
        <u val="none"/>
        <vertAlign val="baseline"/>
        <sz val="10"/>
        <name val="Arial"/>
        <family val="2"/>
        <scheme val="none"/>
      </font>
    </dxf>
    <dxf>
      <font>
        <strike val="0"/>
        <outline val="0"/>
        <shadow val="0"/>
        <u val="none"/>
        <vertAlign val="baseline"/>
        <sz val="10"/>
        <name val="Arial"/>
        <family val="2"/>
        <scheme val="none"/>
      </font>
    </dxf>
    <dxf>
      <font>
        <b val="0"/>
        <i val="0"/>
        <strike val="0"/>
        <condense val="0"/>
        <extend val="0"/>
        <outline val="0"/>
        <shadow val="0"/>
        <u val="none"/>
        <vertAlign val="baseline"/>
        <sz val="10"/>
        <color theme="1"/>
        <name val="Arial"/>
        <family val="2"/>
        <scheme val="none"/>
      </font>
      <numFmt numFmtId="0" formatCode="General"/>
    </dxf>
    <dxf>
      <font>
        <strike val="0"/>
        <outline val="0"/>
        <shadow val="0"/>
        <u val="none"/>
        <vertAlign val="baseline"/>
        <sz val="10"/>
        <color theme="1"/>
        <name val="Arial"/>
        <family val="2"/>
        <scheme val="none"/>
      </font>
    </dxf>
    <dxf>
      <font>
        <strike val="0"/>
        <outline val="0"/>
        <shadow val="0"/>
        <u val="none"/>
        <vertAlign val="baseline"/>
        <sz val="10"/>
        <color theme="1"/>
        <name val="Arial"/>
        <family val="2"/>
        <scheme val="none"/>
      </font>
    </dxf>
    <dxf>
      <font>
        <strike val="0"/>
        <outline val="0"/>
        <shadow val="0"/>
        <u val="none"/>
        <vertAlign val="baseline"/>
        <sz val="10"/>
        <color theme="1"/>
        <name val="Arial"/>
        <family val="2"/>
        <scheme val="none"/>
      </font>
    </dxf>
    <dxf>
      <numFmt numFmtId="13" formatCode="0%"/>
    </dxf>
    <dxf>
      <numFmt numFmtId="164" formatCode="#,##0.0\ \T"/>
    </dxf>
    <dxf>
      <font>
        <strike val="0"/>
        <outline val="0"/>
        <shadow val="0"/>
        <u val="none"/>
        <vertAlign val="baseline"/>
        <sz val="10"/>
        <name val="Arial"/>
        <family val="2"/>
        <scheme val="none"/>
      </font>
    </dxf>
    <dxf>
      <font>
        <strike val="0"/>
        <outline val="0"/>
        <shadow val="0"/>
        <u val="none"/>
        <vertAlign val="baseline"/>
        <sz val="10"/>
        <name val="Arial"/>
        <family val="2"/>
        <scheme val="none"/>
      </font>
    </dxf>
    <dxf>
      <font>
        <strike val="0"/>
        <outline val="0"/>
        <shadow val="0"/>
        <u val="none"/>
        <vertAlign val="baseline"/>
        <sz val="10"/>
        <name val="Arial"/>
        <family val="2"/>
        <scheme val="none"/>
      </font>
    </dxf>
    <dxf>
      <font>
        <strike val="0"/>
        <outline val="0"/>
        <shadow val="0"/>
        <u val="none"/>
        <vertAlign val="baseline"/>
        <sz val="10"/>
        <name val="Arial"/>
        <family val="2"/>
        <scheme val="none"/>
      </font>
    </dxf>
    <dxf>
      <font>
        <b val="0"/>
        <i val="0"/>
        <strike val="0"/>
        <condense val="0"/>
        <extend val="0"/>
        <outline val="0"/>
        <shadow val="0"/>
        <u val="none"/>
        <vertAlign val="baseline"/>
        <sz val="8"/>
        <color theme="1"/>
        <name val="Trebuchet MS"/>
        <family val="2"/>
        <scheme val="none"/>
      </font>
    </dxf>
    <dxf>
      <font>
        <b val="0"/>
        <i val="0"/>
        <strike val="0"/>
        <condense val="0"/>
        <extend val="0"/>
        <outline val="0"/>
        <shadow val="0"/>
        <u val="none"/>
        <vertAlign val="baseline"/>
        <sz val="8"/>
        <color theme="1"/>
        <name val="Trebuchet MS"/>
        <family val="2"/>
        <scheme val="none"/>
      </font>
    </dxf>
    <dxf>
      <font>
        <b val="0"/>
        <i val="0"/>
        <strike val="0"/>
        <condense val="0"/>
        <extend val="0"/>
        <outline val="0"/>
        <shadow val="0"/>
        <u val="none"/>
        <vertAlign val="baseline"/>
        <sz val="8"/>
        <color theme="1"/>
        <name val="Trebuchet MS"/>
        <family val="2"/>
        <scheme val="none"/>
      </font>
    </dxf>
    <dxf>
      <font>
        <b val="0"/>
        <i val="0"/>
        <strike val="0"/>
        <condense val="0"/>
        <extend val="0"/>
        <outline val="0"/>
        <shadow val="0"/>
        <u val="none"/>
        <vertAlign val="baseline"/>
        <sz val="8"/>
        <color theme="1"/>
        <name val="Trebuchet MS"/>
        <family val="2"/>
        <scheme val="none"/>
      </font>
    </dxf>
    <dxf>
      <font>
        <b val="0"/>
        <i val="0"/>
        <strike val="0"/>
        <condense val="0"/>
        <extend val="0"/>
        <outline val="0"/>
        <shadow val="0"/>
        <u val="none"/>
        <vertAlign val="baseline"/>
        <sz val="8"/>
        <color theme="1"/>
        <name val="Trebuchet MS"/>
        <family val="2"/>
        <scheme val="none"/>
      </font>
    </dxf>
    <dxf>
      <font>
        <b val="0"/>
        <i val="0"/>
        <strike val="0"/>
        <condense val="0"/>
        <extend val="0"/>
        <outline val="0"/>
        <shadow val="0"/>
        <u val="none"/>
        <vertAlign val="baseline"/>
        <sz val="8"/>
        <color theme="1"/>
        <name val="Trebuchet MS"/>
        <family val="2"/>
        <scheme val="none"/>
      </font>
      <numFmt numFmtId="4" formatCode="#,##0.00"/>
    </dxf>
    <dxf>
      <font>
        <b val="0"/>
        <i val="0"/>
        <strike val="0"/>
        <condense val="0"/>
        <extend val="0"/>
        <outline val="0"/>
        <shadow val="0"/>
        <u val="none"/>
        <vertAlign val="baseline"/>
        <sz val="8"/>
        <color theme="1"/>
        <name val="Trebuchet MS"/>
        <family val="2"/>
        <scheme val="none"/>
      </font>
    </dxf>
    <dxf>
      <font>
        <b val="0"/>
        <i val="0"/>
        <strike val="0"/>
        <condense val="0"/>
        <extend val="0"/>
        <outline val="0"/>
        <shadow val="0"/>
        <u val="none"/>
        <vertAlign val="baseline"/>
        <sz val="8"/>
        <color theme="1"/>
        <name val="Trebuchet MS"/>
        <family val="2"/>
        <scheme val="none"/>
      </font>
    </dxf>
    <dxf>
      <font>
        <b val="0"/>
        <i val="0"/>
        <strike val="0"/>
        <condense val="0"/>
        <extend val="0"/>
        <outline val="0"/>
        <shadow val="0"/>
        <u val="none"/>
        <vertAlign val="baseline"/>
        <sz val="8"/>
        <color theme="1"/>
        <name val="Trebuchet MS"/>
        <family val="2"/>
        <scheme val="none"/>
      </font>
    </dxf>
    <dxf>
      <font>
        <b val="0"/>
        <i val="0"/>
        <strike val="0"/>
        <condense val="0"/>
        <extend val="0"/>
        <outline val="0"/>
        <shadow val="0"/>
        <u val="none"/>
        <vertAlign val="baseline"/>
        <sz val="8"/>
        <color theme="1"/>
        <name val="Trebuchet MS"/>
        <family val="2"/>
        <scheme val="none"/>
      </font>
    </dxf>
    <dxf>
      <font>
        <b val="0"/>
        <i val="0"/>
        <strike val="0"/>
        <condense val="0"/>
        <extend val="0"/>
        <outline val="0"/>
        <shadow val="0"/>
        <u val="none"/>
        <vertAlign val="baseline"/>
        <sz val="8"/>
        <color theme="1"/>
        <name val="Trebuchet MS"/>
        <family val="2"/>
        <scheme val="none"/>
      </font>
    </dxf>
    <dxf>
      <font>
        <b val="0"/>
        <i val="0"/>
        <strike val="0"/>
        <condense val="0"/>
        <extend val="0"/>
        <outline val="0"/>
        <shadow val="0"/>
        <u val="none"/>
        <vertAlign val="baseline"/>
        <sz val="8"/>
        <color theme="1"/>
        <name val="Trebuchet MS"/>
        <family val="2"/>
        <scheme val="none"/>
      </font>
    </dxf>
    <dxf>
      <font>
        <b val="0"/>
        <i val="0"/>
        <strike val="0"/>
        <condense val="0"/>
        <extend val="0"/>
        <outline val="0"/>
        <shadow val="0"/>
        <u val="none"/>
        <vertAlign val="baseline"/>
        <sz val="8"/>
        <color theme="1"/>
        <name val="Trebuchet MS"/>
        <family val="2"/>
        <scheme val="none"/>
      </font>
      <alignment horizontal="right" vertical="bottom" textRotation="0" wrapText="0" indent="0" justifyLastLine="0" shrinkToFit="0" readingOrder="0"/>
    </dxf>
    <dxf>
      <font>
        <b val="0"/>
        <i val="0"/>
        <strike val="0"/>
        <condense val="0"/>
        <extend val="0"/>
        <outline val="0"/>
        <shadow val="0"/>
        <u val="none"/>
        <vertAlign val="baseline"/>
        <sz val="8"/>
        <color theme="1"/>
        <name val="Trebuchet MS"/>
        <family val="2"/>
        <scheme val="none"/>
      </font>
      <alignment horizontal="right" vertical="bottom" textRotation="0" wrapText="0" indent="0" justifyLastLine="0" shrinkToFit="0" readingOrder="0"/>
    </dxf>
    <dxf>
      <font>
        <b val="0"/>
        <i val="0"/>
        <strike val="0"/>
        <condense val="0"/>
        <extend val="0"/>
        <outline val="0"/>
        <shadow val="0"/>
        <u val="none"/>
        <vertAlign val="baseline"/>
        <sz val="8"/>
        <color theme="1"/>
        <name val="Trebuchet MS"/>
        <family val="2"/>
        <scheme val="none"/>
      </font>
      <alignment horizontal="right" vertical="bottom" textRotation="0" wrapText="0" indent="0" justifyLastLine="0" shrinkToFit="0" readingOrder="0"/>
    </dxf>
    <dxf>
      <font>
        <b val="0"/>
        <i val="0"/>
        <strike val="0"/>
        <condense val="0"/>
        <extend val="0"/>
        <outline val="0"/>
        <shadow val="0"/>
        <u val="none"/>
        <vertAlign val="baseline"/>
        <sz val="14"/>
        <color theme="1"/>
        <name val="Arial"/>
        <family val="2"/>
        <scheme val="minor"/>
      </font>
      <fill>
        <patternFill patternType="none">
          <fgColor indexed="64"/>
          <bgColor indexed="65"/>
        </patternFill>
      </fill>
      <alignment horizontal="general" vertical="bottom" textRotation="0" wrapText="0" indent="0" justifyLastLine="0" shrinkToFit="0" readingOrder="0"/>
    </dxf>
    <dxf>
      <font>
        <b val="0"/>
        <i val="0"/>
        <strike val="0"/>
        <condense val="0"/>
        <extend val="0"/>
        <outline val="0"/>
        <shadow val="0"/>
        <u val="none"/>
        <vertAlign val="baseline"/>
        <sz val="14"/>
        <color theme="1"/>
        <name val="Arial"/>
        <family val="2"/>
        <scheme val="minor"/>
      </font>
      <numFmt numFmtId="4" formatCode="#,##0.00"/>
      <fill>
        <patternFill patternType="none">
          <fgColor indexed="64"/>
          <bgColor indexed="65"/>
        </patternFill>
      </fill>
      <alignment horizontal="general" vertical="bottom" textRotation="0" wrapText="0" indent="0" justifyLastLine="0" shrinkToFit="0" readingOrder="0"/>
    </dxf>
    <dxf>
      <font>
        <b val="0"/>
        <i val="0"/>
        <strike val="0"/>
        <condense val="0"/>
        <extend val="0"/>
        <outline val="0"/>
        <shadow val="0"/>
        <u val="none"/>
        <vertAlign val="baseline"/>
        <sz val="14"/>
        <color theme="1"/>
        <name val="Arial"/>
        <family val="2"/>
        <scheme val="minor"/>
      </font>
      <fill>
        <patternFill patternType="none">
          <fgColor indexed="64"/>
          <bgColor indexed="65"/>
        </patternFill>
      </fill>
      <alignment horizontal="left" vertical="bottom" textRotation="0" wrapText="0" indent="0" justifyLastLine="0" shrinkToFit="0" readingOrder="0"/>
    </dxf>
    <dxf>
      <font>
        <b val="0"/>
        <i val="0"/>
        <strike val="0"/>
        <condense val="0"/>
        <extend val="0"/>
        <outline val="0"/>
        <shadow val="0"/>
        <u val="none"/>
        <vertAlign val="baseline"/>
        <sz val="14"/>
        <color theme="1"/>
        <name val="Arial"/>
        <family val="2"/>
        <scheme val="minor"/>
      </font>
      <fill>
        <patternFill patternType="none">
          <fgColor indexed="64"/>
          <bgColor indexed="65"/>
        </patternFill>
      </fill>
      <alignment horizontal="left" vertical="bottom" textRotation="0" wrapText="0" indent="0" justifyLastLine="0" shrinkToFit="0" readingOrder="0"/>
    </dxf>
    <dxf>
      <font>
        <b val="0"/>
        <i val="0"/>
        <strike val="0"/>
        <condense val="0"/>
        <extend val="0"/>
        <outline val="0"/>
        <shadow val="0"/>
        <u val="none"/>
        <vertAlign val="baseline"/>
        <sz val="14"/>
        <color theme="1"/>
        <name val="Arial"/>
        <family val="2"/>
        <scheme val="minor"/>
      </font>
      <fill>
        <patternFill patternType="none">
          <fgColor indexed="64"/>
          <bgColor indexed="65"/>
        </patternFill>
      </fill>
      <alignment horizontal="left" vertical="bottom" textRotation="0" wrapText="0" indent="0" justifyLastLine="0" shrinkToFit="0" readingOrder="0"/>
    </dxf>
    <dxf>
      <font>
        <b val="0"/>
        <i val="0"/>
        <strike val="0"/>
        <condense val="0"/>
        <extend val="0"/>
        <outline val="0"/>
        <shadow val="0"/>
        <u val="none"/>
        <vertAlign val="baseline"/>
        <sz val="14"/>
        <color theme="1"/>
        <name val="Arial"/>
        <family val="2"/>
        <scheme val="minor"/>
      </font>
      <fill>
        <patternFill patternType="none">
          <fgColor indexed="64"/>
          <bgColor indexed="65"/>
        </patternFill>
      </fill>
      <alignment horizontal="left" vertical="bottom" textRotation="0" wrapText="0" indent="0" justifyLastLine="0" shrinkToFit="0" readingOrder="0"/>
    </dxf>
    <dxf>
      <font>
        <b/>
        <i val="0"/>
        <strike val="0"/>
        <condense val="0"/>
        <extend val="0"/>
        <outline val="0"/>
        <shadow val="0"/>
        <u val="none"/>
        <vertAlign val="baseline"/>
        <sz val="14"/>
        <color rgb="FFFFFFFF"/>
        <name val="Arial"/>
        <family val="2"/>
        <scheme val="minor"/>
      </font>
      <fill>
        <patternFill patternType="solid">
          <fgColor indexed="64"/>
          <bgColor theme="4" tint="-0.499984740745262"/>
        </patternFill>
      </fill>
      <alignment horizontal="left" vertical="center" textRotation="0" wrapText="0" indent="0" justifyLastLine="0" shrinkToFit="0" readingOrder="0"/>
    </dxf>
    <dxf>
      <numFmt numFmtId="13" formatCode="0%"/>
    </dxf>
    <dxf>
      <numFmt numFmtId="2" formatCode="0.00"/>
    </dxf>
    <dxf>
      <numFmt numFmtId="2" formatCode="0.00"/>
    </dxf>
    <dxf>
      <numFmt numFmtId="2" formatCode="0.00"/>
    </dxf>
    <dxf>
      <numFmt numFmtId="13" formatCode="0%"/>
    </dxf>
    <dxf>
      <numFmt numFmtId="171" formatCode="0.0"/>
    </dxf>
    <dxf>
      <numFmt numFmtId="1" formatCode="0"/>
    </dxf>
    <dxf>
      <numFmt numFmtId="13" formatCode="0%"/>
    </dxf>
    <dxf>
      <numFmt numFmtId="164" formatCode="#,##0.0\ \T"/>
    </dxf>
    <dxf>
      <font>
        <b val="0"/>
        <i val="0"/>
        <strike val="0"/>
        <condense val="0"/>
        <extend val="0"/>
        <outline val="0"/>
        <shadow val="0"/>
        <u val="none"/>
        <vertAlign val="baseline"/>
        <sz val="10"/>
        <color theme="1"/>
        <name val="Arial"/>
        <family val="2"/>
        <scheme val="none"/>
      </font>
      <numFmt numFmtId="4" formatCode="#,##0.00"/>
    </dxf>
    <dxf>
      <font>
        <strike val="0"/>
        <outline val="0"/>
        <shadow val="0"/>
        <u val="none"/>
        <vertAlign val="baseline"/>
        <sz val="10"/>
        <color theme="1"/>
        <name val="Arial"/>
        <family val="2"/>
        <scheme val="none"/>
      </font>
    </dxf>
    <dxf>
      <font>
        <strike val="0"/>
        <outline val="0"/>
        <shadow val="0"/>
        <u val="none"/>
        <vertAlign val="baseline"/>
        <sz val="10"/>
        <color theme="1"/>
        <name val="Arial"/>
        <family val="2"/>
        <scheme val="none"/>
      </font>
    </dxf>
    <dxf>
      <font>
        <strike val="0"/>
        <outline val="0"/>
        <shadow val="0"/>
        <u val="none"/>
        <vertAlign val="baseline"/>
        <sz val="10"/>
        <color theme="1"/>
        <name val="Arial"/>
        <family val="2"/>
        <scheme val="none"/>
      </font>
    </dxf>
    <dxf>
      <font>
        <strike val="0"/>
        <outline val="0"/>
        <shadow val="0"/>
        <u val="none"/>
        <vertAlign val="baseline"/>
        <sz val="10"/>
        <name val="Arial"/>
        <family val="2"/>
        <scheme val="none"/>
      </font>
    </dxf>
    <dxf>
      <font>
        <strike val="0"/>
        <outline val="0"/>
        <shadow val="0"/>
        <u val="none"/>
        <vertAlign val="baseline"/>
        <sz val="10"/>
        <name val="Arial"/>
        <family val="2"/>
        <scheme val="none"/>
      </font>
    </dxf>
    <dxf>
      <font>
        <strike val="0"/>
        <outline val="0"/>
        <shadow val="0"/>
        <u val="none"/>
        <vertAlign val="baseline"/>
        <sz val="10"/>
        <name val="Arial"/>
        <family val="2"/>
        <scheme val="none"/>
      </font>
    </dxf>
    <dxf>
      <font>
        <strike val="0"/>
        <outline val="0"/>
        <shadow val="0"/>
        <u val="none"/>
        <vertAlign val="baseline"/>
        <sz val="10"/>
        <name val="Arial"/>
        <family val="2"/>
        <scheme val="none"/>
      </font>
    </dxf>
    <dxf>
      <numFmt numFmtId="13" formatCode="0%"/>
    </dxf>
    <dxf>
      <numFmt numFmtId="164" formatCode="#,##0.0\ \T"/>
    </dxf>
    <dxf>
      <font>
        <b val="0"/>
        <i val="0"/>
        <strike val="0"/>
        <condense val="0"/>
        <extend val="0"/>
        <outline val="0"/>
        <shadow val="0"/>
        <u val="none"/>
        <vertAlign val="baseline"/>
        <sz val="10"/>
        <color theme="1"/>
        <name val="Arial"/>
        <family val="2"/>
        <scheme val="none"/>
      </font>
      <numFmt numFmtId="4" formatCode="#,##0.00"/>
    </dxf>
    <dxf>
      <font>
        <strike val="0"/>
        <outline val="0"/>
        <shadow val="0"/>
        <u val="none"/>
        <vertAlign val="baseline"/>
        <sz val="10"/>
        <color theme="1"/>
        <name val="Arial"/>
        <family val="2"/>
        <scheme val="none"/>
      </font>
    </dxf>
    <dxf>
      <font>
        <strike val="0"/>
        <outline val="0"/>
        <shadow val="0"/>
        <u val="none"/>
        <vertAlign val="baseline"/>
        <sz val="10"/>
        <color theme="1"/>
        <name val="Arial"/>
        <family val="2"/>
        <scheme val="none"/>
      </font>
    </dxf>
    <dxf>
      <font>
        <strike val="0"/>
        <outline val="0"/>
        <shadow val="0"/>
        <u val="none"/>
        <vertAlign val="baseline"/>
        <sz val="10"/>
        <color theme="1"/>
        <name val="Arial"/>
        <family val="2"/>
        <scheme val="none"/>
      </font>
    </dxf>
    <dxf>
      <font>
        <strike val="0"/>
        <outline val="0"/>
        <shadow val="0"/>
        <u val="none"/>
        <vertAlign val="baseline"/>
        <sz val="10"/>
        <name val="Arial"/>
        <family val="2"/>
        <scheme val="none"/>
      </font>
    </dxf>
    <dxf>
      <font>
        <strike val="0"/>
        <outline val="0"/>
        <shadow val="0"/>
        <u val="none"/>
        <vertAlign val="baseline"/>
        <sz val="10"/>
        <name val="Arial"/>
        <family val="2"/>
        <scheme val="none"/>
      </font>
    </dxf>
    <dxf>
      <font>
        <strike val="0"/>
        <outline val="0"/>
        <shadow val="0"/>
        <u val="none"/>
        <vertAlign val="baseline"/>
        <sz val="10"/>
        <name val="Arial"/>
        <family val="2"/>
        <scheme val="none"/>
      </font>
    </dxf>
    <dxf>
      <font>
        <strike val="0"/>
        <outline val="0"/>
        <shadow val="0"/>
        <u val="none"/>
        <vertAlign val="baseline"/>
        <sz val="10"/>
        <name val="Arial"/>
        <family val="2"/>
        <scheme val="none"/>
      </font>
    </dxf>
    <dxf>
      <numFmt numFmtId="13" formatCode="0%"/>
    </dxf>
    <dxf>
      <numFmt numFmtId="164" formatCode="#,##0.0\ \T"/>
    </dxf>
    <dxf>
      <font>
        <b val="0"/>
        <i val="0"/>
        <strike val="0"/>
        <condense val="0"/>
        <extend val="0"/>
        <outline val="0"/>
        <shadow val="0"/>
        <u val="none"/>
        <vertAlign val="baseline"/>
        <sz val="10"/>
        <color theme="1"/>
        <name val="Arial"/>
        <family val="2"/>
        <scheme val="none"/>
      </font>
      <numFmt numFmtId="4" formatCode="#,##0.00"/>
    </dxf>
    <dxf>
      <font>
        <strike val="0"/>
        <outline val="0"/>
        <shadow val="0"/>
        <u val="none"/>
        <vertAlign val="baseline"/>
        <sz val="10"/>
        <color theme="1"/>
        <name val="Arial"/>
        <family val="2"/>
        <scheme val="none"/>
      </font>
    </dxf>
    <dxf>
      <font>
        <strike val="0"/>
        <outline val="0"/>
        <shadow val="0"/>
        <u val="none"/>
        <vertAlign val="baseline"/>
        <sz val="10"/>
        <color theme="1"/>
        <name val="Arial"/>
        <family val="2"/>
        <scheme val="none"/>
      </font>
    </dxf>
    <dxf>
      <font>
        <strike val="0"/>
        <outline val="0"/>
        <shadow val="0"/>
        <u val="none"/>
        <vertAlign val="baseline"/>
        <sz val="10"/>
        <color theme="1"/>
        <name val="Arial"/>
        <family val="2"/>
        <scheme val="none"/>
      </font>
    </dxf>
    <dxf>
      <font>
        <strike val="0"/>
        <outline val="0"/>
        <shadow val="0"/>
        <u val="none"/>
        <vertAlign val="baseline"/>
        <sz val="10"/>
        <name val="Arial"/>
        <family val="2"/>
        <scheme val="none"/>
      </font>
    </dxf>
    <dxf>
      <font>
        <strike val="0"/>
        <outline val="0"/>
        <shadow val="0"/>
        <u val="none"/>
        <vertAlign val="baseline"/>
        <sz val="10"/>
        <name val="Arial"/>
        <family val="2"/>
        <scheme val="none"/>
      </font>
    </dxf>
    <dxf>
      <font>
        <strike val="0"/>
        <outline val="0"/>
        <shadow val="0"/>
        <u val="none"/>
        <vertAlign val="baseline"/>
        <sz val="10"/>
        <name val="Arial"/>
        <family val="2"/>
        <scheme val="none"/>
      </font>
    </dxf>
    <dxf>
      <font>
        <strike val="0"/>
        <outline val="0"/>
        <shadow val="0"/>
        <u val="none"/>
        <vertAlign val="baseline"/>
        <sz val="10"/>
        <name val="Arial"/>
        <family val="2"/>
        <scheme val="none"/>
      </font>
    </dxf>
    <dxf>
      <numFmt numFmtId="13" formatCode="0%"/>
    </dxf>
    <dxf>
      <numFmt numFmtId="164" formatCode="#,##0.0\ \T"/>
    </dxf>
    <dxf>
      <font>
        <b val="0"/>
        <i val="0"/>
        <strike val="0"/>
        <condense val="0"/>
        <extend val="0"/>
        <outline val="0"/>
        <shadow val="0"/>
        <u val="none"/>
        <vertAlign val="baseline"/>
        <sz val="10"/>
        <color theme="1"/>
        <name val="Arial"/>
        <family val="2"/>
        <scheme val="none"/>
      </font>
      <numFmt numFmtId="0" formatCode="General"/>
    </dxf>
    <dxf>
      <font>
        <strike val="0"/>
        <outline val="0"/>
        <shadow val="0"/>
        <u val="none"/>
        <vertAlign val="baseline"/>
        <sz val="10"/>
        <color theme="1"/>
        <name val="Arial"/>
        <family val="2"/>
        <scheme val="none"/>
      </font>
    </dxf>
    <dxf>
      <font>
        <strike val="0"/>
        <outline val="0"/>
        <shadow val="0"/>
        <u val="none"/>
        <vertAlign val="baseline"/>
        <sz val="10"/>
        <color theme="1"/>
        <name val="Arial"/>
        <family val="2"/>
        <scheme val="none"/>
      </font>
    </dxf>
    <dxf>
      <font>
        <strike val="0"/>
        <outline val="0"/>
        <shadow val="0"/>
        <u val="none"/>
        <vertAlign val="baseline"/>
        <sz val="10"/>
        <color theme="1"/>
        <name val="Arial"/>
        <family val="2"/>
        <scheme val="none"/>
      </font>
    </dxf>
    <dxf>
      <font>
        <strike val="0"/>
        <outline val="0"/>
        <shadow val="0"/>
        <u val="none"/>
        <vertAlign val="baseline"/>
        <sz val="10"/>
        <name val="Arial"/>
        <family val="2"/>
        <scheme val="none"/>
      </font>
    </dxf>
    <dxf>
      <font>
        <strike val="0"/>
        <outline val="0"/>
        <shadow val="0"/>
        <u val="none"/>
        <vertAlign val="baseline"/>
        <sz val="10"/>
        <name val="Arial"/>
        <family val="2"/>
        <scheme val="none"/>
      </font>
    </dxf>
    <dxf>
      <font>
        <strike val="0"/>
        <outline val="0"/>
        <shadow val="0"/>
        <u val="none"/>
        <vertAlign val="baseline"/>
        <sz val="10"/>
        <name val="Arial"/>
        <family val="2"/>
        <scheme val="none"/>
      </font>
    </dxf>
    <dxf>
      <font>
        <strike val="0"/>
        <outline val="0"/>
        <shadow val="0"/>
        <u val="none"/>
        <vertAlign val="baseline"/>
        <sz val="10"/>
        <name val="Arial"/>
        <family val="2"/>
        <scheme val="none"/>
      </font>
    </dxf>
    <dxf>
      <numFmt numFmtId="13" formatCode="0%"/>
    </dxf>
    <dxf>
      <numFmt numFmtId="164" formatCode="#,##0.0\ \T"/>
    </dxf>
    <dxf>
      <font>
        <b val="0"/>
        <i val="0"/>
        <strike val="0"/>
        <condense val="0"/>
        <extend val="0"/>
        <outline val="0"/>
        <shadow val="0"/>
        <u val="none"/>
        <vertAlign val="baseline"/>
        <sz val="10"/>
        <color theme="1"/>
        <name val="Arial"/>
        <family val="2"/>
        <scheme val="none"/>
      </font>
      <numFmt numFmtId="0" formatCode="General"/>
    </dxf>
    <dxf>
      <font>
        <strike val="0"/>
        <outline val="0"/>
        <shadow val="0"/>
        <u val="none"/>
        <vertAlign val="baseline"/>
        <sz val="10"/>
        <color theme="1"/>
        <name val="Arial"/>
        <family val="2"/>
        <scheme val="none"/>
      </font>
    </dxf>
    <dxf>
      <font>
        <strike val="0"/>
        <outline val="0"/>
        <shadow val="0"/>
        <u val="none"/>
        <vertAlign val="baseline"/>
        <sz val="10"/>
        <color theme="1"/>
        <name val="Arial"/>
        <family val="2"/>
        <scheme val="none"/>
      </font>
    </dxf>
    <dxf>
      <font>
        <strike val="0"/>
        <outline val="0"/>
        <shadow val="0"/>
        <u val="none"/>
        <vertAlign val="baseline"/>
        <sz val="10"/>
        <color theme="1"/>
        <name val="Arial"/>
        <family val="2"/>
        <scheme val="none"/>
      </font>
    </dxf>
    <dxf>
      <font>
        <strike val="0"/>
        <outline val="0"/>
        <shadow val="0"/>
        <u val="none"/>
        <vertAlign val="baseline"/>
        <sz val="10"/>
        <name val="Arial"/>
        <family val="2"/>
        <scheme val="none"/>
      </font>
    </dxf>
    <dxf>
      <font>
        <strike val="0"/>
        <outline val="0"/>
        <shadow val="0"/>
        <u val="none"/>
        <vertAlign val="baseline"/>
        <sz val="10"/>
        <name val="Arial"/>
        <family val="2"/>
        <scheme val="none"/>
      </font>
    </dxf>
    <dxf>
      <font>
        <strike val="0"/>
        <outline val="0"/>
        <shadow val="0"/>
        <u val="none"/>
        <vertAlign val="baseline"/>
        <sz val="10"/>
        <name val="Arial"/>
        <family val="2"/>
        <scheme val="none"/>
      </font>
    </dxf>
    <dxf>
      <font>
        <strike val="0"/>
        <outline val="0"/>
        <shadow val="0"/>
        <u val="none"/>
        <vertAlign val="baseline"/>
        <sz val="10"/>
        <name val="Arial"/>
        <family val="2"/>
        <scheme val="none"/>
      </font>
    </dxf>
    <dxf>
      <font>
        <b val="0"/>
        <i val="0"/>
        <strike val="0"/>
        <condense val="0"/>
        <extend val="0"/>
        <outline val="0"/>
        <shadow val="0"/>
        <u val="none"/>
        <vertAlign val="baseline"/>
        <sz val="10"/>
        <color theme="1"/>
        <name val="Arial"/>
        <family val="2"/>
        <scheme val="none"/>
      </font>
      <numFmt numFmtId="0" formatCode="General"/>
    </dxf>
    <dxf>
      <font>
        <strike val="0"/>
        <outline val="0"/>
        <shadow val="0"/>
        <u val="none"/>
        <vertAlign val="baseline"/>
        <sz val="10"/>
        <color theme="1"/>
        <name val="Arial"/>
        <family val="2"/>
        <scheme val="none"/>
      </font>
    </dxf>
    <dxf>
      <font>
        <strike val="0"/>
        <outline val="0"/>
        <shadow val="0"/>
        <u val="none"/>
        <vertAlign val="baseline"/>
        <sz val="10"/>
        <color theme="1"/>
        <name val="Arial"/>
        <family val="2"/>
        <scheme val="none"/>
      </font>
    </dxf>
    <dxf>
      <font>
        <strike val="0"/>
        <outline val="0"/>
        <shadow val="0"/>
        <u val="none"/>
        <vertAlign val="baseline"/>
        <sz val="10"/>
        <color theme="1"/>
        <name val="Arial"/>
        <family val="2"/>
        <scheme val="none"/>
      </font>
    </dxf>
    <dxf>
      <numFmt numFmtId="13" formatCode="0%"/>
    </dxf>
    <dxf>
      <numFmt numFmtId="164" formatCode="#,##0.0\ \T"/>
    </dxf>
    <dxf>
      <font>
        <strike val="0"/>
        <outline val="0"/>
        <shadow val="0"/>
        <u val="none"/>
        <vertAlign val="baseline"/>
        <sz val="10"/>
        <name val="Arial"/>
        <family val="2"/>
        <scheme val="none"/>
      </font>
    </dxf>
    <dxf>
      <font>
        <strike val="0"/>
        <outline val="0"/>
        <shadow val="0"/>
        <u val="none"/>
        <vertAlign val="baseline"/>
        <sz val="10"/>
        <name val="Arial"/>
        <family val="2"/>
        <scheme val="none"/>
      </font>
    </dxf>
    <dxf>
      <font>
        <strike val="0"/>
        <outline val="0"/>
        <shadow val="0"/>
        <u val="none"/>
        <vertAlign val="baseline"/>
        <sz val="10"/>
        <name val="Arial"/>
        <family val="2"/>
        <scheme val="none"/>
      </font>
    </dxf>
    <dxf>
      <font>
        <strike val="0"/>
        <outline val="0"/>
        <shadow val="0"/>
        <u val="none"/>
        <vertAlign val="baseline"/>
        <sz val="10"/>
        <name val="Arial"/>
        <family val="2"/>
        <scheme val="none"/>
      </font>
    </dxf>
    <dxf>
      <font>
        <b val="0"/>
        <i val="0"/>
        <strike val="0"/>
        <condense val="0"/>
        <extend val="0"/>
        <outline val="0"/>
        <shadow val="0"/>
        <u val="none"/>
        <vertAlign val="baseline"/>
        <sz val="8"/>
        <color theme="1"/>
        <name val="Trebuchet MS"/>
        <family val="2"/>
        <scheme val="none"/>
      </font>
    </dxf>
    <dxf>
      <font>
        <b val="0"/>
        <i val="0"/>
        <strike val="0"/>
        <condense val="0"/>
        <extend val="0"/>
        <outline val="0"/>
        <shadow val="0"/>
        <u val="none"/>
        <vertAlign val="baseline"/>
        <sz val="8"/>
        <color theme="1"/>
        <name val="Trebuchet MS"/>
        <family val="2"/>
        <scheme val="none"/>
      </font>
    </dxf>
    <dxf>
      <font>
        <b val="0"/>
        <i val="0"/>
        <strike val="0"/>
        <condense val="0"/>
        <extend val="0"/>
        <outline val="0"/>
        <shadow val="0"/>
        <u val="none"/>
        <vertAlign val="baseline"/>
        <sz val="8"/>
        <color theme="1"/>
        <name val="Trebuchet MS"/>
        <family val="2"/>
        <scheme val="none"/>
      </font>
    </dxf>
    <dxf>
      <font>
        <b val="0"/>
        <i val="0"/>
        <strike val="0"/>
        <condense val="0"/>
        <extend val="0"/>
        <outline val="0"/>
        <shadow val="0"/>
        <u val="none"/>
        <vertAlign val="baseline"/>
        <sz val="8"/>
        <color theme="1"/>
        <name val="Trebuchet MS"/>
        <family val="2"/>
        <scheme val="none"/>
      </font>
    </dxf>
    <dxf>
      <font>
        <b val="0"/>
        <i val="0"/>
        <strike val="0"/>
        <condense val="0"/>
        <extend val="0"/>
        <outline val="0"/>
        <shadow val="0"/>
        <u val="none"/>
        <vertAlign val="baseline"/>
        <sz val="8"/>
        <color theme="1"/>
        <name val="Trebuchet MS"/>
        <family val="2"/>
        <scheme val="none"/>
      </font>
    </dxf>
    <dxf>
      <font>
        <b val="0"/>
        <i val="0"/>
        <strike val="0"/>
        <condense val="0"/>
        <extend val="0"/>
        <outline val="0"/>
        <shadow val="0"/>
        <u val="none"/>
        <vertAlign val="baseline"/>
        <sz val="8"/>
        <color theme="1"/>
        <name val="Trebuchet MS"/>
        <family val="2"/>
        <scheme val="none"/>
      </font>
      <numFmt numFmtId="4" formatCode="#,##0.00"/>
    </dxf>
    <dxf>
      <font>
        <b val="0"/>
        <i val="0"/>
        <strike val="0"/>
        <condense val="0"/>
        <extend val="0"/>
        <outline val="0"/>
        <shadow val="0"/>
        <u val="none"/>
        <vertAlign val="baseline"/>
        <sz val="8"/>
        <color theme="1"/>
        <name val="Trebuchet MS"/>
        <family val="2"/>
        <scheme val="none"/>
      </font>
    </dxf>
    <dxf>
      <font>
        <b val="0"/>
        <i val="0"/>
        <strike val="0"/>
        <condense val="0"/>
        <extend val="0"/>
        <outline val="0"/>
        <shadow val="0"/>
        <u val="none"/>
        <vertAlign val="baseline"/>
        <sz val="8"/>
        <color theme="1"/>
        <name val="Trebuchet MS"/>
        <family val="2"/>
        <scheme val="none"/>
      </font>
    </dxf>
    <dxf>
      <font>
        <b val="0"/>
        <i val="0"/>
        <strike val="0"/>
        <condense val="0"/>
        <extend val="0"/>
        <outline val="0"/>
        <shadow val="0"/>
        <u val="none"/>
        <vertAlign val="baseline"/>
        <sz val="8"/>
        <color theme="1"/>
        <name val="Trebuchet MS"/>
        <family val="2"/>
        <scheme val="none"/>
      </font>
    </dxf>
    <dxf>
      <font>
        <b val="0"/>
        <i val="0"/>
        <strike val="0"/>
        <condense val="0"/>
        <extend val="0"/>
        <outline val="0"/>
        <shadow val="0"/>
        <u val="none"/>
        <vertAlign val="baseline"/>
        <sz val="8"/>
        <color theme="1"/>
        <name val="Trebuchet MS"/>
        <family val="2"/>
        <scheme val="none"/>
      </font>
    </dxf>
    <dxf>
      <font>
        <b val="0"/>
        <i val="0"/>
        <strike val="0"/>
        <condense val="0"/>
        <extend val="0"/>
        <outline val="0"/>
        <shadow val="0"/>
        <u val="none"/>
        <vertAlign val="baseline"/>
        <sz val="8"/>
        <color theme="1"/>
        <name val="Trebuchet MS"/>
        <family val="2"/>
        <scheme val="none"/>
      </font>
    </dxf>
    <dxf>
      <font>
        <b val="0"/>
        <i val="0"/>
        <strike val="0"/>
        <condense val="0"/>
        <extend val="0"/>
        <outline val="0"/>
        <shadow val="0"/>
        <u val="none"/>
        <vertAlign val="baseline"/>
        <sz val="8"/>
        <color theme="1"/>
        <name val="Trebuchet MS"/>
        <family val="2"/>
        <scheme val="none"/>
      </font>
    </dxf>
    <dxf>
      <font>
        <b val="0"/>
        <i val="0"/>
        <strike val="0"/>
        <condense val="0"/>
        <extend val="0"/>
        <outline val="0"/>
        <shadow val="0"/>
        <u val="none"/>
        <vertAlign val="baseline"/>
        <sz val="8"/>
        <color theme="1"/>
        <name val="Trebuchet MS"/>
        <family val="2"/>
        <scheme val="none"/>
      </font>
      <alignment horizontal="right" vertical="bottom" textRotation="0" wrapText="0" indent="0" justifyLastLine="0" shrinkToFit="0" readingOrder="0"/>
    </dxf>
    <dxf>
      <font>
        <b val="0"/>
        <i val="0"/>
        <strike val="0"/>
        <condense val="0"/>
        <extend val="0"/>
        <outline val="0"/>
        <shadow val="0"/>
        <u val="none"/>
        <vertAlign val="baseline"/>
        <sz val="8"/>
        <color theme="1"/>
        <name val="Trebuchet MS"/>
        <family val="2"/>
        <scheme val="none"/>
      </font>
      <alignment horizontal="right" vertical="bottom" textRotation="0" wrapText="0" indent="0" justifyLastLine="0" shrinkToFit="0" readingOrder="0"/>
    </dxf>
    <dxf>
      <font>
        <b val="0"/>
        <i val="0"/>
        <strike val="0"/>
        <condense val="0"/>
        <extend val="0"/>
        <outline val="0"/>
        <shadow val="0"/>
        <u val="none"/>
        <vertAlign val="baseline"/>
        <sz val="8"/>
        <color theme="1"/>
        <name val="Trebuchet MS"/>
        <family val="2"/>
        <scheme val="none"/>
      </font>
      <alignment horizontal="right" vertical="bottom" textRotation="0" wrapText="0" indent="0" justifyLastLine="0" shrinkToFit="0" readingOrder="0"/>
    </dxf>
    <dxf>
      <font>
        <b val="0"/>
        <i val="0"/>
        <strike val="0"/>
        <condense val="0"/>
        <extend val="0"/>
        <outline val="0"/>
        <shadow val="0"/>
        <u val="none"/>
        <vertAlign val="baseline"/>
        <sz val="11"/>
        <color theme="1"/>
        <name val="Arial"/>
        <family val="2"/>
        <scheme val="minor"/>
      </font>
      <numFmt numFmtId="13" formatCode="0%"/>
    </dxf>
    <dxf>
      <font>
        <b val="0"/>
        <i val="0"/>
        <strike val="0"/>
        <condense val="0"/>
        <extend val="0"/>
        <outline val="0"/>
        <shadow val="0"/>
        <u val="none"/>
        <vertAlign val="baseline"/>
        <sz val="11"/>
        <color theme="1"/>
        <name val="Arial"/>
        <family val="2"/>
        <scheme val="minor"/>
      </font>
      <numFmt numFmtId="13" formatCode="0%"/>
      <fill>
        <patternFill patternType="none">
          <fgColor indexed="64"/>
          <bgColor auto="1"/>
        </patternFill>
      </fill>
    </dxf>
    <dxf>
      <font>
        <b val="0"/>
        <i val="0"/>
        <strike val="0"/>
        <condense val="0"/>
        <extend val="0"/>
        <outline val="0"/>
        <shadow val="0"/>
        <u val="none"/>
        <vertAlign val="baseline"/>
        <sz val="11"/>
        <color theme="1"/>
        <name val="Arial"/>
        <family val="2"/>
        <scheme val="minor"/>
      </font>
      <numFmt numFmtId="165" formatCode="0.0%"/>
    </dxf>
    <dxf>
      <font>
        <b val="0"/>
        <i val="0"/>
        <strike val="0"/>
        <condense val="0"/>
        <extend val="0"/>
        <outline val="0"/>
        <shadow val="0"/>
        <u val="none"/>
        <vertAlign val="baseline"/>
        <sz val="11"/>
        <color theme="1"/>
        <name val="Arial"/>
        <family val="2"/>
        <scheme val="minor"/>
      </font>
      <numFmt numFmtId="13" formatCode="0%"/>
      <fill>
        <patternFill patternType="none">
          <fgColor indexed="64"/>
          <bgColor auto="1"/>
        </patternFill>
      </fill>
    </dxf>
    <dxf>
      <font>
        <b val="0"/>
        <i val="0"/>
        <strike val="0"/>
        <condense val="0"/>
        <extend val="0"/>
        <outline val="0"/>
        <shadow val="0"/>
        <u val="none"/>
        <vertAlign val="baseline"/>
        <sz val="11"/>
        <color theme="1"/>
        <name val="Arial"/>
        <family val="2"/>
        <scheme val="minor"/>
      </font>
      <numFmt numFmtId="165" formatCode="0.0%"/>
    </dxf>
    <dxf>
      <font>
        <b val="0"/>
        <i val="0"/>
        <strike val="0"/>
        <condense val="0"/>
        <extend val="0"/>
        <outline val="0"/>
        <shadow val="0"/>
        <u val="none"/>
        <vertAlign val="baseline"/>
        <sz val="11"/>
        <color theme="1"/>
        <name val="Arial"/>
        <family val="2"/>
        <scheme val="minor"/>
      </font>
      <numFmt numFmtId="13" formatCode="0%"/>
      <fill>
        <patternFill patternType="none">
          <fgColor indexed="64"/>
          <bgColor auto="1"/>
        </patternFill>
      </fill>
    </dxf>
    <dxf>
      <numFmt numFmtId="165" formatCode="0.0%"/>
    </dxf>
    <dxf>
      <font>
        <strike val="0"/>
        <outline val="0"/>
        <shadow val="0"/>
        <u val="none"/>
        <vertAlign val="baseline"/>
        <color theme="1"/>
        <name val="Arial"/>
        <family val="2"/>
        <scheme val="minor"/>
      </font>
      <numFmt numFmtId="13" formatCode="0%"/>
      <fill>
        <patternFill patternType="none">
          <fgColor indexed="64"/>
          <bgColor auto="1"/>
        </patternFill>
      </fill>
    </dxf>
    <dxf>
      <numFmt numFmtId="165" formatCode="0.0%"/>
    </dxf>
    <dxf>
      <font>
        <strike val="0"/>
        <outline val="0"/>
        <shadow val="0"/>
        <u val="none"/>
        <vertAlign val="baseline"/>
        <color theme="1"/>
        <name val="Arial"/>
        <family val="2"/>
        <scheme val="minor"/>
      </font>
      <numFmt numFmtId="13" formatCode="0%"/>
      <fill>
        <patternFill patternType="none">
          <fgColor indexed="64"/>
          <bgColor auto="1"/>
        </patternFill>
      </fill>
    </dxf>
    <dxf>
      <font>
        <strike val="0"/>
        <outline val="0"/>
        <shadow val="0"/>
        <u val="none"/>
        <vertAlign val="baseline"/>
        <color theme="1"/>
        <name val="Arial"/>
        <family val="2"/>
        <scheme val="minor"/>
      </font>
      <fill>
        <patternFill patternType="none">
          <fgColor indexed="64"/>
          <bgColor auto="1"/>
        </patternFill>
      </fill>
    </dxf>
    <dxf>
      <font>
        <strike val="0"/>
        <outline val="0"/>
        <shadow val="0"/>
        <u val="none"/>
        <vertAlign val="baseline"/>
        <color theme="1"/>
        <name val="Arial"/>
        <family val="2"/>
        <scheme val="minor"/>
      </font>
      <fill>
        <patternFill patternType="none">
          <fgColor indexed="64"/>
          <bgColor auto="1"/>
        </patternFill>
      </fill>
    </dxf>
    <dxf>
      <font>
        <strike val="0"/>
        <outline val="0"/>
        <shadow val="0"/>
        <u val="none"/>
        <vertAlign val="baseline"/>
        <color theme="1"/>
        <name val="Arial"/>
        <family val="2"/>
        <scheme val="minor"/>
      </font>
    </dxf>
    <dxf>
      <font>
        <strike val="0"/>
        <outline val="0"/>
        <shadow val="0"/>
        <u val="none"/>
        <vertAlign val="baseline"/>
        <sz val="10"/>
        <color theme="1"/>
        <name val="Arial"/>
        <family val="2"/>
        <scheme val="minor"/>
      </font>
    </dxf>
    <dxf>
      <font>
        <strike val="0"/>
        <outline val="0"/>
        <shadow val="0"/>
        <u val="none"/>
        <vertAlign val="baseline"/>
        <sz val="10"/>
        <color theme="1"/>
        <name val="Arial"/>
        <family val="2"/>
        <scheme val="minor"/>
      </font>
    </dxf>
    <dxf>
      <font>
        <strike val="0"/>
        <outline val="0"/>
        <shadow val="0"/>
        <u val="none"/>
        <vertAlign val="baseline"/>
        <sz val="10"/>
        <color theme="1"/>
        <name val="Arial"/>
        <family val="2"/>
        <scheme val="minor"/>
      </font>
    </dxf>
    <dxf>
      <font>
        <strike val="0"/>
        <outline val="0"/>
        <shadow val="0"/>
        <u val="none"/>
        <vertAlign val="baseline"/>
        <sz val="10"/>
        <color theme="1"/>
        <name val="Arial"/>
        <family val="2"/>
        <scheme val="minor"/>
      </font>
    </dxf>
    <dxf>
      <font>
        <strike val="0"/>
        <outline val="0"/>
        <shadow val="0"/>
        <u val="none"/>
        <vertAlign val="baseline"/>
        <sz val="10"/>
        <color theme="1"/>
        <name val="Arial"/>
        <family val="2"/>
        <scheme val="minor"/>
      </font>
    </dxf>
    <dxf>
      <font>
        <strike val="0"/>
        <outline val="0"/>
        <shadow val="0"/>
        <u val="none"/>
        <vertAlign val="baseline"/>
        <sz val="10"/>
        <color theme="1"/>
        <name val="Arial"/>
        <family val="2"/>
        <scheme val="minor"/>
      </font>
    </dxf>
    <dxf>
      <font>
        <strike val="0"/>
        <outline val="0"/>
        <shadow val="0"/>
        <u val="none"/>
        <vertAlign val="baseline"/>
        <sz val="10"/>
        <color theme="1"/>
        <name val="Arial"/>
        <family val="2"/>
        <scheme val="minor"/>
      </font>
    </dxf>
    <dxf>
      <font>
        <b val="0"/>
        <i val="0"/>
        <strike val="0"/>
        <condense val="0"/>
        <extend val="0"/>
        <outline val="0"/>
        <shadow val="0"/>
        <u val="none"/>
        <vertAlign val="baseline"/>
        <sz val="10"/>
        <color theme="1"/>
        <name val="Arial"/>
        <family val="2"/>
        <scheme val="minor"/>
      </font>
      <numFmt numFmtId="0" formatCode="General"/>
    </dxf>
    <dxf>
      <font>
        <strike val="0"/>
        <outline val="0"/>
        <shadow val="0"/>
        <u val="none"/>
        <vertAlign val="baseline"/>
        <sz val="10"/>
        <color theme="1"/>
        <name val="Arial"/>
        <family val="2"/>
        <scheme val="minor"/>
      </font>
    </dxf>
    <dxf>
      <font>
        <strike val="0"/>
        <outline val="0"/>
        <shadow val="0"/>
        <u val="none"/>
        <vertAlign val="baseline"/>
        <sz val="10"/>
        <color theme="1"/>
        <name val="Arial"/>
        <family val="2"/>
        <scheme val="minor"/>
      </font>
    </dxf>
    <dxf>
      <font>
        <strike val="0"/>
        <outline val="0"/>
        <shadow val="0"/>
        <u val="none"/>
        <vertAlign val="baseline"/>
        <sz val="10"/>
        <color theme="1"/>
        <name val="Arial"/>
        <family val="2"/>
        <scheme val="minor"/>
      </font>
    </dxf>
    <dxf>
      <font>
        <strike val="0"/>
        <outline val="0"/>
        <shadow val="0"/>
        <u val="none"/>
        <vertAlign val="baseline"/>
        <sz val="10"/>
        <color theme="1"/>
        <name val="Arial"/>
        <family val="2"/>
        <scheme val="minor"/>
      </font>
    </dxf>
    <dxf>
      <font>
        <strike val="0"/>
        <outline val="0"/>
        <shadow val="0"/>
        <u val="none"/>
        <vertAlign val="baseline"/>
        <sz val="10"/>
        <color theme="1"/>
        <name val="Arial"/>
        <family val="2"/>
        <scheme val="minor"/>
      </font>
    </dxf>
    <dxf>
      <font>
        <strike val="0"/>
        <outline val="0"/>
        <shadow val="0"/>
        <u val="none"/>
        <vertAlign val="baseline"/>
        <sz val="10"/>
        <color theme="1"/>
        <name val="Arial"/>
        <family val="2"/>
        <scheme val="minor"/>
      </font>
    </dxf>
    <dxf>
      <font>
        <strike val="0"/>
        <outline val="0"/>
        <shadow val="0"/>
        <u val="none"/>
        <vertAlign val="baseline"/>
        <sz val="10"/>
        <color theme="1"/>
        <name val="Arial"/>
        <family val="2"/>
        <scheme val="minor"/>
      </font>
    </dxf>
    <dxf>
      <font>
        <strike val="0"/>
        <outline val="0"/>
        <shadow val="0"/>
        <u val="none"/>
        <vertAlign val="baseline"/>
        <sz val="10"/>
        <color theme="1"/>
        <name val="Arial"/>
        <family val="2"/>
        <scheme val="minor"/>
      </font>
    </dxf>
    <dxf>
      <font>
        <strike val="0"/>
        <outline val="0"/>
        <shadow val="0"/>
        <u val="none"/>
        <vertAlign val="baseline"/>
        <sz val="10"/>
        <color theme="1"/>
        <name val="Arial"/>
        <family val="2"/>
        <scheme val="minor"/>
      </font>
    </dxf>
    <dxf>
      <font>
        <strike val="0"/>
        <outline val="0"/>
        <shadow val="0"/>
        <u val="none"/>
        <vertAlign val="baseline"/>
        <sz val="10"/>
        <color theme="1"/>
        <name val="Arial"/>
        <family val="2"/>
        <scheme val="minor"/>
      </font>
    </dxf>
    <dxf>
      <font>
        <b val="0"/>
        <i val="0"/>
        <strike val="0"/>
        <condense val="0"/>
        <extend val="0"/>
        <outline val="0"/>
        <shadow val="0"/>
        <u val="none"/>
        <vertAlign val="baseline"/>
        <sz val="10"/>
        <color theme="1"/>
        <name val="Arial"/>
        <family val="2"/>
        <scheme val="minor"/>
      </font>
      <numFmt numFmtId="0" formatCode="General"/>
    </dxf>
    <dxf>
      <font>
        <strike val="0"/>
        <outline val="0"/>
        <shadow val="0"/>
        <u val="none"/>
        <vertAlign val="baseline"/>
        <sz val="10"/>
        <color theme="1"/>
        <name val="Arial"/>
        <family val="2"/>
        <scheme val="minor"/>
      </font>
    </dxf>
    <dxf>
      <font>
        <strike val="0"/>
        <outline val="0"/>
        <shadow val="0"/>
        <u val="none"/>
        <vertAlign val="baseline"/>
        <sz val="10"/>
        <color theme="1"/>
        <name val="Arial"/>
        <family val="2"/>
        <scheme val="minor"/>
      </font>
    </dxf>
    <dxf>
      <font>
        <strike val="0"/>
        <outline val="0"/>
        <shadow val="0"/>
        <u val="none"/>
        <vertAlign val="baseline"/>
        <sz val="10"/>
        <color theme="1"/>
        <name val="Arial"/>
        <family val="2"/>
        <scheme val="minor"/>
      </font>
    </dxf>
  </dxfs>
  <tableStyles count="0" defaultTableStyle="TableStyleMedium2" defaultPivotStyle="PivotStyleLight16"/>
  <colors>
    <mruColors>
      <color rgb="FFEC0202"/>
      <color rgb="FFA8B6DC"/>
      <color rgb="FF4C94DE"/>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pivotCacheDefinition" Target="pivotCache/pivotCacheDefinition3.xml"/><Relationship Id="rId26" Type="http://schemas.microsoft.com/office/2007/relationships/slicerCache" Target="slicerCaches/slicerCache7.xml"/><Relationship Id="rId3" Type="http://schemas.openxmlformats.org/officeDocument/2006/relationships/worksheet" Target="worksheets/sheet3.xml"/><Relationship Id="rId21" Type="http://schemas.microsoft.com/office/2007/relationships/slicerCache" Target="slicerCaches/slicerCache2.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pivotCacheDefinition" Target="pivotCache/pivotCacheDefinition2.xml"/><Relationship Id="rId25" Type="http://schemas.microsoft.com/office/2007/relationships/slicerCache" Target="slicerCaches/slicerCache6.xml"/><Relationship Id="rId2" Type="http://schemas.openxmlformats.org/officeDocument/2006/relationships/worksheet" Target="worksheets/sheet2.xml"/><Relationship Id="rId16" Type="http://schemas.openxmlformats.org/officeDocument/2006/relationships/pivotCacheDefinition" Target="pivotCache/pivotCacheDefinition1.xml"/><Relationship Id="rId20" Type="http://schemas.microsoft.com/office/2007/relationships/slicerCache" Target="slicerCaches/slicerCache1.xml"/><Relationship Id="rId29"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microsoft.com/office/2007/relationships/slicerCache" Target="slicerCaches/slicerCache5.xml"/><Relationship Id="rId5" Type="http://schemas.openxmlformats.org/officeDocument/2006/relationships/worksheet" Target="worksheets/sheet5.xml"/><Relationship Id="rId15" Type="http://schemas.openxmlformats.org/officeDocument/2006/relationships/externalLink" Target="externalLinks/externalLink1.xml"/><Relationship Id="rId23" Type="http://schemas.microsoft.com/office/2007/relationships/slicerCache" Target="slicerCaches/slicerCache4.xml"/><Relationship Id="rId28" Type="http://schemas.openxmlformats.org/officeDocument/2006/relationships/styles" Target="styles.xml"/><Relationship Id="rId10" Type="http://schemas.openxmlformats.org/officeDocument/2006/relationships/worksheet" Target="worksheets/sheet10.xml"/><Relationship Id="rId19" Type="http://schemas.openxmlformats.org/officeDocument/2006/relationships/pivotCacheDefinition" Target="pivotCache/pivotCacheDefinition4.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microsoft.com/office/2007/relationships/slicerCache" Target="slicerCaches/slicerCache3.xml"/><Relationship Id="rId27" Type="http://schemas.openxmlformats.org/officeDocument/2006/relationships/theme" Target="theme/theme1.xml"/><Relationship Id="rId30" Type="http://schemas.openxmlformats.org/officeDocument/2006/relationships/calcChain" Target="calcChain.xml"/></Relationships>
</file>

<file path=xl/charts/_rels/chart1.xml.rels><?xml version="1.0" encoding="UTF-8" standalone="yes"?>
<Relationships xmlns="http://schemas.openxmlformats.org/package/2006/relationships"><Relationship Id="rId3" Type="http://schemas.openxmlformats.org/officeDocument/2006/relationships/chartUserShapes" Target="../drawings/drawing3.xml"/><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3" Type="http://schemas.openxmlformats.org/officeDocument/2006/relationships/chartUserShapes" Target="../drawings/drawing4.xml"/><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3" Type="http://schemas.openxmlformats.org/officeDocument/2006/relationships/chartUserShapes" Target="../drawings/drawing5.xml"/><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3" Type="http://schemas.openxmlformats.org/officeDocument/2006/relationships/chartUserShapes" Target="../drawings/drawing6.xml"/><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3" Type="http://schemas.openxmlformats.org/officeDocument/2006/relationships/chartUserShapes" Target="../drawings/drawing7.xml"/><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3" Type="http://schemas.openxmlformats.org/officeDocument/2006/relationships/chartUserShapes" Target="../drawings/drawing8.xml"/><Relationship Id="rId2" Type="http://schemas.microsoft.com/office/2011/relationships/chartColorStyle" Target="colors6.xml"/><Relationship Id="rId1" Type="http://schemas.microsoft.com/office/2011/relationships/chartStyle" Target="style6.xml"/></Relationships>
</file>

<file path=xl/charts/_rels/chart7.xml.rels><?xml version="1.0" encoding="UTF-8" standalone="yes"?>
<Relationships xmlns="http://schemas.openxmlformats.org/package/2006/relationships"><Relationship Id="rId3" Type="http://schemas.openxmlformats.org/officeDocument/2006/relationships/chartUserShapes" Target="../drawings/drawing9.xml"/><Relationship Id="rId2" Type="http://schemas.microsoft.com/office/2011/relationships/chartColorStyle" Target="colors7.xml"/><Relationship Id="rId1" Type="http://schemas.microsoft.com/office/2011/relationships/chartStyle" Target="style7.xml"/></Relationships>
</file>

<file path=xl/charts/_rels/chart8.xml.rels><?xml version="1.0" encoding="UTF-8" standalone="yes"?>
<Relationships xmlns="http://schemas.openxmlformats.org/package/2006/relationships"><Relationship Id="rId3" Type="http://schemas.openxmlformats.org/officeDocument/2006/relationships/chartUserShapes" Target="../drawings/drawing10.xml"/><Relationship Id="rId2" Type="http://schemas.microsoft.com/office/2011/relationships/chartColorStyle" Target="colors8.xml"/><Relationship Id="rId1" Type="http://schemas.microsoft.com/office/2011/relationships/chartStyle" Target="style8.xml"/></Relationships>
</file>

<file path=xl/charts/_rels/chart9.xml.rels><?xml version="1.0" encoding="UTF-8" standalone="yes"?>
<Relationships xmlns="http://schemas.openxmlformats.org/package/2006/relationships"><Relationship Id="rId3" Type="http://schemas.openxmlformats.org/officeDocument/2006/relationships/chartUserShapes" Target="../drawings/drawing11.xml"/><Relationship Id="rId2" Type="http://schemas.microsoft.com/office/2011/relationships/chartColorStyle" Target="colors9.xml"/><Relationship Id="rId1" Type="http://schemas.microsoft.com/office/2011/relationships/chartStyle" Target="style9.xml"/></Relationships>
</file>

<file path=xl/charts/_rels/chart10.xml.rels><?xml version="1.0" encoding="UTF-8" standalone="yes"?>
<Relationships xmlns="http://schemas.openxmlformats.org/package/2006/relationships"><Relationship Id="rId3" Type="http://schemas.openxmlformats.org/officeDocument/2006/relationships/chartUserShapes" Target="../drawings/drawing12.xml"/><Relationship Id="rId2" Type="http://schemas.microsoft.com/office/2011/relationships/chartColorStyle" Target="colors10.xml"/><Relationship Id="rId1" Type="http://schemas.microsoft.com/office/2011/relationships/chartStyle" Target="style10.xml"/></Relationships>
</file>

<file path=xl/charts/_rels/chart11.xml.rels><?xml version="1.0" encoding="UTF-8" standalone="yes"?>
<Relationships xmlns="http://schemas.openxmlformats.org/package/2006/relationships"><Relationship Id="rId3" Type="http://schemas.openxmlformats.org/officeDocument/2006/relationships/chartUserShapes" Target="../drawings/drawing13.xml"/><Relationship Id="rId2" Type="http://schemas.microsoft.com/office/2011/relationships/chartColorStyle" Target="colors11.xml"/><Relationship Id="rId1" Type="http://schemas.microsoft.com/office/2011/relationships/chartStyle" Target="style11.xml"/></Relationships>
</file>

<file path=xl/charts/_rels/chart12.xml.rels><?xml version="1.0" encoding="UTF-8" standalone="yes"?>
<Relationships xmlns="http://schemas.openxmlformats.org/package/2006/relationships"><Relationship Id="rId3" Type="http://schemas.openxmlformats.org/officeDocument/2006/relationships/chartUserShapes" Target="../drawings/drawing14.xml"/><Relationship Id="rId2" Type="http://schemas.microsoft.com/office/2011/relationships/chartColorStyle" Target="colors12.xml"/><Relationship Id="rId1" Type="http://schemas.microsoft.com/office/2011/relationships/chartStyle" Target="style12.xml"/></Relationships>
</file>

<file path=xl/charts/_rels/chart13.xml.rels><?xml version="1.0" encoding="UTF-8" standalone="yes"?>
<Relationships xmlns="http://schemas.openxmlformats.org/package/2006/relationships"><Relationship Id="rId3" Type="http://schemas.openxmlformats.org/officeDocument/2006/relationships/chartUserShapes" Target="../drawings/drawing15.xml"/><Relationship Id="rId2" Type="http://schemas.microsoft.com/office/2011/relationships/chartColorStyle" Target="colors13.xml"/><Relationship Id="rId1" Type="http://schemas.microsoft.com/office/2011/relationships/chartStyle" Target="style13.xml"/></Relationships>
</file>

<file path=xl/charts/_rels/chart14.xml.rels><?xml version="1.0" encoding="UTF-8" standalone="yes"?>
<Relationships xmlns="http://schemas.openxmlformats.org/package/2006/relationships"><Relationship Id="rId3" Type="http://schemas.openxmlformats.org/officeDocument/2006/relationships/chartUserShapes" Target="../drawings/drawing16.xml"/><Relationship Id="rId2" Type="http://schemas.microsoft.com/office/2011/relationships/chartColorStyle" Target="colors14.xml"/><Relationship Id="rId1" Type="http://schemas.microsoft.com/office/2011/relationships/chartStyle" Target="style14.xml"/></Relationships>
</file>

<file path=xl/charts/_rels/chart15.xml.rels><?xml version="1.0" encoding="UTF-8" standalone="yes"?>
<Relationships xmlns="http://schemas.openxmlformats.org/package/2006/relationships"><Relationship Id="rId3" Type="http://schemas.openxmlformats.org/officeDocument/2006/relationships/chartUserShapes" Target="../drawings/drawing17.xml"/><Relationship Id="rId2" Type="http://schemas.microsoft.com/office/2011/relationships/chartColorStyle" Target="colors15.xml"/><Relationship Id="rId1" Type="http://schemas.microsoft.com/office/2011/relationships/chartStyle" Target="style15.xml"/></Relationships>
</file>

<file path=xl/charts/_rels/chart16.xml.rels><?xml version="1.0" encoding="UTF-8" standalone="yes"?>
<Relationships xmlns="http://schemas.openxmlformats.org/package/2006/relationships"><Relationship Id="rId3" Type="http://schemas.openxmlformats.org/officeDocument/2006/relationships/chartUserShapes" Target="../drawings/drawing18.xml"/><Relationship Id="rId2" Type="http://schemas.microsoft.com/office/2011/relationships/chartColorStyle" Target="colors16.xml"/><Relationship Id="rId1" Type="http://schemas.microsoft.com/office/2011/relationships/chartStyle" Target="style16.xml"/></Relationships>
</file>

<file path=xl/charts/_rels/chart17.xml.rels><?xml version="1.0" encoding="UTF-8" standalone="yes"?>
<Relationships xmlns="http://schemas.openxmlformats.org/package/2006/relationships"><Relationship Id="rId3" Type="http://schemas.openxmlformats.org/officeDocument/2006/relationships/chartUserShapes" Target="../drawings/drawing20.xml"/><Relationship Id="rId2" Type="http://schemas.microsoft.com/office/2011/relationships/chartColorStyle" Target="colors17.xml"/><Relationship Id="rId1" Type="http://schemas.microsoft.com/office/2011/relationships/chartStyle" Target="style17.xml"/></Relationships>
</file>

<file path=xl/charts/_rels/chart18.xml.rels><?xml version="1.0" encoding="UTF-8" standalone="yes"?>
<Relationships xmlns="http://schemas.openxmlformats.org/package/2006/relationships"><Relationship Id="rId3" Type="http://schemas.openxmlformats.org/officeDocument/2006/relationships/chartUserShapes" Target="../drawings/drawing21.xml"/><Relationship Id="rId2" Type="http://schemas.microsoft.com/office/2011/relationships/chartColorStyle" Target="colors18.xml"/><Relationship Id="rId1" Type="http://schemas.microsoft.com/office/2011/relationships/chartStyle" Target="style18.xml"/></Relationships>
</file>

<file path=xl/charts/_rels/chart19.xml.rels><?xml version="1.0" encoding="UTF-8" standalone="yes"?>
<Relationships xmlns="http://schemas.openxmlformats.org/package/2006/relationships"><Relationship Id="rId3" Type="http://schemas.openxmlformats.org/officeDocument/2006/relationships/chartUserShapes" Target="../drawings/drawing22.xml"/><Relationship Id="rId2" Type="http://schemas.microsoft.com/office/2011/relationships/chartColorStyle" Target="colors19.xml"/><Relationship Id="rId1" Type="http://schemas.microsoft.com/office/2011/relationships/chartStyle" Target="style19.xml"/></Relationships>
</file>

<file path=xl/charts/_rels/chart20.xml.rels><?xml version="1.0" encoding="UTF-8" standalone="yes"?>
<Relationships xmlns="http://schemas.openxmlformats.org/package/2006/relationships"><Relationship Id="rId3" Type="http://schemas.openxmlformats.org/officeDocument/2006/relationships/chartUserShapes" Target="../drawings/drawing23.xml"/><Relationship Id="rId2" Type="http://schemas.microsoft.com/office/2011/relationships/chartColorStyle" Target="colors20.xml"/><Relationship Id="rId1" Type="http://schemas.microsoft.com/office/2011/relationships/chartStyle" Target="style20.xml"/></Relationships>
</file>

<file path=xl/charts/_rels/chart21.xml.rels><?xml version="1.0" encoding="UTF-8" standalone="yes"?>
<Relationships xmlns="http://schemas.openxmlformats.org/package/2006/relationships"><Relationship Id="rId3" Type="http://schemas.openxmlformats.org/officeDocument/2006/relationships/chartUserShapes" Target="../drawings/drawing24.xml"/><Relationship Id="rId2" Type="http://schemas.microsoft.com/office/2011/relationships/chartColorStyle" Target="colors21.xml"/><Relationship Id="rId1" Type="http://schemas.microsoft.com/office/2011/relationships/chartStyle" Target="style21.xml"/></Relationships>
</file>

<file path=xl/charts/_rels/chart22.xml.rels><?xml version="1.0" encoding="UTF-8" standalone="yes"?>
<Relationships xmlns="http://schemas.openxmlformats.org/package/2006/relationships"><Relationship Id="rId3" Type="http://schemas.openxmlformats.org/officeDocument/2006/relationships/chartUserShapes" Target="../drawings/drawing25.xml"/><Relationship Id="rId2" Type="http://schemas.microsoft.com/office/2011/relationships/chartColorStyle" Target="colors22.xml"/><Relationship Id="rId1" Type="http://schemas.microsoft.com/office/2011/relationships/chartStyle" Target="style22.xml"/></Relationships>
</file>

<file path=xl/charts/_rels/chart23.xml.rels><?xml version="1.0" encoding="UTF-8" standalone="yes"?>
<Relationships xmlns="http://schemas.openxmlformats.org/package/2006/relationships"><Relationship Id="rId3" Type="http://schemas.openxmlformats.org/officeDocument/2006/relationships/chartUserShapes" Target="../drawings/drawing26.xml"/><Relationship Id="rId2" Type="http://schemas.microsoft.com/office/2011/relationships/chartColorStyle" Target="colors23.xml"/><Relationship Id="rId1" Type="http://schemas.microsoft.com/office/2011/relationships/chartStyle" Target="style23.xml"/></Relationships>
</file>

<file path=xl/charts/_rels/chart24.xml.rels><?xml version="1.0" encoding="UTF-8" standalone="yes"?>
<Relationships xmlns="http://schemas.openxmlformats.org/package/2006/relationships"><Relationship Id="rId3" Type="http://schemas.openxmlformats.org/officeDocument/2006/relationships/chartUserShapes" Target="../drawings/drawing27.xml"/><Relationship Id="rId2" Type="http://schemas.microsoft.com/office/2011/relationships/chartColorStyle" Target="colors24.xml"/><Relationship Id="rId1" Type="http://schemas.microsoft.com/office/2011/relationships/chartStyle" Target="style24.xml"/></Relationships>
</file>

<file path=xl/charts/_rels/chart25.xml.rels><?xml version="1.0" encoding="UTF-8" standalone="yes"?>
<Relationships xmlns="http://schemas.openxmlformats.org/package/2006/relationships"><Relationship Id="rId3" Type="http://schemas.openxmlformats.org/officeDocument/2006/relationships/chartUserShapes" Target="../drawings/drawing28.xml"/><Relationship Id="rId2" Type="http://schemas.microsoft.com/office/2011/relationships/chartColorStyle" Target="colors25.xml"/><Relationship Id="rId1" Type="http://schemas.microsoft.com/office/2011/relationships/chartStyle" Target="style25.xml"/></Relationships>
</file>

<file path=xl/charts/_rels/chart26.xml.rels><?xml version="1.0" encoding="UTF-8" standalone="yes"?>
<Relationships xmlns="http://schemas.openxmlformats.org/package/2006/relationships"><Relationship Id="rId3" Type="http://schemas.openxmlformats.org/officeDocument/2006/relationships/chartUserShapes" Target="../drawings/drawing29.xml"/><Relationship Id="rId2" Type="http://schemas.microsoft.com/office/2011/relationships/chartColorStyle" Target="colors26.xml"/><Relationship Id="rId1" Type="http://schemas.microsoft.com/office/2011/relationships/chartStyle" Target="style26.xml"/></Relationships>
</file>

<file path=xl/charts/_rels/chart27.xml.rels><?xml version="1.0" encoding="UTF-8" standalone="yes"?>
<Relationships xmlns="http://schemas.openxmlformats.org/package/2006/relationships"><Relationship Id="rId3" Type="http://schemas.openxmlformats.org/officeDocument/2006/relationships/chartUserShapes" Target="../drawings/drawing30.xml"/><Relationship Id="rId2" Type="http://schemas.microsoft.com/office/2011/relationships/chartColorStyle" Target="colors27.xml"/><Relationship Id="rId1" Type="http://schemas.microsoft.com/office/2011/relationships/chartStyle" Target="style27.xml"/></Relationships>
</file>

<file path=xl/charts/_rels/chart28.xml.rels><?xml version="1.0" encoding="UTF-8" standalone="yes"?>
<Relationships xmlns="http://schemas.openxmlformats.org/package/2006/relationships"><Relationship Id="rId3" Type="http://schemas.openxmlformats.org/officeDocument/2006/relationships/chartUserShapes" Target="../drawings/drawing31.xml"/><Relationship Id="rId2" Type="http://schemas.microsoft.com/office/2011/relationships/chartColorStyle" Target="colors28.xml"/><Relationship Id="rId1" Type="http://schemas.microsoft.com/office/2011/relationships/chartStyle" Target="style28.xml"/></Relationships>
</file>

<file path=xl/charts/_rels/chart29.xml.rels><?xml version="1.0" encoding="UTF-8" standalone="yes"?>
<Relationships xmlns="http://schemas.openxmlformats.org/package/2006/relationships"><Relationship Id="rId3" Type="http://schemas.openxmlformats.org/officeDocument/2006/relationships/chartUserShapes" Target="../drawings/drawing32.xml"/><Relationship Id="rId2" Type="http://schemas.microsoft.com/office/2011/relationships/chartColorStyle" Target="colors29.xml"/><Relationship Id="rId1" Type="http://schemas.microsoft.com/office/2011/relationships/chartStyle" Target="style29.xml"/></Relationships>
</file>

<file path=xl/charts/_rels/chart30.xml.rels><?xml version="1.0" encoding="UTF-8" standalone="yes"?>
<Relationships xmlns="http://schemas.openxmlformats.org/package/2006/relationships"><Relationship Id="rId1" Type="http://schemas.openxmlformats.org/officeDocument/2006/relationships/chartUserShapes" Target="../drawings/drawing33.xml"/></Relationships>
</file>

<file path=xl/charts/_rels/chart31.xml.rels><?xml version="1.0" encoding="UTF-8" standalone="yes"?>
<Relationships xmlns="http://schemas.openxmlformats.org/package/2006/relationships"><Relationship Id="rId3" Type="http://schemas.openxmlformats.org/officeDocument/2006/relationships/chartUserShapes" Target="../drawings/drawing34.xml"/><Relationship Id="rId2" Type="http://schemas.microsoft.com/office/2011/relationships/chartColorStyle" Target="colors30.xml"/><Relationship Id="rId1" Type="http://schemas.microsoft.com/office/2011/relationships/chartStyle" Target="style30.xml"/></Relationships>
</file>

<file path=xl/charts/_rels/chart32.xml.rels><?xml version="1.0" encoding="UTF-8" standalone="yes"?>
<Relationships xmlns="http://schemas.openxmlformats.org/package/2006/relationships"><Relationship Id="rId3" Type="http://schemas.openxmlformats.org/officeDocument/2006/relationships/chartUserShapes" Target="../drawings/drawing35.xml"/><Relationship Id="rId2" Type="http://schemas.microsoft.com/office/2011/relationships/chartColorStyle" Target="colors31.xml"/><Relationship Id="rId1" Type="http://schemas.microsoft.com/office/2011/relationships/chartStyle" Target="style31.xml"/></Relationships>
</file>

<file path=xl/charts/_rels/chart33.xml.rels><?xml version="1.0" encoding="UTF-8" standalone="yes"?>
<Relationships xmlns="http://schemas.openxmlformats.org/package/2006/relationships"><Relationship Id="rId3" Type="http://schemas.openxmlformats.org/officeDocument/2006/relationships/chartUserShapes" Target="../drawings/drawing36.xml"/><Relationship Id="rId2" Type="http://schemas.microsoft.com/office/2011/relationships/chartColorStyle" Target="colors32.xml"/><Relationship Id="rId1" Type="http://schemas.microsoft.com/office/2011/relationships/chartStyle" Target="style32.xml"/></Relationships>
</file>

<file path=xl/charts/_rels/chart34.xml.rels><?xml version="1.0" encoding="UTF-8" standalone="yes"?>
<Relationships xmlns="http://schemas.openxmlformats.org/package/2006/relationships"><Relationship Id="rId3" Type="http://schemas.openxmlformats.org/officeDocument/2006/relationships/chartUserShapes" Target="../drawings/drawing37.xml"/><Relationship Id="rId2" Type="http://schemas.microsoft.com/office/2011/relationships/chartColorStyle" Target="colors33.xml"/><Relationship Id="rId1" Type="http://schemas.microsoft.com/office/2011/relationships/chartStyle" Target="style33.xml"/></Relationships>
</file>

<file path=xl/charts/_rels/chart36.xml.rels><?xml version="1.0" encoding="UTF-8" standalone="yes"?>
<Relationships xmlns="http://schemas.openxmlformats.org/package/2006/relationships"><Relationship Id="rId2" Type="http://schemas.microsoft.com/office/2011/relationships/chartColorStyle" Target="colors34.xml"/><Relationship Id="rId1" Type="http://schemas.microsoft.com/office/2011/relationships/chartStyle" Target="style34.xml"/></Relationships>
</file>

<file path=xl/charts/_rels/chart37.xml.rels><?xml version="1.0" encoding="UTF-8" standalone="yes"?>
<Relationships xmlns="http://schemas.openxmlformats.org/package/2006/relationships"><Relationship Id="rId2" Type="http://schemas.microsoft.com/office/2011/relationships/chartColorStyle" Target="colors35.xml"/><Relationship Id="rId1" Type="http://schemas.microsoft.com/office/2011/relationships/chartStyle" Target="style35.xml"/></Relationships>
</file>

<file path=xl/charts/_rels/chart38.xml.rels><?xml version="1.0" encoding="UTF-8" standalone="yes"?>
<Relationships xmlns="http://schemas.openxmlformats.org/package/2006/relationships"><Relationship Id="rId2" Type="http://schemas.microsoft.com/office/2011/relationships/chartColorStyle" Target="colors36.xml"/><Relationship Id="rId1" Type="http://schemas.microsoft.com/office/2011/relationships/chartStyle" Target="style36.xml"/></Relationships>
</file>

<file path=xl/charts/_rels/chart39.xml.rels><?xml version="1.0" encoding="UTF-8" standalone="yes"?>
<Relationships xmlns="http://schemas.openxmlformats.org/package/2006/relationships"><Relationship Id="rId2" Type="http://schemas.microsoft.com/office/2011/relationships/chartColorStyle" Target="colors37.xml"/><Relationship Id="rId1" Type="http://schemas.microsoft.com/office/2011/relationships/chartStyle" Target="style37.xml"/></Relationships>
</file>

<file path=xl/charts/_rels/chart40.xml.rels><?xml version="1.0" encoding="UTF-8" standalone="yes"?>
<Relationships xmlns="http://schemas.openxmlformats.org/package/2006/relationships"><Relationship Id="rId2" Type="http://schemas.microsoft.com/office/2011/relationships/chartColorStyle" Target="colors38.xml"/><Relationship Id="rId1" Type="http://schemas.microsoft.com/office/2011/relationships/chartStyle" Target="style38.xml"/></Relationships>
</file>

<file path=xl/charts/_rels/chart41.xml.rels><?xml version="1.0" encoding="UTF-8" standalone="yes"?>
<Relationships xmlns="http://schemas.openxmlformats.org/package/2006/relationships"><Relationship Id="rId3" Type="http://schemas.openxmlformats.org/officeDocument/2006/relationships/chartUserShapes" Target="../drawings/drawing40.xml"/><Relationship Id="rId2" Type="http://schemas.microsoft.com/office/2011/relationships/chartColorStyle" Target="colors39.xml"/><Relationship Id="rId1" Type="http://schemas.microsoft.com/office/2011/relationships/chartStyle" Target="style39.xml"/></Relationships>
</file>

<file path=xl/charts/_rels/chart42.xml.rels><?xml version="1.0" encoding="UTF-8" standalone="yes"?>
<Relationships xmlns="http://schemas.openxmlformats.org/package/2006/relationships"><Relationship Id="rId2" Type="http://schemas.microsoft.com/office/2011/relationships/chartColorStyle" Target="colors40.xml"/><Relationship Id="rId1" Type="http://schemas.microsoft.com/office/2011/relationships/chartStyle" Target="style40.xml"/></Relationships>
</file>

<file path=xl/charts/_rels/chart43.xml.rels><?xml version="1.0" encoding="UTF-8" standalone="yes"?>
<Relationships xmlns="http://schemas.openxmlformats.org/package/2006/relationships"><Relationship Id="rId2" Type="http://schemas.microsoft.com/office/2011/relationships/chartColorStyle" Target="colors41.xml"/><Relationship Id="rId1" Type="http://schemas.microsoft.com/office/2011/relationships/chartStyle" Target="style41.xml"/></Relationships>
</file>

<file path=xl/charts/_rels/chart44.xml.rels><?xml version="1.0" encoding="UTF-8" standalone="yes"?>
<Relationships xmlns="http://schemas.openxmlformats.org/package/2006/relationships"><Relationship Id="rId3" Type="http://schemas.openxmlformats.org/officeDocument/2006/relationships/chartUserShapes" Target="../drawings/drawing43.xml"/><Relationship Id="rId2" Type="http://schemas.microsoft.com/office/2011/relationships/chartColorStyle" Target="colors42.xml"/><Relationship Id="rId1" Type="http://schemas.microsoft.com/office/2011/relationships/chartStyle" Target="style42.xml"/></Relationships>
</file>

<file path=xl/charts/_rels/chart45.xml.rels><?xml version="1.0" encoding="UTF-8" standalone="yes"?>
<Relationships xmlns="http://schemas.openxmlformats.org/package/2006/relationships"><Relationship Id="rId3" Type="http://schemas.openxmlformats.org/officeDocument/2006/relationships/chartUserShapes" Target="../drawings/drawing44.xml"/><Relationship Id="rId2" Type="http://schemas.microsoft.com/office/2011/relationships/chartColorStyle" Target="colors43.xml"/><Relationship Id="rId1" Type="http://schemas.microsoft.com/office/2011/relationships/chartStyle" Target="style43.xml"/></Relationships>
</file>

<file path=xl/charts/_rels/chart46.xml.rels><?xml version="1.0" encoding="UTF-8" standalone="yes"?>
<Relationships xmlns="http://schemas.openxmlformats.org/package/2006/relationships"><Relationship Id="rId3" Type="http://schemas.openxmlformats.org/officeDocument/2006/relationships/chartUserShapes" Target="../drawings/drawing45.xml"/><Relationship Id="rId2" Type="http://schemas.microsoft.com/office/2011/relationships/chartColorStyle" Target="colors44.xml"/><Relationship Id="rId1" Type="http://schemas.microsoft.com/office/2011/relationships/chartStyle" Target="style44.xml"/></Relationships>
</file>

<file path=xl/charts/_rels/chart47.xml.rels><?xml version="1.0" encoding="UTF-8" standalone="yes"?>
<Relationships xmlns="http://schemas.openxmlformats.org/package/2006/relationships"><Relationship Id="rId3" Type="http://schemas.openxmlformats.org/officeDocument/2006/relationships/chartUserShapes" Target="../drawings/drawing46.xml"/><Relationship Id="rId2" Type="http://schemas.microsoft.com/office/2011/relationships/chartColorStyle" Target="colors45.xml"/><Relationship Id="rId1" Type="http://schemas.microsoft.com/office/2011/relationships/chartStyle" Target="style45.xml"/></Relationships>
</file>

<file path=xl/charts/_rels/chart48.xml.rels><?xml version="1.0" encoding="UTF-8" standalone="yes"?>
<Relationships xmlns="http://schemas.openxmlformats.org/package/2006/relationships"><Relationship Id="rId3" Type="http://schemas.openxmlformats.org/officeDocument/2006/relationships/chartUserShapes" Target="../drawings/drawing47.xml"/><Relationship Id="rId2" Type="http://schemas.microsoft.com/office/2011/relationships/chartColorStyle" Target="colors46.xml"/><Relationship Id="rId1" Type="http://schemas.microsoft.com/office/2011/relationships/chartStyle" Target="style46.xml"/></Relationships>
</file>

<file path=xl/charts/_rels/chart49.xml.rels><?xml version="1.0" encoding="UTF-8" standalone="yes"?>
<Relationships xmlns="http://schemas.openxmlformats.org/package/2006/relationships"><Relationship Id="rId3" Type="http://schemas.openxmlformats.org/officeDocument/2006/relationships/chartUserShapes" Target="../drawings/drawing48.xml"/><Relationship Id="rId2" Type="http://schemas.microsoft.com/office/2011/relationships/chartColorStyle" Target="colors47.xml"/><Relationship Id="rId1" Type="http://schemas.microsoft.com/office/2011/relationships/chartStyle" Target="style47.xml"/></Relationships>
</file>

<file path=xl/charts/_rels/chart50.xml.rels><?xml version="1.0" encoding="UTF-8" standalone="yes"?>
<Relationships xmlns="http://schemas.openxmlformats.org/package/2006/relationships"><Relationship Id="rId3" Type="http://schemas.openxmlformats.org/officeDocument/2006/relationships/chartUserShapes" Target="../drawings/drawing49.xml"/><Relationship Id="rId2" Type="http://schemas.microsoft.com/office/2011/relationships/chartColorStyle" Target="colors48.xml"/><Relationship Id="rId1" Type="http://schemas.microsoft.com/office/2011/relationships/chartStyle" Target="style48.xml"/></Relationships>
</file>

<file path=xl/charts/_rels/chart51.xml.rels><?xml version="1.0" encoding="UTF-8" standalone="yes"?>
<Relationships xmlns="http://schemas.openxmlformats.org/package/2006/relationships"><Relationship Id="rId3" Type="http://schemas.openxmlformats.org/officeDocument/2006/relationships/chartUserShapes" Target="../drawings/drawing50.xml"/><Relationship Id="rId2" Type="http://schemas.microsoft.com/office/2011/relationships/chartColorStyle" Target="colors49.xml"/><Relationship Id="rId1" Type="http://schemas.microsoft.com/office/2011/relationships/chartStyle" Target="style49.xml"/></Relationships>
</file>

<file path=xl/charts/_rels/chart52.xml.rels><?xml version="1.0" encoding="UTF-8" standalone="yes"?>
<Relationships xmlns="http://schemas.openxmlformats.org/package/2006/relationships"><Relationship Id="rId3" Type="http://schemas.openxmlformats.org/officeDocument/2006/relationships/chartUserShapes" Target="../drawings/drawing51.xml"/><Relationship Id="rId2" Type="http://schemas.microsoft.com/office/2011/relationships/chartColorStyle" Target="colors50.xml"/><Relationship Id="rId1" Type="http://schemas.microsoft.com/office/2011/relationships/chartStyle" Target="style50.xml"/></Relationships>
</file>

<file path=xl/charts/_rels/chart53.xml.rels><?xml version="1.0" encoding="UTF-8" standalone="yes"?>
<Relationships xmlns="http://schemas.openxmlformats.org/package/2006/relationships"><Relationship Id="rId3" Type="http://schemas.openxmlformats.org/officeDocument/2006/relationships/chartUserShapes" Target="../drawings/drawing52.xml"/><Relationship Id="rId2" Type="http://schemas.microsoft.com/office/2011/relationships/chartColorStyle" Target="colors51.xml"/><Relationship Id="rId1" Type="http://schemas.microsoft.com/office/2011/relationships/chartStyle" Target="style51.xml"/></Relationships>
</file>

<file path=xl/charts/_rels/chart54.xml.rels><?xml version="1.0" encoding="UTF-8" standalone="yes"?>
<Relationships xmlns="http://schemas.openxmlformats.org/package/2006/relationships"><Relationship Id="rId3" Type="http://schemas.openxmlformats.org/officeDocument/2006/relationships/chartUserShapes" Target="../drawings/drawing53.xml"/><Relationship Id="rId2" Type="http://schemas.microsoft.com/office/2011/relationships/chartColorStyle" Target="colors52.xml"/><Relationship Id="rId1" Type="http://schemas.microsoft.com/office/2011/relationships/chartStyle" Target="style52.xml"/></Relationships>
</file>

<file path=xl/charts/_rels/chart55.xml.rels><?xml version="1.0" encoding="UTF-8" standalone="yes"?>
<Relationships xmlns="http://schemas.openxmlformats.org/package/2006/relationships"><Relationship Id="rId1" Type="http://schemas.openxmlformats.org/officeDocument/2006/relationships/chartUserShapes" Target="../drawings/drawing54.xml"/></Relationships>
</file>

<file path=xl/charts/_rels/chart56.xml.rels><?xml version="1.0" encoding="UTF-8" standalone="yes"?>
<Relationships xmlns="http://schemas.openxmlformats.org/package/2006/relationships"><Relationship Id="rId3" Type="http://schemas.openxmlformats.org/officeDocument/2006/relationships/chartUserShapes" Target="../drawings/drawing55.xml"/><Relationship Id="rId2" Type="http://schemas.microsoft.com/office/2011/relationships/chartColorStyle" Target="colors53.xml"/><Relationship Id="rId1" Type="http://schemas.microsoft.com/office/2011/relationships/chartStyle" Target="style53.xml"/></Relationships>
</file>

<file path=xl/charts/_rels/chart57.xml.rels><?xml version="1.0" encoding="UTF-8" standalone="yes"?>
<Relationships xmlns="http://schemas.openxmlformats.org/package/2006/relationships"><Relationship Id="rId3" Type="http://schemas.openxmlformats.org/officeDocument/2006/relationships/chartUserShapes" Target="../drawings/drawing56.xml"/><Relationship Id="rId2" Type="http://schemas.microsoft.com/office/2011/relationships/chartColorStyle" Target="colors54.xml"/><Relationship Id="rId1" Type="http://schemas.microsoft.com/office/2011/relationships/chartStyle" Target="style54.xml"/></Relationships>
</file>

<file path=xl/charts/_rels/chart58.xml.rels><?xml version="1.0" encoding="UTF-8" standalone="yes"?>
<Relationships xmlns="http://schemas.openxmlformats.org/package/2006/relationships"><Relationship Id="rId3" Type="http://schemas.openxmlformats.org/officeDocument/2006/relationships/chartUserShapes" Target="../drawings/drawing58.xml"/><Relationship Id="rId2" Type="http://schemas.microsoft.com/office/2011/relationships/chartColorStyle" Target="colors55.xml"/><Relationship Id="rId1" Type="http://schemas.microsoft.com/office/2011/relationships/chartStyle" Target="style55.xml"/></Relationships>
</file>

<file path=xl/charts/_rels/chart59.xml.rels><?xml version="1.0" encoding="UTF-8" standalone="yes"?>
<Relationships xmlns="http://schemas.openxmlformats.org/package/2006/relationships"><Relationship Id="rId3" Type="http://schemas.openxmlformats.org/officeDocument/2006/relationships/chartUserShapes" Target="../drawings/drawing59.xml"/><Relationship Id="rId2" Type="http://schemas.microsoft.com/office/2011/relationships/chartColorStyle" Target="colors56.xml"/><Relationship Id="rId1" Type="http://schemas.microsoft.com/office/2011/relationships/chartStyle" Target="style56.xml"/></Relationships>
</file>

<file path=xl/charts/_rels/chart60.xml.rels><?xml version="1.0" encoding="UTF-8" standalone="yes"?>
<Relationships xmlns="http://schemas.openxmlformats.org/package/2006/relationships"><Relationship Id="rId3" Type="http://schemas.openxmlformats.org/officeDocument/2006/relationships/chartUserShapes" Target="../drawings/drawing60.xml"/><Relationship Id="rId2" Type="http://schemas.microsoft.com/office/2011/relationships/chartColorStyle" Target="colors57.xml"/><Relationship Id="rId1" Type="http://schemas.microsoft.com/office/2011/relationships/chartStyle" Target="style57.xml"/></Relationships>
</file>

<file path=xl/charts/_rels/chart61.xml.rels><?xml version="1.0" encoding="UTF-8" standalone="yes"?>
<Relationships xmlns="http://schemas.openxmlformats.org/package/2006/relationships"><Relationship Id="rId3" Type="http://schemas.openxmlformats.org/officeDocument/2006/relationships/chartUserShapes" Target="../drawings/drawing61.xml"/><Relationship Id="rId2" Type="http://schemas.microsoft.com/office/2011/relationships/chartColorStyle" Target="colors58.xml"/><Relationship Id="rId1" Type="http://schemas.microsoft.com/office/2011/relationships/chartStyle" Target="style58.xml"/></Relationships>
</file>

<file path=xl/charts/_rels/chart62.xml.rels><?xml version="1.0" encoding="UTF-8" standalone="yes"?>
<Relationships xmlns="http://schemas.openxmlformats.org/package/2006/relationships"><Relationship Id="rId3" Type="http://schemas.openxmlformats.org/officeDocument/2006/relationships/chartUserShapes" Target="../drawings/drawing62.xml"/><Relationship Id="rId2" Type="http://schemas.microsoft.com/office/2011/relationships/chartColorStyle" Target="colors59.xml"/><Relationship Id="rId1" Type="http://schemas.microsoft.com/office/2011/relationships/chartStyle" Target="style59.xml"/></Relationships>
</file>

<file path=xl/charts/_rels/chart63.xml.rels><?xml version="1.0" encoding="UTF-8" standalone="yes"?>
<Relationships xmlns="http://schemas.openxmlformats.org/package/2006/relationships"><Relationship Id="rId3" Type="http://schemas.openxmlformats.org/officeDocument/2006/relationships/chartUserShapes" Target="../drawings/drawing63.xml"/><Relationship Id="rId2" Type="http://schemas.microsoft.com/office/2011/relationships/chartColorStyle" Target="colors60.xml"/><Relationship Id="rId1" Type="http://schemas.microsoft.com/office/2011/relationships/chartStyle" Target="style60.xml"/></Relationships>
</file>

<file path=xl/charts/_rels/chart64.xml.rels><?xml version="1.0" encoding="UTF-8" standalone="yes"?>
<Relationships xmlns="http://schemas.openxmlformats.org/package/2006/relationships"><Relationship Id="rId3" Type="http://schemas.openxmlformats.org/officeDocument/2006/relationships/chartUserShapes" Target="../drawings/drawing64.xml"/><Relationship Id="rId2" Type="http://schemas.microsoft.com/office/2011/relationships/chartColorStyle" Target="colors61.xml"/><Relationship Id="rId1" Type="http://schemas.microsoft.com/office/2011/relationships/chartStyle" Target="style61.xml"/></Relationships>
</file>

<file path=xl/charts/_rels/chart65.xml.rels><?xml version="1.0" encoding="UTF-8" standalone="yes"?>
<Relationships xmlns="http://schemas.openxmlformats.org/package/2006/relationships"><Relationship Id="rId3" Type="http://schemas.openxmlformats.org/officeDocument/2006/relationships/chartUserShapes" Target="../drawings/drawing65.xml"/><Relationship Id="rId2" Type="http://schemas.microsoft.com/office/2011/relationships/chartColorStyle" Target="colors62.xml"/><Relationship Id="rId1" Type="http://schemas.microsoft.com/office/2011/relationships/chartStyle" Target="style62.xml"/></Relationships>
</file>

<file path=xl/charts/_rels/chart66.xml.rels><?xml version="1.0" encoding="UTF-8" standalone="yes"?>
<Relationships xmlns="http://schemas.openxmlformats.org/package/2006/relationships"><Relationship Id="rId3" Type="http://schemas.openxmlformats.org/officeDocument/2006/relationships/chartUserShapes" Target="../drawings/drawing66.xml"/><Relationship Id="rId2" Type="http://schemas.microsoft.com/office/2011/relationships/chartColorStyle" Target="colors63.xml"/><Relationship Id="rId1" Type="http://schemas.microsoft.com/office/2011/relationships/chartStyle" Target="style63.xml"/></Relationships>
</file>

<file path=xl/charts/_rels/chart67.xml.rels><?xml version="1.0" encoding="UTF-8" standalone="yes"?>
<Relationships xmlns="http://schemas.openxmlformats.org/package/2006/relationships"><Relationship Id="rId3" Type="http://schemas.openxmlformats.org/officeDocument/2006/relationships/chartUserShapes" Target="../drawings/drawing67.xml"/><Relationship Id="rId2" Type="http://schemas.microsoft.com/office/2011/relationships/chartColorStyle" Target="colors64.xml"/><Relationship Id="rId1" Type="http://schemas.microsoft.com/office/2011/relationships/chartStyle" Target="style64.xml"/></Relationships>
</file>

<file path=xl/charts/_rels/chart68.xml.rels><?xml version="1.0" encoding="UTF-8" standalone="yes"?>
<Relationships xmlns="http://schemas.openxmlformats.org/package/2006/relationships"><Relationship Id="rId3" Type="http://schemas.openxmlformats.org/officeDocument/2006/relationships/chartUserShapes" Target="../drawings/drawing68.xml"/><Relationship Id="rId2" Type="http://schemas.microsoft.com/office/2011/relationships/chartColorStyle" Target="colors65.xml"/><Relationship Id="rId1" Type="http://schemas.microsoft.com/office/2011/relationships/chartStyle" Target="style65.xml"/></Relationships>
</file>

<file path=xl/charts/_rels/chart69.xml.rels><?xml version="1.0" encoding="UTF-8" standalone="yes"?>
<Relationships xmlns="http://schemas.openxmlformats.org/package/2006/relationships"><Relationship Id="rId3" Type="http://schemas.openxmlformats.org/officeDocument/2006/relationships/chartUserShapes" Target="../drawings/drawing69.xml"/><Relationship Id="rId2" Type="http://schemas.microsoft.com/office/2011/relationships/chartColorStyle" Target="colors66.xml"/><Relationship Id="rId1" Type="http://schemas.microsoft.com/office/2011/relationships/chartStyle" Target="style66.xml"/></Relationships>
</file>

<file path=xl/charts/_rels/chart70.xml.rels><?xml version="1.0" encoding="UTF-8" standalone="yes"?>
<Relationships xmlns="http://schemas.openxmlformats.org/package/2006/relationships"><Relationship Id="rId3" Type="http://schemas.openxmlformats.org/officeDocument/2006/relationships/chartUserShapes" Target="../drawings/drawing70.xml"/><Relationship Id="rId2" Type="http://schemas.microsoft.com/office/2011/relationships/chartColorStyle" Target="colors67.xml"/><Relationship Id="rId1" Type="http://schemas.microsoft.com/office/2011/relationships/chartStyle" Target="style67.xml"/></Relationships>
</file>

<file path=xl/charts/_rels/chart71.xml.rels><?xml version="1.0" encoding="UTF-8" standalone="yes"?>
<Relationships xmlns="http://schemas.openxmlformats.org/package/2006/relationships"><Relationship Id="rId3" Type="http://schemas.openxmlformats.org/officeDocument/2006/relationships/chartUserShapes" Target="../drawings/drawing71.xml"/><Relationship Id="rId2" Type="http://schemas.microsoft.com/office/2011/relationships/chartColorStyle" Target="colors68.xml"/><Relationship Id="rId1" Type="http://schemas.microsoft.com/office/2011/relationships/chartStyle" Target="style68.xml"/></Relationships>
</file>

<file path=xl/charts/_rels/chart72.xml.rels><?xml version="1.0" encoding="UTF-8" standalone="yes"?>
<Relationships xmlns="http://schemas.openxmlformats.org/package/2006/relationships"><Relationship Id="rId3" Type="http://schemas.openxmlformats.org/officeDocument/2006/relationships/chartUserShapes" Target="../drawings/drawing72.xml"/><Relationship Id="rId2" Type="http://schemas.microsoft.com/office/2011/relationships/chartColorStyle" Target="colors69.xml"/><Relationship Id="rId1" Type="http://schemas.microsoft.com/office/2011/relationships/chartStyle" Target="style69.xml"/></Relationships>
</file>

<file path=xl/charts/_rels/chart73.xml.rels><?xml version="1.0" encoding="UTF-8" standalone="yes"?>
<Relationships xmlns="http://schemas.openxmlformats.org/package/2006/relationships"><Relationship Id="rId3" Type="http://schemas.openxmlformats.org/officeDocument/2006/relationships/chartUserShapes" Target="../drawings/drawing73.xml"/><Relationship Id="rId2" Type="http://schemas.microsoft.com/office/2011/relationships/chartColorStyle" Target="colors70.xml"/><Relationship Id="rId1" Type="http://schemas.microsoft.com/office/2011/relationships/chartStyle" Target="style70.xml"/></Relationships>
</file>

<file path=xl/charts/_rels/chart75.xml.rels><?xml version="1.0" encoding="UTF-8" standalone="yes"?>
<Relationships xmlns="http://schemas.openxmlformats.org/package/2006/relationships"><Relationship Id="rId2" Type="http://schemas.microsoft.com/office/2011/relationships/chartColorStyle" Target="colors71.xml"/><Relationship Id="rId1" Type="http://schemas.microsoft.com/office/2011/relationships/chartStyle" Target="style71.xml"/></Relationships>
</file>

<file path=xl/charts/_rels/chart76.xml.rels><?xml version="1.0" encoding="UTF-8" standalone="yes"?>
<Relationships xmlns="http://schemas.openxmlformats.org/package/2006/relationships"><Relationship Id="rId2" Type="http://schemas.microsoft.com/office/2011/relationships/chartColorStyle" Target="colors72.xml"/><Relationship Id="rId1" Type="http://schemas.microsoft.com/office/2011/relationships/chartStyle" Target="style72.xml"/></Relationships>
</file>

<file path=xl/charts/_rels/chart77.xml.rels><?xml version="1.0" encoding="UTF-8" standalone="yes"?>
<Relationships xmlns="http://schemas.openxmlformats.org/package/2006/relationships"><Relationship Id="rId2" Type="http://schemas.microsoft.com/office/2011/relationships/chartColorStyle" Target="colors73.xml"/><Relationship Id="rId1" Type="http://schemas.microsoft.com/office/2011/relationships/chartStyle" Target="style73.xml"/></Relationships>
</file>

<file path=xl/charts/_rels/chart78.xml.rels><?xml version="1.0" encoding="UTF-8" standalone="yes"?>
<Relationships xmlns="http://schemas.openxmlformats.org/package/2006/relationships"><Relationship Id="rId2" Type="http://schemas.microsoft.com/office/2011/relationships/chartColorStyle" Target="colors74.xml"/><Relationship Id="rId1" Type="http://schemas.microsoft.com/office/2011/relationships/chartStyle" Target="style74.xml"/></Relationships>
</file>

<file path=xl/charts/_rels/chart79.xml.rels><?xml version="1.0" encoding="UTF-8" standalone="yes"?>
<Relationships xmlns="http://schemas.openxmlformats.org/package/2006/relationships"><Relationship Id="rId2" Type="http://schemas.microsoft.com/office/2011/relationships/chartColorStyle" Target="colors75.xml"/><Relationship Id="rId1" Type="http://schemas.microsoft.com/office/2011/relationships/chartStyle" Target="style75.xml"/></Relationships>
</file>

<file path=xl/charts/_rels/chart80.xml.rels><?xml version="1.0" encoding="UTF-8" standalone="yes"?>
<Relationships xmlns="http://schemas.openxmlformats.org/package/2006/relationships"><Relationship Id="rId2" Type="http://schemas.microsoft.com/office/2011/relationships/chartColorStyle" Target="colors76.xml"/><Relationship Id="rId1" Type="http://schemas.microsoft.com/office/2011/relationships/chartStyle" Target="style76.xml"/></Relationships>
</file>

<file path=xl/charts/_rels/chart81.xml.rels><?xml version="1.0" encoding="UTF-8" standalone="yes"?>
<Relationships xmlns="http://schemas.openxmlformats.org/package/2006/relationships"><Relationship Id="rId3" Type="http://schemas.openxmlformats.org/officeDocument/2006/relationships/chartUserShapes" Target="../drawings/drawing76.xml"/><Relationship Id="rId2" Type="http://schemas.microsoft.com/office/2011/relationships/chartColorStyle" Target="colors77.xml"/><Relationship Id="rId1" Type="http://schemas.microsoft.com/office/2011/relationships/chartStyle" Target="style77.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0.10501577600246156"/>
          <c:y val="0.60594168330744769"/>
          <c:w val="0.74160528036050299"/>
          <c:h val="0.35139474397850257"/>
        </c:manualLayout>
      </c:layout>
      <c:lineChart>
        <c:grouping val="standard"/>
        <c:varyColors val="0"/>
        <c:ser>
          <c:idx val="0"/>
          <c:order val="0"/>
          <c:tx>
            <c:strRef>
              <c:f>'Balance Sheet'!$AM$43</c:f>
              <c:strCache>
                <c:ptCount val="1"/>
                <c:pt idx="0">
                  <c:v>Total Liability and Shareholder Equity</c:v>
                </c:pt>
              </c:strCache>
            </c:strRef>
          </c:tx>
          <c:spPr>
            <a:ln w="28575" cap="rnd">
              <a:solidFill>
                <a:schemeClr val="accent1"/>
              </a:solidFill>
              <a:round/>
            </a:ln>
            <a:effectLst/>
          </c:spPr>
          <c:marker>
            <c:symbol val="none"/>
          </c:marker>
          <c:dPt>
            <c:idx val="4"/>
            <c:marker>
              <c:symbol val="circle"/>
              <c:size val="5"/>
              <c:spPr>
                <a:solidFill>
                  <a:schemeClr val="accent1"/>
                </a:solidFill>
                <a:ln w="9525">
                  <a:solidFill>
                    <a:schemeClr val="accent1"/>
                  </a:solidFill>
                </a:ln>
                <a:effectLst/>
              </c:spPr>
            </c:marker>
            <c:bubble3D val="0"/>
            <c:extLst>
              <c:ext xmlns:c16="http://schemas.microsoft.com/office/drawing/2014/chart" uri="{C3380CC4-5D6E-409C-BE32-E72D297353CC}">
                <c16:uniqueId val="{00000000-0CFE-0843-9248-E4B8E0CFFCD6}"/>
              </c:ext>
            </c:extLst>
          </c:dPt>
          <c:dLbls>
            <c:dLbl>
              <c:idx val="4"/>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0-0CFE-0843-9248-E4B8E0CFFCD6}"/>
                </c:ext>
              </c:extLst>
            </c:dLbl>
            <c:spPr>
              <a:noFill/>
              <a:ln>
                <a:noFill/>
              </a:ln>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accent1">
                        <a:lumMod val="75000"/>
                      </a:schemeClr>
                    </a:solidFill>
                    <a:latin typeface="+mn-lt"/>
                    <a:ea typeface="+mn-ea"/>
                    <a:cs typeface="+mn-cs"/>
                  </a:defRPr>
                </a:pPr>
                <a:endParaRPr lang="en-VN"/>
              </a:p>
            </c:txPr>
            <c:showLegendKey val="0"/>
            <c:showVal val="0"/>
            <c:showCatName val="0"/>
            <c:showSerName val="0"/>
            <c:showPercent val="0"/>
            <c:showBubbleSize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'Balance Sheet'!$AL$44:$AL$48</c:f>
              <c:numCache>
                <c:formatCode>General</c:formatCode>
                <c:ptCount val="5"/>
                <c:pt idx="0">
                  <c:v>2018</c:v>
                </c:pt>
                <c:pt idx="1">
                  <c:v>2019</c:v>
                </c:pt>
                <c:pt idx="2">
                  <c:v>2020</c:v>
                </c:pt>
                <c:pt idx="3">
                  <c:v>2021</c:v>
                </c:pt>
                <c:pt idx="4">
                  <c:v>2022</c:v>
                </c:pt>
              </c:numCache>
            </c:numRef>
          </c:cat>
          <c:val>
            <c:numRef>
              <c:f>'Balance Sheet'!$AM$44:$AM$48</c:f>
              <c:numCache>
                <c:formatCode>General</c:formatCode>
                <c:ptCount val="5"/>
                <c:pt idx="0">
                  <c:v>78.2</c:v>
                </c:pt>
                <c:pt idx="1">
                  <c:v>101.8</c:v>
                </c:pt>
                <c:pt idx="2">
                  <c:v>131.5</c:v>
                </c:pt>
                <c:pt idx="3">
                  <c:v>178.2</c:v>
                </c:pt>
                <c:pt idx="4">
                  <c:v>170.3</c:v>
                </c:pt>
              </c:numCache>
            </c:numRef>
          </c:val>
          <c:smooth val="0"/>
          <c:extLst>
            <c:ext xmlns:c16="http://schemas.microsoft.com/office/drawing/2014/chart" uri="{C3380CC4-5D6E-409C-BE32-E72D297353CC}">
              <c16:uniqueId val="{00000001-0CFE-0843-9248-E4B8E0CFFCD6}"/>
            </c:ext>
          </c:extLst>
        </c:ser>
        <c:dLbls>
          <c:showLegendKey val="0"/>
          <c:showVal val="0"/>
          <c:showCatName val="0"/>
          <c:showSerName val="0"/>
          <c:showPercent val="0"/>
          <c:showBubbleSize val="0"/>
        </c:dLbls>
        <c:smooth val="0"/>
        <c:axId val="1402764192"/>
        <c:axId val="1402846064"/>
      </c:lineChart>
      <c:catAx>
        <c:axId val="1402764192"/>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800" b="0" i="0" u="none" strike="noStrike" kern="1200" baseline="0">
                <a:solidFill>
                  <a:schemeClr val="bg2">
                    <a:lumMod val="75000"/>
                  </a:schemeClr>
                </a:solidFill>
                <a:latin typeface="Arial" panose="020B0604020202020204" pitchFamily="34" charset="0"/>
                <a:ea typeface="+mn-ea"/>
                <a:cs typeface="Arial" panose="020B0604020202020204" pitchFamily="34" charset="0"/>
              </a:defRPr>
            </a:pPr>
            <a:endParaRPr lang="en-VN"/>
          </a:p>
        </c:txPr>
        <c:crossAx val="1402846064"/>
        <c:crosses val="autoZero"/>
        <c:auto val="1"/>
        <c:lblAlgn val="ctr"/>
        <c:lblOffset val="100"/>
        <c:noMultiLvlLbl val="0"/>
      </c:catAx>
      <c:valAx>
        <c:axId val="1402846064"/>
        <c:scaling>
          <c:orientation val="minMax"/>
        </c:scaling>
        <c:delete val="0"/>
        <c:axPos val="l"/>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sz="800">
                    <a:solidFill>
                      <a:schemeClr val="bg2">
                        <a:lumMod val="75000"/>
                      </a:schemeClr>
                    </a:solidFill>
                    <a:latin typeface="Arial" panose="020B0604020202020204" pitchFamily="34" charset="0"/>
                    <a:cs typeface="Arial" panose="020B0604020202020204" pitchFamily="34" charset="0"/>
                  </a:rPr>
                  <a:t>TRILLION VNĐ</a:t>
                </a:r>
              </a:p>
            </c:rich>
          </c:tx>
          <c:layout>
            <c:manualLayout>
              <c:xMode val="edge"/>
              <c:yMode val="edge"/>
              <c:x val="8.3664883949741906E-3"/>
              <c:y val="0.58438879077017725"/>
            </c:manualLayout>
          </c:layout>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VN"/>
            </a:p>
          </c:txPr>
        </c:title>
        <c:numFmt formatCode="General" sourceLinked="1"/>
        <c:majorTickMark val="none"/>
        <c:minorTickMark val="none"/>
        <c:tickLblPos val="nextTo"/>
        <c:spPr>
          <a:noFill/>
          <a:ln>
            <a:solidFill>
              <a:schemeClr val="bg2"/>
            </a:solidFill>
          </a:ln>
          <a:effectLst/>
        </c:spPr>
        <c:txPr>
          <a:bodyPr rot="-60000000" spcFirstLastPara="1" vertOverflow="ellipsis" vert="horz" wrap="square" anchor="ctr" anchorCtr="1"/>
          <a:lstStyle/>
          <a:p>
            <a:pPr>
              <a:defRPr sz="800" b="0" i="0" u="none" strike="noStrike" kern="1200" baseline="0">
                <a:solidFill>
                  <a:schemeClr val="bg2">
                    <a:lumMod val="75000"/>
                  </a:schemeClr>
                </a:solidFill>
                <a:latin typeface="Arial" panose="020B0604020202020204" pitchFamily="34" charset="0"/>
                <a:ea typeface="+mn-ea"/>
                <a:cs typeface="Arial" panose="020B0604020202020204" pitchFamily="34" charset="0"/>
              </a:defRPr>
            </a:pPr>
            <a:endParaRPr lang="en-VN"/>
          </a:p>
        </c:txPr>
        <c:crossAx val="1402764192"/>
        <c:crosses val="autoZero"/>
        <c:crossBetween val="between"/>
        <c:majorUnit val="50"/>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noFill/>
      <a:round/>
    </a:ln>
    <a:effectLst/>
  </c:spPr>
  <c:txPr>
    <a:bodyPr/>
    <a:lstStyle/>
    <a:p>
      <a:pPr>
        <a:defRPr/>
      </a:pPr>
      <a:endParaRPr lang="en-VN"/>
    </a:p>
  </c:txPr>
  <c:printSettings>
    <c:headerFooter/>
    <c:pageMargins b="0.75" l="0.7" r="0.7" t="0.75" header="0.3" footer="0.3"/>
    <c:pageSetup/>
  </c:printSettings>
  <c:userShapes r:id="rId3"/>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barChart>
        <c:barDir val="bar"/>
        <c:grouping val="stacked"/>
        <c:varyColors val="0"/>
        <c:ser>
          <c:idx val="1"/>
          <c:order val="0"/>
          <c:tx>
            <c:strRef>
              <c:f>'Income Statement'!$AN$4</c:f>
              <c:strCache>
                <c:ptCount val="1"/>
                <c:pt idx="0">
                  <c:v>EBT</c:v>
                </c:pt>
              </c:strCache>
            </c:strRef>
          </c:tx>
          <c:spPr>
            <a:solidFill>
              <a:schemeClr val="accent1">
                <a:lumMod val="75000"/>
              </a:schemeClr>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bg1"/>
                    </a:solidFill>
                    <a:latin typeface="+mn-lt"/>
                    <a:ea typeface="+mn-ea"/>
                    <a:cs typeface="+mn-cs"/>
                  </a:defRPr>
                </a:pPr>
                <a:endParaRPr lang="en-VN"/>
              </a:p>
            </c:txPr>
            <c:dLblPos val="inBase"/>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'Balance Sheet'!$AP$48</c:f>
              <c:numCache>
                <c:formatCode>General</c:formatCode>
                <c:ptCount val="1"/>
                <c:pt idx="0">
                  <c:v>2022</c:v>
                </c:pt>
              </c:numCache>
            </c:numRef>
          </c:cat>
          <c:val>
            <c:numRef>
              <c:f>'Balance Sheet'!$AQ$48</c:f>
              <c:numCache>
                <c:formatCode>General</c:formatCode>
                <c:ptCount val="1"/>
                <c:pt idx="0">
                  <c:v>170.3</c:v>
                </c:pt>
              </c:numCache>
            </c:numRef>
          </c:val>
          <c:extLst>
            <c:ext xmlns:c16="http://schemas.microsoft.com/office/drawing/2014/chart" uri="{C3380CC4-5D6E-409C-BE32-E72D297353CC}">
              <c16:uniqueId val="{00000000-F09D-784D-8269-9FE127FE2AC5}"/>
            </c:ext>
          </c:extLst>
        </c:ser>
        <c:ser>
          <c:idx val="0"/>
          <c:order val="1"/>
          <c:tx>
            <c:v>2021</c:v>
          </c:tx>
          <c:spPr>
            <a:pattFill prst="pct10">
              <a:fgClr>
                <a:schemeClr val="accent1">
                  <a:lumMod val="75000"/>
                </a:schemeClr>
              </a:fgClr>
              <a:bgClr>
                <a:schemeClr val="bg1"/>
              </a:bgClr>
            </a:pattFill>
            <a:ln>
              <a:noFill/>
            </a:ln>
            <a:effectLst/>
          </c:spPr>
          <c:invertIfNegative val="0"/>
          <c:dLbls>
            <c:dLbl>
              <c:idx val="0"/>
              <c:layout>
                <c:manualLayout>
                  <c:x val="-8.39454647232587E-2"/>
                  <c:y val="-0.34648987498571021"/>
                </c:manualLayout>
              </c:layout>
              <c:tx>
                <c:rich>
                  <a:bodyPr rot="0" spcFirstLastPara="1" vertOverflow="ellipsis" vert="horz" wrap="square" lIns="38100" tIns="19050" rIns="38100" bIns="19050" anchor="ctr" anchorCtr="1">
                    <a:noAutofit/>
                  </a:bodyPr>
                  <a:lstStyle/>
                  <a:p>
                    <a:pPr>
                      <a:defRPr sz="1000" b="0" i="0" u="none" strike="noStrike" kern="1200" baseline="0">
                        <a:solidFill>
                          <a:schemeClr val="accent1">
                            <a:lumMod val="75000"/>
                          </a:schemeClr>
                        </a:solidFill>
                        <a:latin typeface="+mn-lt"/>
                        <a:ea typeface="+mn-ea"/>
                        <a:cs typeface="+mn-cs"/>
                      </a:defRPr>
                    </a:pPr>
                    <a:r>
                      <a:rPr lang="en-US" sz="1000" b="1">
                        <a:solidFill>
                          <a:schemeClr val="accent1">
                            <a:lumMod val="75000"/>
                          </a:schemeClr>
                        </a:solidFill>
                      </a:rPr>
                      <a:t>2021</a:t>
                    </a:r>
                    <a:r>
                      <a:rPr lang="en-US" sz="1000" b="1" baseline="0">
                        <a:solidFill>
                          <a:schemeClr val="accent1">
                            <a:lumMod val="75000"/>
                          </a:schemeClr>
                        </a:solidFill>
                      </a:rPr>
                      <a:t>  </a:t>
                    </a:r>
                    <a:r>
                      <a:rPr lang="en-US" sz="1000" b="1">
                        <a:solidFill>
                          <a:schemeClr val="accent1">
                            <a:lumMod val="75000"/>
                          </a:schemeClr>
                        </a:solidFill>
                      </a:rPr>
                      <a:t>178,2</a:t>
                    </a:r>
                  </a:p>
                </c:rich>
              </c:tx>
              <c:spPr>
                <a:noFill/>
                <a:ln>
                  <a:noFill/>
                </a:ln>
                <a:effectLst/>
              </c:spPr>
              <c:txPr>
                <a:bodyPr rot="0" spcFirstLastPara="1" vertOverflow="ellipsis" vert="horz" wrap="square" lIns="38100" tIns="19050" rIns="38100" bIns="19050" anchor="ctr" anchorCtr="1">
                  <a:noAutofit/>
                </a:bodyPr>
                <a:lstStyle/>
                <a:p>
                  <a:pPr>
                    <a:defRPr sz="1000" b="0" i="0" u="none" strike="noStrike" kern="1200" baseline="0">
                      <a:solidFill>
                        <a:schemeClr val="accent1">
                          <a:lumMod val="75000"/>
                        </a:schemeClr>
                      </a:solidFill>
                      <a:latin typeface="+mn-lt"/>
                      <a:ea typeface="+mn-ea"/>
                      <a:cs typeface="+mn-cs"/>
                    </a:defRPr>
                  </a:pPr>
                  <a:endParaRPr lang="en-VN"/>
                </a:p>
              </c:txPr>
              <c:showLegendKey val="0"/>
              <c:showVal val="1"/>
              <c:showCatName val="1"/>
              <c:showSerName val="0"/>
              <c:showPercent val="0"/>
              <c:showBubbleSize val="0"/>
              <c:extLst>
                <c:ext xmlns:c15="http://schemas.microsoft.com/office/drawing/2012/chart" uri="{CE6537A1-D6FC-4f65-9D91-7224C49458BB}">
                  <c15:layout>
                    <c:manualLayout>
                      <c:w val="0.21093649222088756"/>
                      <c:h val="0.2344859662337703"/>
                    </c:manualLayout>
                  </c15:layout>
                  <c15:showDataLabelsRange val="0"/>
                </c:ext>
                <c:ext xmlns:c16="http://schemas.microsoft.com/office/drawing/2014/chart" uri="{C3380CC4-5D6E-409C-BE32-E72D297353CC}">
                  <c16:uniqueId val="{00000001-F09D-784D-8269-9FE127FE2AC5}"/>
                </c:ext>
              </c:extLst>
            </c:dLbl>
            <c:spPr>
              <a:noFill/>
              <a:ln>
                <a:noFill/>
              </a:ln>
              <a:effectLst/>
            </c:spPr>
            <c:txPr>
              <a:bodyPr rot="0" spcFirstLastPara="1" vertOverflow="ellipsis" vert="horz" wrap="square" lIns="38100" tIns="19050" rIns="38100" bIns="19050" anchor="ctr" anchorCtr="1">
                <a:spAutoFit/>
              </a:bodyPr>
              <a:lstStyle/>
              <a:p>
                <a:pPr>
                  <a:defRPr sz="1000" b="0" i="0" u="none" strike="noStrike" kern="1200" baseline="0">
                    <a:solidFill>
                      <a:schemeClr val="accent1">
                        <a:lumMod val="75000"/>
                      </a:schemeClr>
                    </a:solidFill>
                    <a:latin typeface="+mn-lt"/>
                    <a:ea typeface="+mn-ea"/>
                    <a:cs typeface="+mn-cs"/>
                  </a:defRPr>
                </a:pPr>
                <a:endParaRPr lang="en-VN"/>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'Balance Sheet'!$AP$48</c:f>
              <c:numCache>
                <c:formatCode>General</c:formatCode>
                <c:ptCount val="1"/>
                <c:pt idx="0">
                  <c:v>2022</c:v>
                </c:pt>
              </c:numCache>
            </c:numRef>
          </c:cat>
          <c:val>
            <c:numRef>
              <c:f>'Balance Sheet'!$AQ$47</c:f>
              <c:numCache>
                <c:formatCode>General</c:formatCode>
                <c:ptCount val="1"/>
                <c:pt idx="0">
                  <c:v>7.9</c:v>
                </c:pt>
              </c:numCache>
            </c:numRef>
          </c:val>
          <c:extLst>
            <c:ext xmlns:c16="http://schemas.microsoft.com/office/drawing/2014/chart" uri="{C3380CC4-5D6E-409C-BE32-E72D297353CC}">
              <c16:uniqueId val="{00000002-F09D-784D-8269-9FE127FE2AC5}"/>
            </c:ext>
          </c:extLst>
        </c:ser>
        <c:dLbls>
          <c:showLegendKey val="0"/>
          <c:showVal val="0"/>
          <c:showCatName val="0"/>
          <c:showSerName val="0"/>
          <c:showPercent val="0"/>
          <c:showBubbleSize val="0"/>
        </c:dLbls>
        <c:gapWidth val="25"/>
        <c:overlap val="100"/>
        <c:axId val="2020089119"/>
        <c:axId val="2020093103"/>
      </c:barChart>
      <c:catAx>
        <c:axId val="2020089119"/>
        <c:scaling>
          <c:orientation val="minMax"/>
        </c:scaling>
        <c:delete val="0"/>
        <c:axPos val="l"/>
        <c:numFmt formatCode="General" sourceLinked="1"/>
        <c:majorTickMark val="none"/>
        <c:minorTickMark val="none"/>
        <c:tickLblPos val="nextTo"/>
        <c:spPr>
          <a:noFill/>
          <a:ln w="9525" cap="flat" cmpd="sng" algn="ctr">
            <a:noFill/>
            <a:round/>
          </a:ln>
          <a:effectLst/>
        </c:spPr>
        <c:txPr>
          <a:bodyPr rot="-60000000" spcFirstLastPara="1" vertOverflow="ellipsis" vert="horz" wrap="square" anchor="ctr" anchorCtr="1"/>
          <a:lstStyle/>
          <a:p>
            <a:pPr>
              <a:defRPr sz="1000" b="1" i="0" u="none" strike="noStrike" kern="1200" baseline="0">
                <a:solidFill>
                  <a:schemeClr val="accent1">
                    <a:lumMod val="75000"/>
                  </a:schemeClr>
                </a:solidFill>
                <a:latin typeface="Arial" panose="020B0604020202020204" pitchFamily="34" charset="0"/>
                <a:ea typeface="+mn-ea"/>
                <a:cs typeface="Arial" panose="020B0604020202020204" pitchFamily="34" charset="0"/>
              </a:defRPr>
            </a:pPr>
            <a:endParaRPr lang="en-VN"/>
          </a:p>
        </c:txPr>
        <c:crossAx val="2020093103"/>
        <c:crosses val="autoZero"/>
        <c:auto val="1"/>
        <c:lblAlgn val="ctr"/>
        <c:lblOffset val="100"/>
        <c:noMultiLvlLbl val="0"/>
      </c:catAx>
      <c:valAx>
        <c:axId val="2020093103"/>
        <c:scaling>
          <c:orientation val="minMax"/>
          <c:min val="0"/>
        </c:scaling>
        <c:delete val="1"/>
        <c:axPos val="b"/>
        <c:numFmt formatCode="General" sourceLinked="1"/>
        <c:majorTickMark val="out"/>
        <c:minorTickMark val="none"/>
        <c:tickLblPos val="nextTo"/>
        <c:crossAx val="2020089119"/>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noFill/>
      <a:round/>
    </a:ln>
    <a:effectLst/>
  </c:spPr>
  <c:txPr>
    <a:bodyPr/>
    <a:lstStyle/>
    <a:p>
      <a:pPr>
        <a:defRPr/>
      </a:pPr>
      <a:endParaRPr lang="en-VN"/>
    </a:p>
  </c:txPr>
  <c:printSettings>
    <c:headerFooter/>
    <c:pageMargins b="0.75" l="0.7" r="0.7" t="0.75" header="0.3" footer="0.3"/>
    <c:pageSetup/>
  </c:printSettings>
  <c:userShapes r:id="rId3"/>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0.11006948328316975"/>
          <c:y val="0.60594168330744769"/>
          <c:w val="0.7365517297536136"/>
          <c:h val="0.34214586816846421"/>
        </c:manualLayout>
      </c:layout>
      <c:lineChart>
        <c:grouping val="standard"/>
        <c:varyColors val="0"/>
        <c:ser>
          <c:idx val="1"/>
          <c:order val="0"/>
          <c:tx>
            <c:strRef>
              <c:f>'Balance Sheet'!$AM$53</c:f>
              <c:strCache>
                <c:ptCount val="1"/>
                <c:pt idx="0">
                  <c:v>Current Assets</c:v>
                </c:pt>
              </c:strCache>
            </c:strRef>
          </c:tx>
          <c:spPr>
            <a:ln w="28575" cap="rnd">
              <a:solidFill>
                <a:schemeClr val="accent1">
                  <a:lumMod val="75000"/>
                </a:schemeClr>
              </a:solidFill>
              <a:round/>
            </a:ln>
            <a:effectLst/>
          </c:spPr>
          <c:marker>
            <c:symbol val="none"/>
          </c:marker>
          <c:dPt>
            <c:idx val="4"/>
            <c:marker>
              <c:symbol val="circle"/>
              <c:size val="5"/>
              <c:spPr>
                <a:solidFill>
                  <a:schemeClr val="accent1">
                    <a:lumMod val="75000"/>
                  </a:schemeClr>
                </a:solidFill>
                <a:ln w="9525">
                  <a:solidFill>
                    <a:schemeClr val="accent1">
                      <a:lumMod val="75000"/>
                    </a:schemeClr>
                  </a:solidFill>
                </a:ln>
                <a:effectLst/>
              </c:spPr>
            </c:marker>
            <c:bubble3D val="0"/>
            <c:extLst>
              <c:ext xmlns:c16="http://schemas.microsoft.com/office/drawing/2014/chart" uri="{C3380CC4-5D6E-409C-BE32-E72D297353CC}">
                <c16:uniqueId val="{00000000-8C93-E24F-A3B6-F2648EDF313D}"/>
              </c:ext>
            </c:extLst>
          </c:dPt>
          <c:dLbls>
            <c:dLbl>
              <c:idx val="4"/>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0-8C93-E24F-A3B6-F2648EDF313D}"/>
                </c:ext>
              </c:extLst>
            </c:dLbl>
            <c:spPr>
              <a:solidFill>
                <a:schemeClr val="bg1"/>
              </a:solidFill>
              <a:ln>
                <a:noFill/>
              </a:ln>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accent1">
                        <a:lumMod val="75000"/>
                      </a:schemeClr>
                    </a:solidFill>
                    <a:latin typeface="+mn-lt"/>
                    <a:ea typeface="+mn-ea"/>
                    <a:cs typeface="+mn-cs"/>
                  </a:defRPr>
                </a:pPr>
                <a:endParaRPr lang="en-VN"/>
              </a:p>
            </c:txPr>
            <c:showLegendKey val="0"/>
            <c:showVal val="0"/>
            <c:showCatName val="0"/>
            <c:showSerName val="0"/>
            <c:showPercent val="0"/>
            <c:showBubbleSize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'Balance Sheet'!$AL$54:$AL$58</c:f>
              <c:numCache>
                <c:formatCode>General</c:formatCode>
                <c:ptCount val="5"/>
                <c:pt idx="0">
                  <c:v>2018</c:v>
                </c:pt>
                <c:pt idx="1">
                  <c:v>2019</c:v>
                </c:pt>
                <c:pt idx="2">
                  <c:v>2020</c:v>
                </c:pt>
                <c:pt idx="3">
                  <c:v>2021</c:v>
                </c:pt>
                <c:pt idx="4">
                  <c:v>2022</c:v>
                </c:pt>
              </c:numCache>
            </c:numRef>
          </c:cat>
          <c:val>
            <c:numRef>
              <c:f>'Balance Sheet'!$AM$54:$AM$58</c:f>
              <c:numCache>
                <c:formatCode>General</c:formatCode>
                <c:ptCount val="5"/>
                <c:pt idx="0">
                  <c:v>25.31</c:v>
                </c:pt>
                <c:pt idx="1">
                  <c:v>30.44</c:v>
                </c:pt>
                <c:pt idx="2">
                  <c:v>56.75</c:v>
                </c:pt>
                <c:pt idx="3">
                  <c:v>94.15</c:v>
                </c:pt>
                <c:pt idx="4">
                  <c:v>80.510000000000005</c:v>
                </c:pt>
              </c:numCache>
            </c:numRef>
          </c:val>
          <c:smooth val="0"/>
          <c:extLst>
            <c:ext xmlns:c16="http://schemas.microsoft.com/office/drawing/2014/chart" uri="{C3380CC4-5D6E-409C-BE32-E72D297353CC}">
              <c16:uniqueId val="{00000001-8C93-E24F-A3B6-F2648EDF313D}"/>
            </c:ext>
          </c:extLst>
        </c:ser>
        <c:dLbls>
          <c:showLegendKey val="0"/>
          <c:showVal val="0"/>
          <c:showCatName val="0"/>
          <c:showSerName val="0"/>
          <c:showPercent val="0"/>
          <c:showBubbleSize val="0"/>
        </c:dLbls>
        <c:smooth val="0"/>
        <c:axId val="1402764192"/>
        <c:axId val="1402846064"/>
      </c:lineChart>
      <c:catAx>
        <c:axId val="1402764192"/>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800" b="0" i="0" u="none" strike="noStrike" kern="1200" baseline="0">
                <a:solidFill>
                  <a:schemeClr val="bg2">
                    <a:lumMod val="75000"/>
                  </a:schemeClr>
                </a:solidFill>
                <a:latin typeface="Arial" panose="020B0604020202020204" pitchFamily="34" charset="0"/>
                <a:ea typeface="+mn-ea"/>
                <a:cs typeface="Arial" panose="020B0604020202020204" pitchFamily="34" charset="0"/>
              </a:defRPr>
            </a:pPr>
            <a:endParaRPr lang="en-VN"/>
          </a:p>
        </c:txPr>
        <c:crossAx val="1402846064"/>
        <c:crosses val="autoZero"/>
        <c:auto val="1"/>
        <c:lblAlgn val="ctr"/>
        <c:lblOffset val="100"/>
        <c:noMultiLvlLbl val="0"/>
      </c:catAx>
      <c:valAx>
        <c:axId val="1402846064"/>
        <c:scaling>
          <c:orientation val="minMax"/>
        </c:scaling>
        <c:delete val="0"/>
        <c:axPos val="l"/>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sz="800">
                    <a:solidFill>
                      <a:schemeClr val="bg2">
                        <a:lumMod val="75000"/>
                      </a:schemeClr>
                    </a:solidFill>
                    <a:latin typeface="Arial" panose="020B0604020202020204" pitchFamily="34" charset="0"/>
                    <a:cs typeface="Arial" panose="020B0604020202020204" pitchFamily="34" charset="0"/>
                  </a:rPr>
                  <a:t>TRILLION VNĐ</a:t>
                </a:r>
              </a:p>
            </c:rich>
          </c:tx>
          <c:layout>
            <c:manualLayout>
              <c:xMode val="edge"/>
              <c:yMode val="edge"/>
              <c:x val="1.9096438751383733E-2"/>
              <c:y val="0.58339071672051468"/>
            </c:manualLayout>
          </c:layout>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VN"/>
            </a:p>
          </c:txPr>
        </c:title>
        <c:numFmt formatCode="General" sourceLinked="1"/>
        <c:majorTickMark val="none"/>
        <c:minorTickMark val="none"/>
        <c:tickLblPos val="nextTo"/>
        <c:spPr>
          <a:noFill/>
          <a:ln>
            <a:solidFill>
              <a:schemeClr val="bg2"/>
            </a:solidFill>
          </a:ln>
          <a:effectLst/>
        </c:spPr>
        <c:txPr>
          <a:bodyPr rot="-60000000" spcFirstLastPara="1" vertOverflow="ellipsis" vert="horz" wrap="square" anchor="ctr" anchorCtr="1"/>
          <a:lstStyle/>
          <a:p>
            <a:pPr>
              <a:defRPr sz="800" b="0" i="0" u="none" strike="noStrike" kern="1200" baseline="0">
                <a:solidFill>
                  <a:schemeClr val="bg2">
                    <a:lumMod val="75000"/>
                  </a:schemeClr>
                </a:solidFill>
                <a:latin typeface="Arial" panose="020B0604020202020204" pitchFamily="34" charset="0"/>
                <a:ea typeface="+mn-ea"/>
                <a:cs typeface="Arial" panose="020B0604020202020204" pitchFamily="34" charset="0"/>
              </a:defRPr>
            </a:pPr>
            <a:endParaRPr lang="en-VN"/>
          </a:p>
        </c:txPr>
        <c:crossAx val="1402764192"/>
        <c:crosses val="autoZero"/>
        <c:crossBetween val="between"/>
        <c:majorUnit val="25"/>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noFill/>
      <a:round/>
    </a:ln>
    <a:effectLst/>
  </c:spPr>
  <c:txPr>
    <a:bodyPr/>
    <a:lstStyle/>
    <a:p>
      <a:pPr>
        <a:defRPr/>
      </a:pPr>
      <a:endParaRPr lang="en-VN"/>
    </a:p>
  </c:txPr>
  <c:printSettings>
    <c:headerFooter/>
    <c:pageMargins b="0.75" l="0.7" r="0.7" t="0.75" header="0.3" footer="0.3"/>
    <c:pageSetup/>
  </c:printSettings>
  <c:userShapes r:id="rId3"/>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barChart>
        <c:barDir val="bar"/>
        <c:grouping val="stacked"/>
        <c:varyColors val="0"/>
        <c:ser>
          <c:idx val="1"/>
          <c:order val="0"/>
          <c:tx>
            <c:strRef>
              <c:f>'Balance Sheet'!$AQ$56</c:f>
              <c:strCache>
                <c:ptCount val="1"/>
                <c:pt idx="0">
                  <c:v>Current Asset</c:v>
                </c:pt>
              </c:strCache>
            </c:strRef>
          </c:tx>
          <c:spPr>
            <a:solidFill>
              <a:schemeClr val="accent1">
                <a:lumMod val="75000"/>
              </a:schemeClr>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bg1"/>
                    </a:solidFill>
                    <a:latin typeface="+mn-lt"/>
                    <a:ea typeface="+mn-ea"/>
                    <a:cs typeface="+mn-cs"/>
                  </a:defRPr>
                </a:pPr>
                <a:endParaRPr lang="en-VN"/>
              </a:p>
            </c:txPr>
            <c:dLblPos val="inBase"/>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'Balance Sheet'!$AP$58</c:f>
              <c:numCache>
                <c:formatCode>General</c:formatCode>
                <c:ptCount val="1"/>
                <c:pt idx="0">
                  <c:v>2022</c:v>
                </c:pt>
              </c:numCache>
            </c:numRef>
          </c:cat>
          <c:val>
            <c:numRef>
              <c:f>'Balance Sheet'!$AQ$58</c:f>
              <c:numCache>
                <c:formatCode>General</c:formatCode>
                <c:ptCount val="1"/>
                <c:pt idx="0">
                  <c:v>80.510000000000005</c:v>
                </c:pt>
              </c:numCache>
            </c:numRef>
          </c:val>
          <c:extLst>
            <c:ext xmlns:c16="http://schemas.microsoft.com/office/drawing/2014/chart" uri="{C3380CC4-5D6E-409C-BE32-E72D297353CC}">
              <c16:uniqueId val="{00000000-043E-E244-B98A-D02E7DFB19C7}"/>
            </c:ext>
          </c:extLst>
        </c:ser>
        <c:ser>
          <c:idx val="0"/>
          <c:order val="1"/>
          <c:tx>
            <c:v>2021</c:v>
          </c:tx>
          <c:spPr>
            <a:pattFill prst="pct10">
              <a:fgClr>
                <a:schemeClr val="accent1">
                  <a:lumMod val="75000"/>
                </a:schemeClr>
              </a:fgClr>
              <a:bgClr>
                <a:schemeClr val="bg1"/>
              </a:bgClr>
            </a:pattFill>
            <a:ln>
              <a:noFill/>
            </a:ln>
            <a:effectLst/>
          </c:spPr>
          <c:invertIfNegative val="0"/>
          <c:dLbls>
            <c:dLbl>
              <c:idx val="0"/>
              <c:layout>
                <c:manualLayout>
                  <c:x val="-3.6528817188859301E-2"/>
                  <c:y val="-0.34927283704137624"/>
                </c:manualLayout>
              </c:layout>
              <c:tx>
                <c:rich>
                  <a:bodyPr/>
                  <a:lstStyle/>
                  <a:p>
                    <a:r>
                      <a:rPr lang="en-US"/>
                      <a:t>2021  94,15</a:t>
                    </a:r>
                  </a:p>
                </c:rich>
              </c:tx>
              <c:showLegendKey val="0"/>
              <c:showVal val="1"/>
              <c:showCatName val="0"/>
              <c:showSerName val="0"/>
              <c:showPercent val="0"/>
              <c:showBubbleSize val="0"/>
              <c:extLst>
                <c:ext xmlns:c15="http://schemas.microsoft.com/office/drawing/2012/chart" uri="{CE6537A1-D6FC-4f65-9D91-7224C49458BB}">
                  <c15:showDataLabelsRange val="0"/>
                </c:ext>
                <c:ext xmlns:c16="http://schemas.microsoft.com/office/drawing/2014/chart" uri="{C3380CC4-5D6E-409C-BE32-E72D297353CC}">
                  <c16:uniqueId val="{00000001-043E-E244-B98A-D02E7DFB19C7}"/>
                </c:ext>
              </c:extLst>
            </c:dLbl>
            <c:spPr>
              <a:noFill/>
              <a:ln>
                <a:noFill/>
              </a:ln>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accent1">
                        <a:lumMod val="75000"/>
                      </a:schemeClr>
                    </a:solidFill>
                    <a:latin typeface="+mn-lt"/>
                    <a:ea typeface="+mn-ea"/>
                    <a:cs typeface="+mn-cs"/>
                  </a:defRPr>
                </a:pPr>
                <a:endParaRPr lang="en-VN"/>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'Balance Sheet'!$AP$58</c:f>
              <c:numCache>
                <c:formatCode>General</c:formatCode>
                <c:ptCount val="1"/>
                <c:pt idx="0">
                  <c:v>2022</c:v>
                </c:pt>
              </c:numCache>
            </c:numRef>
          </c:cat>
          <c:val>
            <c:numRef>
              <c:f>'Balance Sheet'!$AQ$57</c:f>
              <c:numCache>
                <c:formatCode>General</c:formatCode>
                <c:ptCount val="1"/>
                <c:pt idx="0">
                  <c:v>13.64</c:v>
                </c:pt>
              </c:numCache>
            </c:numRef>
          </c:val>
          <c:extLst>
            <c:ext xmlns:c16="http://schemas.microsoft.com/office/drawing/2014/chart" uri="{C3380CC4-5D6E-409C-BE32-E72D297353CC}">
              <c16:uniqueId val="{00000002-043E-E244-B98A-D02E7DFB19C7}"/>
            </c:ext>
          </c:extLst>
        </c:ser>
        <c:dLbls>
          <c:showLegendKey val="0"/>
          <c:showVal val="0"/>
          <c:showCatName val="0"/>
          <c:showSerName val="0"/>
          <c:showPercent val="0"/>
          <c:showBubbleSize val="0"/>
        </c:dLbls>
        <c:gapWidth val="25"/>
        <c:overlap val="100"/>
        <c:axId val="2020089119"/>
        <c:axId val="2020093103"/>
      </c:barChart>
      <c:catAx>
        <c:axId val="2020089119"/>
        <c:scaling>
          <c:orientation val="minMax"/>
        </c:scaling>
        <c:delete val="0"/>
        <c:axPos val="l"/>
        <c:numFmt formatCode="General" sourceLinked="1"/>
        <c:majorTickMark val="none"/>
        <c:minorTickMark val="none"/>
        <c:tickLblPos val="nextTo"/>
        <c:spPr>
          <a:noFill/>
          <a:ln w="9525" cap="flat" cmpd="sng" algn="ctr">
            <a:noFill/>
            <a:round/>
          </a:ln>
          <a:effectLst/>
        </c:spPr>
        <c:txPr>
          <a:bodyPr rot="-60000000" spcFirstLastPara="1" vertOverflow="ellipsis" vert="horz" wrap="square" anchor="ctr" anchorCtr="1"/>
          <a:lstStyle/>
          <a:p>
            <a:pPr>
              <a:defRPr sz="1000" b="1" i="0" u="none" strike="noStrike" kern="1200" baseline="0">
                <a:solidFill>
                  <a:schemeClr val="accent1">
                    <a:lumMod val="75000"/>
                  </a:schemeClr>
                </a:solidFill>
                <a:latin typeface="Arial" panose="020B0604020202020204" pitchFamily="34" charset="0"/>
                <a:ea typeface="+mn-ea"/>
                <a:cs typeface="Arial" panose="020B0604020202020204" pitchFamily="34" charset="0"/>
              </a:defRPr>
            </a:pPr>
            <a:endParaRPr lang="en-VN"/>
          </a:p>
        </c:txPr>
        <c:crossAx val="2020093103"/>
        <c:crosses val="autoZero"/>
        <c:auto val="1"/>
        <c:lblAlgn val="ctr"/>
        <c:lblOffset val="100"/>
        <c:noMultiLvlLbl val="0"/>
      </c:catAx>
      <c:valAx>
        <c:axId val="2020093103"/>
        <c:scaling>
          <c:orientation val="minMax"/>
          <c:min val="0"/>
        </c:scaling>
        <c:delete val="1"/>
        <c:axPos val="b"/>
        <c:numFmt formatCode="General" sourceLinked="1"/>
        <c:majorTickMark val="out"/>
        <c:minorTickMark val="none"/>
        <c:tickLblPos val="nextTo"/>
        <c:crossAx val="2020089119"/>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noFill/>
      <a:round/>
    </a:ln>
    <a:effectLst/>
  </c:spPr>
  <c:txPr>
    <a:bodyPr/>
    <a:lstStyle/>
    <a:p>
      <a:pPr>
        <a:defRPr/>
      </a:pPr>
      <a:endParaRPr lang="en-VN"/>
    </a:p>
  </c:txPr>
  <c:printSettings>
    <c:headerFooter/>
    <c:pageMargins b="0.75" l="0.7" r="0.7" t="0.75" header="0.3" footer="0.3"/>
    <c:pageSetup/>
  </c:printSettings>
  <c:userShapes r:id="rId3"/>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0.11006948328316975"/>
          <c:y val="0.54126768506860146"/>
          <c:w val="0.7365517297536136"/>
          <c:h val="0.34861326655454822"/>
        </c:manualLayout>
      </c:layout>
      <c:lineChart>
        <c:grouping val="standard"/>
        <c:varyColors val="0"/>
        <c:ser>
          <c:idx val="1"/>
          <c:order val="0"/>
          <c:tx>
            <c:strRef>
              <c:f>'Balance Sheet'!$AM$73</c:f>
              <c:strCache>
                <c:ptCount val="1"/>
                <c:pt idx="0">
                  <c:v>Current Liabilities</c:v>
                </c:pt>
              </c:strCache>
            </c:strRef>
          </c:tx>
          <c:spPr>
            <a:ln w="28575" cap="rnd">
              <a:solidFill>
                <a:schemeClr val="accent1">
                  <a:lumMod val="75000"/>
                </a:schemeClr>
              </a:solidFill>
              <a:round/>
            </a:ln>
            <a:effectLst/>
          </c:spPr>
          <c:marker>
            <c:symbol val="none"/>
          </c:marker>
          <c:dPt>
            <c:idx val="4"/>
            <c:marker>
              <c:symbol val="circle"/>
              <c:size val="5"/>
              <c:spPr>
                <a:solidFill>
                  <a:schemeClr val="accent1">
                    <a:lumMod val="75000"/>
                  </a:schemeClr>
                </a:solidFill>
                <a:ln w="9525">
                  <a:solidFill>
                    <a:schemeClr val="accent1">
                      <a:lumMod val="75000"/>
                    </a:schemeClr>
                  </a:solidFill>
                </a:ln>
                <a:effectLst/>
              </c:spPr>
            </c:marker>
            <c:bubble3D val="0"/>
            <c:extLst>
              <c:ext xmlns:c16="http://schemas.microsoft.com/office/drawing/2014/chart" uri="{C3380CC4-5D6E-409C-BE32-E72D297353CC}">
                <c16:uniqueId val="{00000000-79D1-5748-AD28-73B91449109E}"/>
              </c:ext>
            </c:extLst>
          </c:dPt>
          <c:dLbls>
            <c:dLbl>
              <c:idx val="4"/>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0-79D1-5748-AD28-73B91449109E}"/>
                </c:ext>
              </c:extLst>
            </c:dLbl>
            <c:spPr>
              <a:noFill/>
              <a:ln>
                <a:noFill/>
              </a:ln>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accent1">
                        <a:lumMod val="75000"/>
                      </a:schemeClr>
                    </a:solidFill>
                    <a:latin typeface="+mn-lt"/>
                    <a:ea typeface="+mn-ea"/>
                    <a:cs typeface="+mn-cs"/>
                  </a:defRPr>
                </a:pPr>
                <a:endParaRPr lang="en-VN"/>
              </a:p>
            </c:txPr>
            <c:showLegendKey val="0"/>
            <c:showVal val="0"/>
            <c:showCatName val="0"/>
            <c:showSerName val="0"/>
            <c:showPercent val="0"/>
            <c:showBubbleSize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'Balance Sheet'!$AL$74:$AL$78</c:f>
              <c:numCache>
                <c:formatCode>General</c:formatCode>
                <c:ptCount val="5"/>
                <c:pt idx="0">
                  <c:v>2018</c:v>
                </c:pt>
                <c:pt idx="1">
                  <c:v>2019</c:v>
                </c:pt>
                <c:pt idx="2">
                  <c:v>2020</c:v>
                </c:pt>
                <c:pt idx="3">
                  <c:v>2021</c:v>
                </c:pt>
                <c:pt idx="4">
                  <c:v>2022</c:v>
                </c:pt>
              </c:numCache>
            </c:numRef>
          </c:cat>
          <c:val>
            <c:numRef>
              <c:f>'Balance Sheet'!$AM$74:$AM$78</c:f>
              <c:numCache>
                <c:formatCode>General</c:formatCode>
                <c:ptCount val="5"/>
                <c:pt idx="0">
                  <c:v>22.64</c:v>
                </c:pt>
                <c:pt idx="1">
                  <c:v>26.98</c:v>
                </c:pt>
                <c:pt idx="2">
                  <c:v>51.98</c:v>
                </c:pt>
                <c:pt idx="3">
                  <c:v>73.459999999999994</c:v>
                </c:pt>
                <c:pt idx="4">
                  <c:v>62.39</c:v>
                </c:pt>
              </c:numCache>
            </c:numRef>
          </c:val>
          <c:smooth val="0"/>
          <c:extLst>
            <c:ext xmlns:c16="http://schemas.microsoft.com/office/drawing/2014/chart" uri="{C3380CC4-5D6E-409C-BE32-E72D297353CC}">
              <c16:uniqueId val="{00000001-79D1-5748-AD28-73B91449109E}"/>
            </c:ext>
          </c:extLst>
        </c:ser>
        <c:dLbls>
          <c:showLegendKey val="0"/>
          <c:showVal val="0"/>
          <c:showCatName val="0"/>
          <c:showSerName val="0"/>
          <c:showPercent val="0"/>
          <c:showBubbleSize val="0"/>
        </c:dLbls>
        <c:smooth val="0"/>
        <c:axId val="1402764192"/>
        <c:axId val="1402846064"/>
      </c:lineChart>
      <c:catAx>
        <c:axId val="1402764192"/>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800" b="0" i="0" u="none" strike="noStrike" kern="1200" baseline="0">
                <a:solidFill>
                  <a:schemeClr val="bg2">
                    <a:lumMod val="75000"/>
                  </a:schemeClr>
                </a:solidFill>
                <a:latin typeface="Arial" panose="020B0604020202020204" pitchFamily="34" charset="0"/>
                <a:ea typeface="+mn-ea"/>
                <a:cs typeface="Arial" panose="020B0604020202020204" pitchFamily="34" charset="0"/>
              </a:defRPr>
            </a:pPr>
            <a:endParaRPr lang="en-VN"/>
          </a:p>
        </c:txPr>
        <c:crossAx val="1402846064"/>
        <c:crosses val="autoZero"/>
        <c:auto val="1"/>
        <c:lblAlgn val="ctr"/>
        <c:lblOffset val="100"/>
        <c:noMultiLvlLbl val="0"/>
      </c:catAx>
      <c:valAx>
        <c:axId val="1402846064"/>
        <c:scaling>
          <c:orientation val="minMax"/>
        </c:scaling>
        <c:delete val="0"/>
        <c:axPos val="l"/>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sz="800">
                    <a:solidFill>
                      <a:schemeClr val="bg2">
                        <a:lumMod val="75000"/>
                      </a:schemeClr>
                    </a:solidFill>
                    <a:latin typeface="Arial" panose="020B0604020202020204" pitchFamily="34" charset="0"/>
                    <a:cs typeface="Arial" panose="020B0604020202020204" pitchFamily="34" charset="0"/>
                  </a:rPr>
                  <a:t>TRILLION VNĐ</a:t>
                </a:r>
              </a:p>
            </c:rich>
          </c:tx>
          <c:layout>
            <c:manualLayout>
              <c:xMode val="edge"/>
              <c:yMode val="edge"/>
              <c:x val="1.9096495846759435E-2"/>
              <c:y val="0.51871685939407663"/>
            </c:manualLayout>
          </c:layout>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VN"/>
            </a:p>
          </c:txPr>
        </c:title>
        <c:numFmt formatCode="General" sourceLinked="1"/>
        <c:majorTickMark val="none"/>
        <c:minorTickMark val="none"/>
        <c:tickLblPos val="nextTo"/>
        <c:spPr>
          <a:noFill/>
          <a:ln>
            <a:solidFill>
              <a:schemeClr val="bg2"/>
            </a:solidFill>
          </a:ln>
          <a:effectLst/>
        </c:spPr>
        <c:txPr>
          <a:bodyPr rot="-60000000" spcFirstLastPara="1" vertOverflow="ellipsis" vert="horz" wrap="square" anchor="ctr" anchorCtr="1"/>
          <a:lstStyle/>
          <a:p>
            <a:pPr>
              <a:defRPr sz="800" b="0" i="0" u="none" strike="noStrike" kern="1200" baseline="0">
                <a:solidFill>
                  <a:schemeClr val="bg2">
                    <a:lumMod val="75000"/>
                  </a:schemeClr>
                </a:solidFill>
                <a:latin typeface="Arial" panose="020B0604020202020204" pitchFamily="34" charset="0"/>
                <a:ea typeface="+mn-ea"/>
                <a:cs typeface="Arial" panose="020B0604020202020204" pitchFamily="34" charset="0"/>
              </a:defRPr>
            </a:pPr>
            <a:endParaRPr lang="en-VN"/>
          </a:p>
        </c:txPr>
        <c:crossAx val="1402764192"/>
        <c:crosses val="autoZero"/>
        <c:crossBetween val="between"/>
        <c:majorUnit val="25"/>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noFill/>
      <a:round/>
    </a:ln>
    <a:effectLst/>
  </c:spPr>
  <c:txPr>
    <a:bodyPr/>
    <a:lstStyle/>
    <a:p>
      <a:pPr>
        <a:defRPr/>
      </a:pPr>
      <a:endParaRPr lang="en-VN"/>
    </a:p>
  </c:txPr>
  <c:printSettings>
    <c:headerFooter/>
    <c:pageMargins b="0.75" l="0.7" r="0.7" t="0.75" header="0.3" footer="0.3"/>
    <c:pageSetup/>
  </c:printSettings>
  <c:userShapes r:id="rId3"/>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0.10282672466645816"/>
          <c:y val="0.20155089487288552"/>
          <c:w val="0.86518324356947396"/>
          <c:h val="0.57095477895137614"/>
        </c:manualLayout>
      </c:layout>
      <c:barChart>
        <c:barDir val="bar"/>
        <c:grouping val="stacked"/>
        <c:varyColors val="0"/>
        <c:ser>
          <c:idx val="1"/>
          <c:order val="0"/>
          <c:tx>
            <c:strRef>
              <c:f>'Balance Sheet'!$AQ$76</c:f>
              <c:strCache>
                <c:ptCount val="1"/>
                <c:pt idx="0">
                  <c:v>Current Liabilities</c:v>
                </c:pt>
              </c:strCache>
            </c:strRef>
          </c:tx>
          <c:spPr>
            <a:solidFill>
              <a:schemeClr val="accent1">
                <a:lumMod val="75000"/>
              </a:schemeClr>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bg1"/>
                    </a:solidFill>
                    <a:latin typeface="+mn-lt"/>
                    <a:ea typeface="+mn-ea"/>
                    <a:cs typeface="+mn-cs"/>
                  </a:defRPr>
                </a:pPr>
                <a:endParaRPr lang="en-VN"/>
              </a:p>
            </c:txPr>
            <c:dLblPos val="inBase"/>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'Balance Sheet'!$AP$78</c:f>
              <c:numCache>
                <c:formatCode>General</c:formatCode>
                <c:ptCount val="1"/>
                <c:pt idx="0">
                  <c:v>2022</c:v>
                </c:pt>
              </c:numCache>
            </c:numRef>
          </c:cat>
          <c:val>
            <c:numRef>
              <c:f>'Balance Sheet'!$AQ$78</c:f>
              <c:numCache>
                <c:formatCode>#,##0.00</c:formatCode>
                <c:ptCount val="1"/>
                <c:pt idx="0">
                  <c:v>62.39</c:v>
                </c:pt>
              </c:numCache>
            </c:numRef>
          </c:val>
          <c:extLst>
            <c:ext xmlns:c16="http://schemas.microsoft.com/office/drawing/2014/chart" uri="{C3380CC4-5D6E-409C-BE32-E72D297353CC}">
              <c16:uniqueId val="{00000000-AA03-5C42-BADD-130DCCA48183}"/>
            </c:ext>
          </c:extLst>
        </c:ser>
        <c:ser>
          <c:idx val="0"/>
          <c:order val="1"/>
          <c:tx>
            <c:strRef>
              <c:f>'Balance Sheet'!$AP$77</c:f>
              <c:strCache>
                <c:ptCount val="1"/>
                <c:pt idx="0">
                  <c:v>2021</c:v>
                </c:pt>
              </c:strCache>
            </c:strRef>
          </c:tx>
          <c:spPr>
            <a:solidFill>
              <a:schemeClr val="accent1"/>
            </a:solidFill>
            <a:ln>
              <a:noFill/>
            </a:ln>
            <a:effectLst/>
          </c:spPr>
          <c:invertIfNegative val="0"/>
          <c:dPt>
            <c:idx val="0"/>
            <c:invertIfNegative val="0"/>
            <c:bubble3D val="0"/>
            <c:spPr>
              <a:pattFill prst="pct10">
                <a:fgClr>
                  <a:schemeClr val="accent1">
                    <a:lumMod val="75000"/>
                  </a:schemeClr>
                </a:fgClr>
                <a:bgClr>
                  <a:schemeClr val="bg1"/>
                </a:bgClr>
              </a:pattFill>
              <a:ln>
                <a:noFill/>
              </a:ln>
              <a:effectLst/>
            </c:spPr>
            <c:extLst>
              <c:ext xmlns:c16="http://schemas.microsoft.com/office/drawing/2014/chart" uri="{C3380CC4-5D6E-409C-BE32-E72D297353CC}">
                <c16:uniqueId val="{00000002-AA03-5C42-BADD-130DCCA48183}"/>
              </c:ext>
            </c:extLst>
          </c:dPt>
          <c:dLbls>
            <c:dLbl>
              <c:idx val="0"/>
              <c:layout>
                <c:manualLayout>
                  <c:x val="-3.0155539678303925E-2"/>
                  <c:y val="-0.34703799640427613"/>
                </c:manualLayout>
              </c:layout>
              <c:tx>
                <c:rich>
                  <a:bodyPr/>
                  <a:lstStyle/>
                  <a:p>
                    <a:r>
                      <a:rPr lang="en-US"/>
                      <a:t>2021  73,46</a:t>
                    </a:r>
                  </a:p>
                </c:rich>
              </c:tx>
              <c:showLegendKey val="0"/>
              <c:showVal val="1"/>
              <c:showCatName val="0"/>
              <c:showSerName val="0"/>
              <c:showPercent val="0"/>
              <c:showBubbleSize val="0"/>
              <c:extLst>
                <c:ext xmlns:c15="http://schemas.microsoft.com/office/drawing/2012/chart" uri="{CE6537A1-D6FC-4f65-9D91-7224C49458BB}">
                  <c15:showDataLabelsRange val="0"/>
                </c:ext>
                <c:ext xmlns:c16="http://schemas.microsoft.com/office/drawing/2014/chart" uri="{C3380CC4-5D6E-409C-BE32-E72D297353CC}">
                  <c16:uniqueId val="{00000002-AA03-5C42-BADD-130DCCA48183}"/>
                </c:ext>
              </c:extLst>
            </c:dLbl>
            <c:spPr>
              <a:noFill/>
              <a:ln>
                <a:noFill/>
              </a:ln>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accent1">
                        <a:lumMod val="75000"/>
                      </a:schemeClr>
                    </a:solidFill>
                    <a:latin typeface="+mn-lt"/>
                    <a:ea typeface="+mn-ea"/>
                    <a:cs typeface="+mn-cs"/>
                  </a:defRPr>
                </a:pPr>
                <a:endParaRPr lang="en-VN"/>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val>
            <c:numRef>
              <c:f>'Balance Sheet'!$AQ$77</c:f>
              <c:numCache>
                <c:formatCode>#,##0.00</c:formatCode>
                <c:ptCount val="1"/>
                <c:pt idx="0">
                  <c:v>11.069999999999993</c:v>
                </c:pt>
              </c:numCache>
            </c:numRef>
          </c:val>
          <c:extLst>
            <c:ext xmlns:c16="http://schemas.microsoft.com/office/drawing/2014/chart" uri="{C3380CC4-5D6E-409C-BE32-E72D297353CC}">
              <c16:uniqueId val="{00000003-AA03-5C42-BADD-130DCCA48183}"/>
            </c:ext>
          </c:extLst>
        </c:ser>
        <c:dLbls>
          <c:showLegendKey val="0"/>
          <c:showVal val="0"/>
          <c:showCatName val="0"/>
          <c:showSerName val="0"/>
          <c:showPercent val="0"/>
          <c:showBubbleSize val="0"/>
        </c:dLbls>
        <c:gapWidth val="25"/>
        <c:overlap val="100"/>
        <c:axId val="2020089119"/>
        <c:axId val="2020093103"/>
      </c:barChart>
      <c:catAx>
        <c:axId val="2020089119"/>
        <c:scaling>
          <c:orientation val="minMax"/>
        </c:scaling>
        <c:delete val="0"/>
        <c:axPos val="l"/>
        <c:numFmt formatCode="General" sourceLinked="1"/>
        <c:majorTickMark val="none"/>
        <c:minorTickMark val="none"/>
        <c:tickLblPos val="nextTo"/>
        <c:spPr>
          <a:noFill/>
          <a:ln w="9525" cap="flat" cmpd="sng" algn="ctr">
            <a:noFill/>
            <a:round/>
          </a:ln>
          <a:effectLst/>
        </c:spPr>
        <c:txPr>
          <a:bodyPr rot="-60000000" spcFirstLastPara="1" vertOverflow="ellipsis" vert="horz" wrap="square" anchor="ctr" anchorCtr="1"/>
          <a:lstStyle/>
          <a:p>
            <a:pPr>
              <a:defRPr sz="1000" b="1" i="0" u="none" strike="noStrike" kern="1200" baseline="0">
                <a:solidFill>
                  <a:schemeClr val="accent1">
                    <a:lumMod val="75000"/>
                  </a:schemeClr>
                </a:solidFill>
                <a:latin typeface="Arial" panose="020B0604020202020204" pitchFamily="34" charset="0"/>
                <a:ea typeface="+mn-ea"/>
                <a:cs typeface="Arial" panose="020B0604020202020204" pitchFamily="34" charset="0"/>
              </a:defRPr>
            </a:pPr>
            <a:endParaRPr lang="en-VN"/>
          </a:p>
        </c:txPr>
        <c:crossAx val="2020093103"/>
        <c:crosses val="autoZero"/>
        <c:auto val="1"/>
        <c:lblAlgn val="ctr"/>
        <c:lblOffset val="100"/>
        <c:noMultiLvlLbl val="0"/>
      </c:catAx>
      <c:valAx>
        <c:axId val="2020093103"/>
        <c:scaling>
          <c:orientation val="minMax"/>
          <c:min val="0"/>
        </c:scaling>
        <c:delete val="1"/>
        <c:axPos val="b"/>
        <c:numFmt formatCode="#,##0.00" sourceLinked="1"/>
        <c:majorTickMark val="out"/>
        <c:minorTickMark val="none"/>
        <c:tickLblPos val="nextTo"/>
        <c:crossAx val="2020089119"/>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noFill/>
      <a:round/>
    </a:ln>
    <a:effectLst/>
  </c:spPr>
  <c:txPr>
    <a:bodyPr/>
    <a:lstStyle/>
    <a:p>
      <a:pPr>
        <a:defRPr/>
      </a:pPr>
      <a:endParaRPr lang="en-VN"/>
    </a:p>
  </c:txPr>
  <c:printSettings>
    <c:headerFooter/>
    <c:pageMargins b="0.75" l="0.7" r="0.7" t="0.75" header="0.3" footer="0.3"/>
    <c:pageSetup/>
  </c:printSettings>
  <c:userShapes r:id="rId3"/>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0.11006948328316975"/>
          <c:y val="0.60594168330744769"/>
          <c:w val="0.7365517297536136"/>
          <c:h val="0.34214586816846421"/>
        </c:manualLayout>
      </c:layout>
      <c:lineChart>
        <c:grouping val="standard"/>
        <c:varyColors val="0"/>
        <c:ser>
          <c:idx val="0"/>
          <c:order val="0"/>
          <c:tx>
            <c:strRef>
              <c:f>'Balance Sheet'!$AM$63</c:f>
              <c:strCache>
                <c:ptCount val="1"/>
                <c:pt idx="0">
                  <c:v>Long-term Assets</c:v>
                </c:pt>
              </c:strCache>
            </c:strRef>
          </c:tx>
          <c:spPr>
            <a:ln w="28575" cap="rnd">
              <a:solidFill>
                <a:schemeClr val="accent1">
                  <a:lumMod val="75000"/>
                </a:schemeClr>
              </a:solidFill>
              <a:round/>
            </a:ln>
            <a:effectLst/>
          </c:spPr>
          <c:marker>
            <c:symbol val="none"/>
          </c:marker>
          <c:dPt>
            <c:idx val="4"/>
            <c:marker>
              <c:symbol val="circle"/>
              <c:size val="5"/>
              <c:spPr>
                <a:solidFill>
                  <a:schemeClr val="accent1">
                    <a:lumMod val="75000"/>
                  </a:schemeClr>
                </a:solidFill>
                <a:ln w="9525">
                  <a:solidFill>
                    <a:schemeClr val="accent1">
                      <a:lumMod val="75000"/>
                    </a:schemeClr>
                  </a:solidFill>
                </a:ln>
                <a:effectLst/>
              </c:spPr>
            </c:marker>
            <c:bubble3D val="0"/>
            <c:extLst>
              <c:ext xmlns:c16="http://schemas.microsoft.com/office/drawing/2014/chart" uri="{C3380CC4-5D6E-409C-BE32-E72D297353CC}">
                <c16:uniqueId val="{00000000-0476-4A43-83BF-0820913DE2BD}"/>
              </c:ext>
            </c:extLst>
          </c:dPt>
          <c:dLbls>
            <c:dLbl>
              <c:idx val="4"/>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0-0476-4A43-83BF-0820913DE2BD}"/>
                </c:ext>
              </c:extLst>
            </c:dLbl>
            <c:spPr>
              <a:noFill/>
              <a:ln>
                <a:noFill/>
              </a:ln>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accent1">
                        <a:lumMod val="75000"/>
                      </a:schemeClr>
                    </a:solidFill>
                    <a:latin typeface="+mn-lt"/>
                    <a:ea typeface="+mn-ea"/>
                    <a:cs typeface="+mn-cs"/>
                  </a:defRPr>
                </a:pPr>
                <a:endParaRPr lang="en-VN"/>
              </a:p>
            </c:txPr>
            <c:showLegendKey val="0"/>
            <c:showVal val="0"/>
            <c:showCatName val="0"/>
            <c:showSerName val="0"/>
            <c:showPercent val="0"/>
            <c:showBubbleSize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'Balance Sheet'!$AL$64:$AL$68</c:f>
              <c:numCache>
                <c:formatCode>General</c:formatCode>
                <c:ptCount val="5"/>
                <c:pt idx="0">
                  <c:v>2018</c:v>
                </c:pt>
                <c:pt idx="1">
                  <c:v>2019</c:v>
                </c:pt>
                <c:pt idx="2">
                  <c:v>2020</c:v>
                </c:pt>
                <c:pt idx="3">
                  <c:v>2021</c:v>
                </c:pt>
                <c:pt idx="4">
                  <c:v>2022</c:v>
                </c:pt>
              </c:numCache>
            </c:numRef>
          </c:cat>
          <c:val>
            <c:numRef>
              <c:f>'Balance Sheet'!$AM$64:$AM$68</c:f>
              <c:numCache>
                <c:formatCode>General</c:formatCode>
                <c:ptCount val="5"/>
                <c:pt idx="0">
                  <c:v>52.91</c:v>
                </c:pt>
                <c:pt idx="1">
                  <c:v>71.34</c:v>
                </c:pt>
                <c:pt idx="2">
                  <c:v>74.760000000000005</c:v>
                </c:pt>
                <c:pt idx="3">
                  <c:v>84.08</c:v>
                </c:pt>
                <c:pt idx="4">
                  <c:v>89.82</c:v>
                </c:pt>
              </c:numCache>
            </c:numRef>
          </c:val>
          <c:smooth val="0"/>
          <c:extLst>
            <c:ext xmlns:c16="http://schemas.microsoft.com/office/drawing/2014/chart" uri="{C3380CC4-5D6E-409C-BE32-E72D297353CC}">
              <c16:uniqueId val="{00000001-0476-4A43-83BF-0820913DE2BD}"/>
            </c:ext>
          </c:extLst>
        </c:ser>
        <c:dLbls>
          <c:showLegendKey val="0"/>
          <c:showVal val="0"/>
          <c:showCatName val="0"/>
          <c:showSerName val="0"/>
          <c:showPercent val="0"/>
          <c:showBubbleSize val="0"/>
        </c:dLbls>
        <c:smooth val="0"/>
        <c:axId val="1402764192"/>
        <c:axId val="1402846064"/>
      </c:lineChart>
      <c:catAx>
        <c:axId val="1402764192"/>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800" b="0" i="0" u="none" strike="noStrike" kern="1200" baseline="0">
                <a:solidFill>
                  <a:schemeClr val="bg2">
                    <a:lumMod val="75000"/>
                  </a:schemeClr>
                </a:solidFill>
                <a:latin typeface="Arial" panose="020B0604020202020204" pitchFamily="34" charset="0"/>
                <a:ea typeface="+mn-ea"/>
                <a:cs typeface="Arial" panose="020B0604020202020204" pitchFamily="34" charset="0"/>
              </a:defRPr>
            </a:pPr>
            <a:endParaRPr lang="en-VN"/>
          </a:p>
        </c:txPr>
        <c:crossAx val="1402846064"/>
        <c:crosses val="autoZero"/>
        <c:auto val="1"/>
        <c:lblAlgn val="ctr"/>
        <c:lblOffset val="100"/>
        <c:noMultiLvlLbl val="0"/>
      </c:catAx>
      <c:valAx>
        <c:axId val="1402846064"/>
        <c:scaling>
          <c:orientation val="minMax"/>
        </c:scaling>
        <c:delete val="0"/>
        <c:axPos val="l"/>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sz="800">
                    <a:solidFill>
                      <a:schemeClr val="bg2">
                        <a:lumMod val="75000"/>
                      </a:schemeClr>
                    </a:solidFill>
                    <a:latin typeface="Arial" panose="020B0604020202020204" pitchFamily="34" charset="0"/>
                    <a:cs typeface="Arial" panose="020B0604020202020204" pitchFamily="34" charset="0"/>
                  </a:rPr>
                  <a:t>TRILLION VNĐ</a:t>
                </a:r>
              </a:p>
            </c:rich>
          </c:tx>
          <c:layout>
            <c:manualLayout>
              <c:xMode val="edge"/>
              <c:yMode val="edge"/>
              <c:x val="1.9096438751383733E-2"/>
              <c:y val="0.58339071672051468"/>
            </c:manualLayout>
          </c:layout>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VN"/>
            </a:p>
          </c:txPr>
        </c:title>
        <c:numFmt formatCode="General" sourceLinked="1"/>
        <c:majorTickMark val="none"/>
        <c:minorTickMark val="none"/>
        <c:tickLblPos val="nextTo"/>
        <c:spPr>
          <a:noFill/>
          <a:ln>
            <a:solidFill>
              <a:schemeClr val="bg2"/>
            </a:solidFill>
          </a:ln>
          <a:effectLst/>
        </c:spPr>
        <c:txPr>
          <a:bodyPr rot="-60000000" spcFirstLastPara="1" vertOverflow="ellipsis" vert="horz" wrap="square" anchor="ctr" anchorCtr="1"/>
          <a:lstStyle/>
          <a:p>
            <a:pPr>
              <a:defRPr sz="800" b="0" i="0" u="none" strike="noStrike" kern="1200" baseline="0">
                <a:solidFill>
                  <a:schemeClr val="bg2">
                    <a:lumMod val="75000"/>
                  </a:schemeClr>
                </a:solidFill>
                <a:latin typeface="Arial" panose="020B0604020202020204" pitchFamily="34" charset="0"/>
                <a:ea typeface="+mn-ea"/>
                <a:cs typeface="Arial" panose="020B0604020202020204" pitchFamily="34" charset="0"/>
              </a:defRPr>
            </a:pPr>
            <a:endParaRPr lang="en-VN"/>
          </a:p>
        </c:txPr>
        <c:crossAx val="1402764192"/>
        <c:crosses val="autoZero"/>
        <c:crossBetween val="between"/>
        <c:majorUnit val="25"/>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noFill/>
      <a:round/>
    </a:ln>
    <a:effectLst/>
  </c:spPr>
  <c:txPr>
    <a:bodyPr/>
    <a:lstStyle/>
    <a:p>
      <a:pPr>
        <a:defRPr/>
      </a:pPr>
      <a:endParaRPr lang="en-VN"/>
    </a:p>
  </c:txPr>
  <c:printSettings>
    <c:headerFooter/>
    <c:pageMargins b="0.75" l="0.7" r="0.7" t="0.75" header="0.3" footer="0.3"/>
    <c:pageSetup/>
  </c:printSettings>
  <c:userShapes r:id="rId3"/>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barChart>
        <c:barDir val="bar"/>
        <c:grouping val="stacked"/>
        <c:varyColors val="0"/>
        <c:ser>
          <c:idx val="0"/>
          <c:order val="0"/>
          <c:tx>
            <c:strRef>
              <c:f>'Balance Sheet'!$AQ$66</c:f>
              <c:strCache>
                <c:ptCount val="1"/>
                <c:pt idx="0">
                  <c:v>Long-term Asset</c:v>
                </c:pt>
              </c:strCache>
            </c:strRef>
          </c:tx>
          <c:spPr>
            <a:solidFill>
              <a:schemeClr val="accent1"/>
            </a:solidFill>
            <a:ln>
              <a:noFill/>
            </a:ln>
            <a:effectLst/>
          </c:spPr>
          <c:invertIfNegative val="0"/>
          <c:dPt>
            <c:idx val="0"/>
            <c:invertIfNegative val="0"/>
            <c:bubble3D val="0"/>
            <c:spPr>
              <a:solidFill>
                <a:schemeClr val="accent1">
                  <a:lumMod val="75000"/>
                </a:schemeClr>
              </a:solidFill>
              <a:ln>
                <a:noFill/>
              </a:ln>
              <a:effectLst/>
            </c:spPr>
            <c:extLst>
              <c:ext xmlns:c16="http://schemas.microsoft.com/office/drawing/2014/chart" uri="{C3380CC4-5D6E-409C-BE32-E72D297353CC}">
                <c16:uniqueId val="{00000001-63D1-694E-8744-4389E7E40531}"/>
              </c:ext>
            </c:extLst>
          </c:dPt>
          <c:dLbls>
            <c:dLbl>
              <c:idx val="0"/>
              <c:tx>
                <c:rich>
                  <a:bodyPr/>
                  <a:lstStyle/>
                  <a:p>
                    <a:r>
                      <a:rPr lang="en-US"/>
                      <a:t>89,82</a:t>
                    </a:r>
                  </a:p>
                </c:rich>
              </c:tx>
              <c:dLblPos val="inBase"/>
              <c:showLegendKey val="0"/>
              <c:showVal val="1"/>
              <c:showCatName val="0"/>
              <c:showSerName val="0"/>
              <c:showPercent val="0"/>
              <c:showBubbleSize val="0"/>
              <c:extLst>
                <c:ext xmlns:c15="http://schemas.microsoft.com/office/drawing/2012/chart" uri="{CE6537A1-D6FC-4f65-9D91-7224C49458BB}">
                  <c15:showDataLabelsRange val="0"/>
                </c:ext>
                <c:ext xmlns:c16="http://schemas.microsoft.com/office/drawing/2014/chart" uri="{C3380CC4-5D6E-409C-BE32-E72D297353CC}">
                  <c16:uniqueId val="{00000001-63D1-694E-8744-4389E7E40531}"/>
                </c:ext>
              </c:extLst>
            </c:dLbl>
            <c:spPr>
              <a:noFill/>
              <a:ln>
                <a:noFill/>
              </a:ln>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bg1"/>
                    </a:solidFill>
                    <a:latin typeface="+mn-lt"/>
                    <a:ea typeface="+mn-ea"/>
                    <a:cs typeface="+mn-cs"/>
                  </a:defRPr>
                </a:pPr>
                <a:endParaRPr lang="en-VN"/>
              </a:p>
            </c:txPr>
            <c:dLblPos val="inBase"/>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'Balance Sheet'!$AP$68</c:f>
              <c:numCache>
                <c:formatCode>General</c:formatCode>
                <c:ptCount val="1"/>
                <c:pt idx="0">
                  <c:v>2022</c:v>
                </c:pt>
              </c:numCache>
            </c:numRef>
          </c:cat>
          <c:val>
            <c:numRef>
              <c:f>'Balance Sheet'!$AQ$67</c:f>
              <c:numCache>
                <c:formatCode>#,##0.00</c:formatCode>
                <c:ptCount val="1"/>
                <c:pt idx="0">
                  <c:v>84.08</c:v>
                </c:pt>
              </c:numCache>
            </c:numRef>
          </c:val>
          <c:extLst>
            <c:ext xmlns:c16="http://schemas.microsoft.com/office/drawing/2014/chart" uri="{C3380CC4-5D6E-409C-BE32-E72D297353CC}">
              <c16:uniqueId val="{00000002-63D1-694E-8744-4389E7E40531}"/>
            </c:ext>
          </c:extLst>
        </c:ser>
        <c:ser>
          <c:idx val="1"/>
          <c:order val="1"/>
          <c:tx>
            <c:v>2022</c:v>
          </c:tx>
          <c:spPr>
            <a:solidFill>
              <a:schemeClr val="accent1">
                <a:lumMod val="75000"/>
              </a:schemeClr>
            </a:solidFill>
            <a:ln>
              <a:noFill/>
            </a:ln>
            <a:effectLst/>
          </c:spPr>
          <c:invertIfNegative val="0"/>
          <c:dLbls>
            <c:dLbl>
              <c:idx val="0"/>
              <c:layout>
                <c:manualLayout>
                  <c:x val="-0.11954993982256733"/>
                  <c:y val="-0.34339623206727038"/>
                </c:manualLayout>
              </c:layout>
              <c:tx>
                <c:rich>
                  <a:bodyPr/>
                  <a:lstStyle/>
                  <a:p>
                    <a:r>
                      <a:rPr lang="en-US" sz="1000" b="1"/>
                      <a:t>2021  84,08</a:t>
                    </a:r>
                  </a:p>
                </c:rich>
              </c:tx>
              <c:showLegendKey val="0"/>
              <c:showVal val="1"/>
              <c:showCatName val="0"/>
              <c:showSerName val="0"/>
              <c:showPercent val="0"/>
              <c:showBubbleSize val="0"/>
              <c:extLst>
                <c:ext xmlns:c15="http://schemas.microsoft.com/office/drawing/2012/chart" uri="{CE6537A1-D6FC-4f65-9D91-7224C49458BB}">
                  <c15:showDataLabelsRange val="0"/>
                </c:ext>
                <c:ext xmlns:c16="http://schemas.microsoft.com/office/drawing/2014/chart" uri="{C3380CC4-5D6E-409C-BE32-E72D297353CC}">
                  <c16:uniqueId val="{00000003-63D1-694E-8744-4389E7E40531}"/>
                </c:ext>
              </c:extLst>
            </c:dLbl>
            <c:spPr>
              <a:noFill/>
              <a:ln>
                <a:noFill/>
              </a:ln>
              <a:effectLst/>
            </c:spPr>
            <c:txPr>
              <a:bodyPr rot="0" spcFirstLastPara="1" vertOverflow="ellipsis" vert="horz" wrap="square" lIns="38100" tIns="19050" rIns="38100" bIns="19050" anchor="ctr" anchorCtr="1">
                <a:spAutoFit/>
              </a:bodyPr>
              <a:lstStyle/>
              <a:p>
                <a:pPr>
                  <a:defRPr sz="1000" b="0" i="0" u="none" strike="noStrike" kern="1200" baseline="0">
                    <a:solidFill>
                      <a:schemeClr val="accent1">
                        <a:lumMod val="75000"/>
                      </a:schemeClr>
                    </a:solidFill>
                    <a:latin typeface="+mn-lt"/>
                    <a:ea typeface="+mn-ea"/>
                    <a:cs typeface="+mn-cs"/>
                  </a:defRPr>
                </a:pPr>
                <a:endParaRPr lang="en-VN"/>
              </a:p>
            </c:txPr>
            <c:showLegendKey val="0"/>
            <c:showVal val="0"/>
            <c:showCatName val="0"/>
            <c:showSerName val="0"/>
            <c:showPercent val="0"/>
            <c:showBubbleSize val="0"/>
            <c:extLst>
              <c:ext xmlns:c15="http://schemas.microsoft.com/office/drawing/2012/chart" uri="{CE6537A1-D6FC-4f65-9D91-7224C49458BB}">
                <c15:showLeaderLines val="0"/>
              </c:ext>
            </c:extLst>
          </c:dLbls>
          <c:val>
            <c:numRef>
              <c:f>'Balance Sheet'!$AQ$68</c:f>
              <c:numCache>
                <c:formatCode>General</c:formatCode>
                <c:ptCount val="1"/>
                <c:pt idx="0">
                  <c:v>5.7399999999999949</c:v>
                </c:pt>
              </c:numCache>
            </c:numRef>
          </c:val>
          <c:extLst>
            <c:ext xmlns:c16="http://schemas.microsoft.com/office/drawing/2014/chart" uri="{C3380CC4-5D6E-409C-BE32-E72D297353CC}">
              <c16:uniqueId val="{00000004-63D1-694E-8744-4389E7E40531}"/>
            </c:ext>
          </c:extLst>
        </c:ser>
        <c:dLbls>
          <c:showLegendKey val="0"/>
          <c:showVal val="0"/>
          <c:showCatName val="0"/>
          <c:showSerName val="0"/>
          <c:showPercent val="0"/>
          <c:showBubbleSize val="0"/>
        </c:dLbls>
        <c:gapWidth val="25"/>
        <c:overlap val="100"/>
        <c:axId val="2020089119"/>
        <c:axId val="2020093103"/>
      </c:barChart>
      <c:catAx>
        <c:axId val="2020089119"/>
        <c:scaling>
          <c:orientation val="minMax"/>
        </c:scaling>
        <c:delete val="0"/>
        <c:axPos val="l"/>
        <c:numFmt formatCode="General" sourceLinked="1"/>
        <c:majorTickMark val="none"/>
        <c:minorTickMark val="none"/>
        <c:tickLblPos val="nextTo"/>
        <c:spPr>
          <a:noFill/>
          <a:ln w="9525" cap="flat" cmpd="sng" algn="ctr">
            <a:noFill/>
            <a:round/>
          </a:ln>
          <a:effectLst/>
        </c:spPr>
        <c:txPr>
          <a:bodyPr rot="-60000000" spcFirstLastPara="1" vertOverflow="ellipsis" vert="horz" wrap="square" anchor="ctr" anchorCtr="1"/>
          <a:lstStyle/>
          <a:p>
            <a:pPr>
              <a:defRPr sz="1000" b="1" i="0" u="none" strike="noStrike" kern="1200" baseline="0">
                <a:solidFill>
                  <a:schemeClr val="accent1">
                    <a:lumMod val="75000"/>
                  </a:schemeClr>
                </a:solidFill>
                <a:latin typeface="Arial" panose="020B0604020202020204" pitchFamily="34" charset="0"/>
                <a:ea typeface="+mn-ea"/>
                <a:cs typeface="Arial" panose="020B0604020202020204" pitchFamily="34" charset="0"/>
              </a:defRPr>
            </a:pPr>
            <a:endParaRPr lang="en-VN"/>
          </a:p>
        </c:txPr>
        <c:crossAx val="2020093103"/>
        <c:crosses val="autoZero"/>
        <c:auto val="1"/>
        <c:lblAlgn val="ctr"/>
        <c:lblOffset val="100"/>
        <c:noMultiLvlLbl val="0"/>
      </c:catAx>
      <c:valAx>
        <c:axId val="2020093103"/>
        <c:scaling>
          <c:orientation val="minMax"/>
          <c:min val="0"/>
        </c:scaling>
        <c:delete val="1"/>
        <c:axPos val="b"/>
        <c:numFmt formatCode="#,##0.00" sourceLinked="1"/>
        <c:majorTickMark val="out"/>
        <c:minorTickMark val="none"/>
        <c:tickLblPos val="nextTo"/>
        <c:crossAx val="2020089119"/>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noFill/>
      <a:round/>
    </a:ln>
    <a:effectLst/>
  </c:spPr>
  <c:txPr>
    <a:bodyPr/>
    <a:lstStyle/>
    <a:p>
      <a:pPr>
        <a:defRPr/>
      </a:pPr>
      <a:endParaRPr lang="en-VN"/>
    </a:p>
  </c:txPr>
  <c:printSettings>
    <c:headerFooter/>
    <c:pageMargins b="0.75" l="0.7" r="0.7" t="0.75" header="0.3" footer="0.3"/>
    <c:pageSetup/>
  </c:printSettings>
  <c:userShapes r:id="rId3"/>
</c:chartSpace>
</file>

<file path=xl/charts/chart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0.11006948328316975"/>
          <c:y val="0.54126768506860146"/>
          <c:w val="0.7365517297536136"/>
          <c:h val="0.34861326655454822"/>
        </c:manualLayout>
      </c:layout>
      <c:lineChart>
        <c:grouping val="standard"/>
        <c:varyColors val="0"/>
        <c:ser>
          <c:idx val="0"/>
          <c:order val="0"/>
          <c:tx>
            <c:strRef>
              <c:f>'Balance Sheet'!$AM$83</c:f>
              <c:strCache>
                <c:ptCount val="1"/>
                <c:pt idx="0">
                  <c:v>Long-term Liabilities</c:v>
                </c:pt>
              </c:strCache>
            </c:strRef>
          </c:tx>
          <c:spPr>
            <a:ln w="28575" cap="rnd">
              <a:solidFill>
                <a:schemeClr val="accent1">
                  <a:lumMod val="75000"/>
                </a:schemeClr>
              </a:solidFill>
              <a:round/>
            </a:ln>
            <a:effectLst/>
          </c:spPr>
          <c:marker>
            <c:symbol val="none"/>
          </c:marker>
          <c:dPt>
            <c:idx val="4"/>
            <c:marker>
              <c:symbol val="circle"/>
              <c:size val="5"/>
              <c:spPr>
                <a:solidFill>
                  <a:schemeClr val="accent1">
                    <a:lumMod val="75000"/>
                  </a:schemeClr>
                </a:solidFill>
                <a:ln w="9525">
                  <a:solidFill>
                    <a:schemeClr val="accent1">
                      <a:lumMod val="75000"/>
                    </a:schemeClr>
                  </a:solidFill>
                </a:ln>
                <a:effectLst/>
              </c:spPr>
            </c:marker>
            <c:bubble3D val="0"/>
            <c:extLst>
              <c:ext xmlns:c16="http://schemas.microsoft.com/office/drawing/2014/chart" uri="{C3380CC4-5D6E-409C-BE32-E72D297353CC}">
                <c16:uniqueId val="{00000000-E86A-BE47-805C-6CF01D1C7D40}"/>
              </c:ext>
            </c:extLst>
          </c:dPt>
          <c:dLbls>
            <c:dLbl>
              <c:idx val="4"/>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0-E86A-BE47-805C-6CF01D1C7D40}"/>
                </c:ext>
              </c:extLst>
            </c:dLbl>
            <c:spPr>
              <a:noFill/>
              <a:ln>
                <a:noFill/>
              </a:ln>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accent1">
                        <a:lumMod val="75000"/>
                      </a:schemeClr>
                    </a:solidFill>
                    <a:latin typeface="+mn-lt"/>
                    <a:ea typeface="+mn-ea"/>
                    <a:cs typeface="+mn-cs"/>
                  </a:defRPr>
                </a:pPr>
                <a:endParaRPr lang="en-VN"/>
              </a:p>
            </c:txPr>
            <c:showLegendKey val="0"/>
            <c:showVal val="0"/>
            <c:showCatName val="0"/>
            <c:showSerName val="0"/>
            <c:showPercent val="0"/>
            <c:showBubbleSize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'Balance Sheet'!$AL$84:$AL$88</c:f>
              <c:numCache>
                <c:formatCode>General</c:formatCode>
                <c:ptCount val="5"/>
                <c:pt idx="0">
                  <c:v>2018</c:v>
                </c:pt>
                <c:pt idx="1">
                  <c:v>2019</c:v>
                </c:pt>
                <c:pt idx="2">
                  <c:v>2020</c:v>
                </c:pt>
                <c:pt idx="3">
                  <c:v>2021</c:v>
                </c:pt>
                <c:pt idx="4">
                  <c:v>2022</c:v>
                </c:pt>
              </c:numCache>
            </c:numRef>
          </c:cat>
          <c:val>
            <c:numRef>
              <c:f>'Balance Sheet'!$AM$84:$AM$88</c:f>
              <c:numCache>
                <c:formatCode>General</c:formatCode>
                <c:ptCount val="5"/>
                <c:pt idx="0">
                  <c:v>14.96</c:v>
                </c:pt>
                <c:pt idx="1">
                  <c:v>27.01</c:v>
                </c:pt>
                <c:pt idx="2">
                  <c:v>20.32</c:v>
                </c:pt>
                <c:pt idx="3">
                  <c:v>14</c:v>
                </c:pt>
                <c:pt idx="4">
                  <c:v>11.84</c:v>
                </c:pt>
              </c:numCache>
            </c:numRef>
          </c:val>
          <c:smooth val="0"/>
          <c:extLst>
            <c:ext xmlns:c16="http://schemas.microsoft.com/office/drawing/2014/chart" uri="{C3380CC4-5D6E-409C-BE32-E72D297353CC}">
              <c16:uniqueId val="{00000001-E86A-BE47-805C-6CF01D1C7D40}"/>
            </c:ext>
          </c:extLst>
        </c:ser>
        <c:dLbls>
          <c:showLegendKey val="0"/>
          <c:showVal val="0"/>
          <c:showCatName val="0"/>
          <c:showSerName val="0"/>
          <c:showPercent val="0"/>
          <c:showBubbleSize val="0"/>
        </c:dLbls>
        <c:smooth val="0"/>
        <c:axId val="1402764192"/>
        <c:axId val="1402846064"/>
      </c:lineChart>
      <c:catAx>
        <c:axId val="1402764192"/>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800" b="0" i="0" u="none" strike="noStrike" kern="1200" baseline="0">
                <a:solidFill>
                  <a:schemeClr val="bg2">
                    <a:lumMod val="75000"/>
                  </a:schemeClr>
                </a:solidFill>
                <a:latin typeface="Arial" panose="020B0604020202020204" pitchFamily="34" charset="0"/>
                <a:ea typeface="+mn-ea"/>
                <a:cs typeface="Arial" panose="020B0604020202020204" pitchFamily="34" charset="0"/>
              </a:defRPr>
            </a:pPr>
            <a:endParaRPr lang="en-VN"/>
          </a:p>
        </c:txPr>
        <c:crossAx val="1402846064"/>
        <c:crosses val="autoZero"/>
        <c:auto val="1"/>
        <c:lblAlgn val="ctr"/>
        <c:lblOffset val="100"/>
        <c:noMultiLvlLbl val="0"/>
      </c:catAx>
      <c:valAx>
        <c:axId val="1402846064"/>
        <c:scaling>
          <c:orientation val="minMax"/>
        </c:scaling>
        <c:delete val="0"/>
        <c:axPos val="l"/>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sz="800">
                    <a:solidFill>
                      <a:schemeClr val="bg2">
                        <a:lumMod val="75000"/>
                      </a:schemeClr>
                    </a:solidFill>
                    <a:latin typeface="Arial" panose="020B0604020202020204" pitchFamily="34" charset="0"/>
                    <a:cs typeface="Arial" panose="020B0604020202020204" pitchFamily="34" charset="0"/>
                  </a:rPr>
                  <a:t>TRILLION VNĐ</a:t>
                </a:r>
              </a:p>
            </c:rich>
          </c:tx>
          <c:layout>
            <c:manualLayout>
              <c:xMode val="edge"/>
              <c:yMode val="edge"/>
              <c:x val="1.9096495846759435E-2"/>
              <c:y val="0.51871685939407663"/>
            </c:manualLayout>
          </c:layout>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VN"/>
            </a:p>
          </c:txPr>
        </c:title>
        <c:numFmt formatCode="General" sourceLinked="1"/>
        <c:majorTickMark val="none"/>
        <c:minorTickMark val="none"/>
        <c:tickLblPos val="nextTo"/>
        <c:spPr>
          <a:noFill/>
          <a:ln>
            <a:solidFill>
              <a:schemeClr val="bg2"/>
            </a:solidFill>
          </a:ln>
          <a:effectLst/>
        </c:spPr>
        <c:txPr>
          <a:bodyPr rot="-60000000" spcFirstLastPara="1" vertOverflow="ellipsis" vert="horz" wrap="square" anchor="ctr" anchorCtr="1"/>
          <a:lstStyle/>
          <a:p>
            <a:pPr>
              <a:defRPr sz="800" b="0" i="0" u="none" strike="noStrike" kern="1200" baseline="0">
                <a:solidFill>
                  <a:schemeClr val="bg2">
                    <a:lumMod val="75000"/>
                  </a:schemeClr>
                </a:solidFill>
                <a:latin typeface="Arial" panose="020B0604020202020204" pitchFamily="34" charset="0"/>
                <a:ea typeface="+mn-ea"/>
                <a:cs typeface="Arial" panose="020B0604020202020204" pitchFamily="34" charset="0"/>
              </a:defRPr>
            </a:pPr>
            <a:endParaRPr lang="en-VN"/>
          </a:p>
        </c:txPr>
        <c:crossAx val="1402764192"/>
        <c:crosses val="autoZero"/>
        <c:crossBetween val="between"/>
        <c:majorUnit val="10"/>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noFill/>
      <a:round/>
    </a:ln>
    <a:effectLst/>
  </c:spPr>
  <c:txPr>
    <a:bodyPr/>
    <a:lstStyle/>
    <a:p>
      <a:pPr>
        <a:defRPr/>
      </a:pPr>
      <a:endParaRPr lang="en-VN"/>
    </a:p>
  </c:txPr>
  <c:printSettings>
    <c:headerFooter/>
    <c:pageMargins b="0.75" l="0.7" r="0.7" t="0.75" header="0.3" footer="0.3"/>
    <c:pageSetup/>
  </c:printSettings>
  <c:userShapes r:id="rId3"/>
</c:chartSpace>
</file>

<file path=xl/charts/chart1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9.982418895906664E-2"/>
          <c:y val="0.20155089487288552"/>
          <c:w val="0.86818564205832138"/>
          <c:h val="0.57095477895137614"/>
        </c:manualLayout>
      </c:layout>
      <c:barChart>
        <c:barDir val="bar"/>
        <c:grouping val="stacked"/>
        <c:varyColors val="0"/>
        <c:ser>
          <c:idx val="0"/>
          <c:order val="0"/>
          <c:tx>
            <c:strRef>
              <c:f>'Balance Sheet'!$AQ$86</c:f>
              <c:strCache>
                <c:ptCount val="1"/>
                <c:pt idx="0">
                  <c:v>Long-term Liabilities</c:v>
                </c:pt>
              </c:strCache>
            </c:strRef>
          </c:tx>
          <c:spPr>
            <a:solidFill>
              <a:schemeClr val="accent1">
                <a:lumMod val="75000"/>
              </a:schemeClr>
            </a:solidFill>
            <a:ln>
              <a:noFill/>
            </a:ln>
            <a:effectLst/>
          </c:spPr>
          <c:invertIfNegative val="0"/>
          <c:dLbls>
            <c:dLbl>
              <c:idx val="0"/>
              <c:spPr>
                <a:noFill/>
                <a:ln>
                  <a:noFill/>
                </a:ln>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bg1"/>
                      </a:solidFill>
                      <a:latin typeface="+mn-lt"/>
                      <a:ea typeface="+mn-ea"/>
                      <a:cs typeface="+mn-cs"/>
                    </a:defRPr>
                  </a:pPr>
                  <a:endParaRPr lang="en-VN"/>
                </a:p>
              </c:txPr>
              <c:dLblPos val="inBase"/>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0-AD48-C844-AFB3-D56C9A51256E}"/>
                </c:ext>
              </c:extLst>
            </c:dLbl>
            <c:spPr>
              <a:noFill/>
              <a:ln>
                <a:noFill/>
              </a:ln>
              <a:effectLst/>
            </c:spPr>
            <c:txPr>
              <a:bodyPr rot="0" spcFirstLastPara="1" vertOverflow="ellipsis" vert="horz" wrap="square" lIns="38100" tIns="19050" rIns="38100" bIns="19050" anchor="ctr" anchorCtr="1">
                <a:spAutoFit/>
              </a:bodyPr>
              <a:lstStyle/>
              <a:p>
                <a:pPr>
                  <a:defRPr sz="1000" b="0" i="0" u="none" strike="noStrike" kern="1200" baseline="0">
                    <a:solidFill>
                      <a:schemeClr val="tx1">
                        <a:lumMod val="75000"/>
                        <a:lumOff val="25000"/>
                      </a:schemeClr>
                    </a:solidFill>
                    <a:latin typeface="+mn-lt"/>
                    <a:ea typeface="+mn-ea"/>
                    <a:cs typeface="+mn-cs"/>
                  </a:defRPr>
                </a:pPr>
                <a:endParaRPr lang="en-VN"/>
              </a:p>
            </c:txPr>
            <c:showLegendKey val="0"/>
            <c:showVal val="0"/>
            <c:showCatName val="0"/>
            <c:showSerName val="0"/>
            <c:showPercent val="0"/>
            <c:showBubbleSize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'Balance Sheet'!$AP$88</c:f>
              <c:numCache>
                <c:formatCode>General</c:formatCode>
                <c:ptCount val="1"/>
                <c:pt idx="0">
                  <c:v>2022</c:v>
                </c:pt>
              </c:numCache>
            </c:numRef>
          </c:cat>
          <c:val>
            <c:numRef>
              <c:f>'Balance Sheet'!$AQ$88</c:f>
              <c:numCache>
                <c:formatCode>#,##0.00</c:formatCode>
                <c:ptCount val="1"/>
                <c:pt idx="0">
                  <c:v>11.84</c:v>
                </c:pt>
              </c:numCache>
            </c:numRef>
          </c:val>
          <c:extLst>
            <c:ext xmlns:c16="http://schemas.microsoft.com/office/drawing/2014/chart" uri="{C3380CC4-5D6E-409C-BE32-E72D297353CC}">
              <c16:uniqueId val="{00000001-AD48-C844-AFB3-D56C9A51256E}"/>
            </c:ext>
          </c:extLst>
        </c:ser>
        <c:ser>
          <c:idx val="1"/>
          <c:order val="1"/>
          <c:tx>
            <c:strRef>
              <c:f>'Balance Sheet'!$AP$87</c:f>
              <c:strCache>
                <c:ptCount val="1"/>
                <c:pt idx="0">
                  <c:v>2021</c:v>
                </c:pt>
              </c:strCache>
            </c:strRef>
          </c:tx>
          <c:spPr>
            <a:pattFill prst="pct10">
              <a:fgClr>
                <a:schemeClr val="accent1">
                  <a:lumMod val="75000"/>
                </a:schemeClr>
              </a:fgClr>
              <a:bgClr>
                <a:schemeClr val="bg1"/>
              </a:bgClr>
            </a:pattFill>
            <a:ln>
              <a:noFill/>
            </a:ln>
            <a:effectLst/>
          </c:spPr>
          <c:invertIfNegative val="0"/>
          <c:dLbls>
            <c:dLbl>
              <c:idx val="0"/>
              <c:layout>
                <c:manualLayout>
                  <c:x val="-6.096382852843159E-3"/>
                  <c:y val="-0.33307487091733362"/>
                </c:manualLayout>
              </c:layout>
              <c:tx>
                <c:rich>
                  <a:bodyPr/>
                  <a:lstStyle/>
                  <a:p>
                    <a:r>
                      <a:rPr lang="en-US"/>
                      <a:t>2021  14</a:t>
                    </a:r>
                  </a:p>
                </c:rich>
              </c:tx>
              <c:showLegendKey val="0"/>
              <c:showVal val="1"/>
              <c:showCatName val="0"/>
              <c:showSerName val="0"/>
              <c:showPercent val="0"/>
              <c:showBubbleSize val="0"/>
              <c:extLst>
                <c:ext xmlns:c15="http://schemas.microsoft.com/office/drawing/2012/chart" uri="{CE6537A1-D6FC-4f65-9D91-7224C49458BB}">
                  <c15:showDataLabelsRange val="0"/>
                </c:ext>
                <c:ext xmlns:c16="http://schemas.microsoft.com/office/drawing/2014/chart" uri="{C3380CC4-5D6E-409C-BE32-E72D297353CC}">
                  <c16:uniqueId val="{00000002-AD48-C844-AFB3-D56C9A51256E}"/>
                </c:ext>
              </c:extLst>
            </c:dLbl>
            <c:spPr>
              <a:noFill/>
              <a:ln>
                <a:noFill/>
              </a:ln>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accent1">
                        <a:lumMod val="75000"/>
                      </a:schemeClr>
                    </a:solidFill>
                    <a:latin typeface="+mn-lt"/>
                    <a:ea typeface="+mn-ea"/>
                    <a:cs typeface="+mn-cs"/>
                  </a:defRPr>
                </a:pPr>
                <a:endParaRPr lang="en-VN"/>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'Balance Sheet'!$AP$88</c:f>
              <c:numCache>
                <c:formatCode>General</c:formatCode>
                <c:ptCount val="1"/>
                <c:pt idx="0">
                  <c:v>2022</c:v>
                </c:pt>
              </c:numCache>
            </c:numRef>
          </c:cat>
          <c:val>
            <c:numRef>
              <c:f>'Balance Sheet'!$AQ$87</c:f>
              <c:numCache>
                <c:formatCode>#,##0.00</c:formatCode>
                <c:ptCount val="1"/>
                <c:pt idx="0">
                  <c:v>2.16</c:v>
                </c:pt>
              </c:numCache>
            </c:numRef>
          </c:val>
          <c:extLst>
            <c:ext xmlns:c16="http://schemas.microsoft.com/office/drawing/2014/chart" uri="{C3380CC4-5D6E-409C-BE32-E72D297353CC}">
              <c16:uniqueId val="{00000003-AD48-C844-AFB3-D56C9A51256E}"/>
            </c:ext>
          </c:extLst>
        </c:ser>
        <c:dLbls>
          <c:showLegendKey val="0"/>
          <c:showVal val="0"/>
          <c:showCatName val="0"/>
          <c:showSerName val="0"/>
          <c:showPercent val="0"/>
          <c:showBubbleSize val="0"/>
        </c:dLbls>
        <c:gapWidth val="25"/>
        <c:overlap val="100"/>
        <c:axId val="2020089119"/>
        <c:axId val="2020093103"/>
      </c:barChart>
      <c:catAx>
        <c:axId val="2020089119"/>
        <c:scaling>
          <c:orientation val="minMax"/>
        </c:scaling>
        <c:delete val="0"/>
        <c:axPos val="l"/>
        <c:numFmt formatCode="General" sourceLinked="1"/>
        <c:majorTickMark val="none"/>
        <c:minorTickMark val="none"/>
        <c:tickLblPos val="nextTo"/>
        <c:spPr>
          <a:noFill/>
          <a:ln w="9525" cap="flat" cmpd="sng" algn="ctr">
            <a:noFill/>
            <a:round/>
          </a:ln>
          <a:effectLst/>
        </c:spPr>
        <c:txPr>
          <a:bodyPr rot="-60000000" spcFirstLastPara="1" vertOverflow="ellipsis" vert="horz" wrap="square" anchor="ctr" anchorCtr="1"/>
          <a:lstStyle/>
          <a:p>
            <a:pPr>
              <a:defRPr sz="1000" b="1" i="0" u="none" strike="noStrike" kern="1200" baseline="0">
                <a:solidFill>
                  <a:schemeClr val="accent1">
                    <a:lumMod val="75000"/>
                  </a:schemeClr>
                </a:solidFill>
                <a:latin typeface="Arial" panose="020B0604020202020204" pitchFamily="34" charset="0"/>
                <a:ea typeface="+mn-ea"/>
                <a:cs typeface="Arial" panose="020B0604020202020204" pitchFamily="34" charset="0"/>
              </a:defRPr>
            </a:pPr>
            <a:endParaRPr lang="en-VN"/>
          </a:p>
        </c:txPr>
        <c:crossAx val="2020093103"/>
        <c:crosses val="autoZero"/>
        <c:auto val="1"/>
        <c:lblAlgn val="ctr"/>
        <c:lblOffset val="100"/>
        <c:noMultiLvlLbl val="0"/>
      </c:catAx>
      <c:valAx>
        <c:axId val="2020093103"/>
        <c:scaling>
          <c:orientation val="minMax"/>
          <c:min val="0"/>
        </c:scaling>
        <c:delete val="1"/>
        <c:axPos val="b"/>
        <c:numFmt formatCode="#,##0.00" sourceLinked="1"/>
        <c:majorTickMark val="out"/>
        <c:minorTickMark val="none"/>
        <c:tickLblPos val="nextTo"/>
        <c:crossAx val="2020089119"/>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noFill/>
      <a:round/>
    </a:ln>
    <a:effectLst/>
  </c:spPr>
  <c:txPr>
    <a:bodyPr/>
    <a:lstStyle/>
    <a:p>
      <a:pPr>
        <a:defRPr/>
      </a:pPr>
      <a:endParaRPr lang="en-VN"/>
    </a:p>
  </c:txPr>
  <c:printSettings>
    <c:headerFooter/>
    <c:pageMargins b="0.75" l="0.7" r="0.7" t="0.75" header="0.3" footer="0.3"/>
    <c:pageSetup/>
  </c:printSettings>
  <c:userShapes r:id="rId3"/>
</c:chartSpace>
</file>

<file path=xl/charts/chart1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0.11006948328316975"/>
          <c:y val="0.54126768506860146"/>
          <c:w val="0.7365517297536136"/>
          <c:h val="0.34861326655454822"/>
        </c:manualLayout>
      </c:layout>
      <c:lineChart>
        <c:grouping val="standard"/>
        <c:varyColors val="0"/>
        <c:ser>
          <c:idx val="1"/>
          <c:order val="0"/>
          <c:tx>
            <c:strRef>
              <c:f>'Balance Sheet'!$AM$93</c:f>
              <c:strCache>
                <c:ptCount val="1"/>
                <c:pt idx="0">
                  <c:v>Owner's Equity</c:v>
                </c:pt>
              </c:strCache>
            </c:strRef>
          </c:tx>
          <c:spPr>
            <a:ln w="28575" cap="rnd">
              <a:solidFill>
                <a:schemeClr val="accent1">
                  <a:lumMod val="75000"/>
                </a:schemeClr>
              </a:solidFill>
              <a:round/>
            </a:ln>
            <a:effectLst/>
          </c:spPr>
          <c:marker>
            <c:symbol val="none"/>
          </c:marker>
          <c:dPt>
            <c:idx val="4"/>
            <c:marker>
              <c:symbol val="circle"/>
              <c:size val="5"/>
              <c:spPr>
                <a:solidFill>
                  <a:schemeClr val="accent1">
                    <a:lumMod val="75000"/>
                  </a:schemeClr>
                </a:solidFill>
                <a:ln w="9525">
                  <a:solidFill>
                    <a:schemeClr val="accent1">
                      <a:lumMod val="75000"/>
                    </a:schemeClr>
                  </a:solidFill>
                </a:ln>
                <a:effectLst/>
              </c:spPr>
            </c:marker>
            <c:bubble3D val="0"/>
            <c:extLst>
              <c:ext xmlns:c16="http://schemas.microsoft.com/office/drawing/2014/chart" uri="{C3380CC4-5D6E-409C-BE32-E72D297353CC}">
                <c16:uniqueId val="{00000000-B76E-E243-9715-78AA726DF8EE}"/>
              </c:ext>
            </c:extLst>
          </c:dPt>
          <c:dLbls>
            <c:dLbl>
              <c:idx val="4"/>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0-B76E-E243-9715-78AA726DF8EE}"/>
                </c:ext>
              </c:extLst>
            </c:dLbl>
            <c:spPr>
              <a:noFill/>
              <a:ln>
                <a:noFill/>
              </a:ln>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accent1">
                        <a:lumMod val="75000"/>
                      </a:schemeClr>
                    </a:solidFill>
                    <a:latin typeface="+mn-lt"/>
                    <a:ea typeface="+mn-ea"/>
                    <a:cs typeface="+mn-cs"/>
                  </a:defRPr>
                </a:pPr>
                <a:endParaRPr lang="en-VN"/>
              </a:p>
            </c:txPr>
            <c:showLegendKey val="0"/>
            <c:showVal val="0"/>
            <c:showCatName val="0"/>
            <c:showSerName val="0"/>
            <c:showPercent val="0"/>
            <c:showBubbleSize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'Balance Sheet'!$AL$94:$AL$98</c:f>
              <c:numCache>
                <c:formatCode>General</c:formatCode>
                <c:ptCount val="5"/>
                <c:pt idx="0">
                  <c:v>2018</c:v>
                </c:pt>
                <c:pt idx="1">
                  <c:v>2019</c:v>
                </c:pt>
                <c:pt idx="2">
                  <c:v>2020</c:v>
                </c:pt>
                <c:pt idx="3">
                  <c:v>2021</c:v>
                </c:pt>
                <c:pt idx="4">
                  <c:v>2022</c:v>
                </c:pt>
              </c:numCache>
            </c:numRef>
          </c:cat>
          <c:val>
            <c:numRef>
              <c:f>'Balance Sheet'!$AM$94:$AM$98</c:f>
              <c:numCache>
                <c:formatCode>General</c:formatCode>
                <c:ptCount val="5"/>
                <c:pt idx="0">
                  <c:v>40.619999999999997</c:v>
                </c:pt>
                <c:pt idx="1">
                  <c:v>47.79</c:v>
                </c:pt>
                <c:pt idx="2">
                  <c:v>59.22</c:v>
                </c:pt>
                <c:pt idx="3">
                  <c:v>90.78</c:v>
                </c:pt>
                <c:pt idx="4">
                  <c:v>96.11</c:v>
                </c:pt>
              </c:numCache>
            </c:numRef>
          </c:val>
          <c:smooth val="0"/>
          <c:extLst>
            <c:ext xmlns:c16="http://schemas.microsoft.com/office/drawing/2014/chart" uri="{C3380CC4-5D6E-409C-BE32-E72D297353CC}">
              <c16:uniqueId val="{00000001-B76E-E243-9715-78AA726DF8EE}"/>
            </c:ext>
          </c:extLst>
        </c:ser>
        <c:dLbls>
          <c:showLegendKey val="0"/>
          <c:showVal val="0"/>
          <c:showCatName val="0"/>
          <c:showSerName val="0"/>
          <c:showPercent val="0"/>
          <c:showBubbleSize val="0"/>
        </c:dLbls>
        <c:smooth val="0"/>
        <c:axId val="1402764192"/>
        <c:axId val="1402846064"/>
      </c:lineChart>
      <c:catAx>
        <c:axId val="1402764192"/>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800" b="0" i="0" u="none" strike="noStrike" kern="1200" baseline="0">
                <a:solidFill>
                  <a:schemeClr val="bg2">
                    <a:lumMod val="75000"/>
                  </a:schemeClr>
                </a:solidFill>
                <a:latin typeface="Arial" panose="020B0604020202020204" pitchFamily="34" charset="0"/>
                <a:ea typeface="+mn-ea"/>
                <a:cs typeface="Arial" panose="020B0604020202020204" pitchFamily="34" charset="0"/>
              </a:defRPr>
            </a:pPr>
            <a:endParaRPr lang="en-VN"/>
          </a:p>
        </c:txPr>
        <c:crossAx val="1402846064"/>
        <c:crosses val="autoZero"/>
        <c:auto val="1"/>
        <c:lblAlgn val="ctr"/>
        <c:lblOffset val="100"/>
        <c:noMultiLvlLbl val="0"/>
      </c:catAx>
      <c:valAx>
        <c:axId val="1402846064"/>
        <c:scaling>
          <c:orientation val="minMax"/>
        </c:scaling>
        <c:delete val="0"/>
        <c:axPos val="l"/>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sz="800">
                    <a:solidFill>
                      <a:schemeClr val="bg2">
                        <a:lumMod val="75000"/>
                      </a:schemeClr>
                    </a:solidFill>
                    <a:latin typeface="Arial" panose="020B0604020202020204" pitchFamily="34" charset="0"/>
                    <a:cs typeface="Arial" panose="020B0604020202020204" pitchFamily="34" charset="0"/>
                  </a:rPr>
                  <a:t>TRILLION VNĐ</a:t>
                </a:r>
              </a:p>
            </c:rich>
          </c:tx>
          <c:layout>
            <c:manualLayout>
              <c:xMode val="edge"/>
              <c:yMode val="edge"/>
              <c:x val="1.9096495846759435E-2"/>
              <c:y val="0.51871685939407663"/>
            </c:manualLayout>
          </c:layout>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VN"/>
            </a:p>
          </c:txPr>
        </c:title>
        <c:numFmt formatCode="General" sourceLinked="1"/>
        <c:majorTickMark val="none"/>
        <c:minorTickMark val="none"/>
        <c:tickLblPos val="nextTo"/>
        <c:spPr>
          <a:noFill/>
          <a:ln>
            <a:solidFill>
              <a:schemeClr val="bg2"/>
            </a:solidFill>
          </a:ln>
          <a:effectLst/>
        </c:spPr>
        <c:txPr>
          <a:bodyPr rot="-60000000" spcFirstLastPara="1" vertOverflow="ellipsis" vert="horz" wrap="square" anchor="ctr" anchorCtr="1"/>
          <a:lstStyle/>
          <a:p>
            <a:pPr>
              <a:defRPr sz="800" b="0" i="0" u="none" strike="noStrike" kern="1200" baseline="0">
                <a:solidFill>
                  <a:schemeClr val="bg2">
                    <a:lumMod val="75000"/>
                  </a:schemeClr>
                </a:solidFill>
                <a:latin typeface="Arial" panose="020B0604020202020204" pitchFamily="34" charset="0"/>
                <a:ea typeface="+mn-ea"/>
                <a:cs typeface="Arial" panose="020B0604020202020204" pitchFamily="34" charset="0"/>
              </a:defRPr>
            </a:pPr>
            <a:endParaRPr lang="en-VN"/>
          </a:p>
        </c:txPr>
        <c:crossAx val="1402764192"/>
        <c:crosses val="autoZero"/>
        <c:crossBetween val="between"/>
        <c:majorUnit val="25"/>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noFill/>
      <a:round/>
    </a:ln>
    <a:effectLst/>
  </c:spPr>
  <c:txPr>
    <a:bodyPr/>
    <a:lstStyle/>
    <a:p>
      <a:pPr>
        <a:defRPr/>
      </a:pPr>
      <a:endParaRPr lang="en-VN"/>
    </a:p>
  </c:txPr>
  <c:printSettings>
    <c:headerFooter/>
    <c:pageMargins b="0.75" l="0.7" r="0.7" t="0.75" header="0.3" footer="0.3"/>
    <c:pageSetup/>
  </c:printSettings>
  <c:userShapes r:id="rId3"/>
</c:chartSpace>
</file>

<file path=xl/charts/chart1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9.0679703914036611E-2"/>
          <c:y val="0.20155089487288552"/>
          <c:w val="0.90932028732026116"/>
          <c:h val="0.57095477895137614"/>
        </c:manualLayout>
      </c:layout>
      <c:barChart>
        <c:barDir val="bar"/>
        <c:grouping val="stacked"/>
        <c:varyColors val="0"/>
        <c:ser>
          <c:idx val="1"/>
          <c:order val="0"/>
          <c:tx>
            <c:strRef>
              <c:f>'Balance Sheet'!$AQ$96</c:f>
              <c:strCache>
                <c:ptCount val="1"/>
                <c:pt idx="0">
                  <c:v>Long-term Liabilities</c:v>
                </c:pt>
              </c:strCache>
            </c:strRef>
          </c:tx>
          <c:spPr>
            <a:solidFill>
              <a:schemeClr val="accent1">
                <a:lumMod val="75000"/>
              </a:schemeClr>
            </a:solidFill>
            <a:ln>
              <a:noFill/>
            </a:ln>
            <a:effectLst/>
          </c:spPr>
          <c:invertIfNegative val="0"/>
          <c:dLbls>
            <c:dLbl>
              <c:idx val="0"/>
              <c:tx>
                <c:rich>
                  <a:bodyPr/>
                  <a:lstStyle/>
                  <a:p>
                    <a:r>
                      <a:rPr lang="en-US" sz="800" b="1">
                        <a:solidFill>
                          <a:schemeClr val="bg1"/>
                        </a:solidFill>
                      </a:rPr>
                      <a:t>96,11</a:t>
                    </a:r>
                  </a:p>
                </c:rich>
              </c:tx>
              <c:dLblPos val="inBase"/>
              <c:showLegendKey val="0"/>
              <c:showVal val="1"/>
              <c:showCatName val="0"/>
              <c:showSerName val="0"/>
              <c:showPercent val="0"/>
              <c:showBubbleSize val="0"/>
              <c:extLst>
                <c:ext xmlns:c15="http://schemas.microsoft.com/office/drawing/2012/chart" uri="{CE6537A1-D6FC-4f65-9D91-7224C49458BB}">
                  <c15:showDataLabelsRange val="0"/>
                </c:ext>
                <c:ext xmlns:c16="http://schemas.microsoft.com/office/drawing/2014/chart" uri="{C3380CC4-5D6E-409C-BE32-E72D297353CC}">
                  <c16:uniqueId val="{00000000-C93E-CE41-A616-4C1B9074E2C1}"/>
                </c:ext>
              </c:extLst>
            </c:dLbl>
            <c:spPr>
              <a:noFill/>
              <a:ln>
                <a:noFill/>
              </a:ln>
              <a:effectLst/>
            </c:spPr>
            <c:txPr>
              <a:bodyPr rot="0" spcFirstLastPara="1" vertOverflow="ellipsis" vert="horz" wrap="square" lIns="38100" tIns="19050" rIns="38100" bIns="19050" anchor="ctr" anchorCtr="1">
                <a:spAutoFit/>
              </a:bodyPr>
              <a:lstStyle/>
              <a:p>
                <a:pPr>
                  <a:defRPr sz="1000" b="0" i="0" u="none" strike="noStrike" kern="1200" baseline="0">
                    <a:solidFill>
                      <a:schemeClr val="tx1">
                        <a:lumMod val="75000"/>
                        <a:lumOff val="25000"/>
                      </a:schemeClr>
                    </a:solidFill>
                    <a:latin typeface="+mn-lt"/>
                    <a:ea typeface="+mn-ea"/>
                    <a:cs typeface="+mn-cs"/>
                  </a:defRPr>
                </a:pPr>
                <a:endParaRPr lang="en-VN"/>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'Balance Sheet'!$AP$98</c:f>
              <c:numCache>
                <c:formatCode>General</c:formatCode>
                <c:ptCount val="1"/>
                <c:pt idx="0">
                  <c:v>2022</c:v>
                </c:pt>
              </c:numCache>
            </c:numRef>
          </c:cat>
          <c:val>
            <c:numRef>
              <c:f>'Balance Sheet'!$AQ$97</c:f>
              <c:numCache>
                <c:formatCode>#,##0.00</c:formatCode>
                <c:ptCount val="1"/>
                <c:pt idx="0">
                  <c:v>90.78</c:v>
                </c:pt>
              </c:numCache>
            </c:numRef>
          </c:val>
          <c:extLst>
            <c:ext xmlns:c16="http://schemas.microsoft.com/office/drawing/2014/chart" uri="{C3380CC4-5D6E-409C-BE32-E72D297353CC}">
              <c16:uniqueId val="{00000001-C93E-CE41-A616-4C1B9074E2C1}"/>
            </c:ext>
          </c:extLst>
        </c:ser>
        <c:ser>
          <c:idx val="0"/>
          <c:order val="1"/>
          <c:tx>
            <c:strRef>
              <c:f>'Balance Sheet'!$AP$97</c:f>
              <c:strCache>
                <c:ptCount val="1"/>
                <c:pt idx="0">
                  <c:v>2021</c:v>
                </c:pt>
              </c:strCache>
            </c:strRef>
          </c:tx>
          <c:spPr>
            <a:pattFill prst="pct10">
              <a:fgClr>
                <a:schemeClr val="accent1">
                  <a:lumMod val="75000"/>
                </a:schemeClr>
              </a:fgClr>
              <a:bgClr>
                <a:schemeClr val="bg1"/>
              </a:bgClr>
            </a:pattFill>
            <a:ln>
              <a:noFill/>
            </a:ln>
            <a:effectLst/>
          </c:spPr>
          <c:invertIfNegative val="0"/>
          <c:dPt>
            <c:idx val="0"/>
            <c:invertIfNegative val="0"/>
            <c:bubble3D val="0"/>
            <c:spPr>
              <a:solidFill>
                <a:schemeClr val="accent1">
                  <a:lumMod val="75000"/>
                </a:schemeClr>
              </a:solidFill>
              <a:ln>
                <a:noFill/>
              </a:ln>
              <a:effectLst/>
            </c:spPr>
            <c:extLst>
              <c:ext xmlns:c16="http://schemas.microsoft.com/office/drawing/2014/chart" uri="{C3380CC4-5D6E-409C-BE32-E72D297353CC}">
                <c16:uniqueId val="{00000003-C93E-CE41-A616-4C1B9074E2C1}"/>
              </c:ext>
            </c:extLst>
          </c:dPt>
          <c:dLbls>
            <c:dLbl>
              <c:idx val="0"/>
              <c:layout>
                <c:manualLayout>
                  <c:x val="-0.10346077340971656"/>
                  <c:y val="-0.34153674964783315"/>
                </c:manualLayout>
              </c:layout>
              <c:tx>
                <c:rich>
                  <a:bodyPr/>
                  <a:lstStyle/>
                  <a:p>
                    <a:r>
                      <a:rPr lang="en-US" sz="1000" b="1">
                        <a:solidFill>
                          <a:schemeClr val="accent1">
                            <a:lumMod val="75000"/>
                          </a:schemeClr>
                        </a:solidFill>
                      </a:rPr>
                      <a:t>2021  90,78</a:t>
                    </a:r>
                  </a:p>
                </c:rich>
              </c:tx>
              <c:showLegendKey val="0"/>
              <c:showVal val="1"/>
              <c:showCatName val="0"/>
              <c:showSerName val="0"/>
              <c:showPercent val="0"/>
              <c:showBubbleSize val="0"/>
              <c:extLst>
                <c:ext xmlns:c15="http://schemas.microsoft.com/office/drawing/2012/chart" uri="{CE6537A1-D6FC-4f65-9D91-7224C49458BB}">
                  <c15:showDataLabelsRange val="0"/>
                </c:ext>
                <c:ext xmlns:c16="http://schemas.microsoft.com/office/drawing/2014/chart" uri="{C3380CC4-5D6E-409C-BE32-E72D297353CC}">
                  <c16:uniqueId val="{00000003-C93E-CE41-A616-4C1B9074E2C1}"/>
                </c:ext>
              </c:extLst>
            </c:dLbl>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VN"/>
              </a:p>
            </c:txPr>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numRef>
              <c:f>'Balance Sheet'!$AP$98</c:f>
              <c:numCache>
                <c:formatCode>General</c:formatCode>
                <c:ptCount val="1"/>
                <c:pt idx="0">
                  <c:v>2022</c:v>
                </c:pt>
              </c:numCache>
            </c:numRef>
          </c:cat>
          <c:val>
            <c:numRef>
              <c:f>'Balance Sheet'!$AQ$98</c:f>
              <c:numCache>
                <c:formatCode>#,##0.00</c:formatCode>
                <c:ptCount val="1"/>
                <c:pt idx="0">
                  <c:v>5.3299999999999983</c:v>
                </c:pt>
              </c:numCache>
            </c:numRef>
          </c:val>
          <c:extLst>
            <c:ext xmlns:c16="http://schemas.microsoft.com/office/drawing/2014/chart" uri="{C3380CC4-5D6E-409C-BE32-E72D297353CC}">
              <c16:uniqueId val="{00000004-C93E-CE41-A616-4C1B9074E2C1}"/>
            </c:ext>
          </c:extLst>
        </c:ser>
        <c:dLbls>
          <c:showLegendKey val="0"/>
          <c:showVal val="0"/>
          <c:showCatName val="0"/>
          <c:showSerName val="0"/>
          <c:showPercent val="0"/>
          <c:showBubbleSize val="0"/>
        </c:dLbls>
        <c:gapWidth val="25"/>
        <c:overlap val="100"/>
        <c:axId val="2020089119"/>
        <c:axId val="2020093103"/>
      </c:barChart>
      <c:catAx>
        <c:axId val="2020089119"/>
        <c:scaling>
          <c:orientation val="minMax"/>
        </c:scaling>
        <c:delete val="0"/>
        <c:axPos val="l"/>
        <c:numFmt formatCode="General" sourceLinked="1"/>
        <c:majorTickMark val="none"/>
        <c:minorTickMark val="none"/>
        <c:tickLblPos val="nextTo"/>
        <c:spPr>
          <a:noFill/>
          <a:ln w="9525" cap="flat" cmpd="sng" algn="ctr">
            <a:noFill/>
            <a:round/>
          </a:ln>
          <a:effectLst/>
        </c:spPr>
        <c:txPr>
          <a:bodyPr rot="-60000000" spcFirstLastPara="1" vertOverflow="ellipsis" vert="horz" wrap="square" anchor="ctr" anchorCtr="1"/>
          <a:lstStyle/>
          <a:p>
            <a:pPr>
              <a:defRPr sz="1000" b="1" i="0" u="none" strike="noStrike" kern="1200" baseline="0">
                <a:solidFill>
                  <a:schemeClr val="accent1">
                    <a:lumMod val="75000"/>
                  </a:schemeClr>
                </a:solidFill>
                <a:latin typeface="Arial" panose="020B0604020202020204" pitchFamily="34" charset="0"/>
                <a:ea typeface="+mn-ea"/>
                <a:cs typeface="Arial" panose="020B0604020202020204" pitchFamily="34" charset="0"/>
              </a:defRPr>
            </a:pPr>
            <a:endParaRPr lang="en-VN"/>
          </a:p>
        </c:txPr>
        <c:crossAx val="2020093103"/>
        <c:crosses val="autoZero"/>
        <c:auto val="1"/>
        <c:lblAlgn val="ctr"/>
        <c:lblOffset val="100"/>
        <c:noMultiLvlLbl val="0"/>
      </c:catAx>
      <c:valAx>
        <c:axId val="2020093103"/>
        <c:scaling>
          <c:orientation val="minMax"/>
          <c:min val="0"/>
        </c:scaling>
        <c:delete val="1"/>
        <c:axPos val="b"/>
        <c:numFmt formatCode="#,##0.00" sourceLinked="1"/>
        <c:majorTickMark val="out"/>
        <c:minorTickMark val="none"/>
        <c:tickLblPos val="nextTo"/>
        <c:crossAx val="2020089119"/>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noFill/>
      <a:round/>
    </a:ln>
    <a:effectLst/>
  </c:spPr>
  <c:txPr>
    <a:bodyPr/>
    <a:lstStyle/>
    <a:p>
      <a:pPr>
        <a:defRPr/>
      </a:pPr>
      <a:endParaRPr lang="en-VN"/>
    </a:p>
  </c:txPr>
  <c:printSettings>
    <c:headerFooter/>
    <c:pageMargins b="0.75" l="0.7" r="0.7" t="0.75" header="0.3" footer="0.3"/>
    <c:pageSetup/>
  </c:printSettings>
  <c:userShapes r:id="rId3"/>
</c:chartSpace>
</file>

<file path=xl/charts/chart1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200" b="1" i="0" u="none" strike="noStrike" kern="1200" spc="0" baseline="0">
                <a:solidFill>
                  <a:schemeClr val="tx1">
                    <a:lumMod val="65000"/>
                    <a:lumOff val="35000"/>
                  </a:schemeClr>
                </a:solidFill>
                <a:latin typeface="+mn-lt"/>
                <a:ea typeface="+mn-ea"/>
                <a:cs typeface="+mn-cs"/>
              </a:defRPr>
            </a:pPr>
            <a:r>
              <a:rPr lang="en-US" sz="1200" b="1">
                <a:solidFill>
                  <a:schemeClr val="tx1">
                    <a:lumMod val="65000"/>
                    <a:lumOff val="35000"/>
                  </a:schemeClr>
                </a:solidFill>
              </a:rPr>
              <a:t>Total Assets</a:t>
            </a:r>
          </a:p>
        </c:rich>
      </c:tx>
      <c:layout>
        <c:manualLayout>
          <c:xMode val="edge"/>
          <c:yMode val="edge"/>
          <c:x val="3.4092353771838078E-2"/>
          <c:y val="5.1747908597310155E-2"/>
        </c:manualLayout>
      </c:layout>
      <c:overlay val="0"/>
      <c:spPr>
        <a:noFill/>
        <a:ln>
          <a:noFill/>
        </a:ln>
        <a:effectLst/>
      </c:spPr>
      <c:txPr>
        <a:bodyPr rot="0" spcFirstLastPara="1" vertOverflow="ellipsis" vert="horz" wrap="square" anchor="ctr" anchorCtr="1"/>
        <a:lstStyle/>
        <a:p>
          <a:pPr>
            <a:defRPr sz="1200" b="1" i="0" u="none" strike="noStrike" kern="1200" spc="0" baseline="0">
              <a:solidFill>
                <a:schemeClr val="tx1">
                  <a:lumMod val="65000"/>
                  <a:lumOff val="35000"/>
                </a:schemeClr>
              </a:solidFill>
              <a:latin typeface="+mn-lt"/>
              <a:ea typeface="+mn-ea"/>
              <a:cs typeface="+mn-cs"/>
            </a:defRPr>
          </a:pPr>
          <a:endParaRPr lang="en-VN"/>
        </a:p>
      </c:txPr>
    </c:title>
    <c:autoTitleDeleted val="0"/>
    <c:plotArea>
      <c:layout>
        <c:manualLayout>
          <c:layoutTarget val="inner"/>
          <c:xMode val="edge"/>
          <c:yMode val="edge"/>
          <c:x val="0.11973994318640017"/>
          <c:y val="0.1546690692476918"/>
          <c:w val="0.7632151200247711"/>
          <c:h val="0.74384270925166562"/>
        </c:manualLayout>
      </c:layout>
      <c:barChart>
        <c:barDir val="col"/>
        <c:grouping val="percentStacked"/>
        <c:varyColors val="0"/>
        <c:ser>
          <c:idx val="2"/>
          <c:order val="0"/>
          <c:tx>
            <c:strRef>
              <c:f>'Balance Sheet'!$AN$7</c:f>
              <c:strCache>
                <c:ptCount val="1"/>
                <c:pt idx="0">
                  <c:v>LONG-TERM ASSETS</c:v>
                </c:pt>
              </c:strCache>
            </c:strRef>
          </c:tx>
          <c:spPr>
            <a:solidFill>
              <a:schemeClr val="accent1">
                <a:lumMod val="50000"/>
              </a:schemeClr>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800" b="1" i="0" u="none" strike="noStrike" kern="1200" baseline="0">
                    <a:solidFill>
                      <a:schemeClr val="bg1"/>
                    </a:solidFill>
                    <a:latin typeface="+mn-lt"/>
                    <a:ea typeface="+mn-ea"/>
                    <a:cs typeface="+mn-cs"/>
                  </a:defRPr>
                </a:pPr>
                <a:endParaRPr lang="en-VN"/>
              </a:p>
            </c:txPr>
            <c:dLblPos val="in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'Balance Sheet'!$AL$8:$AL$10</c:f>
              <c:numCache>
                <c:formatCode>General</c:formatCode>
                <c:ptCount val="3"/>
                <c:pt idx="0">
                  <c:v>2020</c:v>
                </c:pt>
                <c:pt idx="1">
                  <c:v>2021</c:v>
                </c:pt>
                <c:pt idx="2">
                  <c:v>2022</c:v>
                </c:pt>
              </c:numCache>
            </c:numRef>
          </c:cat>
          <c:val>
            <c:numRef>
              <c:f>'Balance Sheet'!$AN$8:$AN$10</c:f>
              <c:numCache>
                <c:formatCode>0%</c:formatCode>
                <c:ptCount val="3"/>
                <c:pt idx="0">
                  <c:v>0.56849943534775371</c:v>
                </c:pt>
                <c:pt idx="1">
                  <c:v>0.47174175512199179</c:v>
                </c:pt>
                <c:pt idx="2">
                  <c:v>0.52731697441641268</c:v>
                </c:pt>
              </c:numCache>
            </c:numRef>
          </c:val>
          <c:extLst>
            <c:ext xmlns:c16="http://schemas.microsoft.com/office/drawing/2014/chart" uri="{C3380CC4-5D6E-409C-BE32-E72D297353CC}">
              <c16:uniqueId val="{00000000-88EA-8F4C-A9ED-AD30BF81D180}"/>
            </c:ext>
          </c:extLst>
        </c:ser>
        <c:ser>
          <c:idx val="1"/>
          <c:order val="1"/>
          <c:tx>
            <c:strRef>
              <c:f>'Balance Sheet'!$AM$7</c:f>
              <c:strCache>
                <c:ptCount val="1"/>
                <c:pt idx="0">
                  <c:v>CURRENT ASSETS</c:v>
                </c:pt>
              </c:strCache>
            </c:strRef>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800" b="1" i="0" u="none" strike="noStrike" kern="1200" baseline="0">
                    <a:solidFill>
                      <a:schemeClr val="bg1"/>
                    </a:solidFill>
                    <a:latin typeface="+mn-lt"/>
                    <a:ea typeface="+mn-ea"/>
                    <a:cs typeface="+mn-cs"/>
                  </a:defRPr>
                </a:pPr>
                <a:endParaRPr lang="en-VN"/>
              </a:p>
            </c:txPr>
            <c:dLblPos val="in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'Balance Sheet'!$AL$8:$AL$10</c:f>
              <c:numCache>
                <c:formatCode>General</c:formatCode>
                <c:ptCount val="3"/>
                <c:pt idx="0">
                  <c:v>2020</c:v>
                </c:pt>
                <c:pt idx="1">
                  <c:v>2021</c:v>
                </c:pt>
                <c:pt idx="2">
                  <c:v>2022</c:v>
                </c:pt>
              </c:numCache>
            </c:numRef>
          </c:cat>
          <c:val>
            <c:numRef>
              <c:f>'Balance Sheet'!$AM$8:$AM$10</c:f>
              <c:numCache>
                <c:formatCode>0%</c:formatCode>
                <c:ptCount val="3"/>
                <c:pt idx="0">
                  <c:v>0.43150056465224623</c:v>
                </c:pt>
                <c:pt idx="1">
                  <c:v>0.52825824487800821</c:v>
                </c:pt>
                <c:pt idx="2">
                  <c:v>0.47268302558358732</c:v>
                </c:pt>
              </c:numCache>
            </c:numRef>
          </c:val>
          <c:extLst>
            <c:ext xmlns:c16="http://schemas.microsoft.com/office/drawing/2014/chart" uri="{C3380CC4-5D6E-409C-BE32-E72D297353CC}">
              <c16:uniqueId val="{00000001-88EA-8F4C-A9ED-AD30BF81D180}"/>
            </c:ext>
          </c:extLst>
        </c:ser>
        <c:dLbls>
          <c:showLegendKey val="0"/>
          <c:showVal val="0"/>
          <c:showCatName val="0"/>
          <c:showSerName val="0"/>
          <c:showPercent val="0"/>
          <c:showBubbleSize val="0"/>
        </c:dLbls>
        <c:gapWidth val="201"/>
        <c:overlap val="100"/>
        <c:axId val="1863535615"/>
        <c:axId val="1865842031"/>
      </c:barChart>
      <c:catAx>
        <c:axId val="1863535615"/>
        <c:scaling>
          <c:orientation val="minMax"/>
        </c:scaling>
        <c:delete val="0"/>
        <c:axPos val="b"/>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800" b="0" i="0" u="none" strike="noStrike" kern="1200" baseline="0">
                <a:solidFill>
                  <a:schemeClr val="bg1">
                    <a:lumMod val="75000"/>
                  </a:schemeClr>
                </a:solidFill>
                <a:latin typeface="+mn-lt"/>
                <a:ea typeface="+mn-ea"/>
                <a:cs typeface="+mn-cs"/>
              </a:defRPr>
            </a:pPr>
            <a:endParaRPr lang="en-VN"/>
          </a:p>
        </c:txPr>
        <c:crossAx val="1865842031"/>
        <c:crosses val="autoZero"/>
        <c:auto val="1"/>
        <c:lblAlgn val="ctr"/>
        <c:lblOffset val="100"/>
        <c:noMultiLvlLbl val="0"/>
      </c:catAx>
      <c:valAx>
        <c:axId val="1865842031"/>
        <c:scaling>
          <c:orientation val="minMax"/>
        </c:scaling>
        <c:delete val="0"/>
        <c:axPos val="l"/>
        <c:title>
          <c:tx>
            <c:rich>
              <a:bodyPr rot="-5400000" spcFirstLastPara="1" vertOverflow="ellipsis" vert="horz" wrap="square" anchor="ctr" anchorCtr="1"/>
              <a:lstStyle/>
              <a:p>
                <a:pPr>
                  <a:defRPr sz="600" b="0" i="0" u="none" strike="noStrike" kern="1200" baseline="0">
                    <a:solidFill>
                      <a:schemeClr val="bg1">
                        <a:lumMod val="75000"/>
                      </a:schemeClr>
                    </a:solidFill>
                    <a:latin typeface="+mn-lt"/>
                    <a:ea typeface="+mn-ea"/>
                    <a:cs typeface="+mn-cs"/>
                  </a:defRPr>
                </a:pPr>
                <a:r>
                  <a:rPr lang="en-US" sz="600">
                    <a:solidFill>
                      <a:schemeClr val="bg1">
                        <a:lumMod val="75000"/>
                      </a:schemeClr>
                    </a:solidFill>
                  </a:rPr>
                  <a:t>PERCENTAGE PER TOTAL ASSETS</a:t>
                </a:r>
              </a:p>
            </c:rich>
          </c:tx>
          <c:layout>
            <c:manualLayout>
              <c:xMode val="edge"/>
              <c:yMode val="edge"/>
              <c:x val="3.436520435786225E-2"/>
              <c:y val="0.14057379533033718"/>
            </c:manualLayout>
          </c:layout>
          <c:overlay val="0"/>
          <c:spPr>
            <a:noFill/>
            <a:ln>
              <a:noFill/>
            </a:ln>
            <a:effectLst/>
          </c:spPr>
          <c:txPr>
            <a:bodyPr rot="-5400000" spcFirstLastPara="1" vertOverflow="ellipsis" vert="horz" wrap="square" anchor="ctr" anchorCtr="1"/>
            <a:lstStyle/>
            <a:p>
              <a:pPr>
                <a:defRPr sz="600" b="0" i="0" u="none" strike="noStrike" kern="1200" baseline="0">
                  <a:solidFill>
                    <a:schemeClr val="bg1">
                      <a:lumMod val="75000"/>
                    </a:schemeClr>
                  </a:solidFill>
                  <a:latin typeface="+mn-lt"/>
                  <a:ea typeface="+mn-ea"/>
                  <a:cs typeface="+mn-cs"/>
                </a:defRPr>
              </a:pPr>
              <a:endParaRPr lang="en-VN"/>
            </a:p>
          </c:txPr>
        </c:title>
        <c:numFmt formatCode="0%" sourceLinked="1"/>
        <c:majorTickMark val="out"/>
        <c:minorTickMark val="none"/>
        <c:tickLblPos val="nextTo"/>
        <c:spPr>
          <a:noFill/>
          <a:ln>
            <a:solidFill>
              <a:schemeClr val="bg1">
                <a:lumMod val="75000"/>
              </a:schemeClr>
            </a:solidFill>
          </a:ln>
          <a:effectLst/>
        </c:spPr>
        <c:txPr>
          <a:bodyPr rot="-60000000" spcFirstLastPara="1" vertOverflow="ellipsis" vert="horz" wrap="square" anchor="ctr" anchorCtr="1"/>
          <a:lstStyle/>
          <a:p>
            <a:pPr>
              <a:defRPr sz="800" b="0" i="0" u="none" strike="noStrike" kern="1200" baseline="0">
                <a:solidFill>
                  <a:schemeClr val="bg1">
                    <a:lumMod val="75000"/>
                  </a:schemeClr>
                </a:solidFill>
                <a:latin typeface="+mn-lt"/>
                <a:ea typeface="+mn-ea"/>
                <a:cs typeface="+mn-cs"/>
              </a:defRPr>
            </a:pPr>
            <a:endParaRPr lang="en-VN"/>
          </a:p>
        </c:txPr>
        <c:crossAx val="1863535615"/>
        <c:crosses val="autoZero"/>
        <c:crossBetween val="between"/>
        <c:majorUnit val="0.2"/>
      </c:valAx>
      <c:spPr>
        <a:noFill/>
        <a:ln>
          <a:noFill/>
        </a:ln>
        <a:effectLst/>
      </c:spPr>
    </c:plotArea>
    <c:plotVisOnly val="1"/>
    <c:dispBlanksAs val="zero"/>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noFill/>
      <a:round/>
    </a:ln>
    <a:effectLst/>
  </c:spPr>
  <c:txPr>
    <a:bodyPr/>
    <a:lstStyle/>
    <a:p>
      <a:pPr>
        <a:defRPr/>
      </a:pPr>
      <a:endParaRPr lang="en-VN"/>
    </a:p>
  </c:txPr>
  <c:printSettings>
    <c:headerFooter/>
    <c:pageMargins b="0.75" l="0.7" r="0.7" t="0.75" header="0.3" footer="0.3"/>
    <c:pageSetup/>
  </c:printSettings>
  <c:userShapes r:id="rId3"/>
</c:chartSpace>
</file>

<file path=xl/charts/chart1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200" b="1" i="0" u="none" strike="noStrike" kern="1200" spc="0" baseline="0">
                <a:solidFill>
                  <a:schemeClr val="tx1">
                    <a:lumMod val="65000"/>
                    <a:lumOff val="35000"/>
                  </a:schemeClr>
                </a:solidFill>
                <a:latin typeface="+mn-lt"/>
                <a:ea typeface="+mn-ea"/>
                <a:cs typeface="+mn-cs"/>
              </a:defRPr>
            </a:pPr>
            <a:r>
              <a:rPr lang="en-US" sz="1200" b="1">
                <a:solidFill>
                  <a:schemeClr val="tx1">
                    <a:lumMod val="65000"/>
                    <a:lumOff val="35000"/>
                  </a:schemeClr>
                </a:solidFill>
              </a:rPr>
              <a:t> Current Assets </a:t>
            </a:r>
          </a:p>
        </c:rich>
      </c:tx>
      <c:layout>
        <c:manualLayout>
          <c:xMode val="edge"/>
          <c:yMode val="edge"/>
          <c:x val="1.7196806486170509E-2"/>
          <c:y val="9.8873984423775638E-3"/>
        </c:manualLayout>
      </c:layout>
      <c:overlay val="0"/>
      <c:spPr>
        <a:noFill/>
        <a:ln>
          <a:noFill/>
        </a:ln>
        <a:effectLst/>
      </c:spPr>
      <c:txPr>
        <a:bodyPr rot="0" spcFirstLastPara="1" vertOverflow="ellipsis" vert="horz" wrap="square" anchor="ctr" anchorCtr="1"/>
        <a:lstStyle/>
        <a:p>
          <a:pPr>
            <a:defRPr sz="1200" b="1" i="0" u="none" strike="noStrike" kern="1200" spc="0" baseline="0">
              <a:solidFill>
                <a:schemeClr val="tx1">
                  <a:lumMod val="65000"/>
                  <a:lumOff val="35000"/>
                </a:schemeClr>
              </a:solidFill>
              <a:latin typeface="+mn-lt"/>
              <a:ea typeface="+mn-ea"/>
              <a:cs typeface="+mn-cs"/>
            </a:defRPr>
          </a:pPr>
          <a:endParaRPr lang="en-VN"/>
        </a:p>
      </c:txPr>
    </c:title>
    <c:autoTitleDeleted val="0"/>
    <c:plotArea>
      <c:layout>
        <c:manualLayout>
          <c:layoutTarget val="inner"/>
          <c:xMode val="edge"/>
          <c:yMode val="edge"/>
          <c:x val="0.36652873663689023"/>
          <c:y val="0.16393157270271161"/>
          <c:w val="0.53838308805799928"/>
          <c:h val="0.7320772655433061"/>
        </c:manualLayout>
      </c:layout>
      <c:lineChart>
        <c:grouping val="standard"/>
        <c:varyColors val="0"/>
        <c:ser>
          <c:idx val="5"/>
          <c:order val="0"/>
          <c:tx>
            <c:strRef>
              <c:f>'Balance Sheet'!$AO$18</c:f>
              <c:strCache>
                <c:ptCount val="1"/>
                <c:pt idx="0">
                  <c:v>Accounts receivable</c:v>
                </c:pt>
              </c:strCache>
            </c:strRef>
          </c:tx>
          <c:spPr>
            <a:ln w="28575" cap="rnd">
              <a:solidFill>
                <a:schemeClr val="accent1">
                  <a:lumMod val="60000"/>
                  <a:lumOff val="40000"/>
                </a:schemeClr>
              </a:solidFill>
              <a:round/>
            </a:ln>
            <a:effectLst/>
          </c:spPr>
          <c:marker>
            <c:symbol val="circle"/>
            <c:size val="5"/>
            <c:spPr>
              <a:solidFill>
                <a:schemeClr val="accent1">
                  <a:lumMod val="60000"/>
                  <a:lumOff val="40000"/>
                </a:schemeClr>
              </a:solidFill>
              <a:ln w="9525">
                <a:solidFill>
                  <a:schemeClr val="accent1">
                    <a:lumMod val="60000"/>
                    <a:lumOff val="40000"/>
                  </a:schemeClr>
                </a:solidFill>
              </a:ln>
              <a:effectLst/>
            </c:spPr>
          </c:marker>
          <c:dPt>
            <c:idx val="1"/>
            <c:marker>
              <c:symbol val="none"/>
            </c:marker>
            <c:bubble3D val="0"/>
            <c:extLst>
              <c:ext xmlns:c16="http://schemas.microsoft.com/office/drawing/2014/chart" uri="{C3380CC4-5D6E-409C-BE32-E72D297353CC}">
                <c16:uniqueId val="{00000000-0056-944C-84A2-3AC12AB7357A}"/>
              </c:ext>
            </c:extLst>
          </c:dPt>
          <c:dLbls>
            <c:dLbl>
              <c:idx val="0"/>
              <c:layout>
                <c:manualLayout>
                  <c:x val="-0.303967867368026"/>
                  <c:y val="1.6350491742162513E-7"/>
                </c:manualLayout>
              </c:layout>
              <c:tx>
                <c:rich>
                  <a:bodyPr/>
                  <a:lstStyle/>
                  <a:p>
                    <a:fld id="{7D5030AE-3A84-4243-AC86-94849C794EF7}" type="SERIESNAME">
                      <a:rPr lang="en-US" b="1">
                        <a:solidFill>
                          <a:schemeClr val="accent1">
                            <a:lumMod val="60000"/>
                            <a:lumOff val="40000"/>
                          </a:schemeClr>
                        </a:solidFill>
                      </a:rPr>
                      <a:pPr/>
                      <a:t>[SERIES NAME]</a:t>
                    </a:fld>
                    <a:r>
                      <a:rPr lang="en-US" b="1" baseline="0">
                        <a:solidFill>
                          <a:schemeClr val="accent1">
                            <a:lumMod val="60000"/>
                            <a:lumOff val="40000"/>
                          </a:schemeClr>
                        </a:solidFill>
                      </a:rPr>
                      <a:t>  </a:t>
                    </a:r>
                    <a:fld id="{34367699-4BF2-9B4D-B0B6-57EB23B119DC}" type="VALUE">
                      <a:rPr lang="en-US" b="1" baseline="0">
                        <a:solidFill>
                          <a:schemeClr val="accent1">
                            <a:lumMod val="60000"/>
                            <a:lumOff val="40000"/>
                          </a:schemeClr>
                        </a:solidFill>
                      </a:rPr>
                      <a:pPr/>
                      <a:t>[VALUE]</a:t>
                    </a:fld>
                    <a:endParaRPr lang="en-US" b="1" baseline="0">
                      <a:solidFill>
                        <a:schemeClr val="accent1">
                          <a:lumMod val="60000"/>
                          <a:lumOff val="40000"/>
                        </a:schemeClr>
                      </a:solidFill>
                    </a:endParaRPr>
                  </a:p>
                </c:rich>
              </c:tx>
              <c:dLblPos val="r"/>
              <c:showLegendKey val="0"/>
              <c:showVal val="1"/>
              <c:showCatName val="0"/>
              <c:showSerName val="1"/>
              <c:showPercent val="0"/>
              <c:showBubbleSize val="0"/>
              <c:extLst>
                <c:ext xmlns:c15="http://schemas.microsoft.com/office/drawing/2012/chart" uri="{CE6537A1-D6FC-4f65-9D91-7224C49458BB}">
                  <c15:layout>
                    <c:manualLayout>
                      <c:w val="0.31113311642969332"/>
                      <c:h val="0.10985915492957744"/>
                    </c:manualLayout>
                  </c15:layout>
                  <c15:dlblFieldTable/>
                  <c15:showDataLabelsRange val="0"/>
                </c:ext>
                <c:ext xmlns:c16="http://schemas.microsoft.com/office/drawing/2014/chart" uri="{C3380CC4-5D6E-409C-BE32-E72D297353CC}">
                  <c16:uniqueId val="{00000001-0056-944C-84A2-3AC12AB7357A}"/>
                </c:ext>
              </c:extLst>
            </c:dLbl>
            <c:dLbl>
              <c:idx val="1"/>
              <c:delete val="1"/>
              <c:extLst>
                <c:ext xmlns:c15="http://schemas.microsoft.com/office/drawing/2012/chart" uri="{CE6537A1-D6FC-4f65-9D91-7224C49458BB}"/>
                <c:ext xmlns:c16="http://schemas.microsoft.com/office/drawing/2014/chart" uri="{C3380CC4-5D6E-409C-BE32-E72D297353CC}">
                  <c16:uniqueId val="{00000000-0056-944C-84A2-3AC12AB7357A}"/>
                </c:ext>
              </c:extLst>
            </c:dLbl>
            <c:dLbl>
              <c:idx val="2"/>
              <c:layout>
                <c:manualLayout>
                  <c:x val="1.6141010302846376E-16"/>
                  <c:y val="-5.1244790102085123E-3"/>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2-0056-944C-84A2-3AC12AB7357A}"/>
                </c:ext>
              </c:extLst>
            </c:dLbl>
            <c:spPr>
              <a:noFill/>
              <a:ln>
                <a:noFill/>
              </a:ln>
              <a:effectLst/>
            </c:spPr>
            <c:txPr>
              <a:bodyPr rot="0" spcFirstLastPara="1" vertOverflow="ellipsis" vert="horz" wrap="square" lIns="38100" tIns="19050" rIns="38100" bIns="19050" anchor="ctr" anchorCtr="1">
                <a:spAutoFit/>
              </a:bodyPr>
              <a:lstStyle/>
              <a:p>
                <a:pPr>
                  <a:defRPr sz="800" b="1" i="0" u="none" strike="noStrike" kern="1200" baseline="0">
                    <a:solidFill>
                      <a:schemeClr val="accent1">
                        <a:lumMod val="60000"/>
                        <a:lumOff val="40000"/>
                      </a:schemeClr>
                    </a:solidFill>
                    <a:latin typeface="Arial" panose="020B0604020202020204" pitchFamily="34" charset="0"/>
                    <a:ea typeface="+mn-ea"/>
                    <a:cs typeface="Arial" panose="020B0604020202020204" pitchFamily="34" charset="0"/>
                  </a:defRPr>
                </a:pPr>
                <a:endParaRPr lang="en-VN"/>
              </a:p>
            </c:txPr>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numRef>
              <c:f>'Balance Sheet'!$AL$19:$AL$21</c:f>
              <c:numCache>
                <c:formatCode>General</c:formatCode>
                <c:ptCount val="3"/>
                <c:pt idx="0">
                  <c:v>2020</c:v>
                </c:pt>
                <c:pt idx="1">
                  <c:v>2021</c:v>
                </c:pt>
                <c:pt idx="2">
                  <c:v>2022</c:v>
                </c:pt>
              </c:numCache>
            </c:numRef>
          </c:cat>
          <c:val>
            <c:numRef>
              <c:f>'Balance Sheet'!$AO$19:$AO$21</c:f>
              <c:numCache>
                <c:formatCode>0%</c:formatCode>
                <c:ptCount val="3"/>
                <c:pt idx="0">
                  <c:v>4.6572303684118944E-2</c:v>
                </c:pt>
                <c:pt idx="1">
                  <c:v>4.2991666323077778E-2</c:v>
                </c:pt>
                <c:pt idx="2">
                  <c:v>5.8078710781380535E-2</c:v>
                </c:pt>
              </c:numCache>
            </c:numRef>
          </c:val>
          <c:smooth val="0"/>
          <c:extLst>
            <c:ext xmlns:c16="http://schemas.microsoft.com/office/drawing/2014/chart" uri="{C3380CC4-5D6E-409C-BE32-E72D297353CC}">
              <c16:uniqueId val="{00000003-0056-944C-84A2-3AC12AB7357A}"/>
            </c:ext>
          </c:extLst>
        </c:ser>
        <c:ser>
          <c:idx val="3"/>
          <c:order val="1"/>
          <c:tx>
            <c:strRef>
              <c:f>'Balance Sheet'!$AM$18</c:f>
              <c:strCache>
                <c:ptCount val="1"/>
                <c:pt idx="0">
                  <c:v>Cash and cash equivalents</c:v>
                </c:pt>
              </c:strCache>
            </c:strRef>
          </c:tx>
          <c:spPr>
            <a:ln w="28575" cap="rnd">
              <a:solidFill>
                <a:srgbClr val="FF0000"/>
              </a:solidFill>
              <a:round/>
            </a:ln>
            <a:effectLst/>
          </c:spPr>
          <c:marker>
            <c:symbol val="circle"/>
            <c:size val="5"/>
            <c:spPr>
              <a:solidFill>
                <a:srgbClr val="FF0000"/>
              </a:solidFill>
              <a:ln w="9525">
                <a:solidFill>
                  <a:srgbClr val="FF0000"/>
                </a:solidFill>
              </a:ln>
              <a:effectLst/>
            </c:spPr>
          </c:marker>
          <c:dPt>
            <c:idx val="0"/>
            <c:marker>
              <c:symbol val="circle"/>
              <c:size val="5"/>
              <c:spPr>
                <a:solidFill>
                  <a:srgbClr val="FF0000"/>
                </a:solidFill>
                <a:ln w="9525">
                  <a:solidFill>
                    <a:srgbClr val="FF0000"/>
                  </a:solidFill>
                </a:ln>
                <a:effectLst/>
              </c:spPr>
            </c:marker>
            <c:bubble3D val="0"/>
            <c:extLst>
              <c:ext xmlns:c16="http://schemas.microsoft.com/office/drawing/2014/chart" uri="{C3380CC4-5D6E-409C-BE32-E72D297353CC}">
                <c16:uniqueId val="{00000004-0056-944C-84A2-3AC12AB7357A}"/>
              </c:ext>
            </c:extLst>
          </c:dPt>
          <c:dPt>
            <c:idx val="1"/>
            <c:marker>
              <c:symbol val="none"/>
            </c:marker>
            <c:bubble3D val="0"/>
            <c:extLst>
              <c:ext xmlns:c16="http://schemas.microsoft.com/office/drawing/2014/chart" uri="{C3380CC4-5D6E-409C-BE32-E72D297353CC}">
                <c16:uniqueId val="{00000005-0056-944C-84A2-3AC12AB7357A}"/>
              </c:ext>
            </c:extLst>
          </c:dPt>
          <c:dPt>
            <c:idx val="2"/>
            <c:marker>
              <c:symbol val="circle"/>
              <c:size val="5"/>
              <c:spPr>
                <a:solidFill>
                  <a:srgbClr val="FF0000"/>
                </a:solidFill>
                <a:ln w="9525">
                  <a:solidFill>
                    <a:srgbClr val="FF0000"/>
                  </a:solidFill>
                </a:ln>
                <a:effectLst/>
              </c:spPr>
            </c:marker>
            <c:bubble3D val="0"/>
            <c:extLst>
              <c:ext xmlns:c16="http://schemas.microsoft.com/office/drawing/2014/chart" uri="{C3380CC4-5D6E-409C-BE32-E72D297353CC}">
                <c16:uniqueId val="{00000006-0056-944C-84A2-3AC12AB7357A}"/>
              </c:ext>
            </c:extLst>
          </c:dPt>
          <c:dLbls>
            <c:dLbl>
              <c:idx val="0"/>
              <c:layout>
                <c:manualLayout>
                  <c:x val="-0.35235767935087797"/>
                  <c:y val="1.6350491757390095E-7"/>
                </c:manualLayout>
              </c:layout>
              <c:tx>
                <c:rich>
                  <a:bodyPr/>
                  <a:lstStyle/>
                  <a:p>
                    <a:fld id="{519C4E08-2CE5-3543-B13B-08ED8885E681}" type="SERIESNAME">
                      <a:rPr lang="en-US"/>
                      <a:pPr/>
                      <a:t>[SERIES NAME]</a:t>
                    </a:fld>
                    <a:r>
                      <a:rPr lang="en-US" baseline="0"/>
                      <a:t>  </a:t>
                    </a:r>
                    <a:fld id="{139FA4F5-8DAF-4646-94E2-BA715E8DF095}" type="VALUE">
                      <a:rPr lang="en-US" baseline="0"/>
                      <a:pPr/>
                      <a:t>[VALUE]</a:t>
                    </a:fld>
                    <a:endParaRPr lang="en-US" baseline="0"/>
                  </a:p>
                </c:rich>
              </c:tx>
              <c:dLblPos val="r"/>
              <c:showLegendKey val="0"/>
              <c:showVal val="1"/>
              <c:showCatName val="0"/>
              <c:showSerName val="1"/>
              <c:showPercent val="0"/>
              <c:showBubbleSize val="0"/>
              <c:extLst>
                <c:ext xmlns:c15="http://schemas.microsoft.com/office/drawing/2012/chart" uri="{CE6537A1-D6FC-4f65-9D91-7224C49458BB}">
                  <c15:layout>
                    <c:manualLayout>
                      <c:w val="0.34573567291556384"/>
                      <c:h val="0.10985915492957744"/>
                    </c:manualLayout>
                  </c15:layout>
                  <c15:dlblFieldTable/>
                  <c15:showDataLabelsRange val="0"/>
                </c:ext>
                <c:ext xmlns:c16="http://schemas.microsoft.com/office/drawing/2014/chart" uri="{C3380CC4-5D6E-409C-BE32-E72D297353CC}">
                  <c16:uniqueId val="{00000004-0056-944C-84A2-3AC12AB7357A}"/>
                </c:ext>
              </c:extLst>
            </c:dLbl>
            <c:dLbl>
              <c:idx val="1"/>
              <c:delete val="1"/>
              <c:extLst>
                <c:ext xmlns:c15="http://schemas.microsoft.com/office/drawing/2012/chart" uri="{CE6537A1-D6FC-4f65-9D91-7224C49458BB}"/>
                <c:ext xmlns:c16="http://schemas.microsoft.com/office/drawing/2014/chart" uri="{C3380CC4-5D6E-409C-BE32-E72D297353CC}">
                  <c16:uniqueId val="{00000005-0056-944C-84A2-3AC12AB7357A}"/>
                </c:ext>
              </c:extLst>
            </c:dLbl>
            <c:dLbl>
              <c:idx val="2"/>
              <c:layout>
                <c:manualLayout>
                  <c:x val="1.6141010302846376E-16"/>
                  <c:y val="1.2481151332158161E-2"/>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6-0056-944C-84A2-3AC12AB7357A}"/>
                </c:ext>
              </c:extLst>
            </c:dLbl>
            <c:spPr>
              <a:noFill/>
              <a:ln>
                <a:noFill/>
              </a:ln>
              <a:effectLst/>
            </c:spPr>
            <c:txPr>
              <a:bodyPr rot="0" spcFirstLastPara="1" vertOverflow="ellipsis" vert="horz" wrap="square" lIns="38100" tIns="19050" rIns="38100" bIns="19050" anchor="ctr" anchorCtr="1">
                <a:spAutoFit/>
              </a:bodyPr>
              <a:lstStyle/>
              <a:p>
                <a:pPr>
                  <a:defRPr sz="800" b="1" i="0" u="none" strike="noStrike" kern="1200" baseline="0">
                    <a:solidFill>
                      <a:srgbClr val="FF0000"/>
                    </a:solidFill>
                    <a:latin typeface="Arial" panose="020B0604020202020204" pitchFamily="34" charset="0"/>
                    <a:ea typeface="+mn-ea"/>
                    <a:cs typeface="Arial" panose="020B0604020202020204" pitchFamily="34" charset="0"/>
                  </a:defRPr>
                </a:pPr>
                <a:endParaRPr lang="en-VN"/>
              </a:p>
            </c:txPr>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numRef>
              <c:f>'Balance Sheet'!$AL$19:$AL$21</c:f>
              <c:numCache>
                <c:formatCode>General</c:formatCode>
                <c:ptCount val="3"/>
                <c:pt idx="0">
                  <c:v>2020</c:v>
                </c:pt>
                <c:pt idx="1">
                  <c:v>2021</c:v>
                </c:pt>
                <c:pt idx="2">
                  <c:v>2022</c:v>
                </c:pt>
              </c:numCache>
            </c:numRef>
          </c:cat>
          <c:val>
            <c:numRef>
              <c:f>'Balance Sheet'!$AM$19:$AM$21</c:f>
              <c:numCache>
                <c:formatCode>0%</c:formatCode>
                <c:ptCount val="3"/>
                <c:pt idx="0">
                  <c:v>0.10414379070441161</c:v>
                </c:pt>
                <c:pt idx="1">
                  <c:v>0.12607622653558045</c:v>
                </c:pt>
                <c:pt idx="2">
                  <c:v>4.8871714744320109E-2</c:v>
                </c:pt>
              </c:numCache>
            </c:numRef>
          </c:val>
          <c:smooth val="0"/>
          <c:extLst>
            <c:ext xmlns:c16="http://schemas.microsoft.com/office/drawing/2014/chart" uri="{C3380CC4-5D6E-409C-BE32-E72D297353CC}">
              <c16:uniqueId val="{00000007-0056-944C-84A2-3AC12AB7357A}"/>
            </c:ext>
          </c:extLst>
        </c:ser>
        <c:ser>
          <c:idx val="4"/>
          <c:order val="2"/>
          <c:tx>
            <c:strRef>
              <c:f>'Balance Sheet'!$AN$18</c:f>
              <c:strCache>
                <c:ptCount val="1"/>
                <c:pt idx="0">
                  <c:v>Short-term investments</c:v>
                </c:pt>
              </c:strCache>
            </c:strRef>
          </c:tx>
          <c:spPr>
            <a:ln w="28575" cap="rnd">
              <a:solidFill>
                <a:schemeClr val="accent6">
                  <a:lumMod val="75000"/>
                </a:schemeClr>
              </a:solidFill>
              <a:round/>
            </a:ln>
            <a:effectLst/>
          </c:spPr>
          <c:marker>
            <c:symbol val="circle"/>
            <c:size val="5"/>
            <c:spPr>
              <a:solidFill>
                <a:schemeClr val="accent6">
                  <a:lumMod val="75000"/>
                </a:schemeClr>
              </a:solidFill>
              <a:ln w="9525">
                <a:solidFill>
                  <a:schemeClr val="accent6">
                    <a:lumMod val="75000"/>
                  </a:schemeClr>
                </a:solidFill>
              </a:ln>
              <a:effectLst/>
            </c:spPr>
          </c:marker>
          <c:dPt>
            <c:idx val="1"/>
            <c:marker>
              <c:symbol val="none"/>
            </c:marker>
            <c:bubble3D val="0"/>
            <c:extLst>
              <c:ext xmlns:c16="http://schemas.microsoft.com/office/drawing/2014/chart" uri="{C3380CC4-5D6E-409C-BE32-E72D297353CC}">
                <c16:uniqueId val="{00000008-0056-944C-84A2-3AC12AB7357A}"/>
              </c:ext>
            </c:extLst>
          </c:dPt>
          <c:dLbls>
            <c:dLbl>
              <c:idx val="0"/>
              <c:layout>
                <c:manualLayout>
                  <c:x val="-0.3186815269886944"/>
                  <c:y val="-4.1580935588218749E-3"/>
                </c:manualLayout>
              </c:layout>
              <c:tx>
                <c:rich>
                  <a:bodyPr/>
                  <a:lstStyle/>
                  <a:p>
                    <a:fld id="{B56E45E0-CC39-7A48-A3AB-EB74060DDF50}" type="SERIESNAME">
                      <a:rPr lang="en-US"/>
                      <a:pPr/>
                      <a:t>[SERIES NAME]</a:t>
                    </a:fld>
                    <a:r>
                      <a:rPr lang="en-US" baseline="0"/>
                      <a:t>  </a:t>
                    </a:r>
                    <a:fld id="{EFBE9A7D-C6A6-BB49-B24B-9EB40AC2DADD}" type="VALUE">
                      <a:rPr lang="en-US" baseline="0"/>
                      <a:pPr/>
                      <a:t>[VALUE]</a:t>
                    </a:fld>
                    <a:endParaRPr lang="en-US" baseline="0"/>
                  </a:p>
                </c:rich>
              </c:tx>
              <c:dLblPos val="r"/>
              <c:showLegendKey val="0"/>
              <c:showVal val="1"/>
              <c:showCatName val="0"/>
              <c:showSerName val="1"/>
              <c:showPercent val="0"/>
              <c:showBubbleSize val="0"/>
              <c:extLst>
                <c:ext xmlns:c15="http://schemas.microsoft.com/office/drawing/2012/chart" uri="{CE6537A1-D6FC-4f65-9D91-7224C49458BB}">
                  <c15:layout>
                    <c:manualLayout>
                      <c:w val="0.31426922017822234"/>
                      <c:h val="0.10985915492957744"/>
                    </c:manualLayout>
                  </c15:layout>
                  <c15:dlblFieldTable/>
                  <c15:showDataLabelsRange val="0"/>
                </c:ext>
                <c:ext xmlns:c16="http://schemas.microsoft.com/office/drawing/2014/chart" uri="{C3380CC4-5D6E-409C-BE32-E72D297353CC}">
                  <c16:uniqueId val="{00000009-0056-944C-84A2-3AC12AB7357A}"/>
                </c:ext>
              </c:extLst>
            </c:dLbl>
            <c:dLbl>
              <c:idx val="1"/>
              <c:delete val="1"/>
              <c:extLst>
                <c:ext xmlns:c15="http://schemas.microsoft.com/office/drawing/2012/chart" uri="{CE6537A1-D6FC-4f65-9D91-7224C49458BB}"/>
                <c:ext xmlns:c16="http://schemas.microsoft.com/office/drawing/2014/chart" uri="{C3380CC4-5D6E-409C-BE32-E72D297353CC}">
                  <c16:uniqueId val="{00000008-0056-944C-84A2-3AC12AB7357A}"/>
                </c:ext>
              </c:extLst>
            </c:dLbl>
            <c:dLbl>
              <c:idx val="2"/>
              <c:spPr>
                <a:solidFill>
                  <a:schemeClr val="bg1"/>
                </a:solidFill>
                <a:ln>
                  <a:noFill/>
                </a:ln>
                <a:effectLst/>
              </c:spPr>
              <c:txPr>
                <a:bodyPr rot="0" spcFirstLastPara="1" vertOverflow="ellipsis" vert="horz" wrap="square" lIns="38100" tIns="19050" rIns="38100" bIns="19050" anchor="ctr" anchorCtr="1">
                  <a:spAutoFit/>
                </a:bodyPr>
                <a:lstStyle/>
                <a:p>
                  <a:pPr>
                    <a:defRPr sz="800" b="1" i="0" u="none" strike="noStrike" kern="1200" baseline="0">
                      <a:solidFill>
                        <a:schemeClr val="accent6">
                          <a:lumMod val="75000"/>
                        </a:schemeClr>
                      </a:solidFill>
                      <a:latin typeface="Arial" panose="020B0604020202020204" pitchFamily="34" charset="0"/>
                      <a:ea typeface="+mn-ea"/>
                      <a:cs typeface="Arial" panose="020B0604020202020204" pitchFamily="34" charset="0"/>
                    </a:defRPr>
                  </a:pPr>
                  <a:endParaRPr lang="en-VN"/>
                </a:p>
              </c:txPr>
              <c:showLegendKey val="0"/>
              <c:showVal val="1"/>
              <c:showCatName val="0"/>
              <c:showSerName val="0"/>
              <c:showPercent val="0"/>
              <c:showBubbleSize val="0"/>
              <c:extLst>
                <c:ext xmlns:c16="http://schemas.microsoft.com/office/drawing/2014/chart" uri="{C3380CC4-5D6E-409C-BE32-E72D297353CC}">
                  <c16:uniqueId val="{0000000A-0056-944C-84A2-3AC12AB7357A}"/>
                </c:ext>
              </c:extLst>
            </c:dLbl>
            <c:spPr>
              <a:noFill/>
              <a:ln>
                <a:noFill/>
              </a:ln>
              <a:effectLst/>
            </c:spPr>
            <c:txPr>
              <a:bodyPr rot="0" spcFirstLastPara="1" vertOverflow="ellipsis" vert="horz" wrap="square" lIns="38100" tIns="19050" rIns="38100" bIns="19050" anchor="ctr" anchorCtr="1">
                <a:spAutoFit/>
              </a:bodyPr>
              <a:lstStyle/>
              <a:p>
                <a:pPr>
                  <a:defRPr sz="800" b="1" i="0" u="none" strike="noStrike" kern="1200" baseline="0">
                    <a:solidFill>
                      <a:schemeClr val="accent6">
                        <a:lumMod val="75000"/>
                      </a:schemeClr>
                    </a:solidFill>
                    <a:latin typeface="Arial" panose="020B0604020202020204" pitchFamily="34" charset="0"/>
                    <a:ea typeface="+mn-ea"/>
                    <a:cs typeface="Arial" panose="020B0604020202020204" pitchFamily="34" charset="0"/>
                  </a:defRPr>
                </a:pPr>
                <a:endParaRPr lang="en-VN"/>
              </a:p>
            </c:txPr>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numRef>
              <c:f>'Balance Sheet'!$AL$19:$AL$21</c:f>
              <c:numCache>
                <c:formatCode>General</c:formatCode>
                <c:ptCount val="3"/>
                <c:pt idx="0">
                  <c:v>2020</c:v>
                </c:pt>
                <c:pt idx="1">
                  <c:v>2021</c:v>
                </c:pt>
                <c:pt idx="2">
                  <c:v>2022</c:v>
                </c:pt>
              </c:numCache>
            </c:numRef>
          </c:cat>
          <c:val>
            <c:numRef>
              <c:f>'Balance Sheet'!$AN$19:$AN$21</c:f>
              <c:numCache>
                <c:formatCode>0%</c:formatCode>
                <c:ptCount val="3"/>
                <c:pt idx="0">
                  <c:v>6.1796852214014313E-2</c:v>
                </c:pt>
                <c:pt idx="1">
                  <c:v>0.10231440002438991</c:v>
                </c:pt>
                <c:pt idx="2">
                  <c:v>0.15421473308800943</c:v>
                </c:pt>
              </c:numCache>
            </c:numRef>
          </c:val>
          <c:smooth val="0"/>
          <c:extLst>
            <c:ext xmlns:c16="http://schemas.microsoft.com/office/drawing/2014/chart" uri="{C3380CC4-5D6E-409C-BE32-E72D297353CC}">
              <c16:uniqueId val="{0000000B-0056-944C-84A2-3AC12AB7357A}"/>
            </c:ext>
          </c:extLst>
        </c:ser>
        <c:ser>
          <c:idx val="6"/>
          <c:order val="3"/>
          <c:tx>
            <c:strRef>
              <c:f>'Balance Sheet'!$AP$18</c:f>
              <c:strCache>
                <c:ptCount val="1"/>
                <c:pt idx="0">
                  <c:v>Inventories</c:v>
                </c:pt>
              </c:strCache>
            </c:strRef>
          </c:tx>
          <c:spPr>
            <a:ln w="28575" cap="rnd">
              <a:solidFill>
                <a:schemeClr val="accent1">
                  <a:lumMod val="60000"/>
                  <a:lumOff val="40000"/>
                </a:schemeClr>
              </a:solidFill>
              <a:round/>
            </a:ln>
            <a:effectLst/>
          </c:spPr>
          <c:marker>
            <c:symbol val="circle"/>
            <c:size val="5"/>
            <c:spPr>
              <a:solidFill>
                <a:schemeClr val="accent1">
                  <a:lumMod val="60000"/>
                  <a:lumOff val="40000"/>
                </a:schemeClr>
              </a:solidFill>
              <a:ln w="9525">
                <a:solidFill>
                  <a:schemeClr val="accent1">
                    <a:lumMod val="60000"/>
                    <a:lumOff val="40000"/>
                  </a:schemeClr>
                </a:solidFill>
              </a:ln>
              <a:effectLst/>
            </c:spPr>
          </c:marker>
          <c:dPt>
            <c:idx val="1"/>
            <c:marker>
              <c:symbol val="circle"/>
              <c:size val="5"/>
              <c:spPr>
                <a:solidFill>
                  <a:schemeClr val="accent1">
                    <a:lumMod val="60000"/>
                    <a:lumOff val="40000"/>
                  </a:schemeClr>
                </a:solidFill>
                <a:ln w="9525">
                  <a:solidFill>
                    <a:schemeClr val="accent1">
                      <a:lumMod val="60000"/>
                      <a:lumOff val="40000"/>
                    </a:schemeClr>
                  </a:solidFill>
                </a:ln>
                <a:effectLst/>
              </c:spPr>
            </c:marker>
            <c:bubble3D val="0"/>
            <c:extLst>
              <c:ext xmlns:c16="http://schemas.microsoft.com/office/drawing/2014/chart" uri="{C3380CC4-5D6E-409C-BE32-E72D297353CC}">
                <c16:uniqueId val="{0000000C-0056-944C-84A2-3AC12AB7357A}"/>
              </c:ext>
            </c:extLst>
          </c:dPt>
          <c:dLbls>
            <c:dLbl>
              <c:idx val="0"/>
              <c:layout>
                <c:manualLayout>
                  <c:x val="-0.18585634121582903"/>
                  <c:y val="-3.8068955199304258E-17"/>
                </c:manualLayout>
              </c:layout>
              <c:tx>
                <c:rich>
                  <a:bodyPr/>
                  <a:lstStyle/>
                  <a:p>
                    <a:fld id="{33851F70-00B6-1048-82DD-91B032316A8A}" type="SERIESNAME">
                      <a:rPr lang="en-US"/>
                      <a:pPr/>
                      <a:t>[SERIES NAME]</a:t>
                    </a:fld>
                    <a:r>
                      <a:rPr lang="en-US" baseline="0"/>
                      <a:t>  </a:t>
                    </a:r>
                    <a:fld id="{EFD3DA65-8D44-6C47-A849-D8E314A5FC0A}" type="VALUE">
                      <a:rPr lang="en-US" baseline="0"/>
                      <a:pPr/>
                      <a:t>[VALUE]</a:t>
                    </a:fld>
                    <a:endParaRPr lang="en-US" baseline="0"/>
                  </a:p>
                </c:rich>
              </c:tx>
              <c:dLblPos val="r"/>
              <c:showLegendKey val="0"/>
              <c:showVal val="1"/>
              <c:showCatName val="0"/>
              <c:showSerName val="1"/>
              <c:showPercent val="0"/>
              <c:showBubbleSize val="0"/>
              <c:extLst>
                <c:ext xmlns:c15="http://schemas.microsoft.com/office/drawing/2012/chart" uri="{CE6537A1-D6FC-4f65-9D91-7224C49458BB}">
                  <c15:dlblFieldTable/>
                  <c15:showDataLabelsRange val="0"/>
                </c:ext>
                <c:ext xmlns:c16="http://schemas.microsoft.com/office/drawing/2014/chart" uri="{C3380CC4-5D6E-409C-BE32-E72D297353CC}">
                  <c16:uniqueId val="{0000000D-0056-944C-84A2-3AC12AB7357A}"/>
                </c:ext>
              </c:extLst>
            </c:dLbl>
            <c:dLbl>
              <c:idx val="1"/>
              <c:dLblPos val="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C-0056-944C-84A2-3AC12AB7357A}"/>
                </c:ext>
              </c:extLst>
            </c:dLbl>
            <c:spPr>
              <a:noFill/>
              <a:ln>
                <a:noFill/>
              </a:ln>
              <a:effectLst/>
            </c:spPr>
            <c:txPr>
              <a:bodyPr rot="0" spcFirstLastPara="1" vertOverflow="ellipsis" vert="horz" wrap="square" lIns="38100" tIns="19050" rIns="38100" bIns="19050" anchor="ctr" anchorCtr="1">
                <a:spAutoFit/>
              </a:bodyPr>
              <a:lstStyle/>
              <a:p>
                <a:pPr>
                  <a:defRPr sz="800" b="1" i="0" u="none" strike="noStrike" kern="1200" baseline="0">
                    <a:solidFill>
                      <a:schemeClr val="accent1">
                        <a:lumMod val="60000"/>
                        <a:lumOff val="40000"/>
                      </a:schemeClr>
                    </a:solidFill>
                    <a:latin typeface="Arial" panose="020B0604020202020204" pitchFamily="34" charset="0"/>
                    <a:ea typeface="+mn-ea"/>
                    <a:cs typeface="Arial" panose="020B0604020202020204" pitchFamily="34" charset="0"/>
                  </a:defRPr>
                </a:pPr>
                <a:endParaRPr lang="en-VN"/>
              </a:p>
            </c:txPr>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numRef>
              <c:f>'Balance Sheet'!$AL$19:$AL$21</c:f>
              <c:numCache>
                <c:formatCode>General</c:formatCode>
                <c:ptCount val="3"/>
                <c:pt idx="0">
                  <c:v>2020</c:v>
                </c:pt>
                <c:pt idx="1">
                  <c:v>2021</c:v>
                </c:pt>
                <c:pt idx="2">
                  <c:v>2022</c:v>
                </c:pt>
              </c:numCache>
            </c:numRef>
          </c:cat>
          <c:val>
            <c:numRef>
              <c:f>'Balance Sheet'!$AP$19:$AP$21</c:f>
              <c:numCache>
                <c:formatCode>0%</c:formatCode>
                <c:ptCount val="3"/>
                <c:pt idx="0">
                  <c:v>0.19988240833477888</c:v>
                </c:pt>
                <c:pt idx="1">
                  <c:v>0.2363966543691117</c:v>
                </c:pt>
                <c:pt idx="2">
                  <c:v>0.20248924707965185</c:v>
                </c:pt>
              </c:numCache>
            </c:numRef>
          </c:val>
          <c:smooth val="0"/>
          <c:extLst>
            <c:ext xmlns:c16="http://schemas.microsoft.com/office/drawing/2014/chart" uri="{C3380CC4-5D6E-409C-BE32-E72D297353CC}">
              <c16:uniqueId val="{0000000E-0056-944C-84A2-3AC12AB7357A}"/>
            </c:ext>
          </c:extLst>
        </c:ser>
        <c:ser>
          <c:idx val="7"/>
          <c:order val="4"/>
          <c:tx>
            <c:strRef>
              <c:f>'Balance Sheet'!$AQ$18</c:f>
              <c:strCache>
                <c:ptCount val="1"/>
                <c:pt idx="0">
                  <c:v>Other current assets</c:v>
                </c:pt>
              </c:strCache>
            </c:strRef>
          </c:tx>
          <c:spPr>
            <a:ln w="28575" cap="rnd">
              <a:solidFill>
                <a:schemeClr val="accent1">
                  <a:lumMod val="60000"/>
                  <a:lumOff val="40000"/>
                </a:schemeClr>
              </a:solidFill>
              <a:round/>
            </a:ln>
            <a:effectLst/>
          </c:spPr>
          <c:marker>
            <c:symbol val="circle"/>
            <c:size val="5"/>
            <c:spPr>
              <a:solidFill>
                <a:schemeClr val="accent1">
                  <a:lumMod val="60000"/>
                  <a:lumOff val="40000"/>
                </a:schemeClr>
              </a:solidFill>
              <a:ln w="9525">
                <a:solidFill>
                  <a:schemeClr val="accent1">
                    <a:lumMod val="60000"/>
                    <a:lumOff val="40000"/>
                  </a:schemeClr>
                </a:solidFill>
              </a:ln>
              <a:effectLst/>
            </c:spPr>
          </c:marker>
          <c:dPt>
            <c:idx val="1"/>
            <c:marker>
              <c:symbol val="none"/>
            </c:marker>
            <c:bubble3D val="0"/>
            <c:extLst>
              <c:ext xmlns:c16="http://schemas.microsoft.com/office/drawing/2014/chart" uri="{C3380CC4-5D6E-409C-BE32-E72D297353CC}">
                <c16:uniqueId val="{0000000F-0056-944C-84A2-3AC12AB7357A}"/>
              </c:ext>
            </c:extLst>
          </c:dPt>
          <c:dLbls>
            <c:dLbl>
              <c:idx val="0"/>
              <c:layout>
                <c:manualLayout>
                  <c:x val="-0.28879039513113269"/>
                  <c:y val="1.6350491757390095E-7"/>
                </c:manualLayout>
              </c:layout>
              <c:tx>
                <c:rich>
                  <a:bodyPr/>
                  <a:lstStyle/>
                  <a:p>
                    <a:fld id="{FB29043A-1031-0240-B243-240F0FC76D90}" type="SERIESNAME">
                      <a:rPr lang="en-US"/>
                      <a:pPr/>
                      <a:t>[SERIES NAME]</a:t>
                    </a:fld>
                    <a:r>
                      <a:rPr lang="en-US" baseline="0"/>
                      <a:t>  </a:t>
                    </a:r>
                    <a:fld id="{998E7C1A-69E6-AD4D-8460-3E8EF81BD28A}" type="VALUE">
                      <a:rPr lang="en-US" baseline="0"/>
                      <a:pPr/>
                      <a:t>[VALUE]</a:t>
                    </a:fld>
                    <a:endParaRPr lang="en-US" baseline="0"/>
                  </a:p>
                </c:rich>
              </c:tx>
              <c:dLblPos val="r"/>
              <c:showLegendKey val="0"/>
              <c:showVal val="1"/>
              <c:showCatName val="0"/>
              <c:showSerName val="1"/>
              <c:showPercent val="0"/>
              <c:showBubbleSize val="0"/>
              <c:extLst>
                <c:ext xmlns:c15="http://schemas.microsoft.com/office/drawing/2012/chart" uri="{CE6537A1-D6FC-4f65-9D91-7224C49458BB}">
                  <c15:layout>
                    <c:manualLayout>
                      <c:w val="0.2777691891554267"/>
                      <c:h val="0.10985915492957744"/>
                    </c:manualLayout>
                  </c15:layout>
                  <c15:dlblFieldTable/>
                  <c15:showDataLabelsRange val="0"/>
                </c:ext>
                <c:ext xmlns:c16="http://schemas.microsoft.com/office/drawing/2014/chart" uri="{C3380CC4-5D6E-409C-BE32-E72D297353CC}">
                  <c16:uniqueId val="{00000010-0056-944C-84A2-3AC12AB7357A}"/>
                </c:ext>
              </c:extLst>
            </c:dLbl>
            <c:dLbl>
              <c:idx val="1"/>
              <c:delete val="1"/>
              <c:extLst>
                <c:ext xmlns:c15="http://schemas.microsoft.com/office/drawing/2012/chart" uri="{CE6537A1-D6FC-4f65-9D91-7224C49458BB}"/>
                <c:ext xmlns:c16="http://schemas.microsoft.com/office/drawing/2014/chart" uri="{C3380CC4-5D6E-409C-BE32-E72D297353CC}">
                  <c16:uniqueId val="{0000000F-0056-944C-84A2-3AC12AB7357A}"/>
                </c:ext>
              </c:extLst>
            </c:dLbl>
            <c:spPr>
              <a:noFill/>
              <a:ln>
                <a:noFill/>
              </a:ln>
              <a:effectLst/>
            </c:spPr>
            <c:txPr>
              <a:bodyPr rot="0" spcFirstLastPara="1" vertOverflow="ellipsis" vert="horz" wrap="square" lIns="38100" tIns="19050" rIns="38100" bIns="19050" anchor="ctr" anchorCtr="1">
                <a:spAutoFit/>
              </a:bodyPr>
              <a:lstStyle/>
              <a:p>
                <a:pPr>
                  <a:defRPr sz="800" b="1" i="0" u="none" strike="noStrike" kern="1200" baseline="0">
                    <a:solidFill>
                      <a:schemeClr val="accent1">
                        <a:lumMod val="60000"/>
                        <a:lumOff val="40000"/>
                      </a:schemeClr>
                    </a:solidFill>
                    <a:latin typeface="Arial" panose="020B0604020202020204" pitchFamily="34" charset="0"/>
                    <a:ea typeface="+mn-ea"/>
                    <a:cs typeface="Arial" panose="020B0604020202020204" pitchFamily="34" charset="0"/>
                  </a:defRPr>
                </a:pPr>
                <a:endParaRPr lang="en-VN"/>
              </a:p>
            </c:txPr>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numRef>
              <c:f>'Balance Sheet'!$AL$19:$AL$21</c:f>
              <c:numCache>
                <c:formatCode>General</c:formatCode>
                <c:ptCount val="3"/>
                <c:pt idx="0">
                  <c:v>2020</c:v>
                </c:pt>
                <c:pt idx="1">
                  <c:v>2021</c:v>
                </c:pt>
                <c:pt idx="2">
                  <c:v>2022</c:v>
                </c:pt>
              </c:numCache>
            </c:numRef>
          </c:cat>
          <c:val>
            <c:numRef>
              <c:f>'Balance Sheet'!$AQ$19:$AQ$21</c:f>
              <c:numCache>
                <c:formatCode>0%</c:formatCode>
                <c:ptCount val="3"/>
                <c:pt idx="0">
                  <c:v>1.9105209714922487E-2</c:v>
                </c:pt>
                <c:pt idx="1">
                  <c:v>2.0479297625848391E-2</c:v>
                </c:pt>
                <c:pt idx="2">
                  <c:v>9.0286198902254158E-3</c:v>
                </c:pt>
              </c:numCache>
            </c:numRef>
          </c:val>
          <c:smooth val="0"/>
          <c:extLst>
            <c:ext xmlns:c16="http://schemas.microsoft.com/office/drawing/2014/chart" uri="{C3380CC4-5D6E-409C-BE32-E72D297353CC}">
              <c16:uniqueId val="{00000011-0056-944C-84A2-3AC12AB7357A}"/>
            </c:ext>
          </c:extLst>
        </c:ser>
        <c:dLbls>
          <c:showLegendKey val="0"/>
          <c:showVal val="0"/>
          <c:showCatName val="0"/>
          <c:showSerName val="0"/>
          <c:showPercent val="0"/>
          <c:showBubbleSize val="0"/>
        </c:dLbls>
        <c:marker val="1"/>
        <c:smooth val="0"/>
        <c:axId val="393425504"/>
        <c:axId val="352769584"/>
      </c:lineChart>
      <c:catAx>
        <c:axId val="39342550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800" b="0" i="0" u="none" strike="noStrike" kern="1200" baseline="0">
                <a:solidFill>
                  <a:schemeClr val="bg1">
                    <a:lumMod val="75000"/>
                  </a:schemeClr>
                </a:solidFill>
                <a:latin typeface="Arial" panose="020B0604020202020204" pitchFamily="34" charset="0"/>
                <a:ea typeface="+mn-ea"/>
                <a:cs typeface="Arial" panose="020B0604020202020204" pitchFamily="34" charset="0"/>
              </a:defRPr>
            </a:pPr>
            <a:endParaRPr lang="en-VN"/>
          </a:p>
        </c:txPr>
        <c:crossAx val="352769584"/>
        <c:crosses val="autoZero"/>
        <c:auto val="1"/>
        <c:lblAlgn val="ctr"/>
        <c:lblOffset val="100"/>
        <c:noMultiLvlLbl val="0"/>
      </c:catAx>
      <c:valAx>
        <c:axId val="352769584"/>
        <c:scaling>
          <c:orientation val="minMax"/>
        </c:scaling>
        <c:delete val="1"/>
        <c:axPos val="l"/>
        <c:numFmt formatCode="0%" sourceLinked="1"/>
        <c:majorTickMark val="none"/>
        <c:minorTickMark val="none"/>
        <c:tickLblPos val="nextTo"/>
        <c:crossAx val="393425504"/>
        <c:crosses val="autoZero"/>
        <c:crossBetween val="midCat"/>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noFill/>
      <a:round/>
    </a:ln>
    <a:effectLst/>
  </c:spPr>
  <c:txPr>
    <a:bodyPr/>
    <a:lstStyle/>
    <a:p>
      <a:pPr>
        <a:defRPr/>
      </a:pPr>
      <a:endParaRPr lang="en-VN"/>
    </a:p>
  </c:txPr>
  <c:printSettings>
    <c:headerFooter/>
    <c:pageMargins b="0.75" l="0.7" r="0.7" t="0.75" header="0.3" footer="0.3"/>
    <c:pageSetup/>
  </c:printSettings>
  <c:userShapes r:id="rId3"/>
</c:chartSpace>
</file>

<file path=xl/charts/chart1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200" b="1" i="0" u="none" strike="noStrike" kern="1200" spc="0" baseline="0">
                <a:solidFill>
                  <a:schemeClr val="tx1">
                    <a:lumMod val="65000"/>
                    <a:lumOff val="35000"/>
                  </a:schemeClr>
                </a:solidFill>
                <a:latin typeface="+mn-lt"/>
                <a:ea typeface="+mn-ea"/>
                <a:cs typeface="+mn-cs"/>
              </a:defRPr>
            </a:pPr>
            <a:r>
              <a:rPr lang="en-US" sz="1200" b="1">
                <a:solidFill>
                  <a:schemeClr val="tx1">
                    <a:lumMod val="65000"/>
                    <a:lumOff val="35000"/>
                  </a:schemeClr>
                </a:solidFill>
              </a:rPr>
              <a:t>Total Liabilities and Owner Equity</a:t>
            </a:r>
          </a:p>
        </c:rich>
      </c:tx>
      <c:layout>
        <c:manualLayout>
          <c:xMode val="edge"/>
          <c:yMode val="edge"/>
          <c:x val="7.5885235980115123E-2"/>
          <c:y val="0.10578018853146118"/>
        </c:manualLayout>
      </c:layout>
      <c:overlay val="0"/>
      <c:spPr>
        <a:noFill/>
        <a:ln>
          <a:noFill/>
        </a:ln>
        <a:effectLst/>
      </c:spPr>
      <c:txPr>
        <a:bodyPr rot="0" spcFirstLastPara="1" vertOverflow="ellipsis" vert="horz" wrap="square" anchor="ctr" anchorCtr="1"/>
        <a:lstStyle/>
        <a:p>
          <a:pPr>
            <a:defRPr sz="1200" b="1" i="0" u="none" strike="noStrike" kern="1200" spc="0" baseline="0">
              <a:solidFill>
                <a:schemeClr val="tx1">
                  <a:lumMod val="65000"/>
                  <a:lumOff val="35000"/>
                </a:schemeClr>
              </a:solidFill>
              <a:latin typeface="+mn-lt"/>
              <a:ea typeface="+mn-ea"/>
              <a:cs typeface="+mn-cs"/>
            </a:defRPr>
          </a:pPr>
          <a:endParaRPr lang="en-VN"/>
        </a:p>
      </c:txPr>
    </c:title>
    <c:autoTitleDeleted val="0"/>
    <c:plotArea>
      <c:layout>
        <c:manualLayout>
          <c:layoutTarget val="inner"/>
          <c:xMode val="edge"/>
          <c:yMode val="edge"/>
          <c:x val="9.1805942863785045E-2"/>
          <c:y val="0.3171456197827946"/>
          <c:w val="0.84976261886809112"/>
          <c:h val="0.63810161929675335"/>
        </c:manualLayout>
      </c:layout>
      <c:barChart>
        <c:barDir val="bar"/>
        <c:grouping val="stacked"/>
        <c:varyColors val="0"/>
        <c:ser>
          <c:idx val="3"/>
          <c:order val="0"/>
          <c:tx>
            <c:strRef>
              <c:f>'Balance Sheet'!$AQ$7</c:f>
              <c:strCache>
                <c:ptCount val="1"/>
                <c:pt idx="0">
                  <c:v>Owner's equity</c:v>
                </c:pt>
              </c:strCache>
            </c:strRef>
          </c:tx>
          <c:spPr>
            <a:solidFill>
              <a:schemeClr val="accent1">
                <a:lumMod val="50000"/>
              </a:schemeClr>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800" b="1" i="0" u="none" strike="noStrike" kern="1200" baseline="0">
                    <a:solidFill>
                      <a:schemeClr val="bg1"/>
                    </a:solidFill>
                    <a:latin typeface="+mn-lt"/>
                    <a:ea typeface="+mn-ea"/>
                    <a:cs typeface="+mn-cs"/>
                  </a:defRPr>
                </a:pPr>
                <a:endParaRPr lang="en-VN"/>
              </a:p>
            </c:txPr>
            <c:dLblPos val="inBase"/>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'Balance Sheet'!$AL$8:$AL$10</c:f>
              <c:numCache>
                <c:formatCode>General</c:formatCode>
                <c:ptCount val="3"/>
                <c:pt idx="0">
                  <c:v>2020</c:v>
                </c:pt>
                <c:pt idx="1">
                  <c:v>2021</c:v>
                </c:pt>
                <c:pt idx="2">
                  <c:v>2022</c:v>
                </c:pt>
              </c:numCache>
            </c:numRef>
          </c:cat>
          <c:val>
            <c:numRef>
              <c:f>'Balance Sheet'!$AQ$8:$AQ$10</c:f>
              <c:numCache>
                <c:formatCode>0%</c:formatCode>
                <c:ptCount val="3"/>
                <c:pt idx="0">
                  <c:v>0.45030142497736847</c:v>
                </c:pt>
                <c:pt idx="1">
                  <c:v>0.50932701807138558</c:v>
                </c:pt>
                <c:pt idx="2">
                  <c:v>0.56425659130475403</c:v>
                </c:pt>
              </c:numCache>
            </c:numRef>
          </c:val>
          <c:extLst>
            <c:ext xmlns:c16="http://schemas.microsoft.com/office/drawing/2014/chart" uri="{C3380CC4-5D6E-409C-BE32-E72D297353CC}">
              <c16:uniqueId val="{00000000-7A3F-2745-B83E-40738809F196}"/>
            </c:ext>
          </c:extLst>
        </c:ser>
        <c:ser>
          <c:idx val="2"/>
          <c:order val="1"/>
          <c:tx>
            <c:strRef>
              <c:f>'Balance Sheet'!$AP$7</c:f>
              <c:strCache>
                <c:ptCount val="1"/>
                <c:pt idx="0">
                  <c:v>Long-term liabilities</c:v>
                </c:pt>
              </c:strCache>
            </c:strRef>
          </c:tx>
          <c:spPr>
            <a:solidFill>
              <a:schemeClr val="accent1">
                <a:lumMod val="60000"/>
                <a:lumOff val="40000"/>
              </a:schemeClr>
            </a:solidFill>
            <a:ln>
              <a:noFill/>
            </a:ln>
            <a:effectLst/>
          </c:spPr>
          <c:invertIfNegative val="0"/>
          <c:cat>
            <c:numRef>
              <c:f>'Balance Sheet'!$AL$8:$AL$10</c:f>
              <c:numCache>
                <c:formatCode>General</c:formatCode>
                <c:ptCount val="3"/>
                <c:pt idx="0">
                  <c:v>2020</c:v>
                </c:pt>
                <c:pt idx="1">
                  <c:v>2021</c:v>
                </c:pt>
                <c:pt idx="2">
                  <c:v>2022</c:v>
                </c:pt>
              </c:numCache>
            </c:numRef>
          </c:cat>
          <c:val>
            <c:numRef>
              <c:f>'Balance Sheet'!$AP$8:$AP$10</c:f>
              <c:numCache>
                <c:formatCode>0%</c:formatCode>
                <c:ptCount val="3"/>
                <c:pt idx="0">
                  <c:v>0.15448413842981024</c:v>
                </c:pt>
                <c:pt idx="1">
                  <c:v>7.852761397014893E-2</c:v>
                </c:pt>
                <c:pt idx="2">
                  <c:v>6.9493369591061005E-2</c:v>
                </c:pt>
              </c:numCache>
            </c:numRef>
          </c:val>
          <c:extLst>
            <c:ext xmlns:c16="http://schemas.microsoft.com/office/drawing/2014/chart" uri="{C3380CC4-5D6E-409C-BE32-E72D297353CC}">
              <c16:uniqueId val="{00000001-7A3F-2745-B83E-40738809F196}"/>
            </c:ext>
          </c:extLst>
        </c:ser>
        <c:ser>
          <c:idx val="1"/>
          <c:order val="2"/>
          <c:tx>
            <c:strRef>
              <c:f>'Balance Sheet'!$AO$7</c:f>
              <c:strCache>
                <c:ptCount val="1"/>
                <c:pt idx="0">
                  <c:v>Current liabilities</c:v>
                </c:pt>
              </c:strCache>
            </c:strRef>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800" b="1" i="0" u="none" strike="noStrike" kern="1200" baseline="0">
                    <a:solidFill>
                      <a:schemeClr val="bg1"/>
                    </a:solidFill>
                    <a:latin typeface="+mn-lt"/>
                    <a:ea typeface="+mn-ea"/>
                    <a:cs typeface="+mn-cs"/>
                  </a:defRPr>
                </a:pPr>
                <a:endParaRPr lang="en-VN"/>
              </a:p>
            </c:txPr>
            <c:dLblPos val="in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'Balance Sheet'!$AL$8:$AL$10</c:f>
              <c:numCache>
                <c:formatCode>General</c:formatCode>
                <c:ptCount val="3"/>
                <c:pt idx="0">
                  <c:v>2020</c:v>
                </c:pt>
                <c:pt idx="1">
                  <c:v>2021</c:v>
                </c:pt>
                <c:pt idx="2">
                  <c:v>2022</c:v>
                </c:pt>
              </c:numCache>
            </c:numRef>
          </c:cat>
          <c:val>
            <c:numRef>
              <c:f>'Balance Sheet'!$AO$8:$AO$10</c:f>
              <c:numCache>
                <c:formatCode>0%</c:formatCode>
                <c:ptCount val="3"/>
                <c:pt idx="0">
                  <c:v>0.39521443659282129</c:v>
                </c:pt>
                <c:pt idx="1">
                  <c:v>0.41214536795846551</c:v>
                </c:pt>
                <c:pt idx="2">
                  <c:v>0.36625003910418491</c:v>
                </c:pt>
              </c:numCache>
            </c:numRef>
          </c:val>
          <c:extLst>
            <c:ext xmlns:c16="http://schemas.microsoft.com/office/drawing/2014/chart" uri="{C3380CC4-5D6E-409C-BE32-E72D297353CC}">
              <c16:uniqueId val="{00000002-7A3F-2745-B83E-40738809F196}"/>
            </c:ext>
          </c:extLst>
        </c:ser>
        <c:dLbls>
          <c:showLegendKey val="0"/>
          <c:showVal val="0"/>
          <c:showCatName val="0"/>
          <c:showSerName val="0"/>
          <c:showPercent val="0"/>
          <c:showBubbleSize val="0"/>
        </c:dLbls>
        <c:gapWidth val="100"/>
        <c:overlap val="100"/>
        <c:axId val="447065984"/>
        <c:axId val="418146992"/>
      </c:barChart>
      <c:catAx>
        <c:axId val="447065984"/>
        <c:scaling>
          <c:orientation val="maxMin"/>
        </c:scaling>
        <c:delete val="0"/>
        <c:axPos val="l"/>
        <c:numFmt formatCode="General" sourceLinked="1"/>
        <c:majorTickMark val="out"/>
        <c:minorTickMark val="none"/>
        <c:tickLblPos val="nextTo"/>
        <c:spPr>
          <a:solidFill>
            <a:schemeClr val="bg1"/>
          </a:solidFill>
          <a:ln w="9525" cap="flat" cmpd="sng" algn="ctr">
            <a:noFill/>
            <a:round/>
          </a:ln>
          <a:effectLst/>
        </c:spPr>
        <c:txPr>
          <a:bodyPr rot="-60000000" spcFirstLastPara="1" vertOverflow="ellipsis" vert="horz" wrap="square" anchor="ctr" anchorCtr="1"/>
          <a:lstStyle/>
          <a:p>
            <a:pPr>
              <a:defRPr sz="800" b="0" i="0" u="none" strike="noStrike" kern="1200" baseline="0">
                <a:solidFill>
                  <a:schemeClr val="bg1">
                    <a:lumMod val="75000"/>
                  </a:schemeClr>
                </a:solidFill>
                <a:latin typeface="+mn-lt"/>
                <a:ea typeface="+mn-ea"/>
                <a:cs typeface="+mn-cs"/>
              </a:defRPr>
            </a:pPr>
            <a:endParaRPr lang="en-VN"/>
          </a:p>
        </c:txPr>
        <c:crossAx val="418146992"/>
        <c:crosses val="autoZero"/>
        <c:auto val="1"/>
        <c:lblAlgn val="ctr"/>
        <c:lblOffset val="100"/>
        <c:noMultiLvlLbl val="0"/>
      </c:catAx>
      <c:valAx>
        <c:axId val="418146992"/>
        <c:scaling>
          <c:orientation val="minMax"/>
          <c:max val="1"/>
        </c:scaling>
        <c:delete val="0"/>
        <c:axPos val="t"/>
        <c:numFmt formatCode="0%" sourceLinked="1"/>
        <c:majorTickMark val="in"/>
        <c:minorTickMark val="none"/>
        <c:tickLblPos val="nextTo"/>
        <c:spPr>
          <a:noFill/>
          <a:ln>
            <a:solidFill>
              <a:schemeClr val="bg1">
                <a:lumMod val="75000"/>
              </a:schemeClr>
            </a:solidFill>
          </a:ln>
          <a:effectLst/>
        </c:spPr>
        <c:txPr>
          <a:bodyPr rot="0" spcFirstLastPara="1" vertOverflow="ellipsis" wrap="square" anchor="ctr" anchorCtr="1"/>
          <a:lstStyle/>
          <a:p>
            <a:pPr>
              <a:defRPr sz="800" b="0" i="0" u="none" strike="noStrike" kern="1200" baseline="0">
                <a:solidFill>
                  <a:schemeClr val="bg1">
                    <a:lumMod val="75000"/>
                  </a:schemeClr>
                </a:solidFill>
                <a:latin typeface="+mn-lt"/>
                <a:ea typeface="+mn-ea"/>
                <a:cs typeface="+mn-cs"/>
              </a:defRPr>
            </a:pPr>
            <a:endParaRPr lang="en-VN"/>
          </a:p>
        </c:txPr>
        <c:crossAx val="447065984"/>
        <c:crosses val="autoZero"/>
        <c:crossBetween val="between"/>
      </c:valAx>
      <c:spPr>
        <a:noFill/>
        <a:ln>
          <a:noFill/>
        </a:ln>
        <a:effectLst/>
      </c:spPr>
    </c:plotArea>
    <c:plotVisOnly val="1"/>
    <c:dispBlanksAs val="zero"/>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noFill/>
      <a:round/>
    </a:ln>
    <a:effectLst/>
  </c:spPr>
  <c:txPr>
    <a:bodyPr/>
    <a:lstStyle/>
    <a:p>
      <a:pPr>
        <a:defRPr/>
      </a:pPr>
      <a:endParaRPr lang="en-VN"/>
    </a:p>
  </c:txPr>
  <c:printSettings>
    <c:headerFooter/>
    <c:pageMargins b="0.75" l="0.7" r="0.7" t="0.75" header="0.3" footer="0.3"/>
    <c:pageSetup/>
  </c:printSettings>
  <c:userShapes r:id="rId3"/>
</c:chartSpace>
</file>

<file path=xl/charts/chart1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200" b="1" i="0" u="none" strike="noStrike" kern="1200" spc="0" baseline="0">
                <a:solidFill>
                  <a:schemeClr val="tx1">
                    <a:lumMod val="65000"/>
                    <a:lumOff val="35000"/>
                  </a:schemeClr>
                </a:solidFill>
                <a:latin typeface="+mn-lt"/>
                <a:ea typeface="+mn-ea"/>
                <a:cs typeface="+mn-cs"/>
              </a:defRPr>
            </a:pPr>
            <a:r>
              <a:rPr lang="en-US" sz="1200" b="1">
                <a:solidFill>
                  <a:schemeClr val="tx1">
                    <a:lumMod val="65000"/>
                    <a:lumOff val="35000"/>
                  </a:schemeClr>
                </a:solidFill>
              </a:rPr>
              <a:t>Long-term Assets</a:t>
            </a:r>
          </a:p>
        </c:rich>
      </c:tx>
      <c:layout>
        <c:manualLayout>
          <c:xMode val="edge"/>
          <c:yMode val="edge"/>
          <c:x val="6.8659876286047541E-2"/>
          <c:y val="0.11277747744581171"/>
        </c:manualLayout>
      </c:layout>
      <c:overlay val="0"/>
      <c:spPr>
        <a:noFill/>
        <a:ln>
          <a:noFill/>
        </a:ln>
        <a:effectLst/>
      </c:spPr>
      <c:txPr>
        <a:bodyPr rot="0" spcFirstLastPara="1" vertOverflow="ellipsis" vert="horz" wrap="square" anchor="ctr" anchorCtr="1"/>
        <a:lstStyle/>
        <a:p>
          <a:pPr>
            <a:defRPr sz="1200" b="1" i="0" u="none" strike="noStrike" kern="1200" spc="0" baseline="0">
              <a:solidFill>
                <a:schemeClr val="tx1">
                  <a:lumMod val="65000"/>
                  <a:lumOff val="35000"/>
                </a:schemeClr>
              </a:solidFill>
              <a:latin typeface="+mn-lt"/>
              <a:ea typeface="+mn-ea"/>
              <a:cs typeface="+mn-cs"/>
            </a:defRPr>
          </a:pPr>
          <a:endParaRPr lang="en-VN"/>
        </a:p>
      </c:txPr>
    </c:title>
    <c:autoTitleDeleted val="0"/>
    <c:plotArea>
      <c:layout>
        <c:manualLayout>
          <c:layoutTarget val="inner"/>
          <c:xMode val="edge"/>
          <c:yMode val="edge"/>
          <c:x val="8.6464613999286441E-2"/>
          <c:y val="0.31039855778685582"/>
          <c:w val="0.86082746598041604"/>
          <c:h val="0.65921178496825117"/>
        </c:manualLayout>
      </c:layout>
      <c:barChart>
        <c:barDir val="bar"/>
        <c:grouping val="clustered"/>
        <c:varyColors val="0"/>
        <c:ser>
          <c:idx val="1"/>
          <c:order val="0"/>
          <c:tx>
            <c:strRef>
              <c:f>'Balance Sheet'!$AR$7</c:f>
              <c:strCache>
                <c:ptCount val="1"/>
                <c:pt idx="0">
                  <c:v>Fixed assets</c:v>
                </c:pt>
              </c:strCache>
            </c:strRef>
          </c:tx>
          <c:spPr>
            <a:solidFill>
              <a:schemeClr val="accent1">
                <a:lumMod val="50000"/>
              </a:schemeClr>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800" b="1" i="0" u="none" strike="noStrike" kern="1200" baseline="0">
                    <a:solidFill>
                      <a:schemeClr val="accent1">
                        <a:lumMod val="50000"/>
                      </a:schemeClr>
                    </a:solidFill>
                    <a:latin typeface="+mn-lt"/>
                    <a:ea typeface="+mn-ea"/>
                    <a:cs typeface="+mn-cs"/>
                  </a:defRPr>
                </a:pPr>
                <a:endParaRPr lang="en-VN"/>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'Balance Sheet'!$AL$8:$AL$10</c:f>
              <c:numCache>
                <c:formatCode>General</c:formatCode>
                <c:ptCount val="3"/>
                <c:pt idx="0">
                  <c:v>2020</c:v>
                </c:pt>
                <c:pt idx="1">
                  <c:v>2021</c:v>
                </c:pt>
                <c:pt idx="2">
                  <c:v>2022</c:v>
                </c:pt>
              </c:numCache>
            </c:numRef>
          </c:cat>
          <c:val>
            <c:numRef>
              <c:f>'Balance Sheet'!$AR$8:$AR$10</c:f>
              <c:numCache>
                <c:formatCode>0%</c:formatCode>
                <c:ptCount val="3"/>
                <c:pt idx="0">
                  <c:v>0.5</c:v>
                </c:pt>
                <c:pt idx="1">
                  <c:v>0.39</c:v>
                </c:pt>
                <c:pt idx="2">
                  <c:v>0.42</c:v>
                </c:pt>
              </c:numCache>
            </c:numRef>
          </c:val>
          <c:extLst>
            <c:ext xmlns:c16="http://schemas.microsoft.com/office/drawing/2014/chart" uri="{C3380CC4-5D6E-409C-BE32-E72D297353CC}">
              <c16:uniqueId val="{00000000-5658-734C-A74C-E953D741F529}"/>
            </c:ext>
          </c:extLst>
        </c:ser>
        <c:ser>
          <c:idx val="2"/>
          <c:order val="1"/>
          <c:tx>
            <c:strRef>
              <c:f>'Balance Sheet'!$AS$7</c:f>
              <c:strCache>
                <c:ptCount val="1"/>
                <c:pt idx="0">
                  <c:v>Long-term incomplete assets</c:v>
                </c:pt>
              </c:strCache>
            </c:strRef>
          </c:tx>
          <c:spPr>
            <a:solidFill>
              <a:schemeClr val="accent1">
                <a:lumMod val="60000"/>
                <a:lumOff val="40000"/>
              </a:schemeClr>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800" b="1" i="0" u="none" strike="noStrike" kern="1200" baseline="0">
                    <a:solidFill>
                      <a:schemeClr val="accent1">
                        <a:lumMod val="60000"/>
                        <a:lumOff val="40000"/>
                      </a:schemeClr>
                    </a:solidFill>
                    <a:latin typeface="+mn-lt"/>
                    <a:ea typeface="+mn-ea"/>
                    <a:cs typeface="+mn-cs"/>
                  </a:defRPr>
                </a:pPr>
                <a:endParaRPr lang="en-VN"/>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'Balance Sheet'!$AL$8:$AL$10</c:f>
              <c:numCache>
                <c:formatCode>General</c:formatCode>
                <c:ptCount val="3"/>
                <c:pt idx="0">
                  <c:v>2020</c:v>
                </c:pt>
                <c:pt idx="1">
                  <c:v>2021</c:v>
                </c:pt>
                <c:pt idx="2">
                  <c:v>2022</c:v>
                </c:pt>
              </c:numCache>
            </c:numRef>
          </c:cat>
          <c:val>
            <c:numRef>
              <c:f>'Balance Sheet'!$AS$8:$AS$10</c:f>
              <c:numCache>
                <c:formatCode>0%</c:formatCode>
                <c:ptCount val="3"/>
                <c:pt idx="0">
                  <c:v>0.05</c:v>
                </c:pt>
                <c:pt idx="1">
                  <c:v>0.05</c:v>
                </c:pt>
                <c:pt idx="2">
                  <c:v>0.08</c:v>
                </c:pt>
              </c:numCache>
            </c:numRef>
          </c:val>
          <c:extLst>
            <c:ext xmlns:c16="http://schemas.microsoft.com/office/drawing/2014/chart" uri="{C3380CC4-5D6E-409C-BE32-E72D297353CC}">
              <c16:uniqueId val="{00000001-5658-734C-A74C-E953D741F529}"/>
            </c:ext>
          </c:extLst>
        </c:ser>
        <c:ser>
          <c:idx val="3"/>
          <c:order val="2"/>
          <c:tx>
            <c:strRef>
              <c:f>'Balance Sheet'!$AT$7</c:f>
              <c:strCache>
                <c:ptCount val="1"/>
                <c:pt idx="0">
                  <c:v>Other Long-term Assets</c:v>
                </c:pt>
              </c:strCache>
            </c:strRef>
          </c:tx>
          <c:spPr>
            <a:solidFill>
              <a:schemeClr val="accent1">
                <a:lumMod val="20000"/>
                <a:lumOff val="80000"/>
              </a:schemeClr>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800" b="1" i="0" u="none" strike="noStrike" kern="1200" baseline="0">
                    <a:solidFill>
                      <a:schemeClr val="accent1">
                        <a:lumMod val="20000"/>
                        <a:lumOff val="80000"/>
                      </a:schemeClr>
                    </a:solidFill>
                    <a:latin typeface="+mn-lt"/>
                    <a:ea typeface="+mn-ea"/>
                    <a:cs typeface="+mn-cs"/>
                  </a:defRPr>
                </a:pPr>
                <a:endParaRPr lang="en-VN"/>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'Balance Sheet'!$AL$8:$AL$10</c:f>
              <c:numCache>
                <c:formatCode>General</c:formatCode>
                <c:ptCount val="3"/>
                <c:pt idx="0">
                  <c:v>2020</c:v>
                </c:pt>
                <c:pt idx="1">
                  <c:v>2021</c:v>
                </c:pt>
                <c:pt idx="2">
                  <c:v>2022</c:v>
                </c:pt>
              </c:numCache>
            </c:numRef>
          </c:cat>
          <c:val>
            <c:numRef>
              <c:f>'Balance Sheet'!$AT$8:$AT$10</c:f>
              <c:numCache>
                <c:formatCode>0%</c:formatCode>
                <c:ptCount val="3"/>
                <c:pt idx="0">
                  <c:v>0.01</c:v>
                </c:pt>
                <c:pt idx="1">
                  <c:v>0.03</c:v>
                </c:pt>
                <c:pt idx="2">
                  <c:v>0.03</c:v>
                </c:pt>
              </c:numCache>
            </c:numRef>
          </c:val>
          <c:extLst>
            <c:ext xmlns:c16="http://schemas.microsoft.com/office/drawing/2014/chart" uri="{C3380CC4-5D6E-409C-BE32-E72D297353CC}">
              <c16:uniqueId val="{00000002-5658-734C-A74C-E953D741F529}"/>
            </c:ext>
          </c:extLst>
        </c:ser>
        <c:dLbls>
          <c:showLegendKey val="0"/>
          <c:showVal val="0"/>
          <c:showCatName val="0"/>
          <c:showSerName val="0"/>
          <c:showPercent val="0"/>
          <c:showBubbleSize val="0"/>
        </c:dLbls>
        <c:gapWidth val="130"/>
        <c:axId val="936525071"/>
        <c:axId val="2085906895"/>
      </c:barChart>
      <c:catAx>
        <c:axId val="936525071"/>
        <c:scaling>
          <c:orientation val="maxMin"/>
        </c:scaling>
        <c:delete val="0"/>
        <c:axPos val="l"/>
        <c:numFmt formatCode="General" sourceLinked="1"/>
        <c:majorTickMark val="none"/>
        <c:minorTickMark val="none"/>
        <c:tickLblPos val="nextTo"/>
        <c:spPr>
          <a:noFill/>
          <a:ln w="9525" cap="flat" cmpd="sng" algn="ctr">
            <a:noFill/>
            <a:round/>
          </a:ln>
          <a:effectLst/>
        </c:spPr>
        <c:txPr>
          <a:bodyPr rot="-60000000" spcFirstLastPara="1" vertOverflow="ellipsis" vert="horz" wrap="square" anchor="ctr" anchorCtr="1"/>
          <a:lstStyle/>
          <a:p>
            <a:pPr>
              <a:defRPr sz="800" b="0" i="0" u="none" strike="noStrike" kern="1200" baseline="0">
                <a:solidFill>
                  <a:schemeClr val="bg1">
                    <a:lumMod val="75000"/>
                  </a:schemeClr>
                </a:solidFill>
                <a:latin typeface="+mn-lt"/>
                <a:ea typeface="+mn-ea"/>
                <a:cs typeface="+mn-cs"/>
              </a:defRPr>
            </a:pPr>
            <a:endParaRPr lang="en-VN"/>
          </a:p>
        </c:txPr>
        <c:crossAx val="2085906895"/>
        <c:crosses val="autoZero"/>
        <c:auto val="1"/>
        <c:lblAlgn val="ctr"/>
        <c:lblOffset val="100"/>
        <c:noMultiLvlLbl val="0"/>
      </c:catAx>
      <c:valAx>
        <c:axId val="2085906895"/>
        <c:scaling>
          <c:orientation val="minMax"/>
        </c:scaling>
        <c:delete val="0"/>
        <c:axPos val="t"/>
        <c:numFmt formatCode="0%" sourceLinked="1"/>
        <c:majorTickMark val="in"/>
        <c:minorTickMark val="none"/>
        <c:tickLblPos val="nextTo"/>
        <c:spPr>
          <a:noFill/>
          <a:ln>
            <a:solidFill>
              <a:schemeClr val="bg1">
                <a:lumMod val="75000"/>
              </a:schemeClr>
            </a:solidFill>
          </a:ln>
          <a:effectLst/>
        </c:spPr>
        <c:txPr>
          <a:bodyPr rot="-60000000" spcFirstLastPara="1" vertOverflow="ellipsis" vert="horz" wrap="square" anchor="ctr" anchorCtr="1"/>
          <a:lstStyle/>
          <a:p>
            <a:pPr>
              <a:defRPr sz="800" b="0" i="0" u="none" strike="noStrike" kern="1200" baseline="0">
                <a:solidFill>
                  <a:schemeClr val="bg1">
                    <a:lumMod val="75000"/>
                  </a:schemeClr>
                </a:solidFill>
                <a:latin typeface="+mn-lt"/>
                <a:ea typeface="+mn-ea"/>
                <a:cs typeface="+mn-cs"/>
              </a:defRPr>
            </a:pPr>
            <a:endParaRPr lang="en-VN"/>
          </a:p>
        </c:txPr>
        <c:crossAx val="936525071"/>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noFill/>
      <a:round/>
    </a:ln>
    <a:effectLst/>
  </c:spPr>
  <c:txPr>
    <a:bodyPr/>
    <a:lstStyle/>
    <a:p>
      <a:pPr>
        <a:defRPr/>
      </a:pPr>
      <a:endParaRPr lang="en-VN"/>
    </a:p>
  </c:txPr>
  <c:printSettings>
    <c:headerFooter/>
    <c:pageMargins b="0.75" l="0.7" r="0.7" t="0.75" header="0.3" footer="0.3"/>
    <c:pageSetup/>
  </c:printSettings>
  <c:userShapes r:id="rId3"/>
</c:chartSpace>
</file>

<file path=xl/charts/chart1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0.10501577600246156"/>
          <c:y val="0.58246323354787155"/>
          <c:w val="0.51294791952613583"/>
          <c:h val="0.32631304524649768"/>
        </c:manualLayout>
      </c:layout>
      <c:lineChart>
        <c:grouping val="standard"/>
        <c:varyColors val="0"/>
        <c:ser>
          <c:idx val="0"/>
          <c:order val="0"/>
          <c:tx>
            <c:strRef>
              <c:f>'Income Statement'!$AP$9</c:f>
              <c:strCache>
                <c:ptCount val="1"/>
                <c:pt idx="0">
                  <c:v>Cost of Sales</c:v>
                </c:pt>
              </c:strCache>
            </c:strRef>
          </c:tx>
          <c:spPr>
            <a:ln w="28575" cap="rnd">
              <a:solidFill>
                <a:schemeClr val="accent1">
                  <a:lumMod val="75000"/>
                </a:schemeClr>
              </a:solidFill>
              <a:round/>
            </a:ln>
            <a:effectLst/>
          </c:spPr>
          <c:marker>
            <c:symbol val="none"/>
          </c:marker>
          <c:dPt>
            <c:idx val="4"/>
            <c:marker>
              <c:symbol val="circle"/>
              <c:size val="5"/>
              <c:spPr>
                <a:solidFill>
                  <a:schemeClr val="accent1">
                    <a:lumMod val="75000"/>
                  </a:schemeClr>
                </a:solidFill>
                <a:ln w="9525">
                  <a:solidFill>
                    <a:schemeClr val="accent1">
                      <a:lumMod val="75000"/>
                    </a:schemeClr>
                  </a:solidFill>
                </a:ln>
                <a:effectLst/>
              </c:spPr>
            </c:marker>
            <c:bubble3D val="0"/>
            <c:extLst>
              <c:ext xmlns:c16="http://schemas.microsoft.com/office/drawing/2014/chart" uri="{C3380CC4-5D6E-409C-BE32-E72D297353CC}">
                <c16:uniqueId val="{00000000-FA40-BB45-8FCB-F6554FD6BEF5}"/>
              </c:ext>
            </c:extLst>
          </c:dPt>
          <c:dLbls>
            <c:dLbl>
              <c:idx val="4"/>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0-FA40-BB45-8FCB-F6554FD6BEF5}"/>
                </c:ext>
              </c:extLst>
            </c:dLbl>
            <c:spPr>
              <a:noFill/>
              <a:ln>
                <a:noFill/>
              </a:ln>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accent1">
                        <a:lumMod val="75000"/>
                      </a:schemeClr>
                    </a:solidFill>
                    <a:latin typeface="+mn-lt"/>
                    <a:ea typeface="+mn-ea"/>
                    <a:cs typeface="+mn-cs"/>
                  </a:defRPr>
                </a:pPr>
                <a:endParaRPr lang="en-VN"/>
              </a:p>
            </c:txPr>
            <c:showLegendKey val="0"/>
            <c:showVal val="0"/>
            <c:showCatName val="0"/>
            <c:showSerName val="0"/>
            <c:showPercent val="0"/>
            <c:showBubbleSize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'Income Statement'!$AJ$10:$AJ$14</c:f>
              <c:numCache>
                <c:formatCode>General</c:formatCode>
                <c:ptCount val="5"/>
                <c:pt idx="0">
                  <c:v>2018</c:v>
                </c:pt>
                <c:pt idx="1">
                  <c:v>2019</c:v>
                </c:pt>
                <c:pt idx="2">
                  <c:v>2020</c:v>
                </c:pt>
                <c:pt idx="3">
                  <c:v>2021</c:v>
                </c:pt>
                <c:pt idx="4">
                  <c:v>2022</c:v>
                </c:pt>
              </c:numCache>
            </c:numRef>
          </c:cat>
          <c:val>
            <c:numRef>
              <c:f>'Income Statement'!$AP$10:$AP$14</c:f>
              <c:numCache>
                <c:formatCode>General</c:formatCode>
                <c:ptCount val="5"/>
                <c:pt idx="0">
                  <c:v>44.2</c:v>
                </c:pt>
                <c:pt idx="1">
                  <c:v>52.5</c:v>
                </c:pt>
                <c:pt idx="2">
                  <c:v>71.2</c:v>
                </c:pt>
                <c:pt idx="3">
                  <c:v>108.6</c:v>
                </c:pt>
                <c:pt idx="4">
                  <c:v>124.7</c:v>
                </c:pt>
              </c:numCache>
            </c:numRef>
          </c:val>
          <c:smooth val="0"/>
          <c:extLst>
            <c:ext xmlns:c16="http://schemas.microsoft.com/office/drawing/2014/chart" uri="{C3380CC4-5D6E-409C-BE32-E72D297353CC}">
              <c16:uniqueId val="{00000001-FA40-BB45-8FCB-F6554FD6BEF5}"/>
            </c:ext>
          </c:extLst>
        </c:ser>
        <c:dLbls>
          <c:showLegendKey val="0"/>
          <c:showVal val="0"/>
          <c:showCatName val="0"/>
          <c:showSerName val="0"/>
          <c:showPercent val="0"/>
          <c:showBubbleSize val="0"/>
        </c:dLbls>
        <c:smooth val="0"/>
        <c:axId val="1402764192"/>
        <c:axId val="1402846064"/>
      </c:lineChart>
      <c:catAx>
        <c:axId val="1402764192"/>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800" b="0" i="0" u="none" strike="noStrike" kern="1200" baseline="0">
                <a:solidFill>
                  <a:schemeClr val="bg2">
                    <a:lumMod val="75000"/>
                  </a:schemeClr>
                </a:solidFill>
                <a:latin typeface="Arial" panose="020B0604020202020204" pitchFamily="34" charset="0"/>
                <a:ea typeface="+mn-ea"/>
                <a:cs typeface="Arial" panose="020B0604020202020204" pitchFamily="34" charset="0"/>
              </a:defRPr>
            </a:pPr>
            <a:endParaRPr lang="en-VN"/>
          </a:p>
        </c:txPr>
        <c:crossAx val="1402846064"/>
        <c:crosses val="autoZero"/>
        <c:auto val="1"/>
        <c:lblAlgn val="ctr"/>
        <c:lblOffset val="100"/>
        <c:noMultiLvlLbl val="0"/>
      </c:catAx>
      <c:valAx>
        <c:axId val="1402846064"/>
        <c:scaling>
          <c:orientation val="minMax"/>
        </c:scaling>
        <c:delete val="0"/>
        <c:axPos val="l"/>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sz="800">
                    <a:solidFill>
                      <a:schemeClr val="bg2">
                        <a:lumMod val="75000"/>
                      </a:schemeClr>
                    </a:solidFill>
                    <a:latin typeface="Arial" panose="020B0604020202020204" pitchFamily="34" charset="0"/>
                    <a:cs typeface="Arial" panose="020B0604020202020204" pitchFamily="34" charset="0"/>
                  </a:rPr>
                  <a:t>TRILLION VNĐ</a:t>
                </a:r>
              </a:p>
            </c:rich>
          </c:tx>
          <c:layout>
            <c:manualLayout>
              <c:xMode val="edge"/>
              <c:yMode val="edge"/>
              <c:x val="2.6063726388440848E-2"/>
              <c:y val="0.57517629514248825"/>
            </c:manualLayout>
          </c:layout>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VN"/>
            </a:p>
          </c:txPr>
        </c:title>
        <c:numFmt formatCode="General" sourceLinked="1"/>
        <c:majorTickMark val="none"/>
        <c:minorTickMark val="none"/>
        <c:tickLblPos val="nextTo"/>
        <c:spPr>
          <a:noFill/>
          <a:ln>
            <a:solidFill>
              <a:schemeClr val="bg2"/>
            </a:solidFill>
          </a:ln>
          <a:effectLst/>
        </c:spPr>
        <c:txPr>
          <a:bodyPr rot="-60000000" spcFirstLastPara="1" vertOverflow="ellipsis" vert="horz" wrap="square" anchor="ctr" anchorCtr="1"/>
          <a:lstStyle/>
          <a:p>
            <a:pPr>
              <a:defRPr sz="800" b="0" i="0" u="none" strike="noStrike" kern="1200" baseline="0">
                <a:solidFill>
                  <a:schemeClr val="bg2">
                    <a:lumMod val="75000"/>
                  </a:schemeClr>
                </a:solidFill>
                <a:latin typeface="Arial" panose="020B0604020202020204" pitchFamily="34" charset="0"/>
                <a:ea typeface="+mn-ea"/>
                <a:cs typeface="Arial" panose="020B0604020202020204" pitchFamily="34" charset="0"/>
              </a:defRPr>
            </a:pPr>
            <a:endParaRPr lang="en-VN"/>
          </a:p>
        </c:txPr>
        <c:crossAx val="1402764192"/>
        <c:crosses val="autoZero"/>
        <c:crossBetween val="between"/>
        <c:majorUnit val="30"/>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noFill/>
      <a:round/>
    </a:ln>
    <a:effectLst/>
  </c:spPr>
  <c:txPr>
    <a:bodyPr/>
    <a:lstStyle/>
    <a:p>
      <a:pPr>
        <a:defRPr/>
      </a:pPr>
      <a:endParaRPr lang="en-VN"/>
    </a:p>
  </c:txPr>
  <c:printSettings>
    <c:headerFooter/>
    <c:pageMargins b="0.75" l="0.7" r="0.7" t="0.75" header="0.3" footer="0.3"/>
    <c:pageSetup/>
  </c:printSettings>
  <c:userShapes r:id="rId3"/>
</c:chartSpace>
</file>

<file path=xl/charts/chart1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barChart>
        <c:barDir val="bar"/>
        <c:grouping val="stacked"/>
        <c:varyColors val="0"/>
        <c:ser>
          <c:idx val="1"/>
          <c:order val="0"/>
          <c:tx>
            <c:strRef>
              <c:f>'Income Statement'!$AP$4</c:f>
              <c:strCache>
                <c:ptCount val="1"/>
                <c:pt idx="0">
                  <c:v>Cost of Sales</c:v>
                </c:pt>
              </c:strCache>
            </c:strRef>
          </c:tx>
          <c:spPr>
            <a:solidFill>
              <a:schemeClr val="accent1">
                <a:lumMod val="75000"/>
              </a:schemeClr>
            </a:solidFill>
            <a:ln>
              <a:noFill/>
            </a:ln>
            <a:effectLst/>
          </c:spPr>
          <c:invertIfNegative val="0"/>
          <c:dPt>
            <c:idx val="0"/>
            <c:invertIfNegative val="0"/>
            <c:bubble3D val="0"/>
            <c:spPr>
              <a:solidFill>
                <a:schemeClr val="accent1">
                  <a:lumMod val="75000"/>
                </a:schemeClr>
              </a:solidFill>
              <a:ln>
                <a:noFill/>
              </a:ln>
              <a:effectLst/>
            </c:spPr>
            <c:extLst>
              <c:ext xmlns:c16="http://schemas.microsoft.com/office/drawing/2014/chart" uri="{C3380CC4-5D6E-409C-BE32-E72D297353CC}">
                <c16:uniqueId val="{00000001-DB06-DA4F-B924-2FA879E3F6B6}"/>
              </c:ext>
            </c:extLst>
          </c:dPt>
          <c:dLbls>
            <c:dLbl>
              <c:idx val="0"/>
              <c:tx>
                <c:rich>
                  <a:bodyPr/>
                  <a:lstStyle/>
                  <a:p>
                    <a:r>
                      <a:rPr lang="en-US" sz="1000" b="1">
                        <a:solidFill>
                          <a:schemeClr val="bg1"/>
                        </a:solidFill>
                      </a:rPr>
                      <a:t>124,7</a:t>
                    </a:r>
                  </a:p>
                </c:rich>
              </c:tx>
              <c:dLblPos val="inBase"/>
              <c:showLegendKey val="0"/>
              <c:showVal val="1"/>
              <c:showCatName val="0"/>
              <c:showSerName val="0"/>
              <c:showPercent val="0"/>
              <c:showBubbleSize val="0"/>
              <c:extLst>
                <c:ext xmlns:c15="http://schemas.microsoft.com/office/drawing/2012/chart" uri="{CE6537A1-D6FC-4f65-9D91-7224C49458BB}">
                  <c15:showDataLabelsRange val="0"/>
                </c:ext>
                <c:ext xmlns:c16="http://schemas.microsoft.com/office/drawing/2014/chart" uri="{C3380CC4-5D6E-409C-BE32-E72D297353CC}">
                  <c16:uniqueId val="{00000001-DB06-DA4F-B924-2FA879E3F6B6}"/>
                </c:ext>
              </c:extLst>
            </c:dLbl>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VN"/>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'Income Statement'!$AJ$6</c:f>
              <c:numCache>
                <c:formatCode>General</c:formatCode>
                <c:ptCount val="1"/>
                <c:pt idx="0">
                  <c:v>2022</c:v>
                </c:pt>
              </c:numCache>
            </c:numRef>
          </c:cat>
          <c:val>
            <c:numRef>
              <c:f>'Income Statement'!$AP$5</c:f>
              <c:numCache>
                <c:formatCode>General</c:formatCode>
                <c:ptCount val="1"/>
                <c:pt idx="0">
                  <c:v>108.6</c:v>
                </c:pt>
              </c:numCache>
            </c:numRef>
          </c:val>
          <c:extLst>
            <c:ext xmlns:c16="http://schemas.microsoft.com/office/drawing/2014/chart" uri="{C3380CC4-5D6E-409C-BE32-E72D297353CC}">
              <c16:uniqueId val="{00000002-DB06-DA4F-B924-2FA879E3F6B6}"/>
            </c:ext>
          </c:extLst>
        </c:ser>
        <c:ser>
          <c:idx val="0"/>
          <c:order val="1"/>
          <c:tx>
            <c:v>2021</c:v>
          </c:tx>
          <c:spPr>
            <a:solidFill>
              <a:schemeClr val="accent1">
                <a:lumMod val="75000"/>
              </a:schemeClr>
            </a:solidFill>
            <a:ln>
              <a:noFill/>
            </a:ln>
            <a:effectLst/>
          </c:spPr>
          <c:invertIfNegative val="0"/>
          <c:dLbls>
            <c:dLbl>
              <c:idx val="0"/>
              <c:layout>
                <c:manualLayout>
                  <c:x val="-0.12872589485551722"/>
                  <c:y val="-0.36312838710693807"/>
                </c:manualLayout>
              </c:layout>
              <c:tx>
                <c:rich>
                  <a:bodyPr rot="0" spcFirstLastPara="1" vertOverflow="ellipsis" vert="horz" wrap="square" lIns="38100" tIns="19050" rIns="38100" bIns="19050" anchor="ctr" anchorCtr="1">
                    <a:spAutoFit/>
                  </a:bodyPr>
                  <a:lstStyle/>
                  <a:p>
                    <a:pPr>
                      <a:defRPr sz="1000" b="1" i="0" u="none" strike="noStrike" kern="1200" baseline="0">
                        <a:solidFill>
                          <a:schemeClr val="accent1">
                            <a:lumMod val="75000"/>
                          </a:schemeClr>
                        </a:solidFill>
                        <a:latin typeface="+mn-lt"/>
                        <a:ea typeface="+mn-ea"/>
                        <a:cs typeface="+mn-cs"/>
                      </a:defRPr>
                    </a:pPr>
                    <a:r>
                      <a:rPr lang="en-US">
                        <a:solidFill>
                          <a:schemeClr val="accent1">
                            <a:lumMod val="75000"/>
                          </a:schemeClr>
                        </a:solidFill>
                      </a:rPr>
                      <a:t>2021 108,6</a:t>
                    </a:r>
                  </a:p>
                </c:rich>
              </c:tx>
              <c:spPr>
                <a:noFill/>
                <a:ln>
                  <a:noFill/>
                </a:ln>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accent1">
                          <a:lumMod val="75000"/>
                        </a:schemeClr>
                      </a:solidFill>
                      <a:latin typeface="+mn-lt"/>
                      <a:ea typeface="+mn-ea"/>
                      <a:cs typeface="+mn-cs"/>
                    </a:defRPr>
                  </a:pPr>
                  <a:endParaRPr lang="en-VN"/>
                </a:p>
              </c:txPr>
              <c:showLegendKey val="0"/>
              <c:showVal val="1"/>
              <c:showCatName val="0"/>
              <c:showSerName val="0"/>
              <c:showPercent val="0"/>
              <c:showBubbleSize val="0"/>
              <c:extLst>
                <c:ext xmlns:c15="http://schemas.microsoft.com/office/drawing/2012/chart" uri="{CE6537A1-D6FC-4f65-9D91-7224C49458BB}">
                  <c15:showDataLabelsRange val="0"/>
                </c:ext>
                <c:ext xmlns:c16="http://schemas.microsoft.com/office/drawing/2014/chart" uri="{C3380CC4-5D6E-409C-BE32-E72D297353CC}">
                  <c16:uniqueId val="{00000003-DB06-DA4F-B924-2FA879E3F6B6}"/>
                </c:ext>
              </c:extLst>
            </c:dLbl>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accent1">
                        <a:lumMod val="75000"/>
                      </a:schemeClr>
                    </a:solidFill>
                    <a:latin typeface="+mn-lt"/>
                    <a:ea typeface="+mn-ea"/>
                    <a:cs typeface="+mn-cs"/>
                  </a:defRPr>
                </a:pPr>
                <a:endParaRPr lang="en-VN"/>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noFill/>
                      <a:round/>
                    </a:ln>
                    <a:effectLst/>
                  </c:spPr>
                </c15:leaderLines>
              </c:ext>
            </c:extLst>
          </c:dLbls>
          <c:cat>
            <c:numRef>
              <c:f>'Income Statement'!$AJ$6</c:f>
              <c:numCache>
                <c:formatCode>General</c:formatCode>
                <c:ptCount val="1"/>
                <c:pt idx="0">
                  <c:v>2022</c:v>
                </c:pt>
              </c:numCache>
            </c:numRef>
          </c:cat>
          <c:val>
            <c:numRef>
              <c:f>'Income Statement'!$AP$6</c:f>
              <c:numCache>
                <c:formatCode>General</c:formatCode>
                <c:ptCount val="1"/>
                <c:pt idx="0">
                  <c:v>16.100000000000009</c:v>
                </c:pt>
              </c:numCache>
            </c:numRef>
          </c:val>
          <c:extLst>
            <c:ext xmlns:c16="http://schemas.microsoft.com/office/drawing/2014/chart" uri="{C3380CC4-5D6E-409C-BE32-E72D297353CC}">
              <c16:uniqueId val="{00000004-DB06-DA4F-B924-2FA879E3F6B6}"/>
            </c:ext>
          </c:extLst>
        </c:ser>
        <c:dLbls>
          <c:showLegendKey val="0"/>
          <c:showVal val="0"/>
          <c:showCatName val="0"/>
          <c:showSerName val="0"/>
          <c:showPercent val="0"/>
          <c:showBubbleSize val="0"/>
        </c:dLbls>
        <c:gapWidth val="25"/>
        <c:overlap val="100"/>
        <c:axId val="2020089119"/>
        <c:axId val="2020093103"/>
      </c:barChart>
      <c:catAx>
        <c:axId val="2020089119"/>
        <c:scaling>
          <c:orientation val="minMax"/>
        </c:scaling>
        <c:delete val="0"/>
        <c:axPos val="l"/>
        <c:numFmt formatCode="General" sourceLinked="1"/>
        <c:majorTickMark val="none"/>
        <c:minorTickMark val="none"/>
        <c:tickLblPos val="nextTo"/>
        <c:spPr>
          <a:noFill/>
          <a:ln w="9525" cap="flat" cmpd="sng" algn="ctr">
            <a:noFill/>
            <a:round/>
          </a:ln>
          <a:effectLst/>
        </c:spPr>
        <c:txPr>
          <a:bodyPr rot="-60000000" spcFirstLastPara="1" vertOverflow="ellipsis" vert="horz" wrap="square" anchor="ctr" anchorCtr="1"/>
          <a:lstStyle/>
          <a:p>
            <a:pPr>
              <a:defRPr sz="1000" b="1" i="0" u="none" strike="noStrike" kern="1200" baseline="0">
                <a:solidFill>
                  <a:schemeClr val="accent1">
                    <a:lumMod val="75000"/>
                  </a:schemeClr>
                </a:solidFill>
                <a:latin typeface="Arial" panose="020B0604020202020204" pitchFamily="34" charset="0"/>
                <a:ea typeface="+mn-ea"/>
                <a:cs typeface="Arial" panose="020B0604020202020204" pitchFamily="34" charset="0"/>
              </a:defRPr>
            </a:pPr>
            <a:endParaRPr lang="en-VN"/>
          </a:p>
        </c:txPr>
        <c:crossAx val="2020093103"/>
        <c:crosses val="autoZero"/>
        <c:auto val="1"/>
        <c:lblAlgn val="ctr"/>
        <c:lblOffset val="100"/>
        <c:noMultiLvlLbl val="0"/>
      </c:catAx>
      <c:valAx>
        <c:axId val="2020093103"/>
        <c:scaling>
          <c:orientation val="minMax"/>
          <c:min val="0"/>
        </c:scaling>
        <c:delete val="1"/>
        <c:axPos val="b"/>
        <c:numFmt formatCode="General" sourceLinked="1"/>
        <c:majorTickMark val="out"/>
        <c:minorTickMark val="none"/>
        <c:tickLblPos val="nextTo"/>
        <c:crossAx val="2020089119"/>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noFill/>
      <a:round/>
    </a:ln>
    <a:effectLst/>
  </c:spPr>
  <c:txPr>
    <a:bodyPr/>
    <a:lstStyle/>
    <a:p>
      <a:pPr>
        <a:defRPr/>
      </a:pPr>
      <a:endParaRPr lang="en-VN"/>
    </a:p>
  </c:txPr>
  <c:printSettings>
    <c:headerFooter/>
    <c:pageMargins b="0.75" l="0.7" r="0.7" t="0.75" header="0.3" footer="0.3"/>
    <c:pageSetup/>
  </c:printSettings>
  <c:userShapes r:id="rId3"/>
</c:chartSpace>
</file>

<file path=xl/charts/chart1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0.14458589763528776"/>
          <c:y val="0.48556577055728634"/>
          <c:w val="0.73701207470924102"/>
          <c:h val="0.27481159238628811"/>
        </c:manualLayout>
      </c:layout>
      <c:lineChart>
        <c:grouping val="standard"/>
        <c:varyColors val="0"/>
        <c:ser>
          <c:idx val="1"/>
          <c:order val="0"/>
          <c:tx>
            <c:strRef>
              <c:f>'Income Statement'!$AK$9</c:f>
              <c:strCache>
                <c:ptCount val="1"/>
                <c:pt idx="0">
                  <c:v>EBITDA</c:v>
                </c:pt>
              </c:strCache>
            </c:strRef>
          </c:tx>
          <c:spPr>
            <a:ln w="28575" cap="rnd">
              <a:solidFill>
                <a:schemeClr val="accent1">
                  <a:lumMod val="75000"/>
                </a:schemeClr>
              </a:solidFill>
              <a:round/>
            </a:ln>
            <a:effectLst/>
          </c:spPr>
          <c:marker>
            <c:symbol val="none"/>
          </c:marker>
          <c:dPt>
            <c:idx val="4"/>
            <c:marker>
              <c:symbol val="circle"/>
              <c:size val="8"/>
              <c:spPr>
                <a:solidFill>
                  <a:schemeClr val="accent1">
                    <a:lumMod val="75000"/>
                  </a:schemeClr>
                </a:solidFill>
                <a:ln w="9525">
                  <a:solidFill>
                    <a:schemeClr val="accent1">
                      <a:lumMod val="75000"/>
                    </a:schemeClr>
                  </a:solidFill>
                </a:ln>
                <a:effectLst/>
              </c:spPr>
            </c:marker>
            <c:bubble3D val="0"/>
            <c:extLst>
              <c:ext xmlns:c16="http://schemas.microsoft.com/office/drawing/2014/chart" uri="{C3380CC4-5D6E-409C-BE32-E72D297353CC}">
                <c16:uniqueId val="{00000000-4D55-8440-A755-363AD1273ACB}"/>
              </c:ext>
            </c:extLst>
          </c:dPt>
          <c:dLbls>
            <c:dLbl>
              <c:idx val="4"/>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0-4D55-8440-A755-363AD1273ACB}"/>
                </c:ext>
              </c:extLst>
            </c:dLbl>
            <c:spPr>
              <a:noFill/>
              <a:ln>
                <a:noFill/>
              </a:ln>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accent1">
                        <a:lumMod val="75000"/>
                      </a:schemeClr>
                    </a:solidFill>
                    <a:latin typeface="Arial" panose="020B0604020202020204" pitchFamily="34" charset="0"/>
                    <a:ea typeface="+mn-ea"/>
                    <a:cs typeface="Arial" panose="020B0604020202020204" pitchFamily="34" charset="0"/>
                  </a:defRPr>
                </a:pPr>
                <a:endParaRPr lang="en-VN"/>
              </a:p>
            </c:txPr>
            <c:showLegendKey val="0"/>
            <c:showVal val="0"/>
            <c:showCatName val="0"/>
            <c:showSerName val="0"/>
            <c:showPercent val="0"/>
            <c:showBubbleSize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'Income Statement'!$AJ$10:$AJ$14</c:f>
              <c:numCache>
                <c:formatCode>General</c:formatCode>
                <c:ptCount val="5"/>
                <c:pt idx="0">
                  <c:v>2018</c:v>
                </c:pt>
                <c:pt idx="1">
                  <c:v>2019</c:v>
                </c:pt>
                <c:pt idx="2">
                  <c:v>2020</c:v>
                </c:pt>
                <c:pt idx="3">
                  <c:v>2021</c:v>
                </c:pt>
                <c:pt idx="4">
                  <c:v>2022</c:v>
                </c:pt>
              </c:numCache>
            </c:numRef>
          </c:cat>
          <c:val>
            <c:numRef>
              <c:f>'Income Statement'!$AK$10:$AK$14</c:f>
              <c:numCache>
                <c:formatCode>General</c:formatCode>
                <c:ptCount val="5"/>
                <c:pt idx="0">
                  <c:v>11.7</c:v>
                </c:pt>
                <c:pt idx="1">
                  <c:v>11.2</c:v>
                </c:pt>
                <c:pt idx="2">
                  <c:v>18.899999999999999</c:v>
                </c:pt>
                <c:pt idx="3">
                  <c:v>41.1</c:v>
                </c:pt>
                <c:pt idx="4">
                  <c:v>16.8</c:v>
                </c:pt>
              </c:numCache>
            </c:numRef>
          </c:val>
          <c:smooth val="0"/>
          <c:extLst>
            <c:ext xmlns:c16="http://schemas.microsoft.com/office/drawing/2014/chart" uri="{C3380CC4-5D6E-409C-BE32-E72D297353CC}">
              <c16:uniqueId val="{00000001-4D55-8440-A755-363AD1273ACB}"/>
            </c:ext>
          </c:extLst>
        </c:ser>
        <c:dLbls>
          <c:showLegendKey val="0"/>
          <c:showVal val="0"/>
          <c:showCatName val="0"/>
          <c:showSerName val="0"/>
          <c:showPercent val="0"/>
          <c:showBubbleSize val="0"/>
        </c:dLbls>
        <c:smooth val="0"/>
        <c:axId val="1134265503"/>
        <c:axId val="1134267839"/>
      </c:lineChart>
      <c:catAx>
        <c:axId val="1134265503"/>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800" b="0" i="0" u="none" strike="noStrike" kern="1200" baseline="0">
                <a:solidFill>
                  <a:schemeClr val="bg2">
                    <a:lumMod val="75000"/>
                  </a:schemeClr>
                </a:solidFill>
                <a:latin typeface="Arial" panose="020B0604020202020204" pitchFamily="34" charset="0"/>
                <a:ea typeface="+mn-ea"/>
                <a:cs typeface="Arial" panose="020B0604020202020204" pitchFamily="34" charset="0"/>
              </a:defRPr>
            </a:pPr>
            <a:endParaRPr lang="en-VN"/>
          </a:p>
        </c:txPr>
        <c:crossAx val="1134267839"/>
        <c:crosses val="autoZero"/>
        <c:auto val="1"/>
        <c:lblAlgn val="ctr"/>
        <c:lblOffset val="100"/>
        <c:noMultiLvlLbl val="0"/>
      </c:catAx>
      <c:valAx>
        <c:axId val="1134267839"/>
        <c:scaling>
          <c:orientation val="minMax"/>
        </c:scaling>
        <c:delete val="0"/>
        <c:axPos val="l"/>
        <c:title>
          <c:tx>
            <c:rich>
              <a:bodyPr rot="-5400000" spcFirstLastPara="1" vertOverflow="ellipsis" vert="horz" wrap="square" anchor="ctr" anchorCtr="1"/>
              <a:lstStyle/>
              <a:p>
                <a:pPr>
                  <a:defRPr sz="1000" b="0" i="0" u="none" strike="noStrike" kern="1200" baseline="0">
                    <a:solidFill>
                      <a:schemeClr val="bg2">
                        <a:lumMod val="75000"/>
                      </a:schemeClr>
                    </a:solidFill>
                    <a:latin typeface="+mn-lt"/>
                    <a:ea typeface="+mn-ea"/>
                    <a:cs typeface="+mn-cs"/>
                  </a:defRPr>
                </a:pPr>
                <a:r>
                  <a:rPr lang="en-US" sz="800">
                    <a:solidFill>
                      <a:schemeClr val="bg2">
                        <a:lumMod val="75000"/>
                      </a:schemeClr>
                    </a:solidFill>
                    <a:latin typeface="Arial" panose="020B0604020202020204" pitchFamily="34" charset="0"/>
                    <a:cs typeface="Arial" panose="020B0604020202020204" pitchFamily="34" charset="0"/>
                  </a:rPr>
                  <a:t>TRILLION VNĐ</a:t>
                </a:r>
              </a:p>
            </c:rich>
          </c:tx>
          <c:layout>
            <c:manualLayout>
              <c:xMode val="edge"/>
              <c:yMode val="edge"/>
              <c:x val="5.4822160693275786E-2"/>
              <c:y val="0.46953669198876335"/>
            </c:manualLayout>
          </c:layout>
          <c:overlay val="0"/>
          <c:spPr>
            <a:noFill/>
            <a:ln>
              <a:noFill/>
            </a:ln>
            <a:effectLst/>
          </c:spPr>
          <c:txPr>
            <a:bodyPr rot="-5400000" spcFirstLastPara="1" vertOverflow="ellipsis" vert="horz" wrap="square" anchor="ctr" anchorCtr="1"/>
            <a:lstStyle/>
            <a:p>
              <a:pPr>
                <a:defRPr sz="1000" b="0" i="0" u="none" strike="noStrike" kern="1200" baseline="0">
                  <a:solidFill>
                    <a:schemeClr val="bg2">
                      <a:lumMod val="75000"/>
                    </a:schemeClr>
                  </a:solidFill>
                  <a:latin typeface="+mn-lt"/>
                  <a:ea typeface="+mn-ea"/>
                  <a:cs typeface="+mn-cs"/>
                </a:defRPr>
              </a:pPr>
              <a:endParaRPr lang="en-VN"/>
            </a:p>
          </c:txPr>
        </c:title>
        <c:numFmt formatCode="##0" sourceLinked="0"/>
        <c:majorTickMark val="none"/>
        <c:minorTickMark val="none"/>
        <c:tickLblPos val="nextTo"/>
        <c:spPr>
          <a:noFill/>
          <a:ln>
            <a:solidFill>
              <a:schemeClr val="bg2"/>
            </a:solidFill>
          </a:ln>
          <a:effectLst/>
        </c:spPr>
        <c:txPr>
          <a:bodyPr rot="-60000000" spcFirstLastPara="1" vertOverflow="ellipsis" vert="horz" wrap="square" anchor="ctr" anchorCtr="1"/>
          <a:lstStyle/>
          <a:p>
            <a:pPr>
              <a:defRPr sz="800" b="0" i="0" u="none" strike="noStrike" kern="1200" baseline="0">
                <a:solidFill>
                  <a:schemeClr val="bg2">
                    <a:lumMod val="75000"/>
                  </a:schemeClr>
                </a:solidFill>
                <a:latin typeface="Arial" panose="020B0604020202020204" pitchFamily="34" charset="0"/>
                <a:ea typeface="+mn-ea"/>
                <a:cs typeface="Arial" panose="020B0604020202020204" pitchFamily="34" charset="0"/>
              </a:defRPr>
            </a:pPr>
            <a:endParaRPr lang="en-VN"/>
          </a:p>
        </c:txPr>
        <c:crossAx val="1134265503"/>
        <c:crosses val="autoZero"/>
        <c:crossBetween val="between"/>
        <c:majorUnit val="15"/>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noFill/>
      <a:round/>
    </a:ln>
    <a:effectLst/>
  </c:spPr>
  <c:txPr>
    <a:bodyPr/>
    <a:lstStyle/>
    <a:p>
      <a:pPr>
        <a:defRPr/>
      </a:pPr>
      <a:endParaRPr lang="en-VN"/>
    </a:p>
  </c:txPr>
  <c:printSettings>
    <c:headerFooter/>
    <c:pageMargins b="0.75" l="0.7" r="0.7" t="0.75" header="0.3" footer="0.3"/>
    <c:pageSetup/>
  </c:printSettings>
  <c:userShapes r:id="rId3"/>
</c:chartSpace>
</file>

<file path=xl/charts/chart2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barChart>
        <c:barDir val="bar"/>
        <c:grouping val="stacked"/>
        <c:varyColors val="0"/>
        <c:ser>
          <c:idx val="1"/>
          <c:order val="0"/>
          <c:tx>
            <c:strRef>
              <c:f>'Income Statement'!$AK$4</c:f>
              <c:strCache>
                <c:ptCount val="1"/>
                <c:pt idx="0">
                  <c:v>EBITDA</c:v>
                </c:pt>
              </c:strCache>
            </c:strRef>
          </c:tx>
          <c:spPr>
            <a:solidFill>
              <a:schemeClr val="accent1">
                <a:lumMod val="75000"/>
              </a:schemeClr>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bg1"/>
                    </a:solidFill>
                    <a:latin typeface="Arial" panose="020B0604020202020204" pitchFamily="34" charset="0"/>
                    <a:ea typeface="+mn-ea"/>
                    <a:cs typeface="Arial" panose="020B0604020202020204" pitchFamily="34" charset="0"/>
                  </a:defRPr>
                </a:pPr>
                <a:endParaRPr lang="en-VN"/>
              </a:p>
            </c:txPr>
            <c:dLblPos val="inBase"/>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'Income Statement'!$AJ$6</c:f>
              <c:numCache>
                <c:formatCode>General</c:formatCode>
                <c:ptCount val="1"/>
                <c:pt idx="0">
                  <c:v>2022</c:v>
                </c:pt>
              </c:numCache>
            </c:numRef>
          </c:cat>
          <c:val>
            <c:numRef>
              <c:f>'Income Statement'!$AK$6</c:f>
              <c:numCache>
                <c:formatCode>General</c:formatCode>
                <c:ptCount val="1"/>
                <c:pt idx="0">
                  <c:v>16.8</c:v>
                </c:pt>
              </c:numCache>
            </c:numRef>
          </c:val>
          <c:extLst>
            <c:ext xmlns:c16="http://schemas.microsoft.com/office/drawing/2014/chart" uri="{C3380CC4-5D6E-409C-BE32-E72D297353CC}">
              <c16:uniqueId val="{00000000-97D7-C244-AEE7-E46ADE98ED9A}"/>
            </c:ext>
          </c:extLst>
        </c:ser>
        <c:ser>
          <c:idx val="0"/>
          <c:order val="1"/>
          <c:tx>
            <c:v>2021</c:v>
          </c:tx>
          <c:spPr>
            <a:pattFill prst="pct10">
              <a:fgClr>
                <a:schemeClr val="accent1">
                  <a:lumMod val="75000"/>
                </a:schemeClr>
              </a:fgClr>
              <a:bgClr>
                <a:schemeClr val="bg1"/>
              </a:bgClr>
            </a:pattFill>
            <a:ln>
              <a:noFill/>
            </a:ln>
            <a:effectLst/>
          </c:spPr>
          <c:invertIfNegative val="0"/>
          <c:dLbls>
            <c:dLbl>
              <c:idx val="0"/>
              <c:layout>
                <c:manualLayout>
                  <c:x val="0.16225567643260433"/>
                  <c:y val="-0.34340306806913851"/>
                </c:manualLayout>
              </c:layout>
              <c:tx>
                <c:rich>
                  <a:bodyPr/>
                  <a:lstStyle/>
                  <a:p>
                    <a:fld id="{AD47CA6D-43D4-AD42-95FF-FE80FE163129}" type="SERIESNAME">
                      <a:rPr lang="en-US"/>
                      <a:pPr/>
                      <a:t>[SERIES NAME]</a:t>
                    </a:fld>
                    <a:r>
                      <a:rPr lang="en-US" baseline="0"/>
                      <a:t>  41,1</a:t>
                    </a:r>
                  </a:p>
                </c:rich>
              </c:tx>
              <c:dLblPos val="ctr"/>
              <c:showLegendKey val="0"/>
              <c:showVal val="1"/>
              <c:showCatName val="0"/>
              <c:showSerName val="1"/>
              <c:showPercent val="0"/>
              <c:showBubbleSize val="0"/>
              <c:separator> </c:separator>
              <c:extLst>
                <c:ext xmlns:c15="http://schemas.microsoft.com/office/drawing/2012/chart" uri="{CE6537A1-D6FC-4f65-9D91-7224C49458BB}">
                  <c15:dlblFieldTable/>
                  <c15:showDataLabelsRange val="0"/>
                </c:ext>
                <c:ext xmlns:c16="http://schemas.microsoft.com/office/drawing/2014/chart" uri="{C3380CC4-5D6E-409C-BE32-E72D297353CC}">
                  <c16:uniqueId val="{00000001-97D7-C244-AEE7-E46ADE98ED9A}"/>
                </c:ext>
              </c:extLst>
            </c:dLbl>
            <c:spPr>
              <a:noFill/>
              <a:ln>
                <a:noFill/>
              </a:ln>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accent1">
                        <a:lumMod val="75000"/>
                      </a:schemeClr>
                    </a:solidFill>
                    <a:latin typeface="Arial" panose="020B0604020202020204" pitchFamily="34" charset="0"/>
                    <a:ea typeface="+mn-ea"/>
                    <a:cs typeface="Arial" panose="020B0604020202020204" pitchFamily="34" charset="0"/>
                  </a:defRPr>
                </a:pPr>
                <a:endParaRPr lang="en-VN"/>
              </a:p>
            </c:txPr>
            <c:dLblPos val="inEnd"/>
            <c:showLegendKey val="0"/>
            <c:showVal val="1"/>
            <c:showCatName val="0"/>
            <c:showSerName val="1"/>
            <c:showPercent val="0"/>
            <c:showBubbleSize val="0"/>
            <c:separator> </c:separator>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val>
            <c:numRef>
              <c:f>'Income Statement'!$AK$5</c:f>
              <c:numCache>
                <c:formatCode>General</c:formatCode>
                <c:ptCount val="1"/>
                <c:pt idx="0">
                  <c:v>24.3</c:v>
                </c:pt>
              </c:numCache>
            </c:numRef>
          </c:val>
          <c:extLst>
            <c:ext xmlns:c16="http://schemas.microsoft.com/office/drawing/2014/chart" uri="{C3380CC4-5D6E-409C-BE32-E72D297353CC}">
              <c16:uniqueId val="{00000002-97D7-C244-AEE7-E46ADE98ED9A}"/>
            </c:ext>
          </c:extLst>
        </c:ser>
        <c:dLbls>
          <c:showLegendKey val="0"/>
          <c:showVal val="0"/>
          <c:showCatName val="0"/>
          <c:showSerName val="0"/>
          <c:showPercent val="0"/>
          <c:showBubbleSize val="0"/>
        </c:dLbls>
        <c:gapWidth val="0"/>
        <c:overlap val="100"/>
        <c:axId val="2020089119"/>
        <c:axId val="2020093103"/>
      </c:barChart>
      <c:catAx>
        <c:axId val="2020089119"/>
        <c:scaling>
          <c:orientation val="minMax"/>
        </c:scaling>
        <c:delete val="0"/>
        <c:axPos val="l"/>
        <c:numFmt formatCode="General" sourceLinked="1"/>
        <c:majorTickMark val="none"/>
        <c:minorTickMark val="none"/>
        <c:tickLblPos val="nextTo"/>
        <c:spPr>
          <a:noFill/>
          <a:ln w="9525" cap="flat" cmpd="sng" algn="ctr">
            <a:noFill/>
            <a:round/>
          </a:ln>
          <a:effectLst/>
        </c:spPr>
        <c:txPr>
          <a:bodyPr rot="-60000000" spcFirstLastPara="1" vertOverflow="ellipsis" vert="horz" wrap="square" anchor="ctr" anchorCtr="1"/>
          <a:lstStyle/>
          <a:p>
            <a:pPr>
              <a:defRPr sz="1000" b="1" i="0" u="none" strike="noStrike" kern="1200" baseline="0">
                <a:solidFill>
                  <a:schemeClr val="accent1">
                    <a:lumMod val="75000"/>
                  </a:schemeClr>
                </a:solidFill>
                <a:latin typeface="Arial" panose="020B0604020202020204" pitchFamily="34" charset="0"/>
                <a:ea typeface="+mn-ea"/>
                <a:cs typeface="Arial" panose="020B0604020202020204" pitchFamily="34" charset="0"/>
              </a:defRPr>
            </a:pPr>
            <a:endParaRPr lang="en-VN"/>
          </a:p>
        </c:txPr>
        <c:crossAx val="2020093103"/>
        <c:crosses val="autoZero"/>
        <c:auto val="1"/>
        <c:lblAlgn val="ctr"/>
        <c:lblOffset val="100"/>
        <c:noMultiLvlLbl val="0"/>
      </c:catAx>
      <c:valAx>
        <c:axId val="2020093103"/>
        <c:scaling>
          <c:orientation val="minMax"/>
        </c:scaling>
        <c:delete val="1"/>
        <c:axPos val="b"/>
        <c:numFmt formatCode="General" sourceLinked="1"/>
        <c:majorTickMark val="none"/>
        <c:minorTickMark val="none"/>
        <c:tickLblPos val="nextTo"/>
        <c:crossAx val="2020089119"/>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noFill/>
      <a:round/>
    </a:ln>
    <a:effectLst/>
  </c:spPr>
  <c:txPr>
    <a:bodyPr/>
    <a:lstStyle/>
    <a:p>
      <a:pPr>
        <a:defRPr/>
      </a:pPr>
      <a:endParaRPr lang="en-VN"/>
    </a:p>
  </c:txPr>
  <c:printSettings>
    <c:headerFooter/>
    <c:pageMargins b="0.75" l="0.7" r="0.7" t="0.75" header="0.3" footer="0.3"/>
    <c:pageSetup/>
  </c:printSettings>
  <c:userShapes r:id="rId3"/>
</c:chartSpace>
</file>

<file path=xl/charts/chart2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0.10501577600246156"/>
          <c:y val="0.60594168330744769"/>
          <c:w val="0.74160528036050299"/>
          <c:h val="0.35139474397850257"/>
        </c:manualLayout>
      </c:layout>
      <c:lineChart>
        <c:grouping val="standard"/>
        <c:varyColors val="0"/>
        <c:ser>
          <c:idx val="1"/>
          <c:order val="0"/>
          <c:tx>
            <c:strRef>
              <c:f>'Income Statement'!$AL$9</c:f>
              <c:strCache>
                <c:ptCount val="1"/>
                <c:pt idx="0">
                  <c:v>Revenue</c:v>
                </c:pt>
              </c:strCache>
            </c:strRef>
          </c:tx>
          <c:spPr>
            <a:ln w="28575" cap="rnd">
              <a:solidFill>
                <a:schemeClr val="accent1">
                  <a:lumMod val="75000"/>
                </a:schemeClr>
              </a:solidFill>
              <a:round/>
            </a:ln>
            <a:effectLst/>
          </c:spPr>
          <c:marker>
            <c:symbol val="none"/>
          </c:marker>
          <c:dPt>
            <c:idx val="4"/>
            <c:marker>
              <c:symbol val="circle"/>
              <c:size val="8"/>
              <c:spPr>
                <a:solidFill>
                  <a:schemeClr val="accent1">
                    <a:lumMod val="75000"/>
                  </a:schemeClr>
                </a:solidFill>
                <a:ln w="9525">
                  <a:solidFill>
                    <a:schemeClr val="accent1">
                      <a:lumMod val="75000"/>
                    </a:schemeClr>
                  </a:solidFill>
                </a:ln>
                <a:effectLst/>
              </c:spPr>
            </c:marker>
            <c:bubble3D val="0"/>
            <c:extLst>
              <c:ext xmlns:c16="http://schemas.microsoft.com/office/drawing/2014/chart" uri="{C3380CC4-5D6E-409C-BE32-E72D297353CC}">
                <c16:uniqueId val="{00000000-1273-0041-831F-BF98A29C8FE6}"/>
              </c:ext>
            </c:extLst>
          </c:dPt>
          <c:dLbls>
            <c:dLbl>
              <c:idx val="4"/>
              <c:spPr>
                <a:noFill/>
                <a:ln>
                  <a:noFill/>
                </a:ln>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accent1">
                          <a:lumMod val="75000"/>
                        </a:schemeClr>
                      </a:solidFill>
                      <a:latin typeface="Arial" panose="020B0604020202020204" pitchFamily="34" charset="0"/>
                      <a:ea typeface="+mn-ea"/>
                      <a:cs typeface="Arial" panose="020B0604020202020204" pitchFamily="34" charset="0"/>
                    </a:defRPr>
                  </a:pPr>
                  <a:endParaRPr lang="en-VN"/>
                </a:p>
              </c:txPr>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0-1273-0041-831F-BF98A29C8FE6}"/>
                </c:ext>
              </c:extLst>
            </c:dLbl>
            <c:spPr>
              <a:noFill/>
              <a:ln>
                <a:noFill/>
              </a:ln>
              <a:effectLst/>
            </c:spPr>
            <c:txPr>
              <a:bodyPr rot="0" spcFirstLastPara="1" vertOverflow="ellipsis" vert="horz" wrap="square" lIns="38100" tIns="19050" rIns="38100" bIns="19050" anchor="ctr" anchorCtr="1">
                <a:spAutoFit/>
              </a:bodyPr>
              <a:lstStyle/>
              <a:p>
                <a:pPr>
                  <a:defRPr sz="1000" b="0" i="0" u="none" strike="noStrike" kern="1200" baseline="0">
                    <a:solidFill>
                      <a:schemeClr val="accent1">
                        <a:lumMod val="75000"/>
                      </a:schemeClr>
                    </a:solidFill>
                    <a:latin typeface="+mn-lt"/>
                    <a:ea typeface="+mn-ea"/>
                    <a:cs typeface="+mn-cs"/>
                  </a:defRPr>
                </a:pPr>
                <a:endParaRPr lang="en-VN"/>
              </a:p>
            </c:txPr>
            <c:showLegendKey val="0"/>
            <c:showVal val="0"/>
            <c:showCatName val="0"/>
            <c:showSerName val="0"/>
            <c:showPercent val="0"/>
            <c:showBubbleSize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'Income Statement'!$AJ$10:$AJ$14</c:f>
              <c:numCache>
                <c:formatCode>General</c:formatCode>
                <c:ptCount val="5"/>
                <c:pt idx="0">
                  <c:v>2018</c:v>
                </c:pt>
                <c:pt idx="1">
                  <c:v>2019</c:v>
                </c:pt>
                <c:pt idx="2">
                  <c:v>2020</c:v>
                </c:pt>
                <c:pt idx="3">
                  <c:v>2021</c:v>
                </c:pt>
                <c:pt idx="4">
                  <c:v>2022</c:v>
                </c:pt>
              </c:numCache>
            </c:numRef>
          </c:cat>
          <c:val>
            <c:numRef>
              <c:f>'Income Statement'!$AL$10:$AL$14</c:f>
              <c:numCache>
                <c:formatCode>General</c:formatCode>
                <c:ptCount val="5"/>
                <c:pt idx="0">
                  <c:v>55.8</c:v>
                </c:pt>
                <c:pt idx="1">
                  <c:v>63.7</c:v>
                </c:pt>
                <c:pt idx="2">
                  <c:v>90.1</c:v>
                </c:pt>
                <c:pt idx="3">
                  <c:v>149.69999999999999</c:v>
                </c:pt>
                <c:pt idx="4">
                  <c:v>141.4</c:v>
                </c:pt>
              </c:numCache>
            </c:numRef>
          </c:val>
          <c:smooth val="0"/>
          <c:extLst>
            <c:ext xmlns:c16="http://schemas.microsoft.com/office/drawing/2014/chart" uri="{C3380CC4-5D6E-409C-BE32-E72D297353CC}">
              <c16:uniqueId val="{00000001-1273-0041-831F-BF98A29C8FE6}"/>
            </c:ext>
          </c:extLst>
        </c:ser>
        <c:dLbls>
          <c:showLegendKey val="0"/>
          <c:showVal val="0"/>
          <c:showCatName val="0"/>
          <c:showSerName val="0"/>
          <c:showPercent val="0"/>
          <c:showBubbleSize val="0"/>
        </c:dLbls>
        <c:smooth val="0"/>
        <c:axId val="1402764192"/>
        <c:axId val="1402846064"/>
      </c:lineChart>
      <c:catAx>
        <c:axId val="1402764192"/>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800" b="0" i="0" u="none" strike="noStrike" kern="1200" baseline="0">
                <a:solidFill>
                  <a:schemeClr val="bg2">
                    <a:lumMod val="75000"/>
                  </a:schemeClr>
                </a:solidFill>
                <a:latin typeface="Arial" panose="020B0604020202020204" pitchFamily="34" charset="0"/>
                <a:ea typeface="+mn-ea"/>
                <a:cs typeface="Arial" panose="020B0604020202020204" pitchFamily="34" charset="0"/>
              </a:defRPr>
            </a:pPr>
            <a:endParaRPr lang="en-VN"/>
          </a:p>
        </c:txPr>
        <c:crossAx val="1402846064"/>
        <c:crosses val="autoZero"/>
        <c:auto val="1"/>
        <c:lblAlgn val="ctr"/>
        <c:lblOffset val="100"/>
        <c:noMultiLvlLbl val="0"/>
      </c:catAx>
      <c:valAx>
        <c:axId val="1402846064"/>
        <c:scaling>
          <c:orientation val="minMax"/>
        </c:scaling>
        <c:delete val="0"/>
        <c:axPos val="l"/>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sz="800">
                    <a:solidFill>
                      <a:schemeClr val="bg2">
                        <a:lumMod val="75000"/>
                      </a:schemeClr>
                    </a:solidFill>
                    <a:latin typeface="Arial" panose="020B0604020202020204" pitchFamily="34" charset="0"/>
                    <a:cs typeface="Arial" panose="020B0604020202020204" pitchFamily="34" charset="0"/>
                  </a:rPr>
                  <a:t>TRILLION VNĐ</a:t>
                </a:r>
              </a:p>
            </c:rich>
          </c:tx>
          <c:layout>
            <c:manualLayout>
              <c:xMode val="edge"/>
              <c:yMode val="edge"/>
              <c:x val="8.3665260515627445E-3"/>
              <c:y val="0.59359526868868395"/>
            </c:manualLayout>
          </c:layout>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VN"/>
            </a:p>
          </c:txPr>
        </c:title>
        <c:numFmt formatCode="General" sourceLinked="1"/>
        <c:majorTickMark val="none"/>
        <c:minorTickMark val="none"/>
        <c:tickLblPos val="nextTo"/>
        <c:spPr>
          <a:noFill/>
          <a:ln>
            <a:solidFill>
              <a:schemeClr val="bg2"/>
            </a:solidFill>
          </a:ln>
          <a:effectLst/>
        </c:spPr>
        <c:txPr>
          <a:bodyPr rot="-60000000" spcFirstLastPara="1" vertOverflow="ellipsis" vert="horz" wrap="square" anchor="ctr" anchorCtr="1"/>
          <a:lstStyle/>
          <a:p>
            <a:pPr>
              <a:defRPr sz="800" b="0" i="0" u="none" strike="noStrike" kern="1200" baseline="0">
                <a:solidFill>
                  <a:schemeClr val="bg2">
                    <a:lumMod val="75000"/>
                  </a:schemeClr>
                </a:solidFill>
                <a:latin typeface="Arial" panose="020B0604020202020204" pitchFamily="34" charset="0"/>
                <a:ea typeface="+mn-ea"/>
                <a:cs typeface="Arial" panose="020B0604020202020204" pitchFamily="34" charset="0"/>
              </a:defRPr>
            </a:pPr>
            <a:endParaRPr lang="en-VN"/>
          </a:p>
        </c:txPr>
        <c:crossAx val="1402764192"/>
        <c:crosses val="autoZero"/>
        <c:crossBetween val="between"/>
        <c:majorUnit val="40"/>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noFill/>
      <a:round/>
    </a:ln>
    <a:effectLst/>
  </c:spPr>
  <c:txPr>
    <a:bodyPr/>
    <a:lstStyle/>
    <a:p>
      <a:pPr>
        <a:defRPr/>
      </a:pPr>
      <a:endParaRPr lang="en-VN"/>
    </a:p>
  </c:txPr>
  <c:printSettings>
    <c:headerFooter/>
    <c:pageMargins b="0.75" l="0.7" r="0.7" t="0.75" header="0.3" footer="0.3"/>
    <c:pageSetup/>
  </c:printSettings>
  <c:userShapes r:id="rId3"/>
</c:chartSpace>
</file>

<file path=xl/charts/chart2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barChart>
        <c:barDir val="bar"/>
        <c:grouping val="stacked"/>
        <c:varyColors val="0"/>
        <c:ser>
          <c:idx val="0"/>
          <c:order val="0"/>
          <c:tx>
            <c:strRef>
              <c:f>'Income Statement'!$AL$4</c:f>
              <c:strCache>
                <c:ptCount val="1"/>
                <c:pt idx="0">
                  <c:v>Revenue</c:v>
                </c:pt>
              </c:strCache>
            </c:strRef>
          </c:tx>
          <c:spPr>
            <a:solidFill>
              <a:schemeClr val="accent1">
                <a:lumMod val="75000"/>
              </a:schemeClr>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bg1"/>
                    </a:solidFill>
                    <a:latin typeface="Arial" panose="020B0604020202020204" pitchFamily="34" charset="0"/>
                    <a:ea typeface="+mn-ea"/>
                    <a:cs typeface="Arial" panose="020B0604020202020204" pitchFamily="34" charset="0"/>
                  </a:defRPr>
                </a:pPr>
                <a:endParaRPr lang="en-VN"/>
              </a:p>
            </c:txPr>
            <c:dLblPos val="inBase"/>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'Income Statement'!$AJ$6</c:f>
              <c:numCache>
                <c:formatCode>General</c:formatCode>
                <c:ptCount val="1"/>
                <c:pt idx="0">
                  <c:v>2022</c:v>
                </c:pt>
              </c:numCache>
            </c:numRef>
          </c:cat>
          <c:val>
            <c:numRef>
              <c:f>'Income Statement'!$AL$6</c:f>
              <c:numCache>
                <c:formatCode>General</c:formatCode>
                <c:ptCount val="1"/>
                <c:pt idx="0">
                  <c:v>141.4</c:v>
                </c:pt>
              </c:numCache>
            </c:numRef>
          </c:val>
          <c:extLst>
            <c:ext xmlns:c16="http://schemas.microsoft.com/office/drawing/2014/chart" uri="{C3380CC4-5D6E-409C-BE32-E72D297353CC}">
              <c16:uniqueId val="{00000000-2CB1-274D-BB6F-57C9FDA8E1F3}"/>
            </c:ext>
          </c:extLst>
        </c:ser>
        <c:ser>
          <c:idx val="1"/>
          <c:order val="1"/>
          <c:tx>
            <c:v>2021</c:v>
          </c:tx>
          <c:spPr>
            <a:pattFill prst="pct10">
              <a:fgClr>
                <a:schemeClr val="accent1">
                  <a:lumMod val="75000"/>
                </a:schemeClr>
              </a:fgClr>
              <a:bgClr>
                <a:schemeClr val="bg1"/>
              </a:bgClr>
            </a:pattFill>
            <a:ln>
              <a:noFill/>
            </a:ln>
            <a:effectLst/>
          </c:spPr>
          <c:invertIfNegative val="0"/>
          <c:dLbls>
            <c:dLbl>
              <c:idx val="0"/>
              <c:layout>
                <c:manualLayout>
                  <c:x val="-6.7053763894285454E-2"/>
                  <c:y val="-0.33553197710848404"/>
                </c:manualLayout>
              </c:layout>
              <c:tx>
                <c:rich>
                  <a:bodyPr/>
                  <a:lstStyle/>
                  <a:p>
                    <a:fld id="{7ED2E497-858F-AB4A-B1C1-F3676227C3AC}" type="SERIESNAME">
                      <a:rPr lang="en-US"/>
                      <a:pPr/>
                      <a:t>[SERIES NAME]</a:t>
                    </a:fld>
                    <a:r>
                      <a:rPr lang="en-US" baseline="0"/>
                      <a:t>  149,7</a:t>
                    </a:r>
                  </a:p>
                </c:rich>
              </c:tx>
              <c:showLegendKey val="0"/>
              <c:showVal val="1"/>
              <c:showCatName val="0"/>
              <c:showSerName val="1"/>
              <c:showPercent val="0"/>
              <c:showBubbleSize val="0"/>
              <c:separator> </c:separator>
              <c:extLst>
                <c:ext xmlns:c15="http://schemas.microsoft.com/office/drawing/2012/chart" uri="{CE6537A1-D6FC-4f65-9D91-7224C49458BB}">
                  <c15:dlblFieldTable/>
                  <c15:showDataLabelsRange val="0"/>
                </c:ext>
                <c:ext xmlns:c16="http://schemas.microsoft.com/office/drawing/2014/chart" uri="{C3380CC4-5D6E-409C-BE32-E72D297353CC}">
                  <c16:uniqueId val="{00000001-2CB1-274D-BB6F-57C9FDA8E1F3}"/>
                </c:ext>
              </c:extLst>
            </c:dLbl>
            <c:spPr>
              <a:noFill/>
              <a:ln>
                <a:noFill/>
              </a:ln>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accent1">
                        <a:lumMod val="75000"/>
                      </a:schemeClr>
                    </a:solidFill>
                    <a:latin typeface="Arial" panose="020B0604020202020204" pitchFamily="34" charset="0"/>
                    <a:ea typeface="+mn-ea"/>
                    <a:cs typeface="Arial" panose="020B0604020202020204" pitchFamily="34" charset="0"/>
                  </a:defRPr>
                </a:pPr>
                <a:endParaRPr lang="en-VN"/>
              </a:p>
            </c:txPr>
            <c:showLegendKey val="0"/>
            <c:showVal val="1"/>
            <c:showCatName val="0"/>
            <c:showSerName val="1"/>
            <c:showPercent val="0"/>
            <c:showBubbleSize val="0"/>
            <c:separator> </c:separator>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'Income Statement'!$AJ$6</c:f>
              <c:numCache>
                <c:formatCode>General</c:formatCode>
                <c:ptCount val="1"/>
                <c:pt idx="0">
                  <c:v>2022</c:v>
                </c:pt>
              </c:numCache>
            </c:numRef>
          </c:cat>
          <c:val>
            <c:numRef>
              <c:f>'Income Statement'!$AL$5</c:f>
              <c:numCache>
                <c:formatCode>General</c:formatCode>
                <c:ptCount val="1"/>
                <c:pt idx="0">
                  <c:v>8.3000000000000007</c:v>
                </c:pt>
              </c:numCache>
            </c:numRef>
          </c:val>
          <c:extLst>
            <c:ext xmlns:c16="http://schemas.microsoft.com/office/drawing/2014/chart" uri="{C3380CC4-5D6E-409C-BE32-E72D297353CC}">
              <c16:uniqueId val="{00000002-2CB1-274D-BB6F-57C9FDA8E1F3}"/>
            </c:ext>
          </c:extLst>
        </c:ser>
        <c:dLbls>
          <c:showLegendKey val="0"/>
          <c:showVal val="0"/>
          <c:showCatName val="0"/>
          <c:showSerName val="0"/>
          <c:showPercent val="0"/>
          <c:showBubbleSize val="0"/>
        </c:dLbls>
        <c:gapWidth val="25"/>
        <c:overlap val="100"/>
        <c:axId val="2020089119"/>
        <c:axId val="2020093103"/>
      </c:barChart>
      <c:catAx>
        <c:axId val="2020089119"/>
        <c:scaling>
          <c:orientation val="minMax"/>
        </c:scaling>
        <c:delete val="0"/>
        <c:axPos val="l"/>
        <c:numFmt formatCode="General" sourceLinked="1"/>
        <c:majorTickMark val="none"/>
        <c:minorTickMark val="none"/>
        <c:tickLblPos val="nextTo"/>
        <c:spPr>
          <a:noFill/>
          <a:ln w="9525" cap="flat" cmpd="sng" algn="ctr">
            <a:noFill/>
            <a:round/>
          </a:ln>
          <a:effectLst/>
        </c:spPr>
        <c:txPr>
          <a:bodyPr rot="-60000000" spcFirstLastPara="1" vertOverflow="ellipsis" vert="horz" wrap="square" anchor="ctr" anchorCtr="1"/>
          <a:lstStyle/>
          <a:p>
            <a:pPr>
              <a:defRPr sz="1000" b="1" i="0" u="none" strike="noStrike" kern="1200" baseline="0">
                <a:solidFill>
                  <a:schemeClr val="accent1">
                    <a:lumMod val="75000"/>
                  </a:schemeClr>
                </a:solidFill>
                <a:latin typeface="Arial" panose="020B0604020202020204" pitchFamily="34" charset="0"/>
                <a:ea typeface="+mn-ea"/>
                <a:cs typeface="Arial" panose="020B0604020202020204" pitchFamily="34" charset="0"/>
              </a:defRPr>
            </a:pPr>
            <a:endParaRPr lang="en-VN"/>
          </a:p>
        </c:txPr>
        <c:crossAx val="2020093103"/>
        <c:crosses val="autoZero"/>
        <c:auto val="1"/>
        <c:lblAlgn val="ctr"/>
        <c:lblOffset val="100"/>
        <c:noMultiLvlLbl val="0"/>
      </c:catAx>
      <c:valAx>
        <c:axId val="2020093103"/>
        <c:scaling>
          <c:orientation val="minMax"/>
          <c:min val="0"/>
        </c:scaling>
        <c:delete val="1"/>
        <c:axPos val="b"/>
        <c:numFmt formatCode="General" sourceLinked="1"/>
        <c:majorTickMark val="out"/>
        <c:minorTickMark val="none"/>
        <c:tickLblPos val="nextTo"/>
        <c:crossAx val="2020089119"/>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noFill/>
      <a:round/>
    </a:ln>
    <a:effectLst/>
  </c:spPr>
  <c:txPr>
    <a:bodyPr/>
    <a:lstStyle/>
    <a:p>
      <a:pPr>
        <a:defRPr/>
      </a:pPr>
      <a:endParaRPr lang="en-VN"/>
    </a:p>
  </c:txPr>
  <c:printSettings>
    <c:headerFooter/>
    <c:pageMargins b="0.75" l="0.7" r="0.7" t="0.75" header="0.3" footer="0.3"/>
    <c:pageSetup/>
  </c:printSettings>
  <c:userShapes r:id="rId3"/>
</c:chartSpace>
</file>

<file path=xl/charts/chart2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0.10501577600246156"/>
          <c:y val="0.60594168330744769"/>
          <c:w val="0.74160528036050299"/>
          <c:h val="0.35139474397850257"/>
        </c:manualLayout>
      </c:layout>
      <c:lineChart>
        <c:grouping val="standard"/>
        <c:varyColors val="0"/>
        <c:ser>
          <c:idx val="1"/>
          <c:order val="0"/>
          <c:tx>
            <c:strRef>
              <c:f>'Income Statement'!$AO$9</c:f>
              <c:strCache>
                <c:ptCount val="1"/>
                <c:pt idx="0">
                  <c:v>Operating Profit</c:v>
                </c:pt>
              </c:strCache>
            </c:strRef>
          </c:tx>
          <c:spPr>
            <a:ln w="28575" cap="rnd">
              <a:solidFill>
                <a:schemeClr val="accent1">
                  <a:lumMod val="75000"/>
                </a:schemeClr>
              </a:solidFill>
              <a:round/>
            </a:ln>
            <a:effectLst/>
          </c:spPr>
          <c:marker>
            <c:symbol val="none"/>
          </c:marker>
          <c:dPt>
            <c:idx val="4"/>
            <c:marker>
              <c:symbol val="circle"/>
              <c:size val="8"/>
              <c:spPr>
                <a:solidFill>
                  <a:schemeClr val="accent1">
                    <a:lumMod val="75000"/>
                  </a:schemeClr>
                </a:solidFill>
                <a:ln w="9525">
                  <a:solidFill>
                    <a:schemeClr val="accent1">
                      <a:lumMod val="75000"/>
                    </a:schemeClr>
                  </a:solidFill>
                </a:ln>
                <a:effectLst/>
              </c:spPr>
            </c:marker>
            <c:bubble3D val="0"/>
            <c:extLst>
              <c:ext xmlns:c16="http://schemas.microsoft.com/office/drawing/2014/chart" uri="{C3380CC4-5D6E-409C-BE32-E72D297353CC}">
                <c16:uniqueId val="{00000000-CB0D-2E4B-9F29-7C1C3AACD40F}"/>
              </c:ext>
            </c:extLst>
          </c:dPt>
          <c:dLbls>
            <c:dLbl>
              <c:idx val="4"/>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0-CB0D-2E4B-9F29-7C1C3AACD40F}"/>
                </c:ext>
              </c:extLst>
            </c:dLbl>
            <c:spPr>
              <a:noFill/>
              <a:ln>
                <a:noFill/>
              </a:ln>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accent1">
                        <a:lumMod val="75000"/>
                      </a:schemeClr>
                    </a:solidFill>
                    <a:latin typeface="+mn-lt"/>
                    <a:ea typeface="+mn-ea"/>
                    <a:cs typeface="+mn-cs"/>
                  </a:defRPr>
                </a:pPr>
                <a:endParaRPr lang="en-VN"/>
              </a:p>
            </c:txPr>
            <c:showLegendKey val="0"/>
            <c:showVal val="0"/>
            <c:showCatName val="0"/>
            <c:showSerName val="0"/>
            <c:showPercent val="0"/>
            <c:showBubbleSize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'Income Statement'!$AJ$10:$AJ$14</c:f>
              <c:numCache>
                <c:formatCode>General</c:formatCode>
                <c:ptCount val="5"/>
                <c:pt idx="0">
                  <c:v>2018</c:v>
                </c:pt>
                <c:pt idx="1">
                  <c:v>2019</c:v>
                </c:pt>
                <c:pt idx="2">
                  <c:v>2020</c:v>
                </c:pt>
                <c:pt idx="3">
                  <c:v>2021</c:v>
                </c:pt>
                <c:pt idx="4">
                  <c:v>2022</c:v>
                </c:pt>
              </c:numCache>
            </c:numRef>
          </c:cat>
          <c:val>
            <c:numRef>
              <c:f>'Income Statement'!$AO$10:$AO$14</c:f>
              <c:numCache>
                <c:formatCode>General</c:formatCode>
                <c:ptCount val="5"/>
                <c:pt idx="0">
                  <c:v>10.5</c:v>
                </c:pt>
                <c:pt idx="1">
                  <c:v>9.6999999999999993</c:v>
                </c:pt>
                <c:pt idx="2">
                  <c:v>17.100000000000001</c:v>
                </c:pt>
                <c:pt idx="3">
                  <c:v>37.700000000000003</c:v>
                </c:pt>
                <c:pt idx="4">
                  <c:v>13.1</c:v>
                </c:pt>
              </c:numCache>
            </c:numRef>
          </c:val>
          <c:smooth val="0"/>
          <c:extLst>
            <c:ext xmlns:c16="http://schemas.microsoft.com/office/drawing/2014/chart" uri="{C3380CC4-5D6E-409C-BE32-E72D297353CC}">
              <c16:uniqueId val="{00000001-CB0D-2E4B-9F29-7C1C3AACD40F}"/>
            </c:ext>
          </c:extLst>
        </c:ser>
        <c:dLbls>
          <c:showLegendKey val="0"/>
          <c:showVal val="0"/>
          <c:showCatName val="0"/>
          <c:showSerName val="0"/>
          <c:showPercent val="0"/>
          <c:showBubbleSize val="0"/>
        </c:dLbls>
        <c:smooth val="0"/>
        <c:axId val="1402764192"/>
        <c:axId val="1402846064"/>
      </c:lineChart>
      <c:catAx>
        <c:axId val="1402764192"/>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800" b="0" i="0" u="none" strike="noStrike" kern="1200" baseline="0">
                <a:solidFill>
                  <a:schemeClr val="bg2">
                    <a:lumMod val="75000"/>
                  </a:schemeClr>
                </a:solidFill>
                <a:latin typeface="Arial" panose="020B0604020202020204" pitchFamily="34" charset="0"/>
                <a:ea typeface="+mn-ea"/>
                <a:cs typeface="Arial" panose="020B0604020202020204" pitchFamily="34" charset="0"/>
              </a:defRPr>
            </a:pPr>
            <a:endParaRPr lang="en-VN"/>
          </a:p>
        </c:txPr>
        <c:crossAx val="1402846064"/>
        <c:crosses val="autoZero"/>
        <c:auto val="1"/>
        <c:lblAlgn val="ctr"/>
        <c:lblOffset val="100"/>
        <c:noMultiLvlLbl val="0"/>
      </c:catAx>
      <c:valAx>
        <c:axId val="1402846064"/>
        <c:scaling>
          <c:orientation val="minMax"/>
        </c:scaling>
        <c:delete val="0"/>
        <c:axPos val="l"/>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sz="800">
                    <a:solidFill>
                      <a:schemeClr val="bg2">
                        <a:lumMod val="75000"/>
                      </a:schemeClr>
                    </a:solidFill>
                    <a:latin typeface="Arial" panose="020B0604020202020204" pitchFamily="34" charset="0"/>
                    <a:cs typeface="Arial" panose="020B0604020202020204" pitchFamily="34" charset="0"/>
                  </a:rPr>
                  <a:t>TRILLION VNĐ</a:t>
                </a:r>
              </a:p>
            </c:rich>
          </c:tx>
          <c:layout>
            <c:manualLayout>
              <c:xMode val="edge"/>
              <c:yMode val="edge"/>
              <c:x val="8.3665260515627445E-3"/>
              <c:y val="0.59359526868868395"/>
            </c:manualLayout>
          </c:layout>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VN"/>
            </a:p>
          </c:txPr>
        </c:title>
        <c:numFmt formatCode="General" sourceLinked="1"/>
        <c:majorTickMark val="none"/>
        <c:minorTickMark val="none"/>
        <c:tickLblPos val="nextTo"/>
        <c:spPr>
          <a:noFill/>
          <a:ln>
            <a:solidFill>
              <a:schemeClr val="bg2"/>
            </a:solidFill>
          </a:ln>
          <a:effectLst/>
        </c:spPr>
        <c:txPr>
          <a:bodyPr rot="-60000000" spcFirstLastPara="1" vertOverflow="ellipsis" vert="horz" wrap="square" anchor="ctr" anchorCtr="1"/>
          <a:lstStyle/>
          <a:p>
            <a:pPr>
              <a:defRPr sz="800" b="0" i="0" u="none" strike="noStrike" kern="1200" baseline="0">
                <a:solidFill>
                  <a:schemeClr val="bg2">
                    <a:lumMod val="75000"/>
                  </a:schemeClr>
                </a:solidFill>
                <a:latin typeface="Arial" panose="020B0604020202020204" pitchFamily="34" charset="0"/>
                <a:ea typeface="+mn-ea"/>
                <a:cs typeface="Arial" panose="020B0604020202020204" pitchFamily="34" charset="0"/>
              </a:defRPr>
            </a:pPr>
            <a:endParaRPr lang="en-VN"/>
          </a:p>
        </c:txPr>
        <c:crossAx val="1402764192"/>
        <c:crosses val="autoZero"/>
        <c:crossBetween val="between"/>
        <c:majorUnit val="10"/>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noFill/>
      <a:round/>
    </a:ln>
    <a:effectLst/>
  </c:spPr>
  <c:txPr>
    <a:bodyPr/>
    <a:lstStyle/>
    <a:p>
      <a:pPr>
        <a:defRPr/>
      </a:pPr>
      <a:endParaRPr lang="en-VN"/>
    </a:p>
  </c:txPr>
  <c:printSettings>
    <c:headerFooter/>
    <c:pageMargins b="0.75" l="0.7" r="0.7" t="0.75" header="0.3" footer="0.3"/>
    <c:pageSetup/>
  </c:printSettings>
  <c:userShapes r:id="rId3"/>
</c:chartSpace>
</file>

<file path=xl/charts/chart2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barChart>
        <c:barDir val="bar"/>
        <c:grouping val="stacked"/>
        <c:varyColors val="0"/>
        <c:ser>
          <c:idx val="0"/>
          <c:order val="0"/>
          <c:tx>
            <c:strRef>
              <c:f>'Income Statement'!$AO$4</c:f>
              <c:strCache>
                <c:ptCount val="1"/>
                <c:pt idx="0">
                  <c:v>Operating Profit</c:v>
                </c:pt>
              </c:strCache>
            </c:strRef>
          </c:tx>
          <c:spPr>
            <a:solidFill>
              <a:schemeClr val="accent1">
                <a:lumMod val="75000"/>
              </a:schemeClr>
            </a:solidFill>
            <a:ln>
              <a:noFill/>
            </a:ln>
            <a:effectLst/>
          </c:spPr>
          <c:invertIfNegative val="0"/>
          <c:dLbls>
            <c:dLbl>
              <c:idx val="0"/>
              <c:tx>
                <c:rich>
                  <a:bodyPr/>
                  <a:lstStyle/>
                  <a:p>
                    <a:fld id="{2BFE030E-0A6D-6943-9E99-B824AF2573ED}" type="VALUE">
                      <a:rPr lang="en-US" sz="1000" b="1">
                        <a:solidFill>
                          <a:schemeClr val="bg1"/>
                        </a:solidFill>
                      </a:rPr>
                      <a:pPr/>
                      <a:t>[VALUE]</a:t>
                    </a:fld>
                    <a:endParaRPr lang="en-US"/>
                  </a:p>
                </c:rich>
              </c:tx>
              <c:dLblPos val="inBase"/>
              <c:showLegendKey val="0"/>
              <c:showVal val="1"/>
              <c:showCatName val="0"/>
              <c:showSerName val="0"/>
              <c:showPercent val="0"/>
              <c:showBubbleSize val="0"/>
              <c:extLst>
                <c:ext xmlns:c15="http://schemas.microsoft.com/office/drawing/2012/chart" uri="{CE6537A1-D6FC-4f65-9D91-7224C49458BB}">
                  <c15:dlblFieldTable/>
                  <c15:showDataLabelsRange val="0"/>
                </c:ext>
                <c:ext xmlns:c16="http://schemas.microsoft.com/office/drawing/2014/chart" uri="{C3380CC4-5D6E-409C-BE32-E72D297353CC}">
                  <c16:uniqueId val="{00000000-D9D5-AB4F-8ABD-9DCB3AE3CEE4}"/>
                </c:ext>
              </c:extLst>
            </c:dLbl>
            <c:spPr>
              <a:noFill/>
              <a:ln>
                <a:noFill/>
              </a:ln>
              <a:effectLst/>
            </c:spPr>
            <c:txPr>
              <a:bodyPr rot="0" spcFirstLastPara="1" vertOverflow="ellipsis" vert="horz" wrap="square" lIns="38100" tIns="19050" rIns="38100" bIns="19050" anchor="ctr" anchorCtr="1">
                <a:spAutoFit/>
              </a:bodyPr>
              <a:lstStyle/>
              <a:p>
                <a:pPr>
                  <a:defRPr sz="1000" b="0" i="0" u="none" strike="noStrike" kern="1200" baseline="0">
                    <a:solidFill>
                      <a:schemeClr val="tx1">
                        <a:lumMod val="75000"/>
                        <a:lumOff val="25000"/>
                      </a:schemeClr>
                    </a:solidFill>
                    <a:latin typeface="+mn-lt"/>
                    <a:ea typeface="+mn-ea"/>
                    <a:cs typeface="+mn-cs"/>
                  </a:defRPr>
                </a:pPr>
                <a:endParaRPr lang="en-VN"/>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'Income Statement'!$AJ$6</c:f>
              <c:numCache>
                <c:formatCode>General</c:formatCode>
                <c:ptCount val="1"/>
                <c:pt idx="0">
                  <c:v>2022</c:v>
                </c:pt>
              </c:numCache>
            </c:numRef>
          </c:cat>
          <c:val>
            <c:numRef>
              <c:f>'Income Statement'!$AO$6</c:f>
              <c:numCache>
                <c:formatCode>General</c:formatCode>
                <c:ptCount val="1"/>
                <c:pt idx="0">
                  <c:v>13.1</c:v>
                </c:pt>
              </c:numCache>
            </c:numRef>
          </c:val>
          <c:extLst>
            <c:ext xmlns:c16="http://schemas.microsoft.com/office/drawing/2014/chart" uri="{C3380CC4-5D6E-409C-BE32-E72D297353CC}">
              <c16:uniqueId val="{00000001-D9D5-AB4F-8ABD-9DCB3AE3CEE4}"/>
            </c:ext>
          </c:extLst>
        </c:ser>
        <c:ser>
          <c:idx val="1"/>
          <c:order val="1"/>
          <c:tx>
            <c:strRef>
              <c:f>'Income Statement'!$AJ$5</c:f>
              <c:strCache>
                <c:ptCount val="1"/>
                <c:pt idx="0">
                  <c:v>2021</c:v>
                </c:pt>
              </c:strCache>
            </c:strRef>
          </c:tx>
          <c:spPr>
            <a:solidFill>
              <a:schemeClr val="accent2"/>
            </a:solidFill>
            <a:ln>
              <a:noFill/>
            </a:ln>
            <a:effectLst/>
          </c:spPr>
          <c:invertIfNegative val="0"/>
          <c:dPt>
            <c:idx val="0"/>
            <c:invertIfNegative val="0"/>
            <c:bubble3D val="0"/>
            <c:spPr>
              <a:pattFill prst="pct10">
                <a:fgClr>
                  <a:schemeClr val="accent1">
                    <a:lumMod val="75000"/>
                  </a:schemeClr>
                </a:fgClr>
                <a:bgClr>
                  <a:schemeClr val="bg1"/>
                </a:bgClr>
              </a:pattFill>
              <a:ln>
                <a:noFill/>
              </a:ln>
              <a:effectLst/>
            </c:spPr>
            <c:extLst>
              <c:ext xmlns:c16="http://schemas.microsoft.com/office/drawing/2014/chart" uri="{C3380CC4-5D6E-409C-BE32-E72D297353CC}">
                <c16:uniqueId val="{00000003-D9D5-AB4F-8ABD-9DCB3AE3CEE4}"/>
              </c:ext>
            </c:extLst>
          </c:dPt>
          <c:dLbls>
            <c:dLbl>
              <c:idx val="0"/>
              <c:layout>
                <c:manualLayout>
                  <c:x val="0.18978008381359401"/>
                  <c:y val="-0.34637968635937999"/>
                </c:manualLayout>
              </c:layout>
              <c:tx>
                <c:rich>
                  <a:bodyPr/>
                  <a:lstStyle/>
                  <a:p>
                    <a:r>
                      <a:rPr lang="en-US" sz="1000" b="1">
                        <a:solidFill>
                          <a:schemeClr val="accent1">
                            <a:lumMod val="75000"/>
                          </a:schemeClr>
                        </a:solidFill>
                      </a:rPr>
                      <a:t>2021</a:t>
                    </a:r>
                    <a:r>
                      <a:rPr lang="en-US" sz="1000" b="1" baseline="0">
                        <a:solidFill>
                          <a:schemeClr val="accent1">
                            <a:lumMod val="75000"/>
                          </a:schemeClr>
                        </a:solidFill>
                      </a:rPr>
                      <a:t> </a:t>
                    </a:r>
                    <a:r>
                      <a:rPr lang="en-US" sz="1000" b="1">
                        <a:solidFill>
                          <a:schemeClr val="accent1">
                            <a:lumMod val="75000"/>
                          </a:schemeClr>
                        </a:solidFill>
                      </a:rPr>
                      <a:t> 37,7</a:t>
                    </a:r>
                  </a:p>
                </c:rich>
              </c:tx>
              <c:showLegendKey val="0"/>
              <c:showVal val="1"/>
              <c:showCatName val="0"/>
              <c:showSerName val="0"/>
              <c:showPercent val="0"/>
              <c:showBubbleSize val="0"/>
              <c:extLst>
                <c:ext xmlns:c15="http://schemas.microsoft.com/office/drawing/2012/chart" uri="{CE6537A1-D6FC-4f65-9D91-7224C49458BB}">
                  <c15:showDataLabelsRange val="0"/>
                </c:ext>
                <c:ext xmlns:c16="http://schemas.microsoft.com/office/drawing/2014/chart" uri="{C3380CC4-5D6E-409C-BE32-E72D297353CC}">
                  <c16:uniqueId val="{00000003-D9D5-AB4F-8ABD-9DCB3AE3CEE4}"/>
                </c:ext>
              </c:extLst>
            </c:dLbl>
            <c:spPr>
              <a:noFill/>
              <a:ln>
                <a:noFill/>
              </a:ln>
              <a:effectLst/>
            </c:spPr>
            <c:txPr>
              <a:bodyPr rot="0" spcFirstLastPara="1" vertOverflow="ellipsis" vert="horz" wrap="square" lIns="38100" tIns="19050" rIns="38100" bIns="19050" anchor="ctr" anchorCtr="1">
                <a:spAutoFit/>
              </a:bodyPr>
              <a:lstStyle/>
              <a:p>
                <a:pPr>
                  <a:defRPr sz="1000" b="0" i="0" u="none" strike="noStrike" kern="1200" baseline="0">
                    <a:solidFill>
                      <a:schemeClr val="tx1">
                        <a:lumMod val="75000"/>
                        <a:lumOff val="25000"/>
                      </a:schemeClr>
                    </a:solidFill>
                    <a:latin typeface="+mn-lt"/>
                    <a:ea typeface="+mn-ea"/>
                    <a:cs typeface="+mn-cs"/>
                  </a:defRPr>
                </a:pPr>
                <a:endParaRPr lang="en-VN"/>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bg1"/>
                      </a:solidFill>
                      <a:round/>
                    </a:ln>
                    <a:effectLst/>
                  </c:spPr>
                </c15:leaderLines>
              </c:ext>
            </c:extLst>
          </c:dLbls>
          <c:cat>
            <c:numRef>
              <c:f>'Income Statement'!$AJ$6</c:f>
              <c:numCache>
                <c:formatCode>General</c:formatCode>
                <c:ptCount val="1"/>
                <c:pt idx="0">
                  <c:v>2022</c:v>
                </c:pt>
              </c:numCache>
            </c:numRef>
          </c:cat>
          <c:val>
            <c:numRef>
              <c:f>'Income Statement'!$AO$5</c:f>
              <c:numCache>
                <c:formatCode>General</c:formatCode>
                <c:ptCount val="1"/>
                <c:pt idx="0">
                  <c:v>24.6</c:v>
                </c:pt>
              </c:numCache>
            </c:numRef>
          </c:val>
          <c:extLst>
            <c:ext xmlns:c16="http://schemas.microsoft.com/office/drawing/2014/chart" uri="{C3380CC4-5D6E-409C-BE32-E72D297353CC}">
              <c16:uniqueId val="{00000004-D9D5-AB4F-8ABD-9DCB3AE3CEE4}"/>
            </c:ext>
          </c:extLst>
        </c:ser>
        <c:dLbls>
          <c:showLegendKey val="0"/>
          <c:showVal val="0"/>
          <c:showCatName val="0"/>
          <c:showSerName val="0"/>
          <c:showPercent val="0"/>
          <c:showBubbleSize val="0"/>
        </c:dLbls>
        <c:gapWidth val="25"/>
        <c:overlap val="100"/>
        <c:axId val="2020089119"/>
        <c:axId val="2020093103"/>
      </c:barChart>
      <c:catAx>
        <c:axId val="2020089119"/>
        <c:scaling>
          <c:orientation val="minMax"/>
        </c:scaling>
        <c:delete val="0"/>
        <c:axPos val="l"/>
        <c:numFmt formatCode="General" sourceLinked="1"/>
        <c:majorTickMark val="none"/>
        <c:minorTickMark val="none"/>
        <c:tickLblPos val="nextTo"/>
        <c:spPr>
          <a:noFill/>
          <a:ln w="9525" cap="flat" cmpd="sng" algn="ctr">
            <a:noFill/>
            <a:round/>
          </a:ln>
          <a:effectLst/>
        </c:spPr>
        <c:txPr>
          <a:bodyPr rot="-60000000" spcFirstLastPara="1" vertOverflow="ellipsis" vert="horz" wrap="square" anchor="ctr" anchorCtr="1"/>
          <a:lstStyle/>
          <a:p>
            <a:pPr>
              <a:defRPr sz="1000" b="1" i="0" u="none" strike="noStrike" kern="1200" baseline="0">
                <a:solidFill>
                  <a:schemeClr val="accent1">
                    <a:lumMod val="75000"/>
                  </a:schemeClr>
                </a:solidFill>
                <a:latin typeface="Arial" panose="020B0604020202020204" pitchFamily="34" charset="0"/>
                <a:ea typeface="+mn-ea"/>
                <a:cs typeface="Arial" panose="020B0604020202020204" pitchFamily="34" charset="0"/>
              </a:defRPr>
            </a:pPr>
            <a:endParaRPr lang="en-VN"/>
          </a:p>
        </c:txPr>
        <c:crossAx val="2020093103"/>
        <c:crosses val="autoZero"/>
        <c:auto val="1"/>
        <c:lblAlgn val="ctr"/>
        <c:lblOffset val="100"/>
        <c:noMultiLvlLbl val="0"/>
      </c:catAx>
      <c:valAx>
        <c:axId val="2020093103"/>
        <c:scaling>
          <c:orientation val="minMax"/>
          <c:min val="0"/>
        </c:scaling>
        <c:delete val="1"/>
        <c:axPos val="b"/>
        <c:numFmt formatCode="General" sourceLinked="1"/>
        <c:majorTickMark val="out"/>
        <c:minorTickMark val="none"/>
        <c:tickLblPos val="nextTo"/>
        <c:crossAx val="2020089119"/>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noFill/>
      <a:round/>
    </a:ln>
    <a:effectLst/>
  </c:spPr>
  <c:txPr>
    <a:bodyPr/>
    <a:lstStyle/>
    <a:p>
      <a:pPr>
        <a:defRPr/>
      </a:pPr>
      <a:endParaRPr lang="en-VN"/>
    </a:p>
  </c:txPr>
  <c:printSettings>
    <c:headerFooter/>
    <c:pageMargins b="0.75" l="0.7" r="0.7" t="0.75" header="0.3" footer="0.3"/>
    <c:pageSetup/>
  </c:printSettings>
  <c:userShapes r:id="rId3"/>
</c:chartSpace>
</file>

<file path=xl/charts/chart2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0.10501577600246156"/>
          <c:y val="0.60594168330744769"/>
          <c:w val="0.74160528036050299"/>
          <c:h val="0.35139474397850257"/>
        </c:manualLayout>
      </c:layout>
      <c:lineChart>
        <c:grouping val="standard"/>
        <c:varyColors val="0"/>
        <c:ser>
          <c:idx val="1"/>
          <c:order val="0"/>
          <c:tx>
            <c:strRef>
              <c:f>'Income Statement'!$AN$9</c:f>
              <c:strCache>
                <c:ptCount val="1"/>
                <c:pt idx="0">
                  <c:v>EBT</c:v>
                </c:pt>
              </c:strCache>
            </c:strRef>
          </c:tx>
          <c:spPr>
            <a:ln w="28575" cap="rnd">
              <a:solidFill>
                <a:schemeClr val="accent1">
                  <a:lumMod val="75000"/>
                </a:schemeClr>
              </a:solidFill>
              <a:round/>
            </a:ln>
            <a:effectLst/>
          </c:spPr>
          <c:marker>
            <c:symbol val="none"/>
          </c:marker>
          <c:dPt>
            <c:idx val="4"/>
            <c:marker>
              <c:symbol val="circle"/>
              <c:size val="8"/>
              <c:spPr>
                <a:solidFill>
                  <a:schemeClr val="accent1">
                    <a:lumMod val="75000"/>
                  </a:schemeClr>
                </a:solidFill>
                <a:ln w="9525">
                  <a:solidFill>
                    <a:schemeClr val="accent1">
                      <a:lumMod val="75000"/>
                    </a:schemeClr>
                  </a:solidFill>
                </a:ln>
                <a:effectLst/>
              </c:spPr>
            </c:marker>
            <c:bubble3D val="0"/>
            <c:extLst>
              <c:ext xmlns:c16="http://schemas.microsoft.com/office/drawing/2014/chart" uri="{C3380CC4-5D6E-409C-BE32-E72D297353CC}">
                <c16:uniqueId val="{00000000-85D6-D842-AEEE-70F6A1F41416}"/>
              </c:ext>
            </c:extLst>
          </c:dPt>
          <c:dLbls>
            <c:dLbl>
              <c:idx val="4"/>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0-85D6-D842-AEEE-70F6A1F41416}"/>
                </c:ext>
              </c:extLst>
            </c:dLbl>
            <c:spPr>
              <a:noFill/>
              <a:ln>
                <a:noFill/>
              </a:ln>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accent1">
                        <a:lumMod val="75000"/>
                      </a:schemeClr>
                    </a:solidFill>
                    <a:latin typeface="+mn-lt"/>
                    <a:ea typeface="+mn-ea"/>
                    <a:cs typeface="+mn-cs"/>
                  </a:defRPr>
                </a:pPr>
                <a:endParaRPr lang="en-VN"/>
              </a:p>
            </c:txPr>
            <c:showLegendKey val="0"/>
            <c:showVal val="0"/>
            <c:showCatName val="0"/>
            <c:showSerName val="0"/>
            <c:showPercent val="0"/>
            <c:showBubbleSize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'Income Statement'!$AJ$10:$AJ$14</c:f>
              <c:numCache>
                <c:formatCode>General</c:formatCode>
                <c:ptCount val="5"/>
                <c:pt idx="0">
                  <c:v>2018</c:v>
                </c:pt>
                <c:pt idx="1">
                  <c:v>2019</c:v>
                </c:pt>
                <c:pt idx="2">
                  <c:v>2020</c:v>
                </c:pt>
                <c:pt idx="3">
                  <c:v>2021</c:v>
                </c:pt>
                <c:pt idx="4">
                  <c:v>2022</c:v>
                </c:pt>
              </c:numCache>
            </c:numRef>
          </c:cat>
          <c:val>
            <c:numRef>
              <c:f>'Income Statement'!$AN$10:$AN$14</c:f>
              <c:numCache>
                <c:formatCode>General</c:formatCode>
                <c:ptCount val="5"/>
                <c:pt idx="0">
                  <c:v>10</c:v>
                </c:pt>
                <c:pt idx="1">
                  <c:v>8.8000000000000007</c:v>
                </c:pt>
                <c:pt idx="2">
                  <c:v>14.9</c:v>
                </c:pt>
                <c:pt idx="3">
                  <c:v>35.1</c:v>
                </c:pt>
                <c:pt idx="4">
                  <c:v>10</c:v>
                </c:pt>
              </c:numCache>
            </c:numRef>
          </c:val>
          <c:smooth val="0"/>
          <c:extLst>
            <c:ext xmlns:c16="http://schemas.microsoft.com/office/drawing/2014/chart" uri="{C3380CC4-5D6E-409C-BE32-E72D297353CC}">
              <c16:uniqueId val="{00000001-85D6-D842-AEEE-70F6A1F41416}"/>
            </c:ext>
          </c:extLst>
        </c:ser>
        <c:dLbls>
          <c:showLegendKey val="0"/>
          <c:showVal val="0"/>
          <c:showCatName val="0"/>
          <c:showSerName val="0"/>
          <c:showPercent val="0"/>
          <c:showBubbleSize val="0"/>
        </c:dLbls>
        <c:smooth val="0"/>
        <c:axId val="1402764192"/>
        <c:axId val="1402846064"/>
      </c:lineChart>
      <c:catAx>
        <c:axId val="1402764192"/>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800" b="0" i="0" u="none" strike="noStrike" kern="1200" baseline="0">
                <a:solidFill>
                  <a:schemeClr val="bg2">
                    <a:lumMod val="75000"/>
                  </a:schemeClr>
                </a:solidFill>
                <a:latin typeface="Arial" panose="020B0604020202020204" pitchFamily="34" charset="0"/>
                <a:ea typeface="+mn-ea"/>
                <a:cs typeface="Arial" panose="020B0604020202020204" pitchFamily="34" charset="0"/>
              </a:defRPr>
            </a:pPr>
            <a:endParaRPr lang="en-VN"/>
          </a:p>
        </c:txPr>
        <c:crossAx val="1402846064"/>
        <c:crosses val="autoZero"/>
        <c:auto val="1"/>
        <c:lblAlgn val="ctr"/>
        <c:lblOffset val="100"/>
        <c:noMultiLvlLbl val="0"/>
      </c:catAx>
      <c:valAx>
        <c:axId val="1402846064"/>
        <c:scaling>
          <c:orientation val="minMax"/>
        </c:scaling>
        <c:delete val="0"/>
        <c:axPos val="l"/>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sz="800">
                    <a:solidFill>
                      <a:schemeClr val="bg2">
                        <a:lumMod val="75000"/>
                      </a:schemeClr>
                    </a:solidFill>
                    <a:latin typeface="Arial" panose="020B0604020202020204" pitchFamily="34" charset="0"/>
                    <a:cs typeface="Arial" panose="020B0604020202020204" pitchFamily="34" charset="0"/>
                  </a:rPr>
                  <a:t>TRILLION VNĐ</a:t>
                </a:r>
              </a:p>
            </c:rich>
          </c:tx>
          <c:layout>
            <c:manualLayout>
              <c:xMode val="edge"/>
              <c:yMode val="edge"/>
              <c:x val="8.3665260515627445E-3"/>
              <c:y val="0.59359526868868395"/>
            </c:manualLayout>
          </c:layout>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VN"/>
            </a:p>
          </c:txPr>
        </c:title>
        <c:numFmt formatCode="General" sourceLinked="1"/>
        <c:majorTickMark val="none"/>
        <c:minorTickMark val="none"/>
        <c:tickLblPos val="nextTo"/>
        <c:spPr>
          <a:noFill/>
          <a:ln>
            <a:solidFill>
              <a:schemeClr val="bg2"/>
            </a:solidFill>
          </a:ln>
          <a:effectLst/>
        </c:spPr>
        <c:txPr>
          <a:bodyPr rot="-60000000" spcFirstLastPara="1" vertOverflow="ellipsis" vert="horz" wrap="square" anchor="ctr" anchorCtr="1"/>
          <a:lstStyle/>
          <a:p>
            <a:pPr>
              <a:defRPr sz="800" b="0" i="0" u="none" strike="noStrike" kern="1200" baseline="0">
                <a:solidFill>
                  <a:schemeClr val="bg2">
                    <a:lumMod val="75000"/>
                  </a:schemeClr>
                </a:solidFill>
                <a:latin typeface="Arial" panose="020B0604020202020204" pitchFamily="34" charset="0"/>
                <a:ea typeface="+mn-ea"/>
                <a:cs typeface="Arial" panose="020B0604020202020204" pitchFamily="34" charset="0"/>
              </a:defRPr>
            </a:pPr>
            <a:endParaRPr lang="en-VN"/>
          </a:p>
        </c:txPr>
        <c:crossAx val="1402764192"/>
        <c:crosses val="autoZero"/>
        <c:crossBetween val="between"/>
        <c:majorUnit val="10"/>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noFill/>
      <a:round/>
    </a:ln>
    <a:effectLst/>
  </c:spPr>
  <c:txPr>
    <a:bodyPr/>
    <a:lstStyle/>
    <a:p>
      <a:pPr>
        <a:defRPr/>
      </a:pPr>
      <a:endParaRPr lang="en-VN"/>
    </a:p>
  </c:txPr>
  <c:printSettings>
    <c:headerFooter/>
    <c:pageMargins b="0.75" l="0.7" r="0.7" t="0.75" header="0.3" footer="0.3"/>
    <c:pageSetup/>
  </c:printSettings>
  <c:userShapes r:id="rId3"/>
</c:chartSpace>
</file>

<file path=xl/charts/chart2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barChart>
        <c:barDir val="bar"/>
        <c:grouping val="stacked"/>
        <c:varyColors val="0"/>
        <c:ser>
          <c:idx val="0"/>
          <c:order val="0"/>
          <c:tx>
            <c:strRef>
              <c:f>'Income Statement'!$AN$4</c:f>
              <c:strCache>
                <c:ptCount val="1"/>
                <c:pt idx="0">
                  <c:v>EBT</c:v>
                </c:pt>
              </c:strCache>
            </c:strRef>
          </c:tx>
          <c:spPr>
            <a:solidFill>
              <a:schemeClr val="accent1">
                <a:lumMod val="75000"/>
              </a:schemeClr>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bg1"/>
                    </a:solidFill>
                    <a:latin typeface="+mn-lt"/>
                    <a:ea typeface="+mn-ea"/>
                    <a:cs typeface="+mn-cs"/>
                  </a:defRPr>
                </a:pPr>
                <a:endParaRPr lang="en-VN"/>
              </a:p>
            </c:txPr>
            <c:dLblPos val="inBase"/>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'Income Statement'!$AJ$6</c:f>
              <c:numCache>
                <c:formatCode>General</c:formatCode>
                <c:ptCount val="1"/>
                <c:pt idx="0">
                  <c:v>2022</c:v>
                </c:pt>
              </c:numCache>
            </c:numRef>
          </c:cat>
          <c:val>
            <c:numRef>
              <c:f>'Income Statement'!$AN$6</c:f>
              <c:numCache>
                <c:formatCode>General</c:formatCode>
                <c:ptCount val="1"/>
                <c:pt idx="0">
                  <c:v>10</c:v>
                </c:pt>
              </c:numCache>
            </c:numRef>
          </c:val>
          <c:extLst>
            <c:ext xmlns:c16="http://schemas.microsoft.com/office/drawing/2014/chart" uri="{C3380CC4-5D6E-409C-BE32-E72D297353CC}">
              <c16:uniqueId val="{00000000-F25D-5140-A89C-30BAEBDB0299}"/>
            </c:ext>
          </c:extLst>
        </c:ser>
        <c:ser>
          <c:idx val="1"/>
          <c:order val="1"/>
          <c:tx>
            <c:strRef>
              <c:f>'Income Statement'!$AJ$5</c:f>
              <c:strCache>
                <c:ptCount val="1"/>
                <c:pt idx="0">
                  <c:v>2021</c:v>
                </c:pt>
              </c:strCache>
            </c:strRef>
          </c:tx>
          <c:spPr>
            <a:pattFill prst="pct10">
              <a:fgClr>
                <a:schemeClr val="accent1">
                  <a:lumMod val="75000"/>
                </a:schemeClr>
              </a:fgClr>
              <a:bgClr>
                <a:schemeClr val="bg1"/>
              </a:bgClr>
            </a:pattFill>
            <a:ln>
              <a:noFill/>
            </a:ln>
            <a:effectLst/>
          </c:spPr>
          <c:invertIfNegative val="0"/>
          <c:dLbls>
            <c:dLbl>
              <c:idx val="0"/>
              <c:layout>
                <c:manualLayout>
                  <c:x val="0.19944048675331918"/>
                  <c:y val="-0.34341228576378996"/>
                </c:manualLayout>
              </c:layout>
              <c:tx>
                <c:rich>
                  <a:bodyPr rot="0" spcFirstLastPara="1" vertOverflow="ellipsis" vert="horz" wrap="square" lIns="38100" tIns="19050" rIns="38100" bIns="19050" anchor="ctr" anchorCtr="1">
                    <a:spAutoFit/>
                  </a:bodyPr>
                  <a:lstStyle/>
                  <a:p>
                    <a:pPr>
                      <a:defRPr sz="1000" b="1" i="0" u="none" strike="noStrike" kern="1200" baseline="0">
                        <a:solidFill>
                          <a:schemeClr val="accent1">
                            <a:lumMod val="75000"/>
                          </a:schemeClr>
                        </a:solidFill>
                        <a:latin typeface="+mn-lt"/>
                        <a:ea typeface="+mn-ea"/>
                        <a:cs typeface="+mn-cs"/>
                      </a:defRPr>
                    </a:pPr>
                    <a:r>
                      <a:rPr lang="en-US" sz="1000"/>
                      <a:t>2021  35,1</a:t>
                    </a:r>
                  </a:p>
                </c:rich>
              </c:tx>
              <c:spPr>
                <a:noFill/>
                <a:ln>
                  <a:noFill/>
                </a:ln>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accent1">
                          <a:lumMod val="75000"/>
                        </a:schemeClr>
                      </a:solidFill>
                      <a:latin typeface="+mn-lt"/>
                      <a:ea typeface="+mn-ea"/>
                      <a:cs typeface="+mn-cs"/>
                    </a:defRPr>
                  </a:pPr>
                  <a:endParaRPr lang="en-VN"/>
                </a:p>
              </c:txPr>
              <c:showLegendKey val="0"/>
              <c:showVal val="1"/>
              <c:showCatName val="0"/>
              <c:showSerName val="0"/>
              <c:showPercent val="0"/>
              <c:showBubbleSize val="0"/>
              <c:extLst>
                <c:ext xmlns:c15="http://schemas.microsoft.com/office/drawing/2012/chart" uri="{CE6537A1-D6FC-4f65-9D91-7224C49458BB}">
                  <c15:showDataLabelsRange val="0"/>
                </c:ext>
                <c:ext xmlns:c16="http://schemas.microsoft.com/office/drawing/2014/chart" uri="{C3380CC4-5D6E-409C-BE32-E72D297353CC}">
                  <c16:uniqueId val="{00000001-F25D-5140-A89C-30BAEBDB0299}"/>
                </c:ext>
              </c:extLst>
            </c:dLbl>
            <c:spPr>
              <a:noFill/>
              <a:ln>
                <a:noFill/>
              </a:ln>
              <a:effectLst/>
            </c:spPr>
            <c:txPr>
              <a:bodyPr rot="0" spcFirstLastPara="1" vertOverflow="ellipsis" vert="horz" wrap="square" lIns="38100" tIns="19050" rIns="38100" bIns="19050" anchor="ctr" anchorCtr="1">
                <a:spAutoFit/>
              </a:bodyPr>
              <a:lstStyle/>
              <a:p>
                <a:pPr>
                  <a:defRPr sz="1000" b="0" i="0" u="none" strike="noStrike" kern="1200" baseline="0">
                    <a:solidFill>
                      <a:schemeClr val="tx1">
                        <a:lumMod val="75000"/>
                        <a:lumOff val="25000"/>
                      </a:schemeClr>
                    </a:solidFill>
                    <a:latin typeface="+mn-lt"/>
                    <a:ea typeface="+mn-ea"/>
                    <a:cs typeface="+mn-cs"/>
                  </a:defRPr>
                </a:pPr>
                <a:endParaRPr lang="en-VN"/>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'Income Statement'!$AJ$6</c:f>
              <c:numCache>
                <c:formatCode>General</c:formatCode>
                <c:ptCount val="1"/>
                <c:pt idx="0">
                  <c:v>2022</c:v>
                </c:pt>
              </c:numCache>
            </c:numRef>
          </c:cat>
          <c:val>
            <c:numRef>
              <c:f>'Income Statement'!$AN$5</c:f>
              <c:numCache>
                <c:formatCode>General</c:formatCode>
                <c:ptCount val="1"/>
                <c:pt idx="0">
                  <c:v>25.1</c:v>
                </c:pt>
              </c:numCache>
            </c:numRef>
          </c:val>
          <c:extLst>
            <c:ext xmlns:c16="http://schemas.microsoft.com/office/drawing/2014/chart" uri="{C3380CC4-5D6E-409C-BE32-E72D297353CC}">
              <c16:uniqueId val="{00000002-F25D-5140-A89C-30BAEBDB0299}"/>
            </c:ext>
          </c:extLst>
        </c:ser>
        <c:dLbls>
          <c:showLegendKey val="0"/>
          <c:showVal val="0"/>
          <c:showCatName val="0"/>
          <c:showSerName val="0"/>
          <c:showPercent val="0"/>
          <c:showBubbleSize val="0"/>
        </c:dLbls>
        <c:gapWidth val="25"/>
        <c:overlap val="100"/>
        <c:axId val="2020089119"/>
        <c:axId val="2020093103"/>
      </c:barChart>
      <c:catAx>
        <c:axId val="2020089119"/>
        <c:scaling>
          <c:orientation val="minMax"/>
        </c:scaling>
        <c:delete val="0"/>
        <c:axPos val="l"/>
        <c:numFmt formatCode="General" sourceLinked="1"/>
        <c:majorTickMark val="none"/>
        <c:minorTickMark val="none"/>
        <c:tickLblPos val="nextTo"/>
        <c:spPr>
          <a:noFill/>
          <a:ln w="9525" cap="flat" cmpd="sng" algn="ctr">
            <a:noFill/>
            <a:round/>
          </a:ln>
          <a:effectLst/>
        </c:spPr>
        <c:txPr>
          <a:bodyPr rot="-60000000" spcFirstLastPara="1" vertOverflow="ellipsis" vert="horz" wrap="square" anchor="ctr" anchorCtr="1"/>
          <a:lstStyle/>
          <a:p>
            <a:pPr>
              <a:defRPr sz="1000" b="1" i="0" u="none" strike="noStrike" kern="1200" baseline="0">
                <a:solidFill>
                  <a:schemeClr val="accent1">
                    <a:lumMod val="75000"/>
                  </a:schemeClr>
                </a:solidFill>
                <a:latin typeface="Arial" panose="020B0604020202020204" pitchFamily="34" charset="0"/>
                <a:ea typeface="+mn-ea"/>
                <a:cs typeface="Arial" panose="020B0604020202020204" pitchFamily="34" charset="0"/>
              </a:defRPr>
            </a:pPr>
            <a:endParaRPr lang="en-VN"/>
          </a:p>
        </c:txPr>
        <c:crossAx val="2020093103"/>
        <c:crosses val="autoZero"/>
        <c:auto val="1"/>
        <c:lblAlgn val="ctr"/>
        <c:lblOffset val="100"/>
        <c:noMultiLvlLbl val="0"/>
      </c:catAx>
      <c:valAx>
        <c:axId val="2020093103"/>
        <c:scaling>
          <c:orientation val="minMax"/>
          <c:min val="0"/>
        </c:scaling>
        <c:delete val="1"/>
        <c:axPos val="b"/>
        <c:numFmt formatCode="General" sourceLinked="1"/>
        <c:majorTickMark val="out"/>
        <c:minorTickMark val="none"/>
        <c:tickLblPos val="nextTo"/>
        <c:crossAx val="2020089119"/>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noFill/>
      <a:round/>
    </a:ln>
    <a:effectLst/>
  </c:spPr>
  <c:txPr>
    <a:bodyPr/>
    <a:lstStyle/>
    <a:p>
      <a:pPr>
        <a:defRPr/>
      </a:pPr>
      <a:endParaRPr lang="en-VN"/>
    </a:p>
  </c:txPr>
  <c:printSettings>
    <c:headerFooter/>
    <c:pageMargins b="0.75" l="0.7" r="0.7" t="0.75" header="0.3" footer="0.3"/>
    <c:pageSetup/>
  </c:printSettings>
  <c:userShapes r:id="rId3"/>
</c:chartSpace>
</file>

<file path=xl/charts/chart2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0.10501577600246156"/>
          <c:y val="0.60594168330744769"/>
          <c:w val="0.74160528036050299"/>
          <c:h val="0.35139474397850257"/>
        </c:manualLayout>
      </c:layout>
      <c:lineChart>
        <c:grouping val="standard"/>
        <c:varyColors val="0"/>
        <c:ser>
          <c:idx val="0"/>
          <c:order val="0"/>
          <c:tx>
            <c:strRef>
              <c:f>'Income Statement'!$AM$9</c:f>
              <c:strCache>
                <c:ptCount val="1"/>
                <c:pt idx="0">
                  <c:v>Net Profit</c:v>
                </c:pt>
              </c:strCache>
            </c:strRef>
          </c:tx>
          <c:spPr>
            <a:ln w="28575" cap="rnd">
              <a:solidFill>
                <a:schemeClr val="accent1">
                  <a:lumMod val="75000"/>
                </a:schemeClr>
              </a:solidFill>
              <a:round/>
            </a:ln>
            <a:effectLst/>
          </c:spPr>
          <c:marker>
            <c:symbol val="none"/>
          </c:marker>
          <c:dPt>
            <c:idx val="4"/>
            <c:marker>
              <c:symbol val="circle"/>
              <c:size val="8"/>
              <c:spPr>
                <a:solidFill>
                  <a:schemeClr val="accent1">
                    <a:lumMod val="75000"/>
                  </a:schemeClr>
                </a:solidFill>
                <a:ln w="9525">
                  <a:solidFill>
                    <a:schemeClr val="accent1">
                      <a:lumMod val="75000"/>
                    </a:schemeClr>
                  </a:solidFill>
                </a:ln>
                <a:effectLst/>
              </c:spPr>
            </c:marker>
            <c:bubble3D val="0"/>
            <c:extLst>
              <c:ext xmlns:c16="http://schemas.microsoft.com/office/drawing/2014/chart" uri="{C3380CC4-5D6E-409C-BE32-E72D297353CC}">
                <c16:uniqueId val="{00000000-CC3E-4D47-B334-ADF67FA12FEB}"/>
              </c:ext>
            </c:extLst>
          </c:dPt>
          <c:dLbls>
            <c:dLbl>
              <c:idx val="4"/>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0-CC3E-4D47-B334-ADF67FA12FEB}"/>
                </c:ext>
              </c:extLst>
            </c:dLbl>
            <c:spPr>
              <a:noFill/>
              <a:ln>
                <a:noFill/>
              </a:ln>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accent1">
                        <a:lumMod val="75000"/>
                      </a:schemeClr>
                    </a:solidFill>
                    <a:latin typeface="Arial" panose="020B0604020202020204" pitchFamily="34" charset="0"/>
                    <a:ea typeface="+mn-ea"/>
                    <a:cs typeface="Arial" panose="020B0604020202020204" pitchFamily="34" charset="0"/>
                  </a:defRPr>
                </a:pPr>
                <a:endParaRPr lang="en-VN"/>
              </a:p>
            </c:txPr>
            <c:showLegendKey val="0"/>
            <c:showVal val="0"/>
            <c:showCatName val="0"/>
            <c:showSerName val="0"/>
            <c:showPercent val="0"/>
            <c:showBubbleSize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'Income Statement'!$AJ$10:$AJ$14</c:f>
              <c:numCache>
                <c:formatCode>General</c:formatCode>
                <c:ptCount val="5"/>
                <c:pt idx="0">
                  <c:v>2018</c:v>
                </c:pt>
                <c:pt idx="1">
                  <c:v>2019</c:v>
                </c:pt>
                <c:pt idx="2">
                  <c:v>2020</c:v>
                </c:pt>
                <c:pt idx="3">
                  <c:v>2021</c:v>
                </c:pt>
                <c:pt idx="4">
                  <c:v>2022</c:v>
                </c:pt>
              </c:numCache>
            </c:numRef>
          </c:cat>
          <c:val>
            <c:numRef>
              <c:f>'Income Statement'!$AM$10:$AM$14</c:f>
              <c:numCache>
                <c:formatCode>General</c:formatCode>
                <c:ptCount val="5"/>
                <c:pt idx="0">
                  <c:v>8.6</c:v>
                </c:pt>
                <c:pt idx="1">
                  <c:v>7.5</c:v>
                </c:pt>
                <c:pt idx="2">
                  <c:v>13.5</c:v>
                </c:pt>
                <c:pt idx="3">
                  <c:v>34.5</c:v>
                </c:pt>
                <c:pt idx="4">
                  <c:v>8.4</c:v>
                </c:pt>
              </c:numCache>
            </c:numRef>
          </c:val>
          <c:smooth val="0"/>
          <c:extLst>
            <c:ext xmlns:c16="http://schemas.microsoft.com/office/drawing/2014/chart" uri="{C3380CC4-5D6E-409C-BE32-E72D297353CC}">
              <c16:uniqueId val="{00000001-CC3E-4D47-B334-ADF67FA12FEB}"/>
            </c:ext>
          </c:extLst>
        </c:ser>
        <c:dLbls>
          <c:showLegendKey val="0"/>
          <c:showVal val="0"/>
          <c:showCatName val="0"/>
          <c:showSerName val="0"/>
          <c:showPercent val="0"/>
          <c:showBubbleSize val="0"/>
        </c:dLbls>
        <c:smooth val="0"/>
        <c:axId val="1402764192"/>
        <c:axId val="1402846064"/>
      </c:lineChart>
      <c:catAx>
        <c:axId val="1402764192"/>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800" b="0" i="0" u="none" strike="noStrike" kern="1200" baseline="0">
                <a:solidFill>
                  <a:schemeClr val="bg2">
                    <a:lumMod val="75000"/>
                  </a:schemeClr>
                </a:solidFill>
                <a:latin typeface="Arial" panose="020B0604020202020204" pitchFamily="34" charset="0"/>
                <a:ea typeface="+mn-ea"/>
                <a:cs typeface="Arial" panose="020B0604020202020204" pitchFamily="34" charset="0"/>
              </a:defRPr>
            </a:pPr>
            <a:endParaRPr lang="en-VN"/>
          </a:p>
        </c:txPr>
        <c:crossAx val="1402846064"/>
        <c:crosses val="autoZero"/>
        <c:auto val="1"/>
        <c:lblAlgn val="ctr"/>
        <c:lblOffset val="100"/>
        <c:noMultiLvlLbl val="0"/>
      </c:catAx>
      <c:valAx>
        <c:axId val="1402846064"/>
        <c:scaling>
          <c:orientation val="minMax"/>
        </c:scaling>
        <c:delete val="0"/>
        <c:axPos val="l"/>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sz="800">
                    <a:solidFill>
                      <a:schemeClr val="bg2">
                        <a:lumMod val="75000"/>
                      </a:schemeClr>
                    </a:solidFill>
                    <a:latin typeface="Arial" panose="020B0604020202020204" pitchFamily="34" charset="0"/>
                    <a:cs typeface="Arial" panose="020B0604020202020204" pitchFamily="34" charset="0"/>
                  </a:rPr>
                  <a:t>TRILLION VNĐ</a:t>
                </a:r>
              </a:p>
            </c:rich>
          </c:tx>
          <c:layout>
            <c:manualLayout>
              <c:xMode val="edge"/>
              <c:yMode val="edge"/>
              <c:x val="8.3665260515627445E-3"/>
              <c:y val="0.59359526868868395"/>
            </c:manualLayout>
          </c:layout>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VN"/>
            </a:p>
          </c:txPr>
        </c:title>
        <c:numFmt formatCode="General" sourceLinked="1"/>
        <c:majorTickMark val="none"/>
        <c:minorTickMark val="none"/>
        <c:tickLblPos val="nextTo"/>
        <c:spPr>
          <a:noFill/>
          <a:ln>
            <a:solidFill>
              <a:schemeClr val="bg2"/>
            </a:solidFill>
          </a:ln>
          <a:effectLst/>
        </c:spPr>
        <c:txPr>
          <a:bodyPr rot="-60000000" spcFirstLastPara="1" vertOverflow="ellipsis" vert="horz" wrap="square" anchor="ctr" anchorCtr="1"/>
          <a:lstStyle/>
          <a:p>
            <a:pPr>
              <a:defRPr sz="800" b="0" i="0" u="none" strike="noStrike" kern="1200" baseline="0">
                <a:solidFill>
                  <a:schemeClr val="bg2">
                    <a:lumMod val="75000"/>
                  </a:schemeClr>
                </a:solidFill>
                <a:latin typeface="Arial" panose="020B0604020202020204" pitchFamily="34" charset="0"/>
                <a:ea typeface="+mn-ea"/>
                <a:cs typeface="Arial" panose="020B0604020202020204" pitchFamily="34" charset="0"/>
              </a:defRPr>
            </a:pPr>
            <a:endParaRPr lang="en-VN"/>
          </a:p>
        </c:txPr>
        <c:crossAx val="1402764192"/>
        <c:crosses val="autoZero"/>
        <c:crossBetween val="between"/>
        <c:majorUnit val="10"/>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noFill/>
      <a:round/>
    </a:ln>
    <a:effectLst/>
  </c:spPr>
  <c:txPr>
    <a:bodyPr/>
    <a:lstStyle/>
    <a:p>
      <a:pPr>
        <a:defRPr/>
      </a:pPr>
      <a:endParaRPr lang="en-VN"/>
    </a:p>
  </c:txPr>
  <c:printSettings>
    <c:headerFooter/>
    <c:pageMargins b="0.75" l="0.7" r="0.7" t="0.75" header="0.3" footer="0.3"/>
    <c:pageSetup/>
  </c:printSettings>
  <c:userShapes r:id="rId3"/>
</c:chartSpace>
</file>

<file path=xl/charts/chart2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barChart>
        <c:barDir val="bar"/>
        <c:grouping val="stacked"/>
        <c:varyColors val="0"/>
        <c:ser>
          <c:idx val="1"/>
          <c:order val="0"/>
          <c:tx>
            <c:strRef>
              <c:f>'Income Statement'!$AM$4</c:f>
              <c:strCache>
                <c:ptCount val="1"/>
                <c:pt idx="0">
                  <c:v>Net Profit</c:v>
                </c:pt>
              </c:strCache>
            </c:strRef>
          </c:tx>
          <c:spPr>
            <a:solidFill>
              <a:schemeClr val="accent1">
                <a:lumMod val="75000"/>
              </a:schemeClr>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bg1"/>
                    </a:solidFill>
                    <a:latin typeface="Arial" panose="020B0604020202020204" pitchFamily="34" charset="0"/>
                    <a:ea typeface="+mn-ea"/>
                    <a:cs typeface="Arial" panose="020B0604020202020204" pitchFamily="34" charset="0"/>
                  </a:defRPr>
                </a:pPr>
                <a:endParaRPr lang="en-VN"/>
              </a:p>
            </c:txPr>
            <c:dLblPos val="inBase"/>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'Income Statement'!$AJ$6</c:f>
              <c:numCache>
                <c:formatCode>General</c:formatCode>
                <c:ptCount val="1"/>
                <c:pt idx="0">
                  <c:v>2022</c:v>
                </c:pt>
              </c:numCache>
            </c:numRef>
          </c:cat>
          <c:val>
            <c:numRef>
              <c:f>'Income Statement'!$AM$6</c:f>
              <c:numCache>
                <c:formatCode>General</c:formatCode>
                <c:ptCount val="1"/>
                <c:pt idx="0">
                  <c:v>8.4</c:v>
                </c:pt>
              </c:numCache>
            </c:numRef>
          </c:val>
          <c:extLst>
            <c:ext xmlns:c16="http://schemas.microsoft.com/office/drawing/2014/chart" uri="{C3380CC4-5D6E-409C-BE32-E72D297353CC}">
              <c16:uniqueId val="{00000000-D4EF-504A-B815-C1AF18EBB96A}"/>
            </c:ext>
          </c:extLst>
        </c:ser>
        <c:ser>
          <c:idx val="0"/>
          <c:order val="1"/>
          <c:tx>
            <c:v>2021</c:v>
          </c:tx>
          <c:spPr>
            <a:pattFill prst="pct10">
              <a:fgClr>
                <a:schemeClr val="accent1">
                  <a:lumMod val="75000"/>
                </a:schemeClr>
              </a:fgClr>
              <a:bgClr>
                <a:schemeClr val="bg1"/>
              </a:bgClr>
            </a:pattFill>
            <a:ln>
              <a:noFill/>
            </a:ln>
            <a:effectLst/>
          </c:spPr>
          <c:invertIfNegative val="0"/>
          <c:dLbls>
            <c:dLbl>
              <c:idx val="0"/>
              <c:layout>
                <c:manualLayout>
                  <c:x val="0.20362663319101074"/>
                  <c:y val="-0.33564830393797979"/>
                </c:manualLayout>
              </c:layout>
              <c:tx>
                <c:rich>
                  <a:bodyPr/>
                  <a:lstStyle/>
                  <a:p>
                    <a:fld id="{FC8CEB06-C502-E74A-A2DE-B8C2A9325909}" type="SERIESNAME">
                      <a:rPr lang="en-US"/>
                      <a:pPr/>
                      <a:t>[SERIES NAME]</a:t>
                    </a:fld>
                    <a:r>
                      <a:rPr lang="en-US" baseline="0"/>
                      <a:t>  34,5</a:t>
                    </a:r>
                  </a:p>
                </c:rich>
              </c:tx>
              <c:showLegendKey val="0"/>
              <c:showVal val="1"/>
              <c:showCatName val="0"/>
              <c:showSerName val="1"/>
              <c:showPercent val="0"/>
              <c:showBubbleSize val="0"/>
              <c:separator> </c:separator>
              <c:extLst>
                <c:ext xmlns:c15="http://schemas.microsoft.com/office/drawing/2012/chart" uri="{CE6537A1-D6FC-4f65-9D91-7224C49458BB}">
                  <c15:dlblFieldTable/>
                  <c15:showDataLabelsRange val="0"/>
                </c:ext>
                <c:ext xmlns:c16="http://schemas.microsoft.com/office/drawing/2014/chart" uri="{C3380CC4-5D6E-409C-BE32-E72D297353CC}">
                  <c16:uniqueId val="{00000001-D4EF-504A-B815-C1AF18EBB96A}"/>
                </c:ext>
              </c:extLst>
            </c:dLbl>
            <c:spPr>
              <a:noFill/>
              <a:ln>
                <a:noFill/>
              </a:ln>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accent1">
                        <a:lumMod val="75000"/>
                      </a:schemeClr>
                    </a:solidFill>
                    <a:latin typeface="Arial" panose="020B0604020202020204" pitchFamily="34" charset="0"/>
                    <a:ea typeface="+mn-ea"/>
                    <a:cs typeface="Arial" panose="020B0604020202020204" pitchFamily="34" charset="0"/>
                  </a:defRPr>
                </a:pPr>
                <a:endParaRPr lang="en-VN"/>
              </a:p>
            </c:txPr>
            <c:showLegendKey val="0"/>
            <c:showVal val="1"/>
            <c:showCatName val="0"/>
            <c:showSerName val="1"/>
            <c:showPercent val="0"/>
            <c:showBubbleSize val="0"/>
            <c:separator> </c:separator>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'Income Statement'!$AJ$6</c:f>
              <c:numCache>
                <c:formatCode>General</c:formatCode>
                <c:ptCount val="1"/>
                <c:pt idx="0">
                  <c:v>2022</c:v>
                </c:pt>
              </c:numCache>
            </c:numRef>
          </c:cat>
          <c:val>
            <c:numRef>
              <c:f>'Income Statement'!$AM$5</c:f>
              <c:numCache>
                <c:formatCode>General</c:formatCode>
                <c:ptCount val="1"/>
                <c:pt idx="0">
                  <c:v>26.1</c:v>
                </c:pt>
              </c:numCache>
            </c:numRef>
          </c:val>
          <c:extLst>
            <c:ext xmlns:c16="http://schemas.microsoft.com/office/drawing/2014/chart" uri="{C3380CC4-5D6E-409C-BE32-E72D297353CC}">
              <c16:uniqueId val="{00000002-D4EF-504A-B815-C1AF18EBB96A}"/>
            </c:ext>
          </c:extLst>
        </c:ser>
        <c:dLbls>
          <c:showLegendKey val="0"/>
          <c:showVal val="0"/>
          <c:showCatName val="0"/>
          <c:showSerName val="0"/>
          <c:showPercent val="0"/>
          <c:showBubbleSize val="0"/>
        </c:dLbls>
        <c:gapWidth val="25"/>
        <c:overlap val="100"/>
        <c:axId val="2020089119"/>
        <c:axId val="2020093103"/>
      </c:barChart>
      <c:catAx>
        <c:axId val="2020089119"/>
        <c:scaling>
          <c:orientation val="minMax"/>
        </c:scaling>
        <c:delete val="0"/>
        <c:axPos val="l"/>
        <c:numFmt formatCode="General" sourceLinked="1"/>
        <c:majorTickMark val="none"/>
        <c:minorTickMark val="none"/>
        <c:tickLblPos val="nextTo"/>
        <c:spPr>
          <a:noFill/>
          <a:ln w="9525" cap="flat" cmpd="sng" algn="ctr">
            <a:noFill/>
            <a:round/>
          </a:ln>
          <a:effectLst/>
        </c:spPr>
        <c:txPr>
          <a:bodyPr rot="-60000000" spcFirstLastPara="1" vertOverflow="ellipsis" vert="horz" wrap="square" anchor="ctr" anchorCtr="1"/>
          <a:lstStyle/>
          <a:p>
            <a:pPr>
              <a:defRPr sz="1000" b="1" i="0" u="none" strike="noStrike" kern="1200" baseline="0">
                <a:solidFill>
                  <a:schemeClr val="accent1">
                    <a:lumMod val="75000"/>
                  </a:schemeClr>
                </a:solidFill>
                <a:latin typeface="Arial" panose="020B0604020202020204" pitchFamily="34" charset="0"/>
                <a:ea typeface="+mn-ea"/>
                <a:cs typeface="Arial" panose="020B0604020202020204" pitchFamily="34" charset="0"/>
              </a:defRPr>
            </a:pPr>
            <a:endParaRPr lang="en-VN"/>
          </a:p>
        </c:txPr>
        <c:crossAx val="2020093103"/>
        <c:crosses val="autoZero"/>
        <c:auto val="1"/>
        <c:lblAlgn val="ctr"/>
        <c:lblOffset val="100"/>
        <c:noMultiLvlLbl val="0"/>
      </c:catAx>
      <c:valAx>
        <c:axId val="2020093103"/>
        <c:scaling>
          <c:orientation val="minMax"/>
          <c:min val="0"/>
        </c:scaling>
        <c:delete val="1"/>
        <c:axPos val="b"/>
        <c:numFmt formatCode="General" sourceLinked="1"/>
        <c:majorTickMark val="out"/>
        <c:minorTickMark val="none"/>
        <c:tickLblPos val="nextTo"/>
        <c:crossAx val="2020089119"/>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noFill/>
      <a:round/>
    </a:ln>
    <a:effectLst/>
  </c:spPr>
  <c:txPr>
    <a:bodyPr/>
    <a:lstStyle/>
    <a:p>
      <a:pPr>
        <a:defRPr/>
      </a:pPr>
      <a:endParaRPr lang="en-VN"/>
    </a:p>
  </c:txPr>
  <c:printSettings>
    <c:headerFooter/>
    <c:pageMargins b="0.75" l="0.7" r="0.7" t="0.75" header="0.3" footer="0.3"/>
    <c:pageSetup/>
  </c:printSettings>
  <c:userShapes r:id="rId3"/>
</c:chartSpace>
</file>

<file path=xl/charts/chart2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r>
              <a:rPr lang="en-US" sz="1000" b="1">
                <a:solidFill>
                  <a:schemeClr val="tx1">
                    <a:lumMod val="65000"/>
                    <a:lumOff val="35000"/>
                  </a:schemeClr>
                </a:solidFill>
              </a:rPr>
              <a:t>Income Statement</a:t>
            </a:r>
          </a:p>
        </c:rich>
      </c:tx>
      <c:layout>
        <c:manualLayout>
          <c:xMode val="edge"/>
          <c:yMode val="edge"/>
          <c:x val="5.5788758896932807E-2"/>
          <c:y val="0.14699105143977156"/>
        </c:manualLayout>
      </c:layout>
      <c:overlay val="0"/>
      <c:spPr>
        <a:noFill/>
        <a:ln>
          <a:noFill/>
        </a:ln>
        <a:effectLst/>
      </c:spPr>
      <c:txPr>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endParaRPr lang="en-VN"/>
        </a:p>
      </c:txPr>
    </c:title>
    <c:autoTitleDeleted val="0"/>
    <c:plotArea>
      <c:layout>
        <c:manualLayout>
          <c:layoutTarget val="inner"/>
          <c:xMode val="edge"/>
          <c:yMode val="edge"/>
          <c:x val="7.8869462550966912E-2"/>
          <c:y val="0.36730781678835894"/>
          <c:w val="0.86742447176843052"/>
          <c:h val="0.57925761224172745"/>
        </c:manualLayout>
      </c:layout>
      <c:barChart>
        <c:barDir val="bar"/>
        <c:grouping val="percentStacked"/>
        <c:varyColors val="0"/>
        <c:ser>
          <c:idx val="3"/>
          <c:order val="0"/>
          <c:tx>
            <c:strRef>
              <c:f>'Income Statement'!$AK$17</c:f>
              <c:strCache>
                <c:ptCount val="1"/>
                <c:pt idx="0">
                  <c:v>Cost of Sales</c:v>
                </c:pt>
              </c:strCache>
            </c:strRef>
          </c:tx>
          <c:spPr>
            <a:solidFill>
              <a:schemeClr val="accent1">
                <a:lumMod val="50000"/>
              </a:schemeClr>
            </a:solidFill>
            <a:ln cap="flat">
              <a:solidFill>
                <a:schemeClr val="bg1">
                  <a:lumMod val="75000"/>
                </a:schemeClr>
              </a:solidFill>
            </a:ln>
            <a:effectLst/>
          </c:spPr>
          <c:invertIfNegative val="0"/>
          <c:dLbls>
            <c:dLbl>
              <c:idx val="0"/>
              <c:dLblPos val="inBase"/>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0-F31F-2243-A46C-AE860331311C}"/>
                </c:ext>
              </c:extLst>
            </c:dLbl>
            <c:dLbl>
              <c:idx val="1"/>
              <c:dLblPos val="inBase"/>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1-F31F-2243-A46C-AE860331311C}"/>
                </c:ext>
              </c:extLst>
            </c:dLbl>
            <c:spPr>
              <a:noFill/>
              <a:ln>
                <a:noFill/>
              </a:ln>
              <a:effectLst/>
            </c:spPr>
            <c:txPr>
              <a:bodyPr rot="0" spcFirstLastPara="1" vertOverflow="ellipsis" vert="horz" wrap="square" lIns="38100" tIns="19050" rIns="38100" bIns="19050" anchor="ctr" anchorCtr="1">
                <a:spAutoFit/>
              </a:bodyPr>
              <a:lstStyle/>
              <a:p>
                <a:pPr>
                  <a:defRPr sz="800" b="1" i="0" u="none" strike="noStrike" kern="1200" baseline="0">
                    <a:solidFill>
                      <a:schemeClr val="bg1"/>
                    </a:solidFill>
                    <a:latin typeface="+mn-lt"/>
                    <a:ea typeface="+mn-ea"/>
                    <a:cs typeface="+mn-cs"/>
                  </a:defRPr>
                </a:pPr>
                <a:endParaRPr lang="en-VN"/>
              </a:p>
            </c:txPr>
            <c:dLblPos val="inBase"/>
            <c:showLegendKey val="0"/>
            <c:showVal val="0"/>
            <c:showCatName val="0"/>
            <c:showSerName val="0"/>
            <c:showPercent val="0"/>
            <c:showBubbleSize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'Income Statement'!$AJ$18:$AJ$20</c:f>
              <c:numCache>
                <c:formatCode>General</c:formatCode>
                <c:ptCount val="3"/>
                <c:pt idx="0">
                  <c:v>2020</c:v>
                </c:pt>
                <c:pt idx="1">
                  <c:v>2021</c:v>
                </c:pt>
                <c:pt idx="2">
                  <c:v>2022</c:v>
                </c:pt>
              </c:numCache>
            </c:numRef>
          </c:cat>
          <c:val>
            <c:numRef>
              <c:f>'Income Statement'!$AK$18:$AK$20</c:f>
              <c:numCache>
                <c:formatCode>0%</c:formatCode>
                <c:ptCount val="3"/>
                <c:pt idx="0">
                  <c:v>0.79023120463239305</c:v>
                </c:pt>
                <c:pt idx="1">
                  <c:v>0.72535764822582405</c:v>
                </c:pt>
                <c:pt idx="2">
                  <c:v>0.88145454883711405</c:v>
                </c:pt>
              </c:numCache>
            </c:numRef>
          </c:val>
          <c:extLst>
            <c:ext xmlns:c16="http://schemas.microsoft.com/office/drawing/2014/chart" uri="{C3380CC4-5D6E-409C-BE32-E72D297353CC}">
              <c16:uniqueId val="{00000002-F31F-2243-A46C-AE860331311C}"/>
            </c:ext>
          </c:extLst>
        </c:ser>
        <c:ser>
          <c:idx val="2"/>
          <c:order val="1"/>
          <c:tx>
            <c:strRef>
              <c:f>'Income Statement'!$AL$17</c:f>
              <c:strCache>
                <c:ptCount val="1"/>
                <c:pt idx="0">
                  <c:v>Interest Expenses</c:v>
                </c:pt>
              </c:strCache>
            </c:strRef>
          </c:tx>
          <c:spPr>
            <a:solidFill>
              <a:schemeClr val="accent1">
                <a:lumMod val="60000"/>
                <a:lumOff val="40000"/>
              </a:schemeClr>
            </a:solidFill>
            <a:ln>
              <a:noFill/>
            </a:ln>
            <a:effectLst/>
          </c:spPr>
          <c:invertIfNegative val="0"/>
          <c:cat>
            <c:numRef>
              <c:f>'Income Statement'!$AJ$18:$AJ$20</c:f>
              <c:numCache>
                <c:formatCode>General</c:formatCode>
                <c:ptCount val="3"/>
                <c:pt idx="0">
                  <c:v>2020</c:v>
                </c:pt>
                <c:pt idx="1">
                  <c:v>2021</c:v>
                </c:pt>
                <c:pt idx="2">
                  <c:v>2022</c:v>
                </c:pt>
              </c:numCache>
            </c:numRef>
          </c:cat>
          <c:val>
            <c:numRef>
              <c:f>'Income Statement'!$AL$18:$AL$20</c:f>
              <c:numCache>
                <c:formatCode>0%</c:formatCode>
                <c:ptCount val="3"/>
                <c:pt idx="0">
                  <c:v>2.4319988016659001E-2</c:v>
                </c:pt>
                <c:pt idx="1">
                  <c:v>1.6874845018058599E-2</c:v>
                </c:pt>
                <c:pt idx="2">
                  <c:v>2.1806477287856198E-2</c:v>
                </c:pt>
              </c:numCache>
            </c:numRef>
          </c:val>
          <c:extLst>
            <c:ext xmlns:c16="http://schemas.microsoft.com/office/drawing/2014/chart" uri="{C3380CC4-5D6E-409C-BE32-E72D297353CC}">
              <c16:uniqueId val="{00000003-F31F-2243-A46C-AE860331311C}"/>
            </c:ext>
          </c:extLst>
        </c:ser>
        <c:ser>
          <c:idx val="4"/>
          <c:order val="2"/>
          <c:tx>
            <c:strRef>
              <c:f>'Income Statement'!$AM$17</c:f>
              <c:strCache>
                <c:ptCount val="1"/>
                <c:pt idx="0">
                  <c:v>Operating expenses</c:v>
                </c:pt>
              </c:strCache>
            </c:strRef>
          </c:tx>
          <c:spPr>
            <a:solidFill>
              <a:schemeClr val="accent1">
                <a:lumMod val="40000"/>
                <a:lumOff val="60000"/>
              </a:schemeClr>
            </a:solidFill>
            <a:ln>
              <a:noFill/>
            </a:ln>
            <a:effectLst/>
          </c:spPr>
          <c:invertIfNegative val="0"/>
          <c:cat>
            <c:numRef>
              <c:f>'Income Statement'!$AJ$18:$AJ$20</c:f>
              <c:numCache>
                <c:formatCode>General</c:formatCode>
                <c:ptCount val="3"/>
                <c:pt idx="0">
                  <c:v>2020</c:v>
                </c:pt>
                <c:pt idx="1">
                  <c:v>2021</c:v>
                </c:pt>
                <c:pt idx="2">
                  <c:v>2022</c:v>
                </c:pt>
              </c:numCache>
            </c:numRef>
          </c:cat>
          <c:val>
            <c:numRef>
              <c:f>'Income Statement'!$AM$18:$AM$20</c:f>
              <c:numCache>
                <c:formatCode>0%</c:formatCode>
                <c:ptCount val="3"/>
                <c:pt idx="0">
                  <c:v>1.97639107939288E-2</c:v>
                </c:pt>
                <c:pt idx="1">
                  <c:v>2.3011321517636407E-2</c:v>
                </c:pt>
                <c:pt idx="2">
                  <c:v>2.6060881655785351E-2</c:v>
                </c:pt>
              </c:numCache>
            </c:numRef>
          </c:val>
          <c:extLst>
            <c:ext xmlns:c16="http://schemas.microsoft.com/office/drawing/2014/chart" uri="{C3380CC4-5D6E-409C-BE32-E72D297353CC}">
              <c16:uniqueId val="{00000004-F31F-2243-A46C-AE860331311C}"/>
            </c:ext>
          </c:extLst>
        </c:ser>
        <c:ser>
          <c:idx val="5"/>
          <c:order val="3"/>
          <c:tx>
            <c:strRef>
              <c:f>'Income Statement'!$AN$17</c:f>
              <c:strCache>
                <c:ptCount val="1"/>
                <c:pt idx="0">
                  <c:v>Tax Expense</c:v>
                </c:pt>
              </c:strCache>
            </c:strRef>
          </c:tx>
          <c:spPr>
            <a:solidFill>
              <a:schemeClr val="accent1">
                <a:lumMod val="20000"/>
                <a:lumOff val="80000"/>
              </a:schemeClr>
            </a:solidFill>
            <a:ln>
              <a:noFill/>
            </a:ln>
            <a:effectLst/>
          </c:spPr>
          <c:invertIfNegative val="0"/>
          <c:cat>
            <c:numRef>
              <c:f>'Income Statement'!$AJ$18:$AJ$20</c:f>
              <c:numCache>
                <c:formatCode>General</c:formatCode>
                <c:ptCount val="3"/>
                <c:pt idx="0">
                  <c:v>2020</c:v>
                </c:pt>
                <c:pt idx="1">
                  <c:v>2021</c:v>
                </c:pt>
                <c:pt idx="2">
                  <c:v>2022</c:v>
                </c:pt>
              </c:numCache>
            </c:numRef>
          </c:cat>
          <c:val>
            <c:numRef>
              <c:f>'Income Statement'!$AN$18:$AN$20</c:f>
              <c:numCache>
                <c:formatCode>0%</c:formatCode>
                <c:ptCount val="3"/>
                <c:pt idx="0">
                  <c:v>2.05374330955134E-2</c:v>
                </c:pt>
                <c:pt idx="1">
                  <c:v>1.6941651128999601E-2</c:v>
                </c:pt>
                <c:pt idx="2">
                  <c:v>1.04555523561477E-2</c:v>
                </c:pt>
              </c:numCache>
            </c:numRef>
          </c:val>
          <c:extLst>
            <c:ext xmlns:c16="http://schemas.microsoft.com/office/drawing/2014/chart" uri="{C3380CC4-5D6E-409C-BE32-E72D297353CC}">
              <c16:uniqueId val="{00000005-F31F-2243-A46C-AE860331311C}"/>
            </c:ext>
          </c:extLst>
        </c:ser>
        <c:ser>
          <c:idx val="0"/>
          <c:order val="4"/>
          <c:tx>
            <c:strRef>
              <c:f>'Income Statement'!$AO$17</c:f>
              <c:strCache>
                <c:ptCount val="1"/>
                <c:pt idx="0">
                  <c:v>Net Profit</c:v>
                </c:pt>
              </c:strCache>
            </c:strRef>
          </c:tx>
          <c:spPr>
            <a:solidFill>
              <a:schemeClr val="accent1">
                <a:lumMod val="75000"/>
              </a:schemeClr>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800" b="1" i="0" u="none" strike="noStrike" kern="1200" baseline="0">
                    <a:solidFill>
                      <a:schemeClr val="bg1"/>
                    </a:solidFill>
                    <a:latin typeface="+mn-lt"/>
                    <a:ea typeface="+mn-ea"/>
                    <a:cs typeface="+mn-cs"/>
                  </a:defRPr>
                </a:pPr>
                <a:endParaRPr lang="en-VN"/>
              </a:p>
            </c:txPr>
            <c:dLblPos val="in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'Income Statement'!$AJ$18:$AJ$20</c:f>
              <c:numCache>
                <c:formatCode>General</c:formatCode>
                <c:ptCount val="3"/>
                <c:pt idx="0">
                  <c:v>2020</c:v>
                </c:pt>
                <c:pt idx="1">
                  <c:v>2021</c:v>
                </c:pt>
                <c:pt idx="2">
                  <c:v>2022</c:v>
                </c:pt>
              </c:numCache>
            </c:numRef>
          </c:cat>
          <c:val>
            <c:numRef>
              <c:f>'Income Statement'!$AO$18:$AO$20</c:f>
              <c:numCache>
                <c:formatCode>0%</c:formatCode>
                <c:ptCount val="3"/>
                <c:pt idx="0">
                  <c:v>0.15459484346417438</c:v>
                </c:pt>
                <c:pt idx="1">
                  <c:v>0.24344954083425999</c:v>
                </c:pt>
                <c:pt idx="2">
                  <c:v>5.9209924333117031E-2</c:v>
                </c:pt>
              </c:numCache>
            </c:numRef>
          </c:val>
          <c:extLst>
            <c:ext xmlns:c16="http://schemas.microsoft.com/office/drawing/2014/chart" uri="{C3380CC4-5D6E-409C-BE32-E72D297353CC}">
              <c16:uniqueId val="{00000006-F31F-2243-A46C-AE860331311C}"/>
            </c:ext>
          </c:extLst>
        </c:ser>
        <c:dLbls>
          <c:showLegendKey val="0"/>
          <c:showVal val="0"/>
          <c:showCatName val="0"/>
          <c:showSerName val="0"/>
          <c:showPercent val="0"/>
          <c:showBubbleSize val="0"/>
        </c:dLbls>
        <c:gapWidth val="94"/>
        <c:overlap val="100"/>
        <c:axId val="552972207"/>
        <c:axId val="553093631"/>
      </c:barChart>
      <c:catAx>
        <c:axId val="552972207"/>
        <c:scaling>
          <c:orientation val="maxMin"/>
        </c:scaling>
        <c:delete val="0"/>
        <c:axPos val="l"/>
        <c:numFmt formatCode="General" sourceLinked="1"/>
        <c:majorTickMark val="none"/>
        <c:minorTickMark val="none"/>
        <c:tickLblPos val="nextTo"/>
        <c:spPr>
          <a:noFill/>
          <a:ln w="9525" cap="flat" cmpd="sng" algn="ctr">
            <a:noFill/>
            <a:round/>
          </a:ln>
          <a:effectLst/>
        </c:spPr>
        <c:txPr>
          <a:bodyPr rot="-60000000" spcFirstLastPara="1" vertOverflow="ellipsis" vert="horz" wrap="square" anchor="ctr" anchorCtr="1"/>
          <a:lstStyle/>
          <a:p>
            <a:pPr>
              <a:defRPr sz="800" b="0" i="0" u="none" strike="noStrike" kern="1200" baseline="0">
                <a:solidFill>
                  <a:schemeClr val="bg1">
                    <a:lumMod val="75000"/>
                  </a:schemeClr>
                </a:solidFill>
                <a:latin typeface="+mn-lt"/>
                <a:ea typeface="+mn-ea"/>
                <a:cs typeface="+mn-cs"/>
              </a:defRPr>
            </a:pPr>
            <a:endParaRPr lang="en-VN"/>
          </a:p>
        </c:txPr>
        <c:crossAx val="553093631"/>
        <c:crosses val="autoZero"/>
        <c:auto val="1"/>
        <c:lblAlgn val="ctr"/>
        <c:lblOffset val="100"/>
        <c:noMultiLvlLbl val="0"/>
      </c:catAx>
      <c:valAx>
        <c:axId val="553093631"/>
        <c:scaling>
          <c:orientation val="minMax"/>
        </c:scaling>
        <c:delete val="0"/>
        <c:axPos val="t"/>
        <c:numFmt formatCode="0%" sourceLinked="1"/>
        <c:majorTickMark val="in"/>
        <c:minorTickMark val="none"/>
        <c:tickLblPos val="nextTo"/>
        <c:spPr>
          <a:noFill/>
          <a:ln>
            <a:solidFill>
              <a:schemeClr val="bg1">
                <a:lumMod val="75000"/>
              </a:schemeClr>
            </a:solidFill>
          </a:ln>
          <a:effectLst/>
        </c:spPr>
        <c:txPr>
          <a:bodyPr rot="-60000000" spcFirstLastPara="1" vertOverflow="ellipsis" vert="horz" wrap="square" anchor="ctr" anchorCtr="1"/>
          <a:lstStyle/>
          <a:p>
            <a:pPr>
              <a:defRPr sz="800" b="0" i="0" u="none" strike="noStrike" kern="1200" baseline="0">
                <a:solidFill>
                  <a:schemeClr val="bg1">
                    <a:lumMod val="75000"/>
                  </a:schemeClr>
                </a:solidFill>
                <a:latin typeface="+mn-lt"/>
                <a:ea typeface="+mn-ea"/>
                <a:cs typeface="+mn-cs"/>
              </a:defRPr>
            </a:pPr>
            <a:endParaRPr lang="en-VN"/>
          </a:p>
        </c:txPr>
        <c:crossAx val="552972207"/>
        <c:crosses val="autoZero"/>
        <c:crossBetween val="between"/>
        <c:majorUnit val="0.25"/>
      </c:valAx>
      <c:spPr>
        <a:noFill/>
        <a:ln w="25400">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noFill/>
      <a:round/>
    </a:ln>
    <a:effectLst/>
  </c:spPr>
  <c:txPr>
    <a:bodyPr/>
    <a:lstStyle/>
    <a:p>
      <a:pPr>
        <a:defRPr/>
      </a:pPr>
      <a:endParaRPr lang="en-VN"/>
    </a:p>
  </c:txPr>
  <c:printSettings>
    <c:headerFooter/>
    <c:pageMargins b="0.75" l="0.7" r="0.7" t="0.75" header="0.3" footer="0.3"/>
    <c:pageSetup/>
  </c:printSettings>
  <c:userShapes r:id="rId3"/>
</c:chartSpace>
</file>

<file path=xl/charts/chart3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a:solidFill>
                  <a:schemeClr val="tx1">
                    <a:lumMod val="65000"/>
                    <a:lumOff val="35000"/>
                  </a:schemeClr>
                </a:solidFill>
              </a:defRPr>
            </a:pPr>
            <a:r>
              <a:rPr lang="en-US" sz="1000">
                <a:solidFill>
                  <a:schemeClr val="tx1">
                    <a:lumMod val="65000"/>
                    <a:lumOff val="35000"/>
                  </a:schemeClr>
                </a:solidFill>
              </a:rPr>
              <a:t>Profit and Loss</a:t>
            </a:r>
          </a:p>
        </c:rich>
      </c:tx>
      <c:layout>
        <c:manualLayout>
          <c:xMode val="edge"/>
          <c:yMode val="edge"/>
          <c:x val="3.6852329743107738E-2"/>
          <c:y val="0.1194459566520167"/>
        </c:manualLayout>
      </c:layout>
      <c:overlay val="0"/>
    </c:title>
    <c:autoTitleDeleted val="0"/>
    <c:plotArea>
      <c:layout>
        <c:manualLayout>
          <c:layoutTarget val="inner"/>
          <c:xMode val="edge"/>
          <c:yMode val="edge"/>
          <c:x val="8.1743179242816044E-2"/>
          <c:y val="0.21163242525718767"/>
          <c:w val="0.72321133796521031"/>
          <c:h val="0.68079711067649529"/>
        </c:manualLayout>
      </c:layout>
      <c:barChart>
        <c:barDir val="col"/>
        <c:grouping val="clustered"/>
        <c:varyColors val="0"/>
        <c:ser>
          <c:idx val="0"/>
          <c:order val="0"/>
          <c:tx>
            <c:strRef>
              <c:f>Sheet2!$D$1</c:f>
              <c:strCache>
                <c:ptCount val="1"/>
                <c:pt idx="0">
                  <c:v>Ends</c:v>
                </c:pt>
              </c:strCache>
            </c:strRef>
          </c:tx>
          <c:spPr>
            <a:solidFill>
              <a:schemeClr val="accent1">
                <a:lumMod val="75000"/>
              </a:schemeClr>
            </a:solidFill>
            <a:ln w="25400">
              <a:noFill/>
            </a:ln>
          </c:spPr>
          <c:invertIfNegative val="0"/>
          <c:dPt>
            <c:idx val="0"/>
            <c:invertIfNegative val="0"/>
            <c:bubble3D val="0"/>
            <c:extLst>
              <c:ext xmlns:c16="http://schemas.microsoft.com/office/drawing/2014/chart" uri="{C3380CC4-5D6E-409C-BE32-E72D297353CC}">
                <c16:uniqueId val="{00000000-675A-AB41-B285-31C0A0DFD9E2}"/>
              </c:ext>
            </c:extLst>
          </c:dPt>
          <c:dPt>
            <c:idx val="4"/>
            <c:invertIfNegative val="0"/>
            <c:bubble3D val="0"/>
            <c:extLst>
              <c:ext xmlns:c16="http://schemas.microsoft.com/office/drawing/2014/chart" uri="{C3380CC4-5D6E-409C-BE32-E72D297353CC}">
                <c16:uniqueId val="{00000001-675A-AB41-B285-31C0A0DFD9E2}"/>
              </c:ext>
            </c:extLst>
          </c:dPt>
          <c:dLbls>
            <c:spPr>
              <a:noFill/>
              <a:ln>
                <a:noFill/>
              </a:ln>
              <a:effectLst/>
            </c:spPr>
            <c:txPr>
              <a:bodyPr wrap="square" lIns="38100" tIns="19050" rIns="38100" bIns="19050" anchor="ctr">
                <a:spAutoFit/>
              </a:bodyPr>
              <a:lstStyle/>
              <a:p>
                <a:pPr>
                  <a:defRPr b="1"/>
                </a:pPr>
                <a:endParaRPr lang="en-VN"/>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ext>
            </c:extLst>
          </c:dLbls>
          <c:cat>
            <c:strRef>
              <c:f>Sheet2!$A$2:$A$8</c:f>
              <c:strCache>
                <c:ptCount val="7"/>
                <c:pt idx="0">
                  <c:v>Revenue</c:v>
                </c:pt>
                <c:pt idx="1">
                  <c:v>Cost of Sales</c:v>
                </c:pt>
                <c:pt idx="2">
                  <c:v>Operating Expenses</c:v>
                </c:pt>
                <c:pt idx="3">
                  <c:v>Interest Expenses</c:v>
                </c:pt>
                <c:pt idx="4">
                  <c:v>Tax Expenses</c:v>
                </c:pt>
                <c:pt idx="5">
                  <c:v>Other Profit/Loss</c:v>
                </c:pt>
                <c:pt idx="6">
                  <c:v>Net Profit</c:v>
                </c:pt>
              </c:strCache>
            </c:strRef>
          </c:cat>
          <c:val>
            <c:numRef>
              <c:f>Sheet2!$D$2:$D$8</c:f>
              <c:numCache>
                <c:formatCode>General;\-General;;</c:formatCode>
                <c:ptCount val="7"/>
                <c:pt idx="0">
                  <c:v>149.69999999999999</c:v>
                </c:pt>
                <c:pt idx="1">
                  <c:v>0</c:v>
                </c:pt>
                <c:pt idx="2">
                  <c:v>0</c:v>
                </c:pt>
                <c:pt idx="3">
                  <c:v>0</c:v>
                </c:pt>
                <c:pt idx="4">
                  <c:v>0</c:v>
                </c:pt>
                <c:pt idx="5">
                  <c:v>0</c:v>
                </c:pt>
                <c:pt idx="6" formatCode="General">
                  <c:v>34.5</c:v>
                </c:pt>
              </c:numCache>
            </c:numRef>
          </c:val>
          <c:extLst>
            <c:ext xmlns:c16="http://schemas.microsoft.com/office/drawing/2014/chart" uri="{C3380CC4-5D6E-409C-BE32-E72D297353CC}">
              <c16:uniqueId val="{00000002-675A-AB41-B285-31C0A0DFD9E2}"/>
            </c:ext>
          </c:extLst>
        </c:ser>
        <c:dLbls>
          <c:showLegendKey val="0"/>
          <c:showVal val="0"/>
          <c:showCatName val="0"/>
          <c:showSerName val="0"/>
          <c:showPercent val="0"/>
          <c:showBubbleSize val="0"/>
        </c:dLbls>
        <c:gapWidth val="50"/>
        <c:axId val="542286208"/>
        <c:axId val="542288128"/>
      </c:barChart>
      <c:lineChart>
        <c:grouping val="standard"/>
        <c:varyColors val="0"/>
        <c:ser>
          <c:idx val="1"/>
          <c:order val="1"/>
          <c:tx>
            <c:strRef>
              <c:f>Sheet2!$E$1</c:f>
              <c:strCache>
                <c:ptCount val="1"/>
                <c:pt idx="0">
                  <c:v>Before</c:v>
                </c:pt>
              </c:strCache>
            </c:strRef>
          </c:tx>
          <c:spPr>
            <a:ln w="19050">
              <a:noFill/>
            </a:ln>
          </c:spPr>
          <c:marker>
            <c:symbol val="none"/>
          </c:marker>
          <c:cat>
            <c:strRef>
              <c:f>Sheet2!$A$2:$A$8</c:f>
              <c:strCache>
                <c:ptCount val="7"/>
                <c:pt idx="0">
                  <c:v>Revenue</c:v>
                </c:pt>
                <c:pt idx="1">
                  <c:v>Cost of Sales</c:v>
                </c:pt>
                <c:pt idx="2">
                  <c:v>Operating Expenses</c:v>
                </c:pt>
                <c:pt idx="3">
                  <c:v>Interest Expenses</c:v>
                </c:pt>
                <c:pt idx="4">
                  <c:v>Tax Expenses</c:v>
                </c:pt>
                <c:pt idx="5">
                  <c:v>Other Profit/Loss</c:v>
                </c:pt>
                <c:pt idx="6">
                  <c:v>Net Profit</c:v>
                </c:pt>
              </c:strCache>
            </c:strRef>
          </c:cat>
          <c:val>
            <c:numRef>
              <c:f>Sheet2!$E$2:$E$8</c:f>
              <c:numCache>
                <c:formatCode>General</c:formatCode>
                <c:ptCount val="7"/>
                <c:pt idx="1">
                  <c:v>149.69999999999999</c:v>
                </c:pt>
                <c:pt idx="2">
                  <c:v>41.099999999999994</c:v>
                </c:pt>
                <c:pt idx="3">
                  <c:v>37.699999999999996</c:v>
                </c:pt>
                <c:pt idx="4">
                  <c:v>35.199999999999996</c:v>
                </c:pt>
                <c:pt idx="5">
                  <c:v>32.699999999999996</c:v>
                </c:pt>
              </c:numCache>
            </c:numRef>
          </c:val>
          <c:smooth val="0"/>
          <c:extLst>
            <c:ext xmlns:c16="http://schemas.microsoft.com/office/drawing/2014/chart" uri="{C3380CC4-5D6E-409C-BE32-E72D297353CC}">
              <c16:uniqueId val="{00000003-675A-AB41-B285-31C0A0DFD9E2}"/>
            </c:ext>
          </c:extLst>
        </c:ser>
        <c:ser>
          <c:idx val="2"/>
          <c:order val="2"/>
          <c:tx>
            <c:strRef>
              <c:f>Sheet2!$F$1</c:f>
              <c:strCache>
                <c:ptCount val="1"/>
                <c:pt idx="0">
                  <c:v>After</c:v>
                </c:pt>
              </c:strCache>
            </c:strRef>
          </c:tx>
          <c:spPr>
            <a:ln w="19050">
              <a:noFill/>
            </a:ln>
          </c:spPr>
          <c:marker>
            <c:symbol val="none"/>
          </c:marker>
          <c:cat>
            <c:strRef>
              <c:f>Sheet2!$A$2:$A$8</c:f>
              <c:strCache>
                <c:ptCount val="7"/>
                <c:pt idx="0">
                  <c:v>Revenue</c:v>
                </c:pt>
                <c:pt idx="1">
                  <c:v>Cost of Sales</c:v>
                </c:pt>
                <c:pt idx="2">
                  <c:v>Operating Expenses</c:v>
                </c:pt>
                <c:pt idx="3">
                  <c:v>Interest Expenses</c:v>
                </c:pt>
                <c:pt idx="4">
                  <c:v>Tax Expenses</c:v>
                </c:pt>
                <c:pt idx="5">
                  <c:v>Other Profit/Loss</c:v>
                </c:pt>
                <c:pt idx="6">
                  <c:v>Net Profit</c:v>
                </c:pt>
              </c:strCache>
            </c:strRef>
          </c:cat>
          <c:val>
            <c:numRef>
              <c:f>Sheet2!$F$2:$F$8</c:f>
              <c:numCache>
                <c:formatCode>General</c:formatCode>
                <c:ptCount val="7"/>
                <c:pt idx="1">
                  <c:v>41.099999999999994</c:v>
                </c:pt>
                <c:pt idx="2">
                  <c:v>37.699999999999996</c:v>
                </c:pt>
                <c:pt idx="3">
                  <c:v>35.199999999999996</c:v>
                </c:pt>
                <c:pt idx="4">
                  <c:v>32.699999999999996</c:v>
                </c:pt>
                <c:pt idx="5">
                  <c:v>34.499999999999993</c:v>
                </c:pt>
              </c:numCache>
            </c:numRef>
          </c:val>
          <c:smooth val="0"/>
          <c:extLst>
            <c:ext xmlns:c16="http://schemas.microsoft.com/office/drawing/2014/chart" uri="{C3380CC4-5D6E-409C-BE32-E72D297353CC}">
              <c16:uniqueId val="{00000004-675A-AB41-B285-31C0A0DFD9E2}"/>
            </c:ext>
          </c:extLst>
        </c:ser>
        <c:dLbls>
          <c:showLegendKey val="0"/>
          <c:showVal val="0"/>
          <c:showCatName val="0"/>
          <c:showSerName val="0"/>
          <c:showPercent val="0"/>
          <c:showBubbleSize val="0"/>
        </c:dLbls>
        <c:upDownBars>
          <c:gapWidth val="50"/>
          <c:upBars>
            <c:spPr>
              <a:solidFill>
                <a:srgbClr val="2CA02C"/>
              </a:solidFill>
              <a:ln w="6350">
                <a:noFill/>
              </a:ln>
            </c:spPr>
          </c:upBars>
          <c:downBars>
            <c:spPr>
              <a:solidFill>
                <a:srgbClr val="E41A1C"/>
              </a:solidFill>
              <a:ln w="6350">
                <a:noFill/>
              </a:ln>
            </c:spPr>
          </c:downBars>
        </c:upDownBars>
        <c:marker val="1"/>
        <c:smooth val="0"/>
        <c:axId val="542286208"/>
        <c:axId val="542288128"/>
      </c:lineChart>
      <c:lineChart>
        <c:grouping val="standard"/>
        <c:varyColors val="0"/>
        <c:ser>
          <c:idx val="4"/>
          <c:order val="4"/>
          <c:tx>
            <c:strRef>
              <c:f>Sheet2!$H$1</c:f>
              <c:strCache>
                <c:ptCount val="1"/>
                <c:pt idx="0">
                  <c:v>Center Y</c:v>
                </c:pt>
              </c:strCache>
            </c:strRef>
          </c:tx>
          <c:spPr>
            <a:ln w="19050">
              <a:noFill/>
            </a:ln>
          </c:spPr>
          <c:marker>
            <c:symbol val="none"/>
          </c:marker>
          <c:dLbls>
            <c:dLbl>
              <c:idx val="0"/>
              <c:delete val="1"/>
              <c:extLst>
                <c:ext xmlns:c15="http://schemas.microsoft.com/office/drawing/2012/chart" uri="{CE6537A1-D6FC-4f65-9D91-7224C49458BB}"/>
                <c:ext xmlns:c16="http://schemas.microsoft.com/office/drawing/2014/chart" uri="{C3380CC4-5D6E-409C-BE32-E72D297353CC}">
                  <c16:uniqueId val="{00000005-675A-AB41-B285-31C0A0DFD9E2}"/>
                </c:ext>
              </c:extLst>
            </c:dLbl>
            <c:spPr>
              <a:noFill/>
              <a:ln>
                <a:noFill/>
              </a:ln>
              <a:effectLst/>
            </c:spPr>
            <c:dLblPos val="ctr"/>
            <c:showLegendKey val="0"/>
            <c:showVal val="0"/>
            <c:showCatName val="1"/>
            <c:showSerName val="0"/>
            <c:showPercent val="0"/>
            <c:showBubbleSize val="0"/>
            <c:showLeaderLines val="0"/>
            <c:extLst>
              <c:ext xmlns:c15="http://schemas.microsoft.com/office/drawing/2012/chart" uri="{CE6537A1-D6FC-4f65-9D91-7224C49458BB}">
                <c15:showLeaderLines val="1"/>
              </c:ext>
            </c:extLst>
          </c:dLbls>
          <c:cat>
            <c:numRef>
              <c:f>Sheet2!$K$2:$K$8</c:f>
              <c:numCache>
                <c:formatCode>General</c:formatCode>
                <c:ptCount val="7"/>
                <c:pt idx="1">
                  <c:v>-108.6</c:v>
                </c:pt>
                <c:pt idx="2">
                  <c:v>-3.4</c:v>
                </c:pt>
                <c:pt idx="3">
                  <c:v>-2.5</c:v>
                </c:pt>
                <c:pt idx="4">
                  <c:v>-2.5</c:v>
                </c:pt>
                <c:pt idx="5">
                  <c:v>1.8</c:v>
                </c:pt>
              </c:numCache>
            </c:numRef>
          </c:cat>
          <c:val>
            <c:numRef>
              <c:f>Sheet2!$H$2:$H$8</c:f>
              <c:numCache>
                <c:formatCode>General</c:formatCode>
                <c:ptCount val="7"/>
                <c:pt idx="0">
                  <c:v>0</c:v>
                </c:pt>
                <c:pt idx="1">
                  <c:v>#N/A</c:v>
                </c:pt>
                <c:pt idx="2">
                  <c:v>#N/A</c:v>
                </c:pt>
                <c:pt idx="3">
                  <c:v>#N/A</c:v>
                </c:pt>
                <c:pt idx="4">
                  <c:v>#N/A</c:v>
                </c:pt>
                <c:pt idx="5">
                  <c:v>#N/A</c:v>
                </c:pt>
              </c:numCache>
            </c:numRef>
          </c:val>
          <c:smooth val="0"/>
          <c:extLst>
            <c:ext xmlns:c16="http://schemas.microsoft.com/office/drawing/2014/chart" uri="{C3380CC4-5D6E-409C-BE32-E72D297353CC}">
              <c16:uniqueId val="{00000006-675A-AB41-B285-31C0A0DFD9E2}"/>
            </c:ext>
          </c:extLst>
        </c:ser>
        <c:ser>
          <c:idx val="5"/>
          <c:order val="5"/>
          <c:tx>
            <c:strRef>
              <c:f>Sheet2!$I$1</c:f>
              <c:strCache>
                <c:ptCount val="1"/>
                <c:pt idx="0">
                  <c:v>Above Y</c:v>
                </c:pt>
              </c:strCache>
            </c:strRef>
          </c:tx>
          <c:spPr>
            <a:ln w="19050">
              <a:noFill/>
            </a:ln>
          </c:spPr>
          <c:marker>
            <c:symbol val="none"/>
          </c:marker>
          <c:dLbls>
            <c:dLbl>
              <c:idx val="0"/>
              <c:delete val="1"/>
              <c:extLst>
                <c:ext xmlns:c15="http://schemas.microsoft.com/office/drawing/2012/chart" uri="{CE6537A1-D6FC-4f65-9D91-7224C49458BB}"/>
                <c:ext xmlns:c16="http://schemas.microsoft.com/office/drawing/2014/chart" uri="{C3380CC4-5D6E-409C-BE32-E72D297353CC}">
                  <c16:uniqueId val="{00000007-675A-AB41-B285-31C0A0DFD9E2}"/>
                </c:ext>
              </c:extLst>
            </c:dLbl>
            <c:spPr>
              <a:noFill/>
              <a:ln>
                <a:noFill/>
              </a:ln>
              <a:effectLst/>
            </c:spPr>
            <c:dLblPos val="t"/>
            <c:showLegendKey val="0"/>
            <c:showVal val="0"/>
            <c:showCatName val="1"/>
            <c:showSerName val="0"/>
            <c:showPercent val="0"/>
            <c:showBubbleSize val="0"/>
            <c:showLeaderLines val="0"/>
            <c:extLst>
              <c:ext xmlns:c15="http://schemas.microsoft.com/office/drawing/2012/chart" uri="{CE6537A1-D6FC-4f65-9D91-7224C49458BB}">
                <c15:showLeaderLines val="1"/>
              </c:ext>
            </c:extLst>
          </c:dLbls>
          <c:cat>
            <c:numRef>
              <c:f>Sheet2!$K$2:$K$8</c:f>
              <c:numCache>
                <c:formatCode>General</c:formatCode>
                <c:ptCount val="7"/>
                <c:pt idx="1">
                  <c:v>-108.6</c:v>
                </c:pt>
                <c:pt idx="2">
                  <c:v>-3.4</c:v>
                </c:pt>
                <c:pt idx="3">
                  <c:v>-2.5</c:v>
                </c:pt>
                <c:pt idx="4">
                  <c:v>-2.5</c:v>
                </c:pt>
                <c:pt idx="5">
                  <c:v>1.8</c:v>
                </c:pt>
              </c:numCache>
            </c:numRef>
          </c:cat>
          <c:val>
            <c:numRef>
              <c:f>Sheet2!$I$2:$I$8</c:f>
              <c:numCache>
                <c:formatCode>General</c:formatCode>
                <c:ptCount val="7"/>
                <c:pt idx="0">
                  <c:v>0</c:v>
                </c:pt>
                <c:pt idx="1">
                  <c:v>#N/A</c:v>
                </c:pt>
                <c:pt idx="2">
                  <c:v>#N/A</c:v>
                </c:pt>
                <c:pt idx="3">
                  <c:v>#N/A</c:v>
                </c:pt>
                <c:pt idx="4">
                  <c:v>#N/A</c:v>
                </c:pt>
                <c:pt idx="5">
                  <c:v>#N/A</c:v>
                </c:pt>
              </c:numCache>
            </c:numRef>
          </c:val>
          <c:smooth val="0"/>
          <c:extLst>
            <c:ext xmlns:c16="http://schemas.microsoft.com/office/drawing/2014/chart" uri="{C3380CC4-5D6E-409C-BE32-E72D297353CC}">
              <c16:uniqueId val="{00000008-675A-AB41-B285-31C0A0DFD9E2}"/>
            </c:ext>
          </c:extLst>
        </c:ser>
        <c:dLbls>
          <c:showLegendKey val="0"/>
          <c:showVal val="0"/>
          <c:showCatName val="0"/>
          <c:showSerName val="0"/>
          <c:showPercent val="0"/>
          <c:showBubbleSize val="0"/>
        </c:dLbls>
        <c:marker val="1"/>
        <c:smooth val="0"/>
        <c:axId val="544425472"/>
        <c:axId val="544423936"/>
      </c:lineChart>
      <c:scatterChart>
        <c:scatterStyle val="lineMarker"/>
        <c:varyColors val="0"/>
        <c:ser>
          <c:idx val="3"/>
          <c:order val="3"/>
          <c:tx>
            <c:strRef>
              <c:f>Sheet2!$G$1</c:f>
              <c:strCache>
                <c:ptCount val="1"/>
                <c:pt idx="0">
                  <c:v>Line Y</c:v>
                </c:pt>
              </c:strCache>
            </c:strRef>
          </c:tx>
          <c:spPr>
            <a:ln w="19050">
              <a:noFill/>
            </a:ln>
          </c:spPr>
          <c:marker>
            <c:symbol val="none"/>
          </c:marker>
          <c:errBars>
            <c:errDir val="x"/>
            <c:errBarType val="both"/>
            <c:errValType val="fixedVal"/>
            <c:noEndCap val="1"/>
            <c:val val="0.83333333333333337"/>
          </c:errBars>
          <c:xVal>
            <c:numRef>
              <c:f>Sheet2!$C$2:$C$8</c:f>
              <c:numCache>
                <c:formatCode>General</c:formatCode>
                <c:ptCount val="7"/>
                <c:pt idx="0">
                  <c:v>1.5</c:v>
                </c:pt>
                <c:pt idx="1">
                  <c:v>2.5</c:v>
                </c:pt>
                <c:pt idx="2">
                  <c:v>3.5</c:v>
                </c:pt>
                <c:pt idx="3">
                  <c:v>4.5</c:v>
                </c:pt>
                <c:pt idx="4">
                  <c:v>5.5</c:v>
                </c:pt>
                <c:pt idx="5">
                  <c:v>6.5</c:v>
                </c:pt>
              </c:numCache>
            </c:numRef>
          </c:xVal>
          <c:yVal>
            <c:numRef>
              <c:f>Sheet2!$G$2:$G$8</c:f>
              <c:numCache>
                <c:formatCode>General</c:formatCode>
                <c:ptCount val="7"/>
                <c:pt idx="0">
                  <c:v>149.69999999999999</c:v>
                </c:pt>
                <c:pt idx="1">
                  <c:v>41.099999999999994</c:v>
                </c:pt>
                <c:pt idx="2">
                  <c:v>37.699999999999996</c:v>
                </c:pt>
                <c:pt idx="3">
                  <c:v>35.199999999999996</c:v>
                </c:pt>
                <c:pt idx="4">
                  <c:v>32.699999999999996</c:v>
                </c:pt>
                <c:pt idx="5">
                  <c:v>34.499999999999993</c:v>
                </c:pt>
              </c:numCache>
            </c:numRef>
          </c:yVal>
          <c:smooth val="0"/>
          <c:extLst>
            <c:ext xmlns:c16="http://schemas.microsoft.com/office/drawing/2014/chart" uri="{C3380CC4-5D6E-409C-BE32-E72D297353CC}">
              <c16:uniqueId val="{00000009-675A-AB41-B285-31C0A0DFD9E2}"/>
            </c:ext>
          </c:extLst>
        </c:ser>
        <c:ser>
          <c:idx val="6"/>
          <c:order val="6"/>
          <c:tx>
            <c:strRef>
              <c:f>Sheet2!$J$1</c:f>
              <c:strCache>
                <c:ptCount val="1"/>
                <c:pt idx="0">
                  <c:v>Below X</c:v>
                </c:pt>
              </c:strCache>
            </c:strRef>
          </c:tx>
          <c:spPr>
            <a:ln w="19050">
              <a:noFill/>
            </a:ln>
          </c:spPr>
          <c:marker>
            <c:symbol val="none"/>
          </c:marker>
          <c:dLbls>
            <c:dLbl>
              <c:idx val="0"/>
              <c:delete val="1"/>
              <c:extLst>
                <c:ext xmlns:c15="http://schemas.microsoft.com/office/drawing/2012/chart" uri="{CE6537A1-D6FC-4f65-9D91-7224C49458BB}"/>
                <c:ext xmlns:c16="http://schemas.microsoft.com/office/drawing/2014/chart" uri="{C3380CC4-5D6E-409C-BE32-E72D297353CC}">
                  <c16:uniqueId val="{0000000A-675A-AB41-B285-31C0A0DFD9E2}"/>
                </c:ext>
              </c:extLst>
            </c:dLbl>
            <c:spPr>
              <a:noFill/>
              <a:ln>
                <a:noFill/>
              </a:ln>
              <a:effectLst/>
            </c:spPr>
            <c:txPr>
              <a:bodyPr wrap="square" lIns="38100" tIns="19050" rIns="38100" bIns="19050" anchor="ctr">
                <a:spAutoFit/>
              </a:bodyPr>
              <a:lstStyle/>
              <a:p>
                <a:pPr>
                  <a:defRPr sz="800" b="1">
                    <a:latin typeface="+mn-lt"/>
                  </a:defRPr>
                </a:pPr>
                <a:endParaRPr lang="en-VN"/>
              </a:p>
            </c:txPr>
            <c:dLblPos val="b"/>
            <c:showLegendKey val="0"/>
            <c:showVal val="0"/>
            <c:showCatName val="1"/>
            <c:showSerName val="0"/>
            <c:showPercent val="0"/>
            <c:showBubbleSize val="0"/>
            <c:showLeaderLines val="0"/>
            <c:extLst>
              <c:ext xmlns:c15="http://schemas.microsoft.com/office/drawing/2012/chart" uri="{CE6537A1-D6FC-4f65-9D91-7224C49458BB}">
                <c15:showLeaderLines val="1"/>
              </c:ext>
            </c:extLst>
          </c:dLbls>
          <c:xVal>
            <c:strRef>
              <c:f>Sheet2!$A$2:$A$8</c:f>
              <c:strCache>
                <c:ptCount val="7"/>
                <c:pt idx="0">
                  <c:v>Revenue</c:v>
                </c:pt>
                <c:pt idx="1">
                  <c:v>Cost of Sales</c:v>
                </c:pt>
                <c:pt idx="2">
                  <c:v>Operating Expenses</c:v>
                </c:pt>
                <c:pt idx="3">
                  <c:v>Interest Expenses</c:v>
                </c:pt>
                <c:pt idx="4">
                  <c:v>Tax Expenses</c:v>
                </c:pt>
                <c:pt idx="5">
                  <c:v>Other Profit/Loss</c:v>
                </c:pt>
                <c:pt idx="6">
                  <c:v>Net Profit</c:v>
                </c:pt>
              </c:strCache>
            </c:strRef>
          </c:xVal>
          <c:yVal>
            <c:numRef>
              <c:f>Sheet2!$J$2:$J$8</c:f>
              <c:numCache>
                <c:formatCode>General</c:formatCode>
                <c:ptCount val="7"/>
                <c:pt idx="0">
                  <c:v>1</c:v>
                </c:pt>
                <c:pt idx="1">
                  <c:v>41.099999999999994</c:v>
                </c:pt>
                <c:pt idx="2">
                  <c:v>37.699999999999996</c:v>
                </c:pt>
                <c:pt idx="3">
                  <c:v>35.199999999999996</c:v>
                </c:pt>
                <c:pt idx="4">
                  <c:v>32.699999999999996</c:v>
                </c:pt>
                <c:pt idx="5">
                  <c:v>32.699999999999996</c:v>
                </c:pt>
              </c:numCache>
            </c:numRef>
          </c:yVal>
          <c:smooth val="0"/>
          <c:extLst>
            <c:ext xmlns:c16="http://schemas.microsoft.com/office/drawing/2014/chart" uri="{C3380CC4-5D6E-409C-BE32-E72D297353CC}">
              <c16:uniqueId val="{0000000B-675A-AB41-B285-31C0A0DFD9E2}"/>
            </c:ext>
          </c:extLst>
        </c:ser>
        <c:dLbls>
          <c:showLegendKey val="0"/>
          <c:showVal val="0"/>
          <c:showCatName val="0"/>
          <c:showSerName val="0"/>
          <c:showPercent val="0"/>
          <c:showBubbleSize val="0"/>
        </c:dLbls>
        <c:axId val="542286208"/>
        <c:axId val="542288128"/>
      </c:scatterChart>
      <c:catAx>
        <c:axId val="542286208"/>
        <c:scaling>
          <c:orientation val="minMax"/>
        </c:scaling>
        <c:delete val="0"/>
        <c:axPos val="b"/>
        <c:numFmt formatCode="General" sourceLinked="1"/>
        <c:majorTickMark val="out"/>
        <c:minorTickMark val="none"/>
        <c:tickLblPos val="none"/>
        <c:spPr>
          <a:ln>
            <a:solidFill>
              <a:schemeClr val="bg1">
                <a:lumMod val="85000"/>
              </a:schemeClr>
            </a:solidFill>
          </a:ln>
        </c:spPr>
        <c:txPr>
          <a:bodyPr rot="0" vert="horz"/>
          <a:lstStyle/>
          <a:p>
            <a:pPr>
              <a:defRPr/>
            </a:pPr>
            <a:endParaRPr lang="en-VN"/>
          </a:p>
        </c:txPr>
        <c:crossAx val="542288128"/>
        <c:crosses val="autoZero"/>
        <c:auto val="0"/>
        <c:lblAlgn val="ctr"/>
        <c:lblOffset val="100"/>
        <c:tickLblSkip val="1"/>
        <c:noMultiLvlLbl val="0"/>
      </c:catAx>
      <c:valAx>
        <c:axId val="542288128"/>
        <c:scaling>
          <c:orientation val="minMax"/>
        </c:scaling>
        <c:delete val="0"/>
        <c:axPos val="l"/>
        <c:title>
          <c:tx>
            <c:rich>
              <a:bodyPr/>
              <a:lstStyle/>
              <a:p>
                <a:pPr>
                  <a:defRPr sz="800">
                    <a:solidFill>
                      <a:schemeClr val="bg1">
                        <a:lumMod val="85000"/>
                      </a:schemeClr>
                    </a:solidFill>
                  </a:defRPr>
                </a:pPr>
                <a:r>
                  <a:rPr lang="en-US" sz="800">
                    <a:solidFill>
                      <a:schemeClr val="bg1">
                        <a:lumMod val="85000"/>
                      </a:schemeClr>
                    </a:solidFill>
                  </a:rPr>
                  <a:t>TRILLION VNĐ</a:t>
                </a:r>
              </a:p>
            </c:rich>
          </c:tx>
          <c:layout>
            <c:manualLayout>
              <c:xMode val="edge"/>
              <c:yMode val="edge"/>
              <c:x val="3.4596169467203404E-2"/>
              <c:y val="0.19124043105019128"/>
            </c:manualLayout>
          </c:layout>
          <c:overlay val="0"/>
        </c:title>
        <c:numFmt formatCode="General;\-General;;" sourceLinked="1"/>
        <c:majorTickMark val="out"/>
        <c:minorTickMark val="none"/>
        <c:tickLblPos val="nextTo"/>
        <c:spPr>
          <a:noFill/>
          <a:ln>
            <a:solidFill>
              <a:schemeClr val="bg1">
                <a:lumMod val="75000"/>
              </a:schemeClr>
            </a:solidFill>
          </a:ln>
        </c:spPr>
        <c:txPr>
          <a:bodyPr/>
          <a:lstStyle/>
          <a:p>
            <a:pPr>
              <a:defRPr sz="800">
                <a:solidFill>
                  <a:schemeClr val="bg1">
                    <a:lumMod val="75000"/>
                  </a:schemeClr>
                </a:solidFill>
              </a:defRPr>
            </a:pPr>
            <a:endParaRPr lang="en-VN"/>
          </a:p>
        </c:txPr>
        <c:crossAx val="542286208"/>
        <c:crosses val="autoZero"/>
        <c:crossBetween val="between"/>
        <c:majorUnit val="25"/>
      </c:valAx>
      <c:valAx>
        <c:axId val="544423936"/>
        <c:scaling>
          <c:orientation val="minMax"/>
        </c:scaling>
        <c:delete val="1"/>
        <c:axPos val="r"/>
        <c:numFmt formatCode="General" sourceLinked="1"/>
        <c:majorTickMark val="out"/>
        <c:minorTickMark val="none"/>
        <c:tickLblPos val="nextTo"/>
        <c:crossAx val="544425472"/>
        <c:crosses val="max"/>
        <c:crossBetween val="between"/>
      </c:valAx>
      <c:catAx>
        <c:axId val="544425472"/>
        <c:scaling>
          <c:orientation val="minMax"/>
        </c:scaling>
        <c:delete val="1"/>
        <c:axPos val="b"/>
        <c:numFmt formatCode="General" sourceLinked="1"/>
        <c:majorTickMark val="out"/>
        <c:minorTickMark val="none"/>
        <c:tickLblPos val="nextTo"/>
        <c:crossAx val="544423936"/>
        <c:crosses val="autoZero"/>
        <c:auto val="1"/>
        <c:lblAlgn val="ctr"/>
        <c:lblOffset val="100"/>
        <c:noMultiLvlLbl val="0"/>
      </c:catAx>
      <c:spPr>
        <a:noFill/>
        <a:ln>
          <a:noFill/>
        </a:ln>
        <a:effectLst/>
        <a:extLst>
          <a:ext uri="{909E8E84-426E-40DD-AFC4-6F175D3DCCD1}">
            <a14:hiddenFill xmlns:a14="http://schemas.microsoft.com/office/drawing/2010/main">
              <a:solidFill>
                <a:sysClr val="window" lastClr="FFFFFF"/>
              </a:solidFill>
            </a14:hiddenFill>
          </a:ext>
          <a:ext uri="{91240B29-F687-4F45-9708-019B960494DF}">
            <a14:hiddenLine xmlns:a14="http://schemas.microsoft.com/office/drawing/2010/main">
              <a:noFill/>
            </a14:hiddenLine>
          </a:ext>
        </a:extLst>
      </c:spPr>
    </c:plotArea>
    <c:plotVisOnly val="1"/>
    <c:dispBlanksAs val="gap"/>
    <c:showDLblsOverMax val="0"/>
  </c:chart>
  <c:spPr>
    <a:solidFill>
      <a:sysClr val="window" lastClr="FFFFFF"/>
    </a:solidFill>
    <a:ln w="6350" cap="flat" cmpd="sng" algn="ctr">
      <a:noFill/>
      <a:prstDash val="solid"/>
      <a:round/>
    </a:ln>
    <a:effectLst/>
    <a:extLst>
      <a:ext uri="{91240B29-F687-4F45-9708-019B960494DF}">
        <a14:hiddenLine xmlns:a14="http://schemas.microsoft.com/office/drawing/2010/main" w="6350" cap="flat" cmpd="sng" algn="ctr">
          <a:solidFill>
            <a:sysClr val="windowText" lastClr="000000">
              <a:tint val="75000"/>
            </a:sysClr>
          </a:solidFill>
          <a:prstDash val="solid"/>
          <a:round/>
        </a14:hiddenLine>
      </a:ext>
    </a:extLst>
  </c:spPr>
  <c:printSettings>
    <c:headerFooter/>
    <c:pageMargins b="0.75" l="0.7" r="0.7" t="0.75" header="0.3" footer="0.3"/>
    <c:pageSetup/>
  </c:printSettings>
  <c:userShapes r:id="rId1"/>
</c:chartSpace>
</file>

<file path=xl/charts/chart3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0.10501577600246156"/>
          <c:y val="0.58577632404195012"/>
          <c:w val="0.72018006478603969"/>
          <c:h val="0.37155999174334509"/>
        </c:manualLayout>
      </c:layout>
      <c:lineChart>
        <c:grouping val="standard"/>
        <c:varyColors val="0"/>
        <c:ser>
          <c:idx val="1"/>
          <c:order val="0"/>
          <c:tx>
            <c:strRef>
              <c:f>'Income Statement'!$AQ$9</c:f>
              <c:strCache>
                <c:ptCount val="1"/>
                <c:pt idx="0">
                  <c:v>Interest Expenses</c:v>
                </c:pt>
              </c:strCache>
            </c:strRef>
          </c:tx>
          <c:spPr>
            <a:ln w="28575" cap="rnd">
              <a:solidFill>
                <a:schemeClr val="accent1">
                  <a:lumMod val="75000"/>
                </a:schemeClr>
              </a:solidFill>
              <a:round/>
            </a:ln>
            <a:effectLst/>
          </c:spPr>
          <c:marker>
            <c:symbol val="none"/>
          </c:marker>
          <c:dPt>
            <c:idx val="4"/>
            <c:marker>
              <c:symbol val="circle"/>
              <c:size val="5"/>
              <c:spPr>
                <a:solidFill>
                  <a:schemeClr val="accent1">
                    <a:lumMod val="75000"/>
                  </a:schemeClr>
                </a:solidFill>
                <a:ln w="9525">
                  <a:solidFill>
                    <a:schemeClr val="accent1">
                      <a:lumMod val="75000"/>
                    </a:schemeClr>
                  </a:solidFill>
                </a:ln>
                <a:effectLst/>
              </c:spPr>
            </c:marker>
            <c:bubble3D val="0"/>
            <c:extLst>
              <c:ext xmlns:c16="http://schemas.microsoft.com/office/drawing/2014/chart" uri="{C3380CC4-5D6E-409C-BE32-E72D297353CC}">
                <c16:uniqueId val="{00000000-8616-7E4B-A629-3266F0C3EC32}"/>
              </c:ext>
            </c:extLst>
          </c:dPt>
          <c:dLbls>
            <c:dLbl>
              <c:idx val="4"/>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0-8616-7E4B-A629-3266F0C3EC32}"/>
                </c:ext>
              </c:extLst>
            </c:dLbl>
            <c:spPr>
              <a:noFill/>
              <a:ln>
                <a:noFill/>
              </a:ln>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accent1">
                        <a:lumMod val="75000"/>
                      </a:schemeClr>
                    </a:solidFill>
                    <a:latin typeface="+mn-lt"/>
                    <a:ea typeface="+mn-ea"/>
                    <a:cs typeface="+mn-cs"/>
                  </a:defRPr>
                </a:pPr>
                <a:endParaRPr lang="en-VN"/>
              </a:p>
            </c:txPr>
            <c:showLegendKey val="0"/>
            <c:showVal val="0"/>
            <c:showCatName val="0"/>
            <c:showSerName val="0"/>
            <c:showPercent val="0"/>
            <c:showBubbleSize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'Income Statement'!$AJ$10:$AJ$14</c:f>
              <c:numCache>
                <c:formatCode>General</c:formatCode>
                <c:ptCount val="5"/>
                <c:pt idx="0">
                  <c:v>2018</c:v>
                </c:pt>
                <c:pt idx="1">
                  <c:v>2019</c:v>
                </c:pt>
                <c:pt idx="2">
                  <c:v>2020</c:v>
                </c:pt>
                <c:pt idx="3">
                  <c:v>2021</c:v>
                </c:pt>
                <c:pt idx="4">
                  <c:v>2022</c:v>
                </c:pt>
              </c:numCache>
            </c:numRef>
          </c:cat>
          <c:val>
            <c:numRef>
              <c:f>'Income Statement'!$AQ$10:$AQ$14</c:f>
              <c:numCache>
                <c:formatCode>General</c:formatCode>
                <c:ptCount val="5"/>
                <c:pt idx="0">
                  <c:v>0.5</c:v>
                </c:pt>
                <c:pt idx="1">
                  <c:v>0.9</c:v>
                </c:pt>
                <c:pt idx="2">
                  <c:v>2.2000000000000002</c:v>
                </c:pt>
                <c:pt idx="3">
                  <c:v>2.5</c:v>
                </c:pt>
                <c:pt idx="4">
                  <c:v>3.1</c:v>
                </c:pt>
              </c:numCache>
            </c:numRef>
          </c:val>
          <c:smooth val="0"/>
          <c:extLst>
            <c:ext xmlns:c16="http://schemas.microsoft.com/office/drawing/2014/chart" uri="{C3380CC4-5D6E-409C-BE32-E72D297353CC}">
              <c16:uniqueId val="{00000001-8616-7E4B-A629-3266F0C3EC32}"/>
            </c:ext>
          </c:extLst>
        </c:ser>
        <c:dLbls>
          <c:showLegendKey val="0"/>
          <c:showVal val="0"/>
          <c:showCatName val="0"/>
          <c:showSerName val="0"/>
          <c:showPercent val="0"/>
          <c:showBubbleSize val="0"/>
        </c:dLbls>
        <c:smooth val="0"/>
        <c:axId val="1402764192"/>
        <c:axId val="1402846064"/>
      </c:lineChart>
      <c:catAx>
        <c:axId val="1402764192"/>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800" b="0" i="0" u="none" strike="noStrike" kern="1200" baseline="0">
                <a:solidFill>
                  <a:schemeClr val="bg2">
                    <a:lumMod val="75000"/>
                  </a:schemeClr>
                </a:solidFill>
                <a:latin typeface="Arial" panose="020B0604020202020204" pitchFamily="34" charset="0"/>
                <a:ea typeface="+mn-ea"/>
                <a:cs typeface="Arial" panose="020B0604020202020204" pitchFamily="34" charset="0"/>
              </a:defRPr>
            </a:pPr>
            <a:endParaRPr lang="en-VN"/>
          </a:p>
        </c:txPr>
        <c:crossAx val="1402846064"/>
        <c:crosses val="autoZero"/>
        <c:auto val="1"/>
        <c:lblAlgn val="ctr"/>
        <c:lblOffset val="100"/>
        <c:noMultiLvlLbl val="0"/>
      </c:catAx>
      <c:valAx>
        <c:axId val="1402846064"/>
        <c:scaling>
          <c:orientation val="minMax"/>
          <c:max val="10"/>
          <c:min val="0"/>
        </c:scaling>
        <c:delete val="0"/>
        <c:axPos val="l"/>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sz="800">
                    <a:solidFill>
                      <a:schemeClr val="bg2">
                        <a:lumMod val="75000"/>
                      </a:schemeClr>
                    </a:solidFill>
                    <a:latin typeface="Arial" panose="020B0604020202020204" pitchFamily="34" charset="0"/>
                    <a:cs typeface="Arial" panose="020B0604020202020204" pitchFamily="34" charset="0"/>
                  </a:rPr>
                  <a:t>TRILLION VNĐ</a:t>
                </a:r>
              </a:p>
            </c:rich>
          </c:tx>
          <c:layout>
            <c:manualLayout>
              <c:xMode val="edge"/>
              <c:yMode val="edge"/>
              <c:x val="8.3665260515627445E-3"/>
              <c:y val="0.59359526868868395"/>
            </c:manualLayout>
          </c:layout>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VN"/>
            </a:p>
          </c:txPr>
        </c:title>
        <c:numFmt formatCode="General" sourceLinked="1"/>
        <c:majorTickMark val="none"/>
        <c:minorTickMark val="none"/>
        <c:tickLblPos val="nextTo"/>
        <c:spPr>
          <a:noFill/>
          <a:ln>
            <a:solidFill>
              <a:schemeClr val="bg2"/>
            </a:solidFill>
          </a:ln>
          <a:effectLst/>
        </c:spPr>
        <c:txPr>
          <a:bodyPr rot="-60000000" spcFirstLastPara="1" vertOverflow="ellipsis" vert="horz" wrap="square" anchor="ctr" anchorCtr="1"/>
          <a:lstStyle/>
          <a:p>
            <a:pPr>
              <a:defRPr sz="800" b="0" i="0" u="none" strike="noStrike" kern="1200" baseline="0">
                <a:solidFill>
                  <a:schemeClr val="bg2">
                    <a:lumMod val="75000"/>
                  </a:schemeClr>
                </a:solidFill>
                <a:latin typeface="Arial" panose="020B0604020202020204" pitchFamily="34" charset="0"/>
                <a:ea typeface="+mn-ea"/>
                <a:cs typeface="Arial" panose="020B0604020202020204" pitchFamily="34" charset="0"/>
              </a:defRPr>
            </a:pPr>
            <a:endParaRPr lang="en-VN"/>
          </a:p>
        </c:txPr>
        <c:crossAx val="1402764192"/>
        <c:crosses val="autoZero"/>
        <c:crossBetween val="between"/>
        <c:majorUnit val="2"/>
        <c:minorUnit val="0.2"/>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noFill/>
      <a:round/>
    </a:ln>
    <a:effectLst/>
  </c:spPr>
  <c:txPr>
    <a:bodyPr/>
    <a:lstStyle/>
    <a:p>
      <a:pPr>
        <a:defRPr/>
      </a:pPr>
      <a:endParaRPr lang="en-VN"/>
    </a:p>
  </c:txPr>
  <c:printSettings>
    <c:headerFooter/>
    <c:pageMargins b="0.75" l="0.7" r="0.7" t="0.75" header="0.3" footer="0.3"/>
    <c:pageSetup/>
  </c:printSettings>
  <c:userShapes r:id="rId3"/>
</c:chartSpace>
</file>

<file path=xl/charts/chart3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barChart>
        <c:barDir val="bar"/>
        <c:grouping val="stacked"/>
        <c:varyColors val="0"/>
        <c:ser>
          <c:idx val="0"/>
          <c:order val="0"/>
          <c:tx>
            <c:strRef>
              <c:f>'Income Statement'!$AQ$4</c:f>
              <c:strCache>
                <c:ptCount val="1"/>
                <c:pt idx="0">
                  <c:v>Interest Expenses</c:v>
                </c:pt>
              </c:strCache>
            </c:strRef>
          </c:tx>
          <c:spPr>
            <a:solidFill>
              <a:schemeClr val="accent1">
                <a:lumMod val="75000"/>
              </a:schemeClr>
            </a:solidFill>
            <a:ln>
              <a:noFill/>
            </a:ln>
            <a:effectLst/>
          </c:spPr>
          <c:invertIfNegative val="0"/>
          <c:dLbls>
            <c:dLbl>
              <c:idx val="0"/>
              <c:tx>
                <c:rich>
                  <a:bodyPr/>
                  <a:lstStyle/>
                  <a:p>
                    <a:r>
                      <a:rPr lang="en-US"/>
                      <a:t>3,1</a:t>
                    </a:r>
                  </a:p>
                </c:rich>
              </c:tx>
              <c:dLblPos val="inBase"/>
              <c:showLegendKey val="0"/>
              <c:showVal val="1"/>
              <c:showCatName val="0"/>
              <c:showSerName val="0"/>
              <c:showPercent val="0"/>
              <c:showBubbleSize val="0"/>
              <c:extLst>
                <c:ext xmlns:c15="http://schemas.microsoft.com/office/drawing/2012/chart" uri="{CE6537A1-D6FC-4f65-9D91-7224C49458BB}">
                  <c15:showDataLabelsRange val="0"/>
                </c:ext>
                <c:ext xmlns:c16="http://schemas.microsoft.com/office/drawing/2014/chart" uri="{C3380CC4-5D6E-409C-BE32-E72D297353CC}">
                  <c16:uniqueId val="{00000000-322A-3F48-91D1-5253B3015907}"/>
                </c:ext>
              </c:extLst>
            </c:dLbl>
            <c:spPr>
              <a:noFill/>
              <a:ln>
                <a:noFill/>
              </a:ln>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bg1"/>
                    </a:solidFill>
                    <a:latin typeface="+mn-lt"/>
                    <a:ea typeface="+mn-ea"/>
                    <a:cs typeface="+mn-cs"/>
                  </a:defRPr>
                </a:pPr>
                <a:endParaRPr lang="en-VN"/>
              </a:p>
            </c:txPr>
            <c:dLblPos val="inBase"/>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'Income Statement'!$AJ$6</c:f>
              <c:numCache>
                <c:formatCode>General</c:formatCode>
                <c:ptCount val="1"/>
                <c:pt idx="0">
                  <c:v>2022</c:v>
                </c:pt>
              </c:numCache>
            </c:numRef>
          </c:cat>
          <c:val>
            <c:numRef>
              <c:f>'Income Statement'!$AQ$5</c:f>
              <c:numCache>
                <c:formatCode>0.0</c:formatCode>
                <c:ptCount val="1"/>
                <c:pt idx="0">
                  <c:v>2.5</c:v>
                </c:pt>
              </c:numCache>
            </c:numRef>
          </c:val>
          <c:extLst>
            <c:ext xmlns:c16="http://schemas.microsoft.com/office/drawing/2014/chart" uri="{C3380CC4-5D6E-409C-BE32-E72D297353CC}">
              <c16:uniqueId val="{00000001-322A-3F48-91D1-5253B3015907}"/>
            </c:ext>
          </c:extLst>
        </c:ser>
        <c:ser>
          <c:idx val="1"/>
          <c:order val="1"/>
          <c:tx>
            <c:v>2021</c:v>
          </c:tx>
          <c:spPr>
            <a:solidFill>
              <a:schemeClr val="accent1">
                <a:lumMod val="75000"/>
              </a:schemeClr>
            </a:solidFill>
            <a:ln>
              <a:noFill/>
            </a:ln>
            <a:effectLst/>
          </c:spPr>
          <c:invertIfNegative val="0"/>
          <c:dLbls>
            <c:dLbl>
              <c:idx val="0"/>
              <c:layout>
                <c:manualLayout>
                  <c:x val="-0.14466303877584552"/>
                  <c:y val="-0.3669798999040651"/>
                </c:manualLayout>
              </c:layout>
              <c:tx>
                <c:rich>
                  <a:bodyPr/>
                  <a:lstStyle/>
                  <a:p>
                    <a:r>
                      <a:rPr lang="en-US" sz="1000" b="1">
                        <a:solidFill>
                          <a:schemeClr val="accent1">
                            <a:lumMod val="75000"/>
                          </a:schemeClr>
                        </a:solidFill>
                      </a:rPr>
                      <a:t>2021 2,5</a:t>
                    </a:r>
                  </a:p>
                </c:rich>
              </c:tx>
              <c:showLegendKey val="0"/>
              <c:showVal val="1"/>
              <c:showCatName val="0"/>
              <c:showSerName val="0"/>
              <c:showPercent val="0"/>
              <c:showBubbleSize val="0"/>
              <c:extLst>
                <c:ext xmlns:c15="http://schemas.microsoft.com/office/drawing/2012/chart" uri="{CE6537A1-D6FC-4f65-9D91-7224C49458BB}">
                  <c15:showDataLabelsRange val="0"/>
                </c:ext>
                <c:ext xmlns:c16="http://schemas.microsoft.com/office/drawing/2014/chart" uri="{C3380CC4-5D6E-409C-BE32-E72D297353CC}">
                  <c16:uniqueId val="{00000002-322A-3F48-91D1-5253B3015907}"/>
                </c:ext>
              </c:extLst>
            </c:dLbl>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VN"/>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noFill/>
                      <a:round/>
                    </a:ln>
                    <a:effectLst/>
                  </c:spPr>
                </c15:leaderLines>
              </c:ext>
            </c:extLst>
          </c:dLbls>
          <c:cat>
            <c:numRef>
              <c:f>'Income Statement'!$AJ$6</c:f>
              <c:numCache>
                <c:formatCode>General</c:formatCode>
                <c:ptCount val="1"/>
                <c:pt idx="0">
                  <c:v>2022</c:v>
                </c:pt>
              </c:numCache>
            </c:numRef>
          </c:cat>
          <c:val>
            <c:numRef>
              <c:f>'Income Statement'!$AQ$6</c:f>
              <c:numCache>
                <c:formatCode>General</c:formatCode>
                <c:ptCount val="1"/>
                <c:pt idx="0">
                  <c:v>0.60000000000000009</c:v>
                </c:pt>
              </c:numCache>
            </c:numRef>
          </c:val>
          <c:extLst>
            <c:ext xmlns:c16="http://schemas.microsoft.com/office/drawing/2014/chart" uri="{C3380CC4-5D6E-409C-BE32-E72D297353CC}">
              <c16:uniqueId val="{00000003-322A-3F48-91D1-5253B3015907}"/>
            </c:ext>
          </c:extLst>
        </c:ser>
        <c:dLbls>
          <c:showLegendKey val="0"/>
          <c:showVal val="0"/>
          <c:showCatName val="0"/>
          <c:showSerName val="0"/>
          <c:showPercent val="0"/>
          <c:showBubbleSize val="0"/>
        </c:dLbls>
        <c:gapWidth val="25"/>
        <c:overlap val="100"/>
        <c:axId val="2020089119"/>
        <c:axId val="2020093103"/>
      </c:barChart>
      <c:catAx>
        <c:axId val="2020089119"/>
        <c:scaling>
          <c:orientation val="minMax"/>
        </c:scaling>
        <c:delete val="0"/>
        <c:axPos val="l"/>
        <c:numFmt formatCode="General" sourceLinked="1"/>
        <c:majorTickMark val="none"/>
        <c:minorTickMark val="none"/>
        <c:tickLblPos val="nextTo"/>
        <c:spPr>
          <a:noFill/>
          <a:ln w="9525" cap="flat" cmpd="sng" algn="ctr">
            <a:noFill/>
            <a:round/>
          </a:ln>
          <a:effectLst/>
        </c:spPr>
        <c:txPr>
          <a:bodyPr rot="-60000000" spcFirstLastPara="1" vertOverflow="ellipsis" vert="horz" wrap="square" anchor="ctr" anchorCtr="1"/>
          <a:lstStyle/>
          <a:p>
            <a:pPr>
              <a:defRPr sz="1000" b="1" i="0" u="none" strike="noStrike" kern="1200" baseline="0">
                <a:solidFill>
                  <a:schemeClr val="accent1">
                    <a:lumMod val="75000"/>
                  </a:schemeClr>
                </a:solidFill>
                <a:latin typeface="Arial" panose="020B0604020202020204" pitchFamily="34" charset="0"/>
                <a:ea typeface="+mn-ea"/>
                <a:cs typeface="Arial" panose="020B0604020202020204" pitchFamily="34" charset="0"/>
              </a:defRPr>
            </a:pPr>
            <a:endParaRPr lang="en-VN"/>
          </a:p>
        </c:txPr>
        <c:crossAx val="2020093103"/>
        <c:crosses val="autoZero"/>
        <c:auto val="1"/>
        <c:lblAlgn val="ctr"/>
        <c:lblOffset val="100"/>
        <c:noMultiLvlLbl val="0"/>
      </c:catAx>
      <c:valAx>
        <c:axId val="2020093103"/>
        <c:scaling>
          <c:orientation val="minMax"/>
          <c:min val="0"/>
        </c:scaling>
        <c:delete val="1"/>
        <c:axPos val="b"/>
        <c:numFmt formatCode="0.0" sourceLinked="1"/>
        <c:majorTickMark val="out"/>
        <c:minorTickMark val="none"/>
        <c:tickLblPos val="nextTo"/>
        <c:crossAx val="2020089119"/>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noFill/>
      <a:round/>
    </a:ln>
    <a:effectLst/>
  </c:spPr>
  <c:txPr>
    <a:bodyPr/>
    <a:lstStyle/>
    <a:p>
      <a:pPr>
        <a:defRPr/>
      </a:pPr>
      <a:endParaRPr lang="en-VN"/>
    </a:p>
  </c:txPr>
  <c:printSettings>
    <c:headerFooter/>
    <c:pageMargins b="0.75" l="0.7" r="0.7" t="0.75" header="0.3" footer="0.3"/>
    <c:pageSetup/>
  </c:printSettings>
  <c:userShapes r:id="rId3"/>
</c:chartSpace>
</file>

<file path=xl/charts/chart3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0.10233781317020169"/>
          <c:y val="0.5239720122521313"/>
          <c:w val="0.74160528036050299"/>
          <c:h val="0.41671215421014879"/>
        </c:manualLayout>
      </c:layout>
      <c:lineChart>
        <c:grouping val="standard"/>
        <c:varyColors val="0"/>
        <c:ser>
          <c:idx val="1"/>
          <c:order val="0"/>
          <c:tx>
            <c:strRef>
              <c:f>'Income Statement'!$AR$9</c:f>
              <c:strCache>
                <c:ptCount val="1"/>
                <c:pt idx="0">
                  <c:v>Tax Expenses</c:v>
                </c:pt>
              </c:strCache>
            </c:strRef>
          </c:tx>
          <c:spPr>
            <a:ln w="28575" cap="rnd">
              <a:solidFill>
                <a:schemeClr val="accent1">
                  <a:lumMod val="75000"/>
                </a:schemeClr>
              </a:solidFill>
              <a:round/>
            </a:ln>
            <a:effectLst/>
          </c:spPr>
          <c:marker>
            <c:symbol val="none"/>
          </c:marker>
          <c:dPt>
            <c:idx val="4"/>
            <c:marker>
              <c:symbol val="circle"/>
              <c:size val="5"/>
              <c:spPr>
                <a:solidFill>
                  <a:schemeClr val="accent1">
                    <a:lumMod val="75000"/>
                  </a:schemeClr>
                </a:solidFill>
                <a:ln w="9525">
                  <a:solidFill>
                    <a:schemeClr val="accent1">
                      <a:lumMod val="75000"/>
                    </a:schemeClr>
                  </a:solidFill>
                </a:ln>
                <a:effectLst/>
              </c:spPr>
            </c:marker>
            <c:bubble3D val="0"/>
            <c:extLst>
              <c:ext xmlns:c16="http://schemas.microsoft.com/office/drawing/2014/chart" uri="{C3380CC4-5D6E-409C-BE32-E72D297353CC}">
                <c16:uniqueId val="{00000000-AE3A-AF44-A60A-B1261AF51204}"/>
              </c:ext>
            </c:extLst>
          </c:dPt>
          <c:dLbls>
            <c:dLbl>
              <c:idx val="4"/>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0-AE3A-AF44-A60A-B1261AF51204}"/>
                </c:ext>
              </c:extLst>
            </c:dLbl>
            <c:spPr>
              <a:noFill/>
              <a:ln>
                <a:noFill/>
              </a:ln>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accent1">
                        <a:lumMod val="75000"/>
                      </a:schemeClr>
                    </a:solidFill>
                    <a:latin typeface="+mn-lt"/>
                    <a:ea typeface="+mn-ea"/>
                    <a:cs typeface="+mn-cs"/>
                  </a:defRPr>
                </a:pPr>
                <a:endParaRPr lang="en-VN"/>
              </a:p>
            </c:txPr>
            <c:showLegendKey val="0"/>
            <c:showVal val="0"/>
            <c:showCatName val="0"/>
            <c:showSerName val="0"/>
            <c:showPercent val="0"/>
            <c:showBubbleSize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'Income Statement'!$AJ$10:$AJ$14</c:f>
              <c:numCache>
                <c:formatCode>General</c:formatCode>
                <c:ptCount val="5"/>
                <c:pt idx="0">
                  <c:v>2018</c:v>
                </c:pt>
                <c:pt idx="1">
                  <c:v>2019</c:v>
                </c:pt>
                <c:pt idx="2">
                  <c:v>2020</c:v>
                </c:pt>
                <c:pt idx="3">
                  <c:v>2021</c:v>
                </c:pt>
                <c:pt idx="4">
                  <c:v>2022</c:v>
                </c:pt>
              </c:numCache>
            </c:numRef>
          </c:cat>
          <c:val>
            <c:numRef>
              <c:f>'Income Statement'!$AR$10:$AR$14</c:f>
              <c:numCache>
                <c:formatCode>0.0</c:formatCode>
                <c:ptCount val="5"/>
                <c:pt idx="0">
                  <c:v>1.47</c:v>
                </c:pt>
                <c:pt idx="1">
                  <c:v>1.52</c:v>
                </c:pt>
                <c:pt idx="2" formatCode="General">
                  <c:v>1.9</c:v>
                </c:pt>
                <c:pt idx="3" formatCode="General">
                  <c:v>2.5</c:v>
                </c:pt>
                <c:pt idx="4" formatCode="General">
                  <c:v>1.5</c:v>
                </c:pt>
              </c:numCache>
            </c:numRef>
          </c:val>
          <c:smooth val="0"/>
          <c:extLst>
            <c:ext xmlns:c16="http://schemas.microsoft.com/office/drawing/2014/chart" uri="{C3380CC4-5D6E-409C-BE32-E72D297353CC}">
              <c16:uniqueId val="{00000001-AE3A-AF44-A60A-B1261AF51204}"/>
            </c:ext>
          </c:extLst>
        </c:ser>
        <c:dLbls>
          <c:showLegendKey val="0"/>
          <c:showVal val="0"/>
          <c:showCatName val="0"/>
          <c:showSerName val="0"/>
          <c:showPercent val="0"/>
          <c:showBubbleSize val="0"/>
        </c:dLbls>
        <c:smooth val="0"/>
        <c:axId val="1402764192"/>
        <c:axId val="1402846064"/>
      </c:lineChart>
      <c:catAx>
        <c:axId val="1402764192"/>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800" b="0" i="0" u="none" strike="noStrike" kern="1200" baseline="0">
                <a:solidFill>
                  <a:schemeClr val="bg2">
                    <a:lumMod val="75000"/>
                  </a:schemeClr>
                </a:solidFill>
                <a:latin typeface="Arial" panose="020B0604020202020204" pitchFamily="34" charset="0"/>
                <a:ea typeface="+mn-ea"/>
                <a:cs typeface="Arial" panose="020B0604020202020204" pitchFamily="34" charset="0"/>
              </a:defRPr>
            </a:pPr>
            <a:endParaRPr lang="en-VN"/>
          </a:p>
        </c:txPr>
        <c:crossAx val="1402846064"/>
        <c:crosses val="autoZero"/>
        <c:auto val="1"/>
        <c:lblAlgn val="ctr"/>
        <c:lblOffset val="100"/>
        <c:noMultiLvlLbl val="0"/>
      </c:catAx>
      <c:valAx>
        <c:axId val="1402846064"/>
        <c:scaling>
          <c:orientation val="minMax"/>
          <c:max val="10"/>
          <c:min val="0"/>
        </c:scaling>
        <c:delete val="0"/>
        <c:axPos val="l"/>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sz="800">
                    <a:solidFill>
                      <a:schemeClr val="bg2">
                        <a:lumMod val="75000"/>
                      </a:schemeClr>
                    </a:solidFill>
                    <a:latin typeface="Arial" panose="020B0604020202020204" pitchFamily="34" charset="0"/>
                    <a:cs typeface="Arial" panose="020B0604020202020204" pitchFamily="34" charset="0"/>
                  </a:rPr>
                  <a:t>TRILLION VNĐ</a:t>
                </a:r>
              </a:p>
            </c:rich>
          </c:tx>
          <c:layout>
            <c:manualLayout>
              <c:xMode val="edge"/>
              <c:yMode val="edge"/>
              <c:x val="8.3665260515627445E-3"/>
              <c:y val="0.59359526868868395"/>
            </c:manualLayout>
          </c:layout>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VN"/>
            </a:p>
          </c:txPr>
        </c:title>
        <c:numFmt formatCode="#,##0" sourceLinked="0"/>
        <c:majorTickMark val="none"/>
        <c:minorTickMark val="none"/>
        <c:tickLblPos val="nextTo"/>
        <c:spPr>
          <a:noFill/>
          <a:ln>
            <a:solidFill>
              <a:schemeClr val="bg2"/>
            </a:solidFill>
          </a:ln>
          <a:effectLst/>
        </c:spPr>
        <c:txPr>
          <a:bodyPr rot="-60000000" spcFirstLastPara="1" vertOverflow="ellipsis" vert="horz" wrap="square" anchor="ctr" anchorCtr="1"/>
          <a:lstStyle/>
          <a:p>
            <a:pPr>
              <a:defRPr sz="800" b="0" i="0" u="none" strike="noStrike" kern="1200" baseline="0">
                <a:solidFill>
                  <a:schemeClr val="bg2">
                    <a:lumMod val="75000"/>
                  </a:schemeClr>
                </a:solidFill>
                <a:latin typeface="Arial" panose="020B0604020202020204" pitchFamily="34" charset="0"/>
                <a:ea typeface="+mn-ea"/>
                <a:cs typeface="Arial" panose="020B0604020202020204" pitchFamily="34" charset="0"/>
              </a:defRPr>
            </a:pPr>
            <a:endParaRPr lang="en-VN"/>
          </a:p>
        </c:txPr>
        <c:crossAx val="1402764192"/>
        <c:crosses val="autoZero"/>
        <c:crossBetween val="between"/>
        <c:majorUnit val="2"/>
        <c:minorUnit val="0.2"/>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noFill/>
      <a:round/>
    </a:ln>
    <a:effectLst/>
  </c:spPr>
  <c:txPr>
    <a:bodyPr/>
    <a:lstStyle/>
    <a:p>
      <a:pPr>
        <a:defRPr/>
      </a:pPr>
      <a:endParaRPr lang="en-VN"/>
    </a:p>
  </c:txPr>
  <c:printSettings>
    <c:headerFooter/>
    <c:pageMargins b="0.75" l="0.7" r="0.7" t="0.75" header="0.3" footer="0.3"/>
    <c:pageSetup/>
  </c:printSettings>
  <c:userShapes r:id="rId3"/>
</c:chartSpace>
</file>

<file path=xl/charts/chart3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barChart>
        <c:barDir val="bar"/>
        <c:grouping val="stacked"/>
        <c:varyColors val="0"/>
        <c:ser>
          <c:idx val="0"/>
          <c:order val="0"/>
          <c:tx>
            <c:strRef>
              <c:f>'Income Statement'!$AR$4</c:f>
              <c:strCache>
                <c:ptCount val="1"/>
                <c:pt idx="0">
                  <c:v>Tax Expenses</c:v>
                </c:pt>
              </c:strCache>
            </c:strRef>
          </c:tx>
          <c:spPr>
            <a:solidFill>
              <a:schemeClr val="accent1">
                <a:lumMod val="75000"/>
              </a:schemeClr>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bg1"/>
                    </a:solidFill>
                    <a:latin typeface="+mn-lt"/>
                    <a:ea typeface="+mn-ea"/>
                    <a:cs typeface="+mn-cs"/>
                  </a:defRPr>
                </a:pPr>
                <a:endParaRPr lang="en-VN"/>
              </a:p>
            </c:txPr>
            <c:dLblPos val="inBase"/>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'Income Statement'!$AJ$6</c:f>
              <c:numCache>
                <c:formatCode>General</c:formatCode>
                <c:ptCount val="1"/>
                <c:pt idx="0">
                  <c:v>2022</c:v>
                </c:pt>
              </c:numCache>
            </c:numRef>
          </c:cat>
          <c:val>
            <c:numRef>
              <c:f>'Income Statement'!$AR$5</c:f>
              <c:numCache>
                <c:formatCode>General</c:formatCode>
                <c:ptCount val="1"/>
                <c:pt idx="0">
                  <c:v>1.5</c:v>
                </c:pt>
              </c:numCache>
            </c:numRef>
          </c:val>
          <c:extLst>
            <c:ext xmlns:c16="http://schemas.microsoft.com/office/drawing/2014/chart" uri="{C3380CC4-5D6E-409C-BE32-E72D297353CC}">
              <c16:uniqueId val="{00000000-ABCD-A04E-8862-ED883DB06493}"/>
            </c:ext>
          </c:extLst>
        </c:ser>
        <c:ser>
          <c:idx val="1"/>
          <c:order val="1"/>
          <c:tx>
            <c:v>2021</c:v>
          </c:tx>
          <c:spPr>
            <a:pattFill prst="pct10">
              <a:fgClr>
                <a:schemeClr val="accent1">
                  <a:lumMod val="75000"/>
                </a:schemeClr>
              </a:fgClr>
              <a:bgClr>
                <a:schemeClr val="bg1"/>
              </a:bgClr>
            </a:pattFill>
            <a:ln>
              <a:noFill/>
            </a:ln>
            <a:effectLst/>
          </c:spPr>
          <c:invertIfNegative val="0"/>
          <c:dLbls>
            <c:dLbl>
              <c:idx val="0"/>
              <c:layout>
                <c:manualLayout>
                  <c:x val="-0.21142627788496185"/>
                  <c:y val="-0.35091546325785672"/>
                </c:manualLayout>
              </c:layout>
              <c:tx>
                <c:rich>
                  <a:bodyPr/>
                  <a:lstStyle/>
                  <a:p>
                    <a:r>
                      <a:rPr lang="en-US" sz="1000" b="1">
                        <a:solidFill>
                          <a:schemeClr val="accent1">
                            <a:lumMod val="75000"/>
                          </a:schemeClr>
                        </a:solidFill>
                      </a:rPr>
                      <a:t>2021  2.5</a:t>
                    </a:r>
                  </a:p>
                </c:rich>
              </c:tx>
              <c:showLegendKey val="0"/>
              <c:showVal val="1"/>
              <c:showCatName val="0"/>
              <c:showSerName val="0"/>
              <c:showPercent val="0"/>
              <c:showBubbleSize val="0"/>
              <c:extLst>
                <c:ext xmlns:c15="http://schemas.microsoft.com/office/drawing/2012/chart" uri="{CE6537A1-D6FC-4f65-9D91-7224C49458BB}">
                  <c15:showDataLabelsRange val="0"/>
                </c:ext>
                <c:ext xmlns:c16="http://schemas.microsoft.com/office/drawing/2014/chart" uri="{C3380CC4-5D6E-409C-BE32-E72D297353CC}">
                  <c16:uniqueId val="{00000001-ABCD-A04E-8862-ED883DB06493}"/>
                </c:ext>
              </c:extLst>
            </c:dLbl>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VN"/>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noFill/>
                      <a:round/>
                    </a:ln>
                    <a:effectLst/>
                  </c:spPr>
                </c15:leaderLines>
              </c:ext>
            </c:extLst>
          </c:dLbls>
          <c:cat>
            <c:numRef>
              <c:f>'Income Statement'!$AJ$6</c:f>
              <c:numCache>
                <c:formatCode>General</c:formatCode>
                <c:ptCount val="1"/>
                <c:pt idx="0">
                  <c:v>2022</c:v>
                </c:pt>
              </c:numCache>
            </c:numRef>
          </c:cat>
          <c:val>
            <c:numRef>
              <c:f>'Income Statement'!$AR$6</c:f>
              <c:numCache>
                <c:formatCode>General</c:formatCode>
                <c:ptCount val="1"/>
                <c:pt idx="0">
                  <c:v>1</c:v>
                </c:pt>
              </c:numCache>
            </c:numRef>
          </c:val>
          <c:extLst>
            <c:ext xmlns:c16="http://schemas.microsoft.com/office/drawing/2014/chart" uri="{C3380CC4-5D6E-409C-BE32-E72D297353CC}">
              <c16:uniqueId val="{00000002-ABCD-A04E-8862-ED883DB06493}"/>
            </c:ext>
          </c:extLst>
        </c:ser>
        <c:dLbls>
          <c:showLegendKey val="0"/>
          <c:showVal val="0"/>
          <c:showCatName val="0"/>
          <c:showSerName val="0"/>
          <c:showPercent val="0"/>
          <c:showBubbleSize val="0"/>
        </c:dLbls>
        <c:gapWidth val="25"/>
        <c:overlap val="100"/>
        <c:axId val="2020089119"/>
        <c:axId val="2020093103"/>
      </c:barChart>
      <c:catAx>
        <c:axId val="2020089119"/>
        <c:scaling>
          <c:orientation val="minMax"/>
        </c:scaling>
        <c:delete val="0"/>
        <c:axPos val="l"/>
        <c:numFmt formatCode="General" sourceLinked="1"/>
        <c:majorTickMark val="none"/>
        <c:minorTickMark val="none"/>
        <c:tickLblPos val="nextTo"/>
        <c:spPr>
          <a:noFill/>
          <a:ln w="9525" cap="flat" cmpd="sng" algn="ctr">
            <a:noFill/>
            <a:round/>
          </a:ln>
          <a:effectLst/>
        </c:spPr>
        <c:txPr>
          <a:bodyPr rot="-60000000" spcFirstLastPara="1" vertOverflow="ellipsis" vert="horz" wrap="square" anchor="ctr" anchorCtr="1"/>
          <a:lstStyle/>
          <a:p>
            <a:pPr>
              <a:defRPr sz="1000" b="1" i="0" u="none" strike="noStrike" kern="1200" baseline="0">
                <a:solidFill>
                  <a:schemeClr val="accent1">
                    <a:lumMod val="75000"/>
                  </a:schemeClr>
                </a:solidFill>
                <a:latin typeface="Arial" panose="020B0604020202020204" pitchFamily="34" charset="0"/>
                <a:ea typeface="+mn-ea"/>
                <a:cs typeface="Arial" panose="020B0604020202020204" pitchFamily="34" charset="0"/>
              </a:defRPr>
            </a:pPr>
            <a:endParaRPr lang="en-VN"/>
          </a:p>
        </c:txPr>
        <c:crossAx val="2020093103"/>
        <c:crosses val="autoZero"/>
        <c:auto val="1"/>
        <c:lblAlgn val="ctr"/>
        <c:lblOffset val="100"/>
        <c:noMultiLvlLbl val="0"/>
      </c:catAx>
      <c:valAx>
        <c:axId val="2020093103"/>
        <c:scaling>
          <c:orientation val="minMax"/>
          <c:min val="0"/>
        </c:scaling>
        <c:delete val="1"/>
        <c:axPos val="b"/>
        <c:numFmt formatCode="General" sourceLinked="1"/>
        <c:majorTickMark val="out"/>
        <c:minorTickMark val="none"/>
        <c:tickLblPos val="nextTo"/>
        <c:crossAx val="2020089119"/>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noFill/>
      <a:round/>
    </a:ln>
    <a:effectLst/>
  </c:spPr>
  <c:txPr>
    <a:bodyPr/>
    <a:lstStyle/>
    <a:p>
      <a:pPr>
        <a:defRPr/>
      </a:pPr>
      <a:endParaRPr lang="en-VN"/>
    </a:p>
  </c:txPr>
  <c:printSettings>
    <c:headerFooter/>
    <c:pageMargins b="0.75" l="0.7" r="0.7" t="0.75" header="0.3" footer="0.3"/>
    <c:pageSetup/>
  </c:printSettings>
  <c:userShapes r:id="rId3"/>
</c:chartSpace>
</file>

<file path=xl/charts/chart3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manualLayout>
          <c:layoutTarget val="inner"/>
          <c:xMode val="edge"/>
          <c:yMode val="edge"/>
          <c:x val="0.10017634892412643"/>
          <c:y val="0.11648314996504797"/>
          <c:w val="0.84910754080268269"/>
          <c:h val="0.78360909748478969"/>
        </c:manualLayout>
      </c:layout>
      <c:barChart>
        <c:barDir val="col"/>
        <c:grouping val="clustered"/>
        <c:varyColors val="0"/>
        <c:ser>
          <c:idx val="0"/>
          <c:order val="0"/>
          <c:tx>
            <c:strRef>
              <c:f>'Waterfal Chart'!$D$1</c:f>
              <c:strCache>
                <c:ptCount val="1"/>
                <c:pt idx="0">
                  <c:v>Ends</c:v>
                </c:pt>
              </c:strCache>
            </c:strRef>
          </c:tx>
          <c:spPr>
            <a:solidFill>
              <a:srgbClr val="2279BE"/>
            </a:solidFill>
            <a:ln w="25400">
              <a:noFill/>
            </a:ln>
          </c:spPr>
          <c:invertIfNegative val="0"/>
          <c:dPt>
            <c:idx val="0"/>
            <c:invertIfNegative val="0"/>
            <c:bubble3D val="0"/>
            <c:spPr>
              <a:solidFill>
                <a:schemeClr val="accent1">
                  <a:lumMod val="20000"/>
                  <a:lumOff val="80000"/>
                </a:schemeClr>
              </a:solidFill>
              <a:ln w="25400">
                <a:noFill/>
              </a:ln>
            </c:spPr>
            <c:extLst>
              <c:ext xmlns:c16="http://schemas.microsoft.com/office/drawing/2014/chart" uri="{C3380CC4-5D6E-409C-BE32-E72D297353CC}">
                <c16:uniqueId val="{00000001-9ED6-6042-BD7F-06F1F13C2A52}"/>
              </c:ext>
            </c:extLst>
          </c:dPt>
          <c:dPt>
            <c:idx val="4"/>
            <c:invertIfNegative val="0"/>
            <c:bubble3D val="0"/>
            <c:spPr>
              <a:solidFill>
                <a:schemeClr val="accent1">
                  <a:lumMod val="75000"/>
                </a:schemeClr>
              </a:solidFill>
              <a:ln w="25400">
                <a:noFill/>
              </a:ln>
            </c:spPr>
            <c:extLst>
              <c:ext xmlns:c16="http://schemas.microsoft.com/office/drawing/2014/chart" uri="{C3380CC4-5D6E-409C-BE32-E72D297353CC}">
                <c16:uniqueId val="{00000003-9ED6-6042-BD7F-06F1F13C2A52}"/>
              </c:ext>
            </c:extLst>
          </c:dPt>
          <c:dLbls>
            <c:dLbl>
              <c:idx val="0"/>
              <c:spPr>
                <a:noFill/>
                <a:ln>
                  <a:noFill/>
                </a:ln>
                <a:effectLst/>
              </c:spPr>
              <c:txPr>
                <a:bodyPr wrap="square" lIns="38100" tIns="19050" rIns="38100" bIns="19050" anchor="ctr">
                  <a:spAutoFit/>
                </a:bodyPr>
                <a:lstStyle/>
                <a:p>
                  <a:pPr>
                    <a:defRPr b="1"/>
                  </a:pPr>
                  <a:endParaRPr lang="en-VN"/>
                </a:p>
              </c:txPr>
              <c:dLblPos val="outEnd"/>
              <c:showLegendKey val="0"/>
              <c:showVal val="1"/>
              <c:showCatName val="0"/>
              <c:showSerName val="0"/>
              <c:showPercent val="0"/>
              <c:showBubbleSize val="0"/>
              <c:extLst>
                <c:ext xmlns:c16="http://schemas.microsoft.com/office/drawing/2014/chart" uri="{C3380CC4-5D6E-409C-BE32-E72D297353CC}">
                  <c16:uniqueId val="{00000001-9ED6-6042-BD7F-06F1F13C2A52}"/>
                </c:ext>
              </c:extLst>
            </c:dLbl>
            <c:dLbl>
              <c:idx val="4"/>
              <c:spPr>
                <a:noFill/>
                <a:ln>
                  <a:noFill/>
                </a:ln>
                <a:effectLst/>
              </c:spPr>
              <c:txPr>
                <a:bodyPr wrap="square" lIns="38100" tIns="19050" rIns="38100" bIns="19050" anchor="ctr">
                  <a:spAutoFit/>
                </a:bodyPr>
                <a:lstStyle/>
                <a:p>
                  <a:pPr>
                    <a:defRPr b="1"/>
                  </a:pPr>
                  <a:endParaRPr lang="en-VN"/>
                </a:p>
              </c:txPr>
              <c:dLblPos val="outEnd"/>
              <c:showLegendKey val="0"/>
              <c:showVal val="1"/>
              <c:showCatName val="0"/>
              <c:showSerName val="0"/>
              <c:showPercent val="0"/>
              <c:showBubbleSize val="0"/>
              <c:extLst>
                <c:ext xmlns:c16="http://schemas.microsoft.com/office/drawing/2014/chart" uri="{C3380CC4-5D6E-409C-BE32-E72D297353CC}">
                  <c16:uniqueId val="{00000003-9ED6-6042-BD7F-06F1F13C2A52}"/>
                </c:ext>
              </c:extLst>
            </c:dLbl>
            <c:spPr>
              <a:noFill/>
              <a:ln>
                <a:noFill/>
              </a:ln>
              <a:effectLst/>
            </c:sp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ext>
            </c:extLst>
          </c:dLbls>
          <c:cat>
            <c:strRef>
              <c:f>'Waterfal Chart'!$A$2:$A$6</c:f>
              <c:strCache>
                <c:ptCount val="5"/>
                <c:pt idx="0">
                  <c:v>The beginning of period</c:v>
                </c:pt>
                <c:pt idx="1">
                  <c:v>CFO</c:v>
                </c:pt>
                <c:pt idx="2">
                  <c:v>CFI</c:v>
                </c:pt>
                <c:pt idx="3">
                  <c:v>CFO</c:v>
                </c:pt>
                <c:pt idx="4">
                  <c:v>Ending Inventory</c:v>
                </c:pt>
              </c:strCache>
            </c:strRef>
          </c:cat>
          <c:val>
            <c:numRef>
              <c:f>'Waterfal Chart'!$D$2:$D$6</c:f>
              <c:numCache>
                <c:formatCode>General;\-General;;</c:formatCode>
                <c:ptCount val="5"/>
                <c:pt idx="0">
                  <c:v>22.5</c:v>
                </c:pt>
                <c:pt idx="1">
                  <c:v>0</c:v>
                </c:pt>
                <c:pt idx="2">
                  <c:v>0</c:v>
                </c:pt>
                <c:pt idx="3">
                  <c:v>0</c:v>
                </c:pt>
                <c:pt idx="4">
                  <c:v>8.3000000000000007</c:v>
                </c:pt>
              </c:numCache>
            </c:numRef>
          </c:val>
          <c:extLst>
            <c:ext xmlns:c16="http://schemas.microsoft.com/office/drawing/2014/chart" uri="{C3380CC4-5D6E-409C-BE32-E72D297353CC}">
              <c16:uniqueId val="{00000004-9ED6-6042-BD7F-06F1F13C2A52}"/>
            </c:ext>
          </c:extLst>
        </c:ser>
        <c:dLbls>
          <c:showLegendKey val="0"/>
          <c:showVal val="0"/>
          <c:showCatName val="0"/>
          <c:showSerName val="0"/>
          <c:showPercent val="0"/>
          <c:showBubbleSize val="0"/>
        </c:dLbls>
        <c:gapWidth val="50"/>
        <c:axId val="542286208"/>
        <c:axId val="542288128"/>
      </c:barChart>
      <c:lineChart>
        <c:grouping val="standard"/>
        <c:varyColors val="0"/>
        <c:ser>
          <c:idx val="1"/>
          <c:order val="1"/>
          <c:tx>
            <c:strRef>
              <c:f>'Waterfal Chart'!$E$1</c:f>
              <c:strCache>
                <c:ptCount val="1"/>
                <c:pt idx="0">
                  <c:v>Before</c:v>
                </c:pt>
              </c:strCache>
            </c:strRef>
          </c:tx>
          <c:spPr>
            <a:ln w="19050">
              <a:noFill/>
            </a:ln>
          </c:spPr>
          <c:marker>
            <c:symbol val="none"/>
          </c:marker>
          <c:cat>
            <c:strRef>
              <c:f>'Waterfal Chart'!$A$2:$A$6</c:f>
              <c:strCache>
                <c:ptCount val="5"/>
                <c:pt idx="0">
                  <c:v>The beginning of period</c:v>
                </c:pt>
                <c:pt idx="1">
                  <c:v>CFO</c:v>
                </c:pt>
                <c:pt idx="2">
                  <c:v>CFI</c:v>
                </c:pt>
                <c:pt idx="3">
                  <c:v>CFO</c:v>
                </c:pt>
                <c:pt idx="4">
                  <c:v>Ending Inventory</c:v>
                </c:pt>
              </c:strCache>
            </c:strRef>
          </c:cat>
          <c:val>
            <c:numRef>
              <c:f>'Waterfal Chart'!$E$2:$E$6</c:f>
              <c:numCache>
                <c:formatCode>General</c:formatCode>
                <c:ptCount val="5"/>
                <c:pt idx="1">
                  <c:v>22.5</c:v>
                </c:pt>
                <c:pt idx="2">
                  <c:v>34.799999999999997</c:v>
                </c:pt>
                <c:pt idx="3">
                  <c:v>10.199999999999996</c:v>
                </c:pt>
              </c:numCache>
            </c:numRef>
          </c:val>
          <c:smooth val="0"/>
          <c:extLst>
            <c:ext xmlns:c16="http://schemas.microsoft.com/office/drawing/2014/chart" uri="{C3380CC4-5D6E-409C-BE32-E72D297353CC}">
              <c16:uniqueId val="{00000005-9ED6-6042-BD7F-06F1F13C2A52}"/>
            </c:ext>
          </c:extLst>
        </c:ser>
        <c:ser>
          <c:idx val="2"/>
          <c:order val="2"/>
          <c:tx>
            <c:strRef>
              <c:f>'Waterfal Chart'!$F$1</c:f>
              <c:strCache>
                <c:ptCount val="1"/>
                <c:pt idx="0">
                  <c:v>After</c:v>
                </c:pt>
              </c:strCache>
            </c:strRef>
          </c:tx>
          <c:spPr>
            <a:ln w="19050">
              <a:noFill/>
            </a:ln>
          </c:spPr>
          <c:marker>
            <c:symbol val="none"/>
          </c:marker>
          <c:cat>
            <c:strRef>
              <c:f>'Waterfal Chart'!$A$2:$A$6</c:f>
              <c:strCache>
                <c:ptCount val="5"/>
                <c:pt idx="0">
                  <c:v>The beginning of period</c:v>
                </c:pt>
                <c:pt idx="1">
                  <c:v>CFO</c:v>
                </c:pt>
                <c:pt idx="2">
                  <c:v>CFI</c:v>
                </c:pt>
                <c:pt idx="3">
                  <c:v>CFO</c:v>
                </c:pt>
                <c:pt idx="4">
                  <c:v>Ending Inventory</c:v>
                </c:pt>
              </c:strCache>
            </c:strRef>
          </c:cat>
          <c:val>
            <c:numRef>
              <c:f>'Waterfal Chart'!$F$2:$F$6</c:f>
              <c:numCache>
                <c:formatCode>General</c:formatCode>
                <c:ptCount val="5"/>
                <c:pt idx="1">
                  <c:v>34.799999999999997</c:v>
                </c:pt>
                <c:pt idx="2">
                  <c:v>10.199999999999996</c:v>
                </c:pt>
                <c:pt idx="3">
                  <c:v>8.399999999999995</c:v>
                </c:pt>
              </c:numCache>
            </c:numRef>
          </c:val>
          <c:smooth val="0"/>
          <c:extLst>
            <c:ext xmlns:c16="http://schemas.microsoft.com/office/drawing/2014/chart" uri="{C3380CC4-5D6E-409C-BE32-E72D297353CC}">
              <c16:uniqueId val="{00000006-9ED6-6042-BD7F-06F1F13C2A52}"/>
            </c:ext>
          </c:extLst>
        </c:ser>
        <c:dLbls>
          <c:showLegendKey val="0"/>
          <c:showVal val="0"/>
          <c:showCatName val="0"/>
          <c:showSerName val="0"/>
          <c:showPercent val="0"/>
          <c:showBubbleSize val="0"/>
        </c:dLbls>
        <c:upDownBars>
          <c:gapWidth val="50"/>
          <c:upBars>
            <c:spPr>
              <a:solidFill>
                <a:srgbClr val="2CA02C"/>
              </a:solidFill>
              <a:ln w="6350">
                <a:noFill/>
              </a:ln>
            </c:spPr>
          </c:upBars>
          <c:downBars>
            <c:spPr>
              <a:solidFill>
                <a:srgbClr val="E41A1C"/>
              </a:solidFill>
              <a:ln w="6350">
                <a:noFill/>
              </a:ln>
            </c:spPr>
          </c:downBars>
        </c:upDownBars>
        <c:marker val="1"/>
        <c:smooth val="0"/>
        <c:axId val="542286208"/>
        <c:axId val="542288128"/>
      </c:lineChart>
      <c:lineChart>
        <c:grouping val="standard"/>
        <c:varyColors val="0"/>
        <c:ser>
          <c:idx val="4"/>
          <c:order val="4"/>
          <c:tx>
            <c:strRef>
              <c:f>'Waterfal Chart'!$H$1</c:f>
              <c:strCache>
                <c:ptCount val="1"/>
                <c:pt idx="0">
                  <c:v>Center Y</c:v>
                </c:pt>
              </c:strCache>
            </c:strRef>
          </c:tx>
          <c:spPr>
            <a:ln w="19050">
              <a:noFill/>
            </a:ln>
          </c:spPr>
          <c:marker>
            <c:symbol val="none"/>
          </c:marker>
          <c:dLbls>
            <c:dLbl>
              <c:idx val="0"/>
              <c:delete val="1"/>
              <c:extLst>
                <c:ext xmlns:c15="http://schemas.microsoft.com/office/drawing/2012/chart" uri="{CE6537A1-D6FC-4f65-9D91-7224C49458BB}"/>
                <c:ext xmlns:c16="http://schemas.microsoft.com/office/drawing/2014/chart" uri="{C3380CC4-5D6E-409C-BE32-E72D297353CC}">
                  <c16:uniqueId val="{00000007-9ED6-6042-BD7F-06F1F13C2A52}"/>
                </c:ext>
              </c:extLst>
            </c:dLbl>
            <c:spPr>
              <a:noFill/>
              <a:ln>
                <a:noFill/>
              </a:ln>
              <a:effectLst/>
            </c:spPr>
            <c:dLblPos val="ctr"/>
            <c:showLegendKey val="0"/>
            <c:showVal val="0"/>
            <c:showCatName val="1"/>
            <c:showSerName val="0"/>
            <c:showPercent val="0"/>
            <c:showBubbleSize val="0"/>
            <c:showLeaderLines val="0"/>
            <c:extLst>
              <c:ext xmlns:c15="http://schemas.microsoft.com/office/drawing/2012/chart" uri="{CE6537A1-D6FC-4f65-9D91-7224C49458BB}">
                <c15:showLeaderLines val="1"/>
              </c:ext>
            </c:extLst>
          </c:dLbls>
          <c:cat>
            <c:numRef>
              <c:f>'Waterfal Chart'!$K$2:$K$6</c:f>
              <c:numCache>
                <c:formatCode>General</c:formatCode>
                <c:ptCount val="5"/>
                <c:pt idx="1">
                  <c:v>12.3</c:v>
                </c:pt>
                <c:pt idx="2">
                  <c:v>-24.6</c:v>
                </c:pt>
                <c:pt idx="3">
                  <c:v>-1.8</c:v>
                </c:pt>
              </c:numCache>
            </c:numRef>
          </c:cat>
          <c:val>
            <c:numRef>
              <c:f>'Waterfal Chart'!$H$2:$H$6</c:f>
              <c:numCache>
                <c:formatCode>General</c:formatCode>
                <c:ptCount val="5"/>
                <c:pt idx="0">
                  <c:v>0</c:v>
                </c:pt>
                <c:pt idx="1">
                  <c:v>#N/A</c:v>
                </c:pt>
                <c:pt idx="2">
                  <c:v>#N/A</c:v>
                </c:pt>
                <c:pt idx="3">
                  <c:v>#N/A</c:v>
                </c:pt>
              </c:numCache>
            </c:numRef>
          </c:val>
          <c:smooth val="0"/>
          <c:extLst>
            <c:ext xmlns:c16="http://schemas.microsoft.com/office/drawing/2014/chart" uri="{C3380CC4-5D6E-409C-BE32-E72D297353CC}">
              <c16:uniqueId val="{00000008-9ED6-6042-BD7F-06F1F13C2A52}"/>
            </c:ext>
          </c:extLst>
        </c:ser>
        <c:ser>
          <c:idx val="5"/>
          <c:order val="5"/>
          <c:tx>
            <c:strRef>
              <c:f>'Waterfal Chart'!$I$1</c:f>
              <c:strCache>
                <c:ptCount val="1"/>
                <c:pt idx="0">
                  <c:v>Above Y</c:v>
                </c:pt>
              </c:strCache>
            </c:strRef>
          </c:tx>
          <c:spPr>
            <a:ln w="19050">
              <a:noFill/>
            </a:ln>
          </c:spPr>
          <c:marker>
            <c:symbol val="none"/>
          </c:marker>
          <c:dLbls>
            <c:dLbl>
              <c:idx val="0"/>
              <c:delete val="1"/>
              <c:extLst>
                <c:ext xmlns:c15="http://schemas.microsoft.com/office/drawing/2012/chart" uri="{CE6537A1-D6FC-4f65-9D91-7224C49458BB}"/>
                <c:ext xmlns:c16="http://schemas.microsoft.com/office/drawing/2014/chart" uri="{C3380CC4-5D6E-409C-BE32-E72D297353CC}">
                  <c16:uniqueId val="{00000009-9ED6-6042-BD7F-06F1F13C2A52}"/>
                </c:ext>
              </c:extLst>
            </c:dLbl>
            <c:spPr>
              <a:noFill/>
              <a:ln>
                <a:noFill/>
              </a:ln>
              <a:effectLst/>
            </c:spPr>
            <c:dLblPos val="t"/>
            <c:showLegendKey val="0"/>
            <c:showVal val="0"/>
            <c:showCatName val="1"/>
            <c:showSerName val="0"/>
            <c:showPercent val="0"/>
            <c:showBubbleSize val="0"/>
            <c:showLeaderLines val="0"/>
            <c:extLst>
              <c:ext xmlns:c15="http://schemas.microsoft.com/office/drawing/2012/chart" uri="{CE6537A1-D6FC-4f65-9D91-7224C49458BB}">
                <c15:showLeaderLines val="1"/>
              </c:ext>
            </c:extLst>
          </c:dLbls>
          <c:cat>
            <c:numRef>
              <c:f>'Waterfal Chart'!$K$2:$K$6</c:f>
              <c:numCache>
                <c:formatCode>General</c:formatCode>
                <c:ptCount val="5"/>
                <c:pt idx="1">
                  <c:v>12.3</c:v>
                </c:pt>
                <c:pt idx="2">
                  <c:v>-24.6</c:v>
                </c:pt>
                <c:pt idx="3">
                  <c:v>-1.8</c:v>
                </c:pt>
              </c:numCache>
            </c:numRef>
          </c:cat>
          <c:val>
            <c:numRef>
              <c:f>'Waterfal Chart'!$I$2:$I$6</c:f>
              <c:numCache>
                <c:formatCode>General</c:formatCode>
                <c:ptCount val="5"/>
                <c:pt idx="0">
                  <c:v>0</c:v>
                </c:pt>
                <c:pt idx="1">
                  <c:v>#N/A</c:v>
                </c:pt>
                <c:pt idx="2">
                  <c:v>#N/A</c:v>
                </c:pt>
                <c:pt idx="3">
                  <c:v>#N/A</c:v>
                </c:pt>
              </c:numCache>
            </c:numRef>
          </c:val>
          <c:smooth val="0"/>
          <c:extLst>
            <c:ext xmlns:c16="http://schemas.microsoft.com/office/drawing/2014/chart" uri="{C3380CC4-5D6E-409C-BE32-E72D297353CC}">
              <c16:uniqueId val="{0000000A-9ED6-6042-BD7F-06F1F13C2A52}"/>
            </c:ext>
          </c:extLst>
        </c:ser>
        <c:dLbls>
          <c:showLegendKey val="0"/>
          <c:showVal val="0"/>
          <c:showCatName val="0"/>
          <c:showSerName val="0"/>
          <c:showPercent val="0"/>
          <c:showBubbleSize val="0"/>
        </c:dLbls>
        <c:marker val="1"/>
        <c:smooth val="0"/>
        <c:axId val="544425472"/>
        <c:axId val="544423936"/>
      </c:lineChart>
      <c:scatterChart>
        <c:scatterStyle val="lineMarker"/>
        <c:varyColors val="0"/>
        <c:ser>
          <c:idx val="3"/>
          <c:order val="3"/>
          <c:tx>
            <c:strRef>
              <c:f>'Waterfal Chart'!$G$1</c:f>
              <c:strCache>
                <c:ptCount val="1"/>
                <c:pt idx="0">
                  <c:v>Line Y</c:v>
                </c:pt>
              </c:strCache>
            </c:strRef>
          </c:tx>
          <c:spPr>
            <a:ln w="19050">
              <a:noFill/>
            </a:ln>
          </c:spPr>
          <c:marker>
            <c:symbol val="none"/>
          </c:marker>
          <c:errBars>
            <c:errDir val="x"/>
            <c:errBarType val="both"/>
            <c:errValType val="fixedVal"/>
            <c:noEndCap val="1"/>
            <c:val val="0.83333333333333337"/>
          </c:errBars>
          <c:xVal>
            <c:numRef>
              <c:f>'Waterfal Chart'!$C$2:$C$6</c:f>
              <c:numCache>
                <c:formatCode>General</c:formatCode>
                <c:ptCount val="5"/>
                <c:pt idx="0">
                  <c:v>1.5</c:v>
                </c:pt>
                <c:pt idx="1">
                  <c:v>2.5</c:v>
                </c:pt>
                <c:pt idx="2">
                  <c:v>3.5</c:v>
                </c:pt>
                <c:pt idx="3">
                  <c:v>4.5</c:v>
                </c:pt>
              </c:numCache>
            </c:numRef>
          </c:xVal>
          <c:yVal>
            <c:numRef>
              <c:f>'Waterfal Chart'!$G$2:$G$6</c:f>
              <c:numCache>
                <c:formatCode>General</c:formatCode>
                <c:ptCount val="5"/>
                <c:pt idx="0">
                  <c:v>22.5</c:v>
                </c:pt>
                <c:pt idx="1">
                  <c:v>34.799999999999997</c:v>
                </c:pt>
                <c:pt idx="2">
                  <c:v>10.199999999999996</c:v>
                </c:pt>
                <c:pt idx="3">
                  <c:v>8.399999999999995</c:v>
                </c:pt>
              </c:numCache>
            </c:numRef>
          </c:yVal>
          <c:smooth val="0"/>
          <c:extLst>
            <c:ext xmlns:c16="http://schemas.microsoft.com/office/drawing/2014/chart" uri="{C3380CC4-5D6E-409C-BE32-E72D297353CC}">
              <c16:uniqueId val="{0000000B-9ED6-6042-BD7F-06F1F13C2A52}"/>
            </c:ext>
          </c:extLst>
        </c:ser>
        <c:ser>
          <c:idx val="6"/>
          <c:order val="6"/>
          <c:tx>
            <c:strRef>
              <c:f>'Waterfal Chart'!$J$1</c:f>
              <c:strCache>
                <c:ptCount val="1"/>
                <c:pt idx="0">
                  <c:v>Below X</c:v>
                </c:pt>
              </c:strCache>
            </c:strRef>
          </c:tx>
          <c:spPr>
            <a:ln w="19050">
              <a:noFill/>
            </a:ln>
          </c:spPr>
          <c:marker>
            <c:symbol val="none"/>
          </c:marker>
          <c:dLbls>
            <c:dLbl>
              <c:idx val="0"/>
              <c:delete val="1"/>
              <c:extLst>
                <c:ext xmlns:c15="http://schemas.microsoft.com/office/drawing/2012/chart" uri="{CE6537A1-D6FC-4f65-9D91-7224C49458BB}"/>
                <c:ext xmlns:c16="http://schemas.microsoft.com/office/drawing/2014/chart" uri="{C3380CC4-5D6E-409C-BE32-E72D297353CC}">
                  <c16:uniqueId val="{0000000C-9ED6-6042-BD7F-06F1F13C2A52}"/>
                </c:ext>
              </c:extLst>
            </c:dLbl>
            <c:dLbl>
              <c:idx val="3"/>
              <c:tx>
                <c:rich>
                  <a:bodyPr/>
                  <a:lstStyle/>
                  <a:p>
                    <a:r>
                      <a:rPr lang="en-US"/>
                      <a:t>CFF</a:t>
                    </a:r>
                  </a:p>
                </c:rich>
              </c:tx>
              <c:dLblPos val="b"/>
              <c:showLegendKey val="0"/>
              <c:showVal val="0"/>
              <c:showCatName val="1"/>
              <c:showSerName val="0"/>
              <c:showPercent val="0"/>
              <c:showBubbleSize val="0"/>
              <c:extLst>
                <c:ext xmlns:c15="http://schemas.microsoft.com/office/drawing/2012/chart" uri="{CE6537A1-D6FC-4f65-9D91-7224C49458BB}">
                  <c15:showDataLabelsRange val="0"/>
                </c:ext>
                <c:ext xmlns:c16="http://schemas.microsoft.com/office/drawing/2014/chart" uri="{C3380CC4-5D6E-409C-BE32-E72D297353CC}">
                  <c16:uniqueId val="{00000004-046A-C148-A95B-AF8352C1FCFA}"/>
                </c:ext>
              </c:extLst>
            </c:dLbl>
            <c:spPr>
              <a:noFill/>
              <a:ln>
                <a:noFill/>
              </a:ln>
              <a:effectLst/>
            </c:spPr>
            <c:txPr>
              <a:bodyPr wrap="square" lIns="38100" tIns="19050" rIns="38100" bIns="19050" anchor="ctr">
                <a:spAutoFit/>
              </a:bodyPr>
              <a:lstStyle/>
              <a:p>
                <a:pPr>
                  <a:defRPr sz="1000" b="1">
                    <a:latin typeface="+mn-lt"/>
                  </a:defRPr>
                </a:pPr>
                <a:endParaRPr lang="en-VN"/>
              </a:p>
            </c:txPr>
            <c:dLblPos val="b"/>
            <c:showLegendKey val="0"/>
            <c:showVal val="0"/>
            <c:showCatName val="1"/>
            <c:showSerName val="0"/>
            <c:showPercent val="0"/>
            <c:showBubbleSize val="0"/>
            <c:showLeaderLines val="0"/>
            <c:extLst>
              <c:ext xmlns:c15="http://schemas.microsoft.com/office/drawing/2012/chart" uri="{CE6537A1-D6FC-4f65-9D91-7224C49458BB}">
                <c15:showLeaderLines val="1"/>
              </c:ext>
            </c:extLst>
          </c:dLbls>
          <c:xVal>
            <c:strRef>
              <c:f>'Waterfal Chart'!$A$2:$A$6</c:f>
              <c:strCache>
                <c:ptCount val="5"/>
                <c:pt idx="0">
                  <c:v>The beginning of period</c:v>
                </c:pt>
                <c:pt idx="1">
                  <c:v>CFO</c:v>
                </c:pt>
                <c:pt idx="2">
                  <c:v>CFI</c:v>
                </c:pt>
                <c:pt idx="3">
                  <c:v>CFO</c:v>
                </c:pt>
                <c:pt idx="4">
                  <c:v>Ending Inventory</c:v>
                </c:pt>
              </c:strCache>
            </c:strRef>
          </c:xVal>
          <c:yVal>
            <c:numRef>
              <c:f>'Waterfal Chart'!$J$2:$J$6</c:f>
              <c:numCache>
                <c:formatCode>General</c:formatCode>
                <c:ptCount val="5"/>
                <c:pt idx="0">
                  <c:v>1</c:v>
                </c:pt>
                <c:pt idx="1">
                  <c:v>22.5</c:v>
                </c:pt>
                <c:pt idx="2">
                  <c:v>10.199999999999996</c:v>
                </c:pt>
                <c:pt idx="3">
                  <c:v>8.399999999999995</c:v>
                </c:pt>
              </c:numCache>
            </c:numRef>
          </c:yVal>
          <c:smooth val="0"/>
          <c:extLst>
            <c:ext xmlns:c16="http://schemas.microsoft.com/office/drawing/2014/chart" uri="{C3380CC4-5D6E-409C-BE32-E72D297353CC}">
              <c16:uniqueId val="{0000000D-9ED6-6042-BD7F-06F1F13C2A52}"/>
            </c:ext>
          </c:extLst>
        </c:ser>
        <c:dLbls>
          <c:showLegendKey val="0"/>
          <c:showVal val="0"/>
          <c:showCatName val="0"/>
          <c:showSerName val="0"/>
          <c:showPercent val="0"/>
          <c:showBubbleSize val="0"/>
        </c:dLbls>
        <c:axId val="542286208"/>
        <c:axId val="542288128"/>
      </c:scatterChart>
      <c:catAx>
        <c:axId val="542286208"/>
        <c:scaling>
          <c:orientation val="minMax"/>
        </c:scaling>
        <c:delete val="0"/>
        <c:axPos val="b"/>
        <c:numFmt formatCode="General" sourceLinked="1"/>
        <c:majorTickMark val="out"/>
        <c:minorTickMark val="none"/>
        <c:tickLblPos val="none"/>
        <c:spPr>
          <a:ln>
            <a:solidFill>
              <a:schemeClr val="bg1">
                <a:lumMod val="75000"/>
              </a:schemeClr>
            </a:solidFill>
          </a:ln>
        </c:spPr>
        <c:txPr>
          <a:bodyPr rot="0" vert="horz"/>
          <a:lstStyle/>
          <a:p>
            <a:pPr>
              <a:defRPr>
                <a:solidFill>
                  <a:schemeClr val="bg1">
                    <a:lumMod val="75000"/>
                  </a:schemeClr>
                </a:solidFill>
              </a:defRPr>
            </a:pPr>
            <a:endParaRPr lang="en-VN"/>
          </a:p>
        </c:txPr>
        <c:crossAx val="542288128"/>
        <c:crosses val="autoZero"/>
        <c:auto val="0"/>
        <c:lblAlgn val="ctr"/>
        <c:lblOffset val="100"/>
        <c:tickLblSkip val="1"/>
        <c:noMultiLvlLbl val="0"/>
      </c:catAx>
      <c:valAx>
        <c:axId val="542288128"/>
        <c:scaling>
          <c:orientation val="minMax"/>
        </c:scaling>
        <c:delete val="0"/>
        <c:axPos val="l"/>
        <c:title>
          <c:tx>
            <c:rich>
              <a:bodyPr/>
              <a:lstStyle/>
              <a:p>
                <a:pPr>
                  <a:defRPr/>
                </a:pPr>
                <a:r>
                  <a:rPr lang="en-US" b="0">
                    <a:solidFill>
                      <a:schemeClr val="bg1">
                        <a:lumMod val="75000"/>
                      </a:schemeClr>
                    </a:solidFill>
                  </a:rPr>
                  <a:t>TRILLION VNĐ</a:t>
                </a:r>
              </a:p>
            </c:rich>
          </c:tx>
          <c:layout>
            <c:manualLayout>
              <c:xMode val="edge"/>
              <c:yMode val="edge"/>
              <c:x val="1.5593062593272956E-2"/>
              <c:y val="9.1854961582067157E-2"/>
            </c:manualLayout>
          </c:layout>
          <c:overlay val="0"/>
        </c:title>
        <c:numFmt formatCode="General;\-General;;" sourceLinked="1"/>
        <c:majorTickMark val="in"/>
        <c:minorTickMark val="none"/>
        <c:tickLblPos val="nextTo"/>
        <c:spPr>
          <a:noFill/>
          <a:ln>
            <a:solidFill>
              <a:schemeClr val="bg1">
                <a:lumMod val="75000"/>
              </a:schemeClr>
            </a:solidFill>
          </a:ln>
        </c:spPr>
        <c:txPr>
          <a:bodyPr/>
          <a:lstStyle/>
          <a:p>
            <a:pPr>
              <a:defRPr sz="1000">
                <a:solidFill>
                  <a:schemeClr val="bg1">
                    <a:lumMod val="75000"/>
                  </a:schemeClr>
                </a:solidFill>
              </a:defRPr>
            </a:pPr>
            <a:endParaRPr lang="en-VN"/>
          </a:p>
        </c:txPr>
        <c:crossAx val="542286208"/>
        <c:crosses val="autoZero"/>
        <c:crossBetween val="between"/>
        <c:majorUnit val="10"/>
      </c:valAx>
      <c:valAx>
        <c:axId val="544423936"/>
        <c:scaling>
          <c:orientation val="minMax"/>
        </c:scaling>
        <c:delete val="1"/>
        <c:axPos val="r"/>
        <c:numFmt formatCode="General" sourceLinked="1"/>
        <c:majorTickMark val="out"/>
        <c:minorTickMark val="none"/>
        <c:tickLblPos val="nextTo"/>
        <c:crossAx val="544425472"/>
        <c:crosses val="max"/>
        <c:crossBetween val="between"/>
      </c:valAx>
      <c:catAx>
        <c:axId val="544425472"/>
        <c:scaling>
          <c:orientation val="minMax"/>
        </c:scaling>
        <c:delete val="1"/>
        <c:axPos val="b"/>
        <c:numFmt formatCode="General" sourceLinked="1"/>
        <c:majorTickMark val="out"/>
        <c:minorTickMark val="none"/>
        <c:tickLblPos val="nextTo"/>
        <c:crossAx val="544423936"/>
        <c:crosses val="autoZero"/>
        <c:auto val="1"/>
        <c:lblAlgn val="ctr"/>
        <c:lblOffset val="100"/>
        <c:noMultiLvlLbl val="0"/>
      </c:catAx>
      <c:spPr>
        <a:noFill/>
        <a:ln>
          <a:noFill/>
        </a:ln>
        <a:effectLst/>
        <a:extLst>
          <a:ext uri="{909E8E84-426E-40DD-AFC4-6F175D3DCCD1}">
            <a14:hiddenFill xmlns:a14="http://schemas.microsoft.com/office/drawing/2010/main">
              <a:solidFill>
                <a:sysClr val="window" lastClr="FFFFFF"/>
              </a:solidFill>
            </a14:hiddenFill>
          </a:ext>
          <a:ext uri="{91240B29-F687-4F45-9708-019B960494DF}">
            <a14:hiddenLine xmlns:a14="http://schemas.microsoft.com/office/drawing/2010/main">
              <a:noFill/>
            </a14:hiddenLine>
          </a:ext>
        </a:ex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ysClr val="window" lastClr="FFFFFF"/>
    </a:solidFill>
    <a:ln w="6350" cap="flat" cmpd="sng" algn="ctr">
      <a:noFill/>
      <a:prstDash val="solid"/>
      <a:round/>
    </a:ln>
    <a:effectLst/>
    <a:extLst>
      <a:ext uri="{91240B29-F687-4F45-9708-019B960494DF}">
        <a14:hiddenLine xmlns:a14="http://schemas.microsoft.com/office/drawing/2010/main" w="6350" cap="flat" cmpd="sng" algn="ctr">
          <a:solidFill>
            <a:sysClr val="windowText" lastClr="000000">
              <a:tint val="75000"/>
            </a:sysClr>
          </a:solidFill>
          <a:prstDash val="solid"/>
          <a:round/>
        </a14:hiddenLine>
      </a:ext>
    </a:extLst>
  </c:spPr>
  <c:printSettings>
    <c:headerFooter/>
    <c:pageMargins b="0.75" l="0.7" r="0.7" t="0.75" header="0.3" footer="0.3"/>
    <c:pageSetup/>
  </c:printSettings>
</c:chartSpace>
</file>

<file path=xl/charts/chart3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sz="1400" b="0"/>
              <a:t>Cash flow</a:t>
            </a:r>
            <a:r>
              <a:rPr lang="en-US" sz="1400" b="0" baseline="0"/>
              <a:t> at the beginning and the end of each year </a:t>
            </a:r>
            <a:endParaRPr lang="en-US" sz="1400" b="0"/>
          </a:p>
        </c:rich>
      </c:tx>
      <c:layout>
        <c:manualLayout>
          <c:xMode val="edge"/>
          <c:yMode val="edge"/>
          <c:x val="3.5360772522790802E-2"/>
          <c:y val="5.2666182353493671E-2"/>
        </c:manualLayout>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VN"/>
        </a:p>
      </c:txPr>
    </c:title>
    <c:autoTitleDeleted val="0"/>
    <c:plotArea>
      <c:layout>
        <c:manualLayout>
          <c:layoutTarget val="inner"/>
          <c:xMode val="edge"/>
          <c:yMode val="edge"/>
          <c:x val="0.11589235211894258"/>
          <c:y val="0.16832391841003724"/>
          <c:w val="0.83681098701086076"/>
          <c:h val="0.62678857223441065"/>
        </c:manualLayout>
      </c:layout>
      <c:barChart>
        <c:barDir val="col"/>
        <c:grouping val="clustered"/>
        <c:varyColors val="0"/>
        <c:ser>
          <c:idx val="2"/>
          <c:order val="0"/>
          <c:tx>
            <c:strRef>
              <c:f>'Cash Flow Statement'!$U$20</c:f>
              <c:strCache>
                <c:ptCount val="1"/>
                <c:pt idx="0">
                  <c:v>The beginning of period</c:v>
                </c:pt>
              </c:strCache>
            </c:strRef>
          </c:tx>
          <c:spPr>
            <a:solidFill>
              <a:schemeClr val="bg1">
                <a:lumMod val="75000"/>
              </a:schemeClr>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tx1"/>
                    </a:solidFill>
                    <a:latin typeface="+mn-lt"/>
                    <a:ea typeface="+mn-ea"/>
                    <a:cs typeface="+mn-cs"/>
                  </a:defRPr>
                </a:pPr>
                <a:endParaRPr lang="en-VN"/>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'Cash Flow Statement'!$T$30:$T$32</c:f>
              <c:numCache>
                <c:formatCode>General</c:formatCode>
                <c:ptCount val="3"/>
                <c:pt idx="0">
                  <c:v>2020</c:v>
                </c:pt>
                <c:pt idx="1">
                  <c:v>2021</c:v>
                </c:pt>
                <c:pt idx="2">
                  <c:v>2022</c:v>
                </c:pt>
              </c:numCache>
            </c:numRef>
          </c:cat>
          <c:val>
            <c:numRef>
              <c:f>'Cash Flow Statement'!$U$21:$U$23</c:f>
              <c:numCache>
                <c:formatCode>General</c:formatCode>
                <c:ptCount val="3"/>
                <c:pt idx="0">
                  <c:v>4.5</c:v>
                </c:pt>
                <c:pt idx="1">
                  <c:v>13.7</c:v>
                </c:pt>
                <c:pt idx="2">
                  <c:v>22.5</c:v>
                </c:pt>
              </c:numCache>
            </c:numRef>
          </c:val>
          <c:extLst>
            <c:ext xmlns:c16="http://schemas.microsoft.com/office/drawing/2014/chart" uri="{C3380CC4-5D6E-409C-BE32-E72D297353CC}">
              <c16:uniqueId val="{00000000-152F-1A48-A153-EDBB354898DC}"/>
            </c:ext>
          </c:extLst>
        </c:ser>
        <c:ser>
          <c:idx val="3"/>
          <c:order val="1"/>
          <c:tx>
            <c:strRef>
              <c:f>'Cash Flow Statement'!$V$20</c:f>
              <c:strCache>
                <c:ptCount val="1"/>
                <c:pt idx="0">
                  <c:v>The end of period</c:v>
                </c:pt>
              </c:strCache>
            </c:strRef>
          </c:tx>
          <c:spPr>
            <a:solidFill>
              <a:schemeClr val="bg1">
                <a:lumMod val="50000"/>
              </a:schemeClr>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tx1">
                        <a:lumMod val="75000"/>
                        <a:lumOff val="25000"/>
                      </a:schemeClr>
                    </a:solidFill>
                    <a:latin typeface="+mn-lt"/>
                    <a:ea typeface="+mn-ea"/>
                    <a:cs typeface="+mn-cs"/>
                  </a:defRPr>
                </a:pPr>
                <a:endParaRPr lang="en-VN"/>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'Cash Flow Statement'!$T$30:$T$32</c:f>
              <c:numCache>
                <c:formatCode>General</c:formatCode>
                <c:ptCount val="3"/>
                <c:pt idx="0">
                  <c:v>2020</c:v>
                </c:pt>
                <c:pt idx="1">
                  <c:v>2021</c:v>
                </c:pt>
                <c:pt idx="2">
                  <c:v>2022</c:v>
                </c:pt>
              </c:numCache>
            </c:numRef>
          </c:cat>
          <c:val>
            <c:numRef>
              <c:f>'Cash Flow Statement'!$V$21:$V$23</c:f>
              <c:numCache>
                <c:formatCode>General</c:formatCode>
                <c:ptCount val="3"/>
                <c:pt idx="0">
                  <c:v>13.7</c:v>
                </c:pt>
                <c:pt idx="1">
                  <c:v>22.5</c:v>
                </c:pt>
                <c:pt idx="2">
                  <c:v>8.3000000000000007</c:v>
                </c:pt>
              </c:numCache>
            </c:numRef>
          </c:val>
          <c:extLst>
            <c:ext xmlns:c16="http://schemas.microsoft.com/office/drawing/2014/chart" uri="{C3380CC4-5D6E-409C-BE32-E72D297353CC}">
              <c16:uniqueId val="{00000001-152F-1A48-A153-EDBB354898DC}"/>
            </c:ext>
          </c:extLst>
        </c:ser>
        <c:dLbls>
          <c:showLegendKey val="0"/>
          <c:showVal val="0"/>
          <c:showCatName val="0"/>
          <c:showSerName val="0"/>
          <c:showPercent val="0"/>
          <c:showBubbleSize val="0"/>
        </c:dLbls>
        <c:gapWidth val="75"/>
        <c:overlap val="-3"/>
        <c:axId val="1968229935"/>
        <c:axId val="258119872"/>
      </c:barChart>
      <c:barChart>
        <c:barDir val="col"/>
        <c:grouping val="clustered"/>
        <c:varyColors val="0"/>
        <c:ser>
          <c:idx val="0"/>
          <c:order val="2"/>
          <c:tx>
            <c:strRef>
              <c:f>'Cash Flow Statement'!$U$29</c:f>
              <c:strCache>
                <c:ptCount val="1"/>
                <c:pt idx="0">
                  <c:v>Starting Color</c:v>
                </c:pt>
              </c:strCache>
            </c:strRef>
          </c:tx>
          <c:spPr>
            <a:solidFill>
              <a:schemeClr val="accent1">
                <a:lumMod val="20000"/>
                <a:lumOff val="80000"/>
              </a:schemeClr>
            </a:solidFill>
            <a:ln>
              <a:noFill/>
            </a:ln>
            <a:effectLst/>
          </c:spPr>
          <c:invertIfNegative val="0"/>
          <c:cat>
            <c:numRef>
              <c:f>'Cash Flow Statement'!$T$30:$T$32</c:f>
              <c:numCache>
                <c:formatCode>General</c:formatCode>
                <c:ptCount val="3"/>
                <c:pt idx="0">
                  <c:v>2020</c:v>
                </c:pt>
                <c:pt idx="1">
                  <c:v>2021</c:v>
                </c:pt>
                <c:pt idx="2">
                  <c:v>2022</c:v>
                </c:pt>
              </c:numCache>
            </c:numRef>
          </c:cat>
          <c:val>
            <c:numRef>
              <c:f>'Cash Flow Statement'!$U$30:$U$32</c:f>
              <c:numCache>
                <c:formatCode>_(* #,##0.0_);_(* \(#,##0.0\);_(* "-"??_);_(@_)</c:formatCode>
                <c:ptCount val="3"/>
                <c:pt idx="0">
                  <c:v>0</c:v>
                </c:pt>
                <c:pt idx="1">
                  <c:v>0</c:v>
                </c:pt>
                <c:pt idx="2">
                  <c:v>22.5</c:v>
                </c:pt>
              </c:numCache>
            </c:numRef>
          </c:val>
          <c:extLst>
            <c:ext xmlns:c16="http://schemas.microsoft.com/office/drawing/2014/chart" uri="{C3380CC4-5D6E-409C-BE32-E72D297353CC}">
              <c16:uniqueId val="{00000002-152F-1A48-A153-EDBB354898DC}"/>
            </c:ext>
          </c:extLst>
        </c:ser>
        <c:ser>
          <c:idx val="1"/>
          <c:order val="3"/>
          <c:tx>
            <c:strRef>
              <c:f>'Cash Flow Statement'!$V$29</c:f>
              <c:strCache>
                <c:ptCount val="1"/>
                <c:pt idx="0">
                  <c:v>Ending Color</c:v>
                </c:pt>
              </c:strCache>
            </c:strRef>
          </c:tx>
          <c:spPr>
            <a:solidFill>
              <a:schemeClr val="accent1">
                <a:lumMod val="75000"/>
              </a:schemeClr>
            </a:solidFill>
            <a:ln>
              <a:noFill/>
            </a:ln>
            <a:effectLst/>
          </c:spPr>
          <c:invertIfNegative val="0"/>
          <c:cat>
            <c:numRef>
              <c:f>'Cash Flow Statement'!$T$30:$T$32</c:f>
              <c:numCache>
                <c:formatCode>General</c:formatCode>
                <c:ptCount val="3"/>
                <c:pt idx="0">
                  <c:v>2020</c:v>
                </c:pt>
                <c:pt idx="1">
                  <c:v>2021</c:v>
                </c:pt>
                <c:pt idx="2">
                  <c:v>2022</c:v>
                </c:pt>
              </c:numCache>
            </c:numRef>
          </c:cat>
          <c:val>
            <c:numRef>
              <c:f>'Cash Flow Statement'!$V$30:$V$32</c:f>
              <c:numCache>
                <c:formatCode>_(* #,##0.0_);_(* \(#,##0.0\);_(* "-"??_);_(@_)</c:formatCode>
                <c:ptCount val="3"/>
                <c:pt idx="0">
                  <c:v>0</c:v>
                </c:pt>
                <c:pt idx="1">
                  <c:v>0</c:v>
                </c:pt>
                <c:pt idx="2">
                  <c:v>8.3000000000000007</c:v>
                </c:pt>
              </c:numCache>
            </c:numRef>
          </c:val>
          <c:extLst>
            <c:ext xmlns:c16="http://schemas.microsoft.com/office/drawing/2014/chart" uri="{C3380CC4-5D6E-409C-BE32-E72D297353CC}">
              <c16:uniqueId val="{00000003-152F-1A48-A153-EDBB354898DC}"/>
            </c:ext>
          </c:extLst>
        </c:ser>
        <c:dLbls>
          <c:showLegendKey val="0"/>
          <c:showVal val="0"/>
          <c:showCatName val="0"/>
          <c:showSerName val="0"/>
          <c:showPercent val="0"/>
          <c:showBubbleSize val="0"/>
        </c:dLbls>
        <c:gapWidth val="75"/>
        <c:overlap val="-3"/>
        <c:axId val="257755728"/>
        <c:axId val="257752752"/>
      </c:barChart>
      <c:catAx>
        <c:axId val="1968229935"/>
        <c:scaling>
          <c:orientation val="minMax"/>
        </c:scaling>
        <c:delete val="1"/>
        <c:axPos val="b"/>
        <c:numFmt formatCode="General" sourceLinked="1"/>
        <c:majorTickMark val="none"/>
        <c:minorTickMark val="none"/>
        <c:tickLblPos val="nextTo"/>
        <c:crossAx val="258119872"/>
        <c:crosses val="autoZero"/>
        <c:auto val="1"/>
        <c:lblAlgn val="ctr"/>
        <c:lblOffset val="100"/>
        <c:tickMarkSkip val="1"/>
        <c:noMultiLvlLbl val="0"/>
      </c:catAx>
      <c:valAx>
        <c:axId val="258119872"/>
        <c:scaling>
          <c:orientation val="minMax"/>
        </c:scaling>
        <c:delete val="0"/>
        <c:axPos val="l"/>
        <c:title>
          <c:tx>
            <c:rich>
              <a:bodyPr rot="-5400000" spcFirstLastPara="1" vertOverflow="ellipsis" vert="horz" wrap="square" anchor="ctr" anchorCtr="1"/>
              <a:lstStyle/>
              <a:p>
                <a:pPr>
                  <a:defRPr sz="1000" b="0" i="0" u="none" strike="noStrike" kern="1200" baseline="0">
                    <a:solidFill>
                      <a:schemeClr val="bg1">
                        <a:lumMod val="75000"/>
                      </a:schemeClr>
                    </a:solidFill>
                    <a:latin typeface="+mn-lt"/>
                    <a:ea typeface="+mn-ea"/>
                    <a:cs typeface="+mn-cs"/>
                  </a:defRPr>
                </a:pPr>
                <a:r>
                  <a:rPr lang="en-US">
                    <a:solidFill>
                      <a:schemeClr val="bg1">
                        <a:lumMod val="75000"/>
                      </a:schemeClr>
                    </a:solidFill>
                  </a:rPr>
                  <a:t>TRILLION VNĐ</a:t>
                </a:r>
              </a:p>
            </c:rich>
          </c:tx>
          <c:layout>
            <c:manualLayout>
              <c:xMode val="edge"/>
              <c:yMode val="edge"/>
              <c:x val="3.3870911252258509E-2"/>
              <c:y val="0.146989192839797"/>
            </c:manualLayout>
          </c:layout>
          <c:overlay val="0"/>
          <c:spPr>
            <a:noFill/>
            <a:ln>
              <a:noFill/>
            </a:ln>
            <a:effectLst/>
          </c:spPr>
          <c:txPr>
            <a:bodyPr rot="-5400000" spcFirstLastPara="1" vertOverflow="ellipsis" vert="horz" wrap="square" anchor="ctr" anchorCtr="1"/>
            <a:lstStyle/>
            <a:p>
              <a:pPr>
                <a:defRPr sz="1000" b="0" i="0" u="none" strike="noStrike" kern="1200" baseline="0">
                  <a:solidFill>
                    <a:schemeClr val="bg1">
                      <a:lumMod val="75000"/>
                    </a:schemeClr>
                  </a:solidFill>
                  <a:latin typeface="+mn-lt"/>
                  <a:ea typeface="+mn-ea"/>
                  <a:cs typeface="+mn-cs"/>
                </a:defRPr>
              </a:pPr>
              <a:endParaRPr lang="en-VN"/>
            </a:p>
          </c:txPr>
        </c:title>
        <c:numFmt formatCode="General" sourceLinked="1"/>
        <c:majorTickMark val="out"/>
        <c:minorTickMark val="none"/>
        <c:tickLblPos val="nextTo"/>
        <c:spPr>
          <a:noFill/>
          <a:ln>
            <a:solidFill>
              <a:schemeClr val="tx1">
                <a:lumMod val="15000"/>
                <a:lumOff val="85000"/>
              </a:schemeClr>
            </a:solidFill>
          </a:ln>
          <a:effectLst/>
        </c:spPr>
        <c:txPr>
          <a:bodyPr rot="-60000000" spcFirstLastPara="1" vertOverflow="ellipsis" vert="horz" wrap="square" anchor="ctr" anchorCtr="1"/>
          <a:lstStyle/>
          <a:p>
            <a:pPr>
              <a:defRPr sz="1000" b="0" i="0" u="none" strike="noStrike" kern="1200" baseline="0">
                <a:solidFill>
                  <a:schemeClr val="bg1">
                    <a:lumMod val="75000"/>
                  </a:schemeClr>
                </a:solidFill>
                <a:latin typeface="+mn-lt"/>
                <a:ea typeface="+mn-ea"/>
                <a:cs typeface="+mn-cs"/>
              </a:defRPr>
            </a:pPr>
            <a:endParaRPr lang="en-VN"/>
          </a:p>
        </c:txPr>
        <c:crossAx val="1968229935"/>
        <c:crosses val="autoZero"/>
        <c:crossBetween val="between"/>
        <c:majorUnit val="10"/>
      </c:valAx>
      <c:valAx>
        <c:axId val="257752752"/>
        <c:scaling>
          <c:orientation val="minMax"/>
          <c:max val="30"/>
        </c:scaling>
        <c:delete val="1"/>
        <c:axPos val="r"/>
        <c:numFmt formatCode="_(* #,##0.0_);_(* \(#,##0.0\);_(* &quot;-&quot;??_);_(@_)" sourceLinked="1"/>
        <c:majorTickMark val="out"/>
        <c:minorTickMark val="none"/>
        <c:tickLblPos val="nextTo"/>
        <c:crossAx val="257755728"/>
        <c:crosses val="max"/>
        <c:crossBetween val="between"/>
      </c:valAx>
      <c:catAx>
        <c:axId val="257755728"/>
        <c:scaling>
          <c:orientation val="minMax"/>
        </c:scaling>
        <c:delete val="1"/>
        <c:axPos val="b"/>
        <c:numFmt formatCode="General" sourceLinked="1"/>
        <c:majorTickMark val="out"/>
        <c:minorTickMark val="none"/>
        <c:tickLblPos val="nextTo"/>
        <c:crossAx val="257752752"/>
        <c:crosses val="autoZero"/>
        <c:auto val="1"/>
        <c:lblAlgn val="ctr"/>
        <c:lblOffset val="100"/>
        <c:noMultiLvlLbl val="0"/>
      </c:cat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noFill/>
      <a:round/>
    </a:ln>
    <a:effectLst/>
  </c:spPr>
  <c:txPr>
    <a:bodyPr/>
    <a:lstStyle/>
    <a:p>
      <a:pPr>
        <a:defRPr/>
      </a:pPr>
      <a:endParaRPr lang="en-VN"/>
    </a:p>
  </c:txPr>
  <c:printSettings>
    <c:headerFooter/>
    <c:pageMargins b="0.75" l="0.7" r="0.7" t="0.75" header="0.3" footer="0.3"/>
    <c:pageSetup/>
  </c:printSettings>
</c:chartSpace>
</file>

<file path=xl/charts/chart3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spc="0" baseline="0">
                <a:solidFill>
                  <a:schemeClr val="accent2"/>
                </a:solidFill>
                <a:latin typeface="+mn-lt"/>
                <a:ea typeface="+mn-ea"/>
                <a:cs typeface="+mn-cs"/>
              </a:defRPr>
            </a:pPr>
            <a:r>
              <a:rPr lang="en-US" b="1">
                <a:solidFill>
                  <a:schemeClr val="accent2"/>
                </a:solidFill>
              </a:rPr>
              <a:t>Free Cash Flow</a:t>
            </a:r>
          </a:p>
        </c:rich>
      </c:tx>
      <c:layout>
        <c:manualLayout>
          <c:xMode val="edge"/>
          <c:yMode val="edge"/>
          <c:x val="2.1310464825074957E-2"/>
          <c:y val="0.10852713178294573"/>
        </c:manualLayout>
      </c:layout>
      <c:overlay val="0"/>
      <c:spPr>
        <a:noFill/>
        <a:ln>
          <a:noFill/>
        </a:ln>
        <a:effectLst/>
      </c:spPr>
      <c:txPr>
        <a:bodyPr rot="0" spcFirstLastPara="1" vertOverflow="ellipsis" vert="horz" wrap="square" anchor="ctr" anchorCtr="1"/>
        <a:lstStyle/>
        <a:p>
          <a:pPr>
            <a:defRPr sz="1400" b="1" i="0" u="none" strike="noStrike" kern="1200" spc="0" baseline="0">
              <a:solidFill>
                <a:schemeClr val="accent2"/>
              </a:solidFill>
              <a:latin typeface="+mn-lt"/>
              <a:ea typeface="+mn-ea"/>
              <a:cs typeface="+mn-cs"/>
            </a:defRPr>
          </a:pPr>
          <a:endParaRPr lang="en-VN"/>
        </a:p>
      </c:txPr>
    </c:title>
    <c:autoTitleDeleted val="0"/>
    <c:plotArea>
      <c:layout>
        <c:manualLayout>
          <c:layoutTarget val="inner"/>
          <c:xMode val="edge"/>
          <c:yMode val="edge"/>
          <c:x val="0.10513094798028647"/>
          <c:y val="0.22914789721052312"/>
          <c:w val="0.88794481840152328"/>
          <c:h val="0.72524415552707078"/>
        </c:manualLayout>
      </c:layout>
      <c:barChart>
        <c:barDir val="col"/>
        <c:grouping val="clustered"/>
        <c:varyColors val="0"/>
        <c:ser>
          <c:idx val="1"/>
          <c:order val="0"/>
          <c:tx>
            <c:strRef>
              <c:f>'Cash Flow Statement'!$W$39</c:f>
              <c:strCache>
                <c:ptCount val="1"/>
                <c:pt idx="0">
                  <c:v>FCF</c:v>
                </c:pt>
              </c:strCache>
            </c:strRef>
          </c:tx>
          <c:spPr>
            <a:solidFill>
              <a:schemeClr val="accent2"/>
            </a:solidFill>
            <a:ln>
              <a:noFill/>
            </a:ln>
            <a:effectLst/>
          </c:spPr>
          <c:invertIfNegative val="0"/>
          <c:dPt>
            <c:idx val="0"/>
            <c:invertIfNegative val="0"/>
            <c:bubble3D val="0"/>
            <c:spPr>
              <a:solidFill>
                <a:schemeClr val="bg2">
                  <a:lumMod val="75000"/>
                </a:schemeClr>
              </a:solidFill>
              <a:ln>
                <a:noFill/>
              </a:ln>
              <a:effectLst/>
            </c:spPr>
            <c:extLst>
              <c:ext xmlns:c16="http://schemas.microsoft.com/office/drawing/2014/chart" uri="{C3380CC4-5D6E-409C-BE32-E72D297353CC}">
                <c16:uniqueId val="{00000001-974C-4149-9A7D-050353C17AB8}"/>
              </c:ext>
            </c:extLst>
          </c:dPt>
          <c:dPt>
            <c:idx val="1"/>
            <c:invertIfNegative val="0"/>
            <c:bubble3D val="0"/>
            <c:spPr>
              <a:solidFill>
                <a:schemeClr val="bg2">
                  <a:lumMod val="75000"/>
                </a:schemeClr>
              </a:solidFill>
              <a:ln>
                <a:noFill/>
              </a:ln>
              <a:effectLst/>
            </c:spPr>
            <c:extLst>
              <c:ext xmlns:c16="http://schemas.microsoft.com/office/drawing/2014/chart" uri="{C3380CC4-5D6E-409C-BE32-E72D297353CC}">
                <c16:uniqueId val="{00000003-974C-4149-9A7D-050353C17AB8}"/>
              </c:ext>
            </c:extLst>
          </c:dPt>
          <c:dPt>
            <c:idx val="2"/>
            <c:invertIfNegative val="0"/>
            <c:bubble3D val="0"/>
            <c:spPr>
              <a:solidFill>
                <a:schemeClr val="bg2">
                  <a:lumMod val="75000"/>
                </a:schemeClr>
              </a:solidFill>
              <a:ln>
                <a:noFill/>
              </a:ln>
              <a:effectLst/>
            </c:spPr>
            <c:extLst>
              <c:ext xmlns:c16="http://schemas.microsoft.com/office/drawing/2014/chart" uri="{C3380CC4-5D6E-409C-BE32-E72D297353CC}">
                <c16:uniqueId val="{00000005-974C-4149-9A7D-050353C17AB8}"/>
              </c:ext>
            </c:extLst>
          </c:dPt>
          <c:dLbls>
            <c:spPr>
              <a:noFill/>
              <a:ln>
                <a:noFill/>
              </a:ln>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tx1">
                        <a:lumMod val="75000"/>
                        <a:lumOff val="25000"/>
                      </a:schemeClr>
                    </a:solidFill>
                    <a:latin typeface="+mn-lt"/>
                    <a:ea typeface="+mn-ea"/>
                    <a:cs typeface="+mn-cs"/>
                  </a:defRPr>
                </a:pPr>
                <a:endParaRPr lang="en-VN"/>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'Cash Flow Statement'!$V$40:$V$42</c:f>
              <c:numCache>
                <c:formatCode>General</c:formatCode>
                <c:ptCount val="3"/>
                <c:pt idx="0">
                  <c:v>2020</c:v>
                </c:pt>
                <c:pt idx="1">
                  <c:v>2021</c:v>
                </c:pt>
                <c:pt idx="2">
                  <c:v>2022</c:v>
                </c:pt>
              </c:numCache>
            </c:numRef>
          </c:cat>
          <c:val>
            <c:numRef>
              <c:f>'Cash Flow Statement'!$W$40:$W$42</c:f>
              <c:numCache>
                <c:formatCode>0.0</c:formatCode>
                <c:ptCount val="3"/>
                <c:pt idx="0">
                  <c:v>-33.6</c:v>
                </c:pt>
                <c:pt idx="1">
                  <c:v>18.600000000000001</c:v>
                </c:pt>
                <c:pt idx="2">
                  <c:v>17.600000000000001</c:v>
                </c:pt>
              </c:numCache>
            </c:numRef>
          </c:val>
          <c:extLst>
            <c:ext xmlns:c16="http://schemas.microsoft.com/office/drawing/2014/chart" uri="{C3380CC4-5D6E-409C-BE32-E72D297353CC}">
              <c16:uniqueId val="{00000006-974C-4149-9A7D-050353C17AB8}"/>
            </c:ext>
          </c:extLst>
        </c:ser>
        <c:dLbls>
          <c:showLegendKey val="0"/>
          <c:showVal val="0"/>
          <c:showCatName val="0"/>
          <c:showSerName val="0"/>
          <c:showPercent val="0"/>
          <c:showBubbleSize val="0"/>
        </c:dLbls>
        <c:gapWidth val="150"/>
        <c:overlap val="-27"/>
        <c:axId val="388706000"/>
        <c:axId val="388316672"/>
      </c:barChart>
      <c:barChart>
        <c:barDir val="col"/>
        <c:grouping val="clustered"/>
        <c:varyColors val="0"/>
        <c:ser>
          <c:idx val="0"/>
          <c:order val="1"/>
          <c:tx>
            <c:strRef>
              <c:f>'Cash Flow Statement'!$W$44</c:f>
              <c:strCache>
                <c:ptCount val="1"/>
                <c:pt idx="0">
                  <c:v>FCF</c:v>
                </c:pt>
              </c:strCache>
            </c:strRef>
          </c:tx>
          <c:spPr>
            <a:solidFill>
              <a:schemeClr val="accent2"/>
            </a:solidFill>
            <a:ln>
              <a:noFill/>
            </a:ln>
            <a:effectLst/>
          </c:spPr>
          <c:invertIfNegative val="0"/>
          <c:dPt>
            <c:idx val="0"/>
            <c:invertIfNegative val="0"/>
            <c:bubble3D val="0"/>
            <c:spPr>
              <a:solidFill>
                <a:schemeClr val="accent2"/>
              </a:solidFill>
              <a:ln>
                <a:noFill/>
              </a:ln>
              <a:effectLst/>
            </c:spPr>
            <c:extLst>
              <c:ext xmlns:c16="http://schemas.microsoft.com/office/drawing/2014/chart" uri="{C3380CC4-5D6E-409C-BE32-E72D297353CC}">
                <c16:uniqueId val="{00000008-974C-4149-9A7D-050353C17AB8}"/>
              </c:ext>
            </c:extLst>
          </c:dPt>
          <c:val>
            <c:numRef>
              <c:f>'Cash Flow Statement'!$W$45:$W$47</c:f>
              <c:numCache>
                <c:formatCode>_(* #,##0.0_);_(* \(#,##0.0\);_(* "-"??_);_(@_)</c:formatCode>
                <c:ptCount val="3"/>
                <c:pt idx="0">
                  <c:v>0</c:v>
                </c:pt>
                <c:pt idx="1">
                  <c:v>0</c:v>
                </c:pt>
                <c:pt idx="2">
                  <c:v>17.600000000000001</c:v>
                </c:pt>
              </c:numCache>
            </c:numRef>
          </c:val>
          <c:extLst>
            <c:ext xmlns:c16="http://schemas.microsoft.com/office/drawing/2014/chart" uri="{C3380CC4-5D6E-409C-BE32-E72D297353CC}">
              <c16:uniqueId val="{00000009-974C-4149-9A7D-050353C17AB8}"/>
            </c:ext>
          </c:extLst>
        </c:ser>
        <c:dLbls>
          <c:showLegendKey val="0"/>
          <c:showVal val="0"/>
          <c:showCatName val="0"/>
          <c:showSerName val="0"/>
          <c:showPercent val="0"/>
          <c:showBubbleSize val="0"/>
        </c:dLbls>
        <c:gapWidth val="150"/>
        <c:overlap val="-27"/>
        <c:axId val="542763152"/>
        <c:axId val="543005184"/>
      </c:barChart>
      <c:catAx>
        <c:axId val="388706000"/>
        <c:scaling>
          <c:orientation val="minMax"/>
        </c:scaling>
        <c:delete val="0"/>
        <c:axPos val="b"/>
        <c:numFmt formatCode="General" sourceLinked="1"/>
        <c:majorTickMark val="none"/>
        <c:minorTickMark val="none"/>
        <c:tickLblPos val="none"/>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VN"/>
          </a:p>
        </c:txPr>
        <c:crossAx val="388316672"/>
        <c:crosses val="autoZero"/>
        <c:auto val="1"/>
        <c:lblAlgn val="ctr"/>
        <c:lblOffset val="100"/>
        <c:noMultiLvlLbl val="0"/>
      </c:catAx>
      <c:valAx>
        <c:axId val="388316672"/>
        <c:scaling>
          <c:orientation val="minMax"/>
        </c:scaling>
        <c:delete val="0"/>
        <c:axPos val="l"/>
        <c:title>
          <c:tx>
            <c:rich>
              <a:bodyPr rot="-5400000" spcFirstLastPara="1" vertOverflow="ellipsis" vert="horz" wrap="square" anchor="ctr" anchorCtr="1"/>
              <a:lstStyle/>
              <a:p>
                <a:pPr>
                  <a:defRPr sz="1000" b="0" i="0" u="none" strike="noStrike" kern="1200" baseline="0">
                    <a:solidFill>
                      <a:schemeClr val="bg1">
                        <a:lumMod val="75000"/>
                      </a:schemeClr>
                    </a:solidFill>
                    <a:latin typeface="+mn-lt"/>
                    <a:ea typeface="+mn-ea"/>
                    <a:cs typeface="+mn-cs"/>
                  </a:defRPr>
                </a:pPr>
                <a:r>
                  <a:rPr lang="en-US">
                    <a:solidFill>
                      <a:schemeClr val="bg1">
                        <a:lumMod val="75000"/>
                      </a:schemeClr>
                    </a:solidFill>
                  </a:rPr>
                  <a:t>TRILLION VNĐ</a:t>
                </a:r>
              </a:p>
            </c:rich>
          </c:tx>
          <c:layout>
            <c:manualLayout>
              <c:xMode val="edge"/>
              <c:yMode val="edge"/>
              <c:x val="1.9641742696932654E-2"/>
              <c:y val="0.20630470609778431"/>
            </c:manualLayout>
          </c:layout>
          <c:overlay val="0"/>
          <c:spPr>
            <a:noFill/>
            <a:ln>
              <a:noFill/>
            </a:ln>
            <a:effectLst/>
          </c:spPr>
          <c:txPr>
            <a:bodyPr rot="-5400000" spcFirstLastPara="1" vertOverflow="ellipsis" vert="horz" wrap="square" anchor="ctr" anchorCtr="1"/>
            <a:lstStyle/>
            <a:p>
              <a:pPr>
                <a:defRPr sz="1000" b="0" i="0" u="none" strike="noStrike" kern="1200" baseline="0">
                  <a:solidFill>
                    <a:schemeClr val="bg1">
                      <a:lumMod val="75000"/>
                    </a:schemeClr>
                  </a:solidFill>
                  <a:latin typeface="+mn-lt"/>
                  <a:ea typeface="+mn-ea"/>
                  <a:cs typeface="+mn-cs"/>
                </a:defRPr>
              </a:pPr>
              <a:endParaRPr lang="en-VN"/>
            </a:p>
          </c:txPr>
        </c:title>
        <c:numFmt formatCode="0" sourceLinked="0"/>
        <c:majorTickMark val="in"/>
        <c:minorTickMark val="none"/>
        <c:tickLblPos val="nextTo"/>
        <c:spPr>
          <a:noFill/>
          <a:ln>
            <a:solidFill>
              <a:schemeClr val="bg1">
                <a:lumMod val="75000"/>
              </a:schemeClr>
            </a:solidFill>
          </a:ln>
          <a:effectLst/>
        </c:spPr>
        <c:txPr>
          <a:bodyPr rot="-60000000" spcFirstLastPara="1" vertOverflow="ellipsis" vert="horz" wrap="square" anchor="ctr" anchorCtr="1"/>
          <a:lstStyle/>
          <a:p>
            <a:pPr>
              <a:defRPr sz="1000" b="0" i="0" u="none" strike="noStrike" kern="1200" baseline="0">
                <a:solidFill>
                  <a:schemeClr val="bg2">
                    <a:lumMod val="90000"/>
                  </a:schemeClr>
                </a:solidFill>
                <a:latin typeface="+mn-lt"/>
                <a:ea typeface="+mn-ea"/>
                <a:cs typeface="+mn-cs"/>
              </a:defRPr>
            </a:pPr>
            <a:endParaRPr lang="en-VN"/>
          </a:p>
        </c:txPr>
        <c:crossAx val="388706000"/>
        <c:crosses val="autoZero"/>
        <c:crossBetween val="between"/>
        <c:majorUnit val="20"/>
      </c:valAx>
      <c:valAx>
        <c:axId val="543005184"/>
        <c:scaling>
          <c:orientation val="minMax"/>
          <c:max val="60"/>
          <c:min val="-40"/>
        </c:scaling>
        <c:delete val="1"/>
        <c:axPos val="r"/>
        <c:numFmt formatCode="_(* #,##0.0_);_(* \(#,##0.0\);_(* &quot;-&quot;??_);_(@_)" sourceLinked="1"/>
        <c:majorTickMark val="out"/>
        <c:minorTickMark val="none"/>
        <c:tickLblPos val="nextTo"/>
        <c:crossAx val="542763152"/>
        <c:crosses val="max"/>
        <c:crossBetween val="between"/>
        <c:majorUnit val="20"/>
      </c:valAx>
      <c:catAx>
        <c:axId val="542763152"/>
        <c:scaling>
          <c:orientation val="minMax"/>
        </c:scaling>
        <c:delete val="1"/>
        <c:axPos val="b"/>
        <c:majorTickMark val="out"/>
        <c:minorTickMark val="none"/>
        <c:tickLblPos val="nextTo"/>
        <c:crossAx val="543005184"/>
        <c:crosses val="autoZero"/>
        <c:auto val="1"/>
        <c:lblAlgn val="ctr"/>
        <c:lblOffset val="100"/>
        <c:noMultiLvlLbl val="0"/>
      </c:cat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noFill/>
      <a:round/>
    </a:ln>
    <a:effectLst/>
  </c:spPr>
  <c:txPr>
    <a:bodyPr/>
    <a:lstStyle/>
    <a:p>
      <a:pPr>
        <a:defRPr/>
      </a:pPr>
      <a:endParaRPr lang="en-VN"/>
    </a:p>
  </c:txPr>
  <c:printSettings>
    <c:headerFooter/>
    <c:pageMargins b="0.75" l="0.7" r="0.7" t="0.75" header="0.3" footer="0.3"/>
    <c:pageSetup/>
  </c:printSettings>
</c:chartSpace>
</file>

<file path=xl/charts/chart3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sz="1400" b="1">
                <a:solidFill>
                  <a:schemeClr val="accent4">
                    <a:lumMod val="75000"/>
                  </a:schemeClr>
                </a:solidFill>
              </a:rPr>
              <a:t>MV</a:t>
            </a:r>
            <a:r>
              <a:rPr lang="en-US" sz="1400" b="1" baseline="0">
                <a:solidFill>
                  <a:schemeClr val="accent4">
                    <a:lumMod val="75000"/>
                  </a:schemeClr>
                </a:solidFill>
              </a:rPr>
              <a:t>A</a:t>
            </a:r>
            <a:r>
              <a:rPr lang="en-US" sz="1400" b="1" baseline="0"/>
              <a:t> and </a:t>
            </a:r>
            <a:r>
              <a:rPr lang="en-US" sz="1400" b="1" baseline="0">
                <a:solidFill>
                  <a:schemeClr val="accent4">
                    <a:lumMod val="60000"/>
                    <a:lumOff val="40000"/>
                  </a:schemeClr>
                </a:solidFill>
              </a:rPr>
              <a:t>EVA</a:t>
            </a:r>
            <a:endParaRPr lang="en-US" sz="1400" b="1">
              <a:solidFill>
                <a:schemeClr val="accent4">
                  <a:lumMod val="60000"/>
                  <a:lumOff val="40000"/>
                </a:schemeClr>
              </a:solidFill>
            </a:endParaRPr>
          </a:p>
        </c:rich>
      </c:tx>
      <c:layout>
        <c:manualLayout>
          <c:xMode val="edge"/>
          <c:yMode val="edge"/>
          <c:x val="3.5360772522790802E-2"/>
          <c:y val="5.2666182353493671E-2"/>
        </c:manualLayout>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VN"/>
        </a:p>
      </c:txPr>
    </c:title>
    <c:autoTitleDeleted val="0"/>
    <c:plotArea>
      <c:layout>
        <c:manualLayout>
          <c:layoutTarget val="inner"/>
          <c:xMode val="edge"/>
          <c:yMode val="edge"/>
          <c:x val="0.11773901962751655"/>
          <c:y val="0.16832391841003724"/>
          <c:w val="0.8391110151635397"/>
          <c:h val="0.68801309978758907"/>
        </c:manualLayout>
      </c:layout>
      <c:barChart>
        <c:barDir val="col"/>
        <c:grouping val="clustered"/>
        <c:varyColors val="0"/>
        <c:ser>
          <c:idx val="2"/>
          <c:order val="2"/>
          <c:tx>
            <c:strRef>
              <c:f>'Cash Flow Statement'!$U$53</c:f>
              <c:strCache>
                <c:ptCount val="1"/>
                <c:pt idx="0">
                  <c:v>MVA</c:v>
                </c:pt>
              </c:strCache>
            </c:strRef>
          </c:tx>
          <c:spPr>
            <a:solidFill>
              <a:schemeClr val="bg1">
                <a:lumMod val="75000"/>
              </a:schemeClr>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tx1">
                        <a:lumMod val="65000"/>
                        <a:lumOff val="35000"/>
                      </a:schemeClr>
                    </a:solidFill>
                    <a:latin typeface="+mn-lt"/>
                    <a:ea typeface="+mn-ea"/>
                    <a:cs typeface="+mn-cs"/>
                  </a:defRPr>
                </a:pPr>
                <a:endParaRPr lang="en-VN"/>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'Cash Flow Statement'!$T$61:$T$63</c:f>
              <c:numCache>
                <c:formatCode>General</c:formatCode>
                <c:ptCount val="3"/>
                <c:pt idx="0">
                  <c:v>2020</c:v>
                </c:pt>
                <c:pt idx="1">
                  <c:v>2021</c:v>
                </c:pt>
                <c:pt idx="2">
                  <c:v>2022</c:v>
                </c:pt>
              </c:numCache>
            </c:numRef>
          </c:cat>
          <c:val>
            <c:numRef>
              <c:f>'Cash Flow Statement'!$U$54:$U$56</c:f>
              <c:numCache>
                <c:formatCode>General</c:formatCode>
                <c:ptCount val="3"/>
                <c:pt idx="0">
                  <c:v>75.5</c:v>
                </c:pt>
                <c:pt idx="1">
                  <c:v>66.400000000000006</c:v>
                </c:pt>
                <c:pt idx="2">
                  <c:v>8.6999999999999993</c:v>
                </c:pt>
              </c:numCache>
            </c:numRef>
          </c:val>
          <c:extLst>
            <c:ext xmlns:c16="http://schemas.microsoft.com/office/drawing/2014/chart" uri="{C3380CC4-5D6E-409C-BE32-E72D297353CC}">
              <c16:uniqueId val="{00000000-E4AB-C542-8B6B-CA1D60B6F15C}"/>
            </c:ext>
          </c:extLst>
        </c:ser>
        <c:ser>
          <c:idx val="3"/>
          <c:order val="3"/>
          <c:tx>
            <c:strRef>
              <c:f>'Cash Flow Statement'!$V$53</c:f>
              <c:strCache>
                <c:ptCount val="1"/>
                <c:pt idx="0">
                  <c:v>EVA</c:v>
                </c:pt>
              </c:strCache>
            </c:strRef>
          </c:tx>
          <c:spPr>
            <a:solidFill>
              <a:schemeClr val="bg1">
                <a:lumMod val="50000"/>
              </a:schemeClr>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tx1">
                        <a:lumMod val="65000"/>
                        <a:lumOff val="35000"/>
                      </a:schemeClr>
                    </a:solidFill>
                    <a:latin typeface="+mn-lt"/>
                    <a:ea typeface="+mn-ea"/>
                    <a:cs typeface="+mn-cs"/>
                  </a:defRPr>
                </a:pPr>
                <a:endParaRPr lang="en-VN"/>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'Cash Flow Statement'!$T$61:$T$63</c:f>
              <c:numCache>
                <c:formatCode>General</c:formatCode>
                <c:ptCount val="3"/>
                <c:pt idx="0">
                  <c:v>2020</c:v>
                </c:pt>
                <c:pt idx="1">
                  <c:v>2021</c:v>
                </c:pt>
                <c:pt idx="2">
                  <c:v>2022</c:v>
                </c:pt>
              </c:numCache>
            </c:numRef>
          </c:cat>
          <c:val>
            <c:numRef>
              <c:f>'Cash Flow Statement'!$V$54:$V$56</c:f>
              <c:numCache>
                <c:formatCode>General</c:formatCode>
                <c:ptCount val="3"/>
                <c:pt idx="0">
                  <c:v>3.9</c:v>
                </c:pt>
                <c:pt idx="1">
                  <c:v>23.8</c:v>
                </c:pt>
                <c:pt idx="2">
                  <c:v>0.3</c:v>
                </c:pt>
              </c:numCache>
            </c:numRef>
          </c:val>
          <c:extLst>
            <c:ext xmlns:c16="http://schemas.microsoft.com/office/drawing/2014/chart" uri="{C3380CC4-5D6E-409C-BE32-E72D297353CC}">
              <c16:uniqueId val="{00000001-E4AB-C542-8B6B-CA1D60B6F15C}"/>
            </c:ext>
          </c:extLst>
        </c:ser>
        <c:dLbls>
          <c:showLegendKey val="0"/>
          <c:showVal val="0"/>
          <c:showCatName val="0"/>
          <c:showSerName val="0"/>
          <c:showPercent val="0"/>
          <c:showBubbleSize val="0"/>
        </c:dLbls>
        <c:gapWidth val="75"/>
        <c:overlap val="-3"/>
        <c:axId val="1968229935"/>
        <c:axId val="258119872"/>
      </c:barChart>
      <c:barChart>
        <c:barDir val="col"/>
        <c:grouping val="clustered"/>
        <c:varyColors val="0"/>
        <c:ser>
          <c:idx val="0"/>
          <c:order val="0"/>
          <c:tx>
            <c:strRef>
              <c:f>'Cash Flow Statement'!$U$53</c:f>
              <c:strCache>
                <c:ptCount val="1"/>
                <c:pt idx="0">
                  <c:v>MVA</c:v>
                </c:pt>
              </c:strCache>
            </c:strRef>
          </c:tx>
          <c:spPr>
            <a:solidFill>
              <a:schemeClr val="accent4">
                <a:lumMod val="75000"/>
              </a:schemeClr>
            </a:solidFill>
            <a:ln>
              <a:noFill/>
            </a:ln>
            <a:effectLst/>
          </c:spPr>
          <c:invertIfNegative val="0"/>
          <c:cat>
            <c:numRef>
              <c:f>'Cash Flow Statement'!$T$61:$T$63</c:f>
              <c:numCache>
                <c:formatCode>General</c:formatCode>
                <c:ptCount val="3"/>
                <c:pt idx="0">
                  <c:v>2020</c:v>
                </c:pt>
                <c:pt idx="1">
                  <c:v>2021</c:v>
                </c:pt>
                <c:pt idx="2">
                  <c:v>2022</c:v>
                </c:pt>
              </c:numCache>
            </c:numRef>
          </c:cat>
          <c:val>
            <c:numRef>
              <c:f>'Cash Flow Statement'!$U$61:$U$63</c:f>
              <c:numCache>
                <c:formatCode>_(* #,##0.0_);_(* \(#,##0.0\);_(* "-"??_);_(@_)</c:formatCode>
                <c:ptCount val="3"/>
                <c:pt idx="0">
                  <c:v>0</c:v>
                </c:pt>
                <c:pt idx="1">
                  <c:v>0</c:v>
                </c:pt>
                <c:pt idx="2">
                  <c:v>8.6999999999999993</c:v>
                </c:pt>
              </c:numCache>
            </c:numRef>
          </c:val>
          <c:extLst>
            <c:ext xmlns:c16="http://schemas.microsoft.com/office/drawing/2014/chart" uri="{C3380CC4-5D6E-409C-BE32-E72D297353CC}">
              <c16:uniqueId val="{00000002-E4AB-C542-8B6B-CA1D60B6F15C}"/>
            </c:ext>
          </c:extLst>
        </c:ser>
        <c:ser>
          <c:idx val="1"/>
          <c:order val="1"/>
          <c:tx>
            <c:strRef>
              <c:f>'Cash Flow Statement'!$V$53</c:f>
              <c:strCache>
                <c:ptCount val="1"/>
                <c:pt idx="0">
                  <c:v>EVA</c:v>
                </c:pt>
              </c:strCache>
            </c:strRef>
          </c:tx>
          <c:spPr>
            <a:solidFill>
              <a:schemeClr val="accent4">
                <a:lumMod val="60000"/>
                <a:lumOff val="40000"/>
              </a:schemeClr>
            </a:solidFill>
            <a:ln>
              <a:noFill/>
            </a:ln>
            <a:effectLst/>
          </c:spPr>
          <c:invertIfNegative val="0"/>
          <c:cat>
            <c:numRef>
              <c:f>'Cash Flow Statement'!$T$61:$T$63</c:f>
              <c:numCache>
                <c:formatCode>General</c:formatCode>
                <c:ptCount val="3"/>
                <c:pt idx="0">
                  <c:v>2020</c:v>
                </c:pt>
                <c:pt idx="1">
                  <c:v>2021</c:v>
                </c:pt>
                <c:pt idx="2">
                  <c:v>2022</c:v>
                </c:pt>
              </c:numCache>
            </c:numRef>
          </c:cat>
          <c:val>
            <c:numRef>
              <c:f>'Cash Flow Statement'!$V$61:$V$63</c:f>
              <c:numCache>
                <c:formatCode>_(* #,##0.0_);_(* \(#,##0.0\);_(* "-"??_);_(@_)</c:formatCode>
                <c:ptCount val="3"/>
                <c:pt idx="0">
                  <c:v>0</c:v>
                </c:pt>
                <c:pt idx="1">
                  <c:v>0</c:v>
                </c:pt>
                <c:pt idx="2">
                  <c:v>0.3</c:v>
                </c:pt>
              </c:numCache>
            </c:numRef>
          </c:val>
          <c:extLst>
            <c:ext xmlns:c16="http://schemas.microsoft.com/office/drawing/2014/chart" uri="{C3380CC4-5D6E-409C-BE32-E72D297353CC}">
              <c16:uniqueId val="{00000003-E4AB-C542-8B6B-CA1D60B6F15C}"/>
            </c:ext>
          </c:extLst>
        </c:ser>
        <c:dLbls>
          <c:showLegendKey val="0"/>
          <c:showVal val="0"/>
          <c:showCatName val="0"/>
          <c:showSerName val="0"/>
          <c:showPercent val="0"/>
          <c:showBubbleSize val="0"/>
        </c:dLbls>
        <c:gapWidth val="75"/>
        <c:overlap val="-3"/>
        <c:axId val="349690080"/>
        <c:axId val="349711456"/>
      </c:barChart>
      <c:catAx>
        <c:axId val="1968229935"/>
        <c:scaling>
          <c:orientation val="minMax"/>
        </c:scaling>
        <c:delete val="0"/>
        <c:axPos val="b"/>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000" b="0" i="0" u="none" strike="noStrike" kern="1200" baseline="0">
                <a:solidFill>
                  <a:schemeClr val="bg2">
                    <a:lumMod val="75000"/>
                  </a:schemeClr>
                </a:solidFill>
                <a:latin typeface="+mn-lt"/>
                <a:ea typeface="+mn-ea"/>
                <a:cs typeface="+mn-cs"/>
              </a:defRPr>
            </a:pPr>
            <a:endParaRPr lang="en-VN"/>
          </a:p>
        </c:txPr>
        <c:crossAx val="258119872"/>
        <c:crosses val="autoZero"/>
        <c:auto val="1"/>
        <c:lblAlgn val="ctr"/>
        <c:lblOffset val="100"/>
        <c:tickMarkSkip val="1"/>
        <c:noMultiLvlLbl val="0"/>
      </c:catAx>
      <c:valAx>
        <c:axId val="258119872"/>
        <c:scaling>
          <c:orientation val="minMax"/>
        </c:scaling>
        <c:delete val="0"/>
        <c:axPos val="l"/>
        <c:title>
          <c:tx>
            <c:rich>
              <a:bodyPr rot="-5400000" spcFirstLastPara="1" vertOverflow="ellipsis" vert="horz" wrap="square" anchor="ctr" anchorCtr="1"/>
              <a:lstStyle/>
              <a:p>
                <a:pPr>
                  <a:defRPr sz="1000" b="0" i="0" u="none" strike="noStrike" kern="1200" baseline="0">
                    <a:solidFill>
                      <a:schemeClr val="bg1">
                        <a:lumMod val="75000"/>
                      </a:schemeClr>
                    </a:solidFill>
                    <a:latin typeface="+mn-lt"/>
                    <a:ea typeface="+mn-ea"/>
                    <a:cs typeface="+mn-cs"/>
                  </a:defRPr>
                </a:pPr>
                <a:r>
                  <a:rPr lang="en-US">
                    <a:solidFill>
                      <a:schemeClr val="bg1">
                        <a:lumMod val="75000"/>
                      </a:schemeClr>
                    </a:solidFill>
                  </a:rPr>
                  <a:t>TRILLION VNĐ</a:t>
                </a:r>
              </a:p>
            </c:rich>
          </c:tx>
          <c:layout>
            <c:manualLayout>
              <c:xMode val="edge"/>
              <c:yMode val="edge"/>
              <c:x val="3.3870911252258509E-2"/>
              <c:y val="0.146989192839797"/>
            </c:manualLayout>
          </c:layout>
          <c:overlay val="0"/>
          <c:spPr>
            <a:noFill/>
            <a:ln>
              <a:noFill/>
            </a:ln>
            <a:effectLst/>
          </c:spPr>
          <c:txPr>
            <a:bodyPr rot="-5400000" spcFirstLastPara="1" vertOverflow="ellipsis" vert="horz" wrap="square" anchor="ctr" anchorCtr="1"/>
            <a:lstStyle/>
            <a:p>
              <a:pPr>
                <a:defRPr sz="1000" b="0" i="0" u="none" strike="noStrike" kern="1200" baseline="0">
                  <a:solidFill>
                    <a:schemeClr val="bg1">
                      <a:lumMod val="75000"/>
                    </a:schemeClr>
                  </a:solidFill>
                  <a:latin typeface="+mn-lt"/>
                  <a:ea typeface="+mn-ea"/>
                  <a:cs typeface="+mn-cs"/>
                </a:defRPr>
              </a:pPr>
              <a:endParaRPr lang="en-VN"/>
            </a:p>
          </c:txPr>
        </c:title>
        <c:numFmt formatCode="General" sourceLinked="1"/>
        <c:majorTickMark val="out"/>
        <c:minorTickMark val="none"/>
        <c:tickLblPos val="nextTo"/>
        <c:spPr>
          <a:noFill/>
          <a:ln>
            <a:solidFill>
              <a:schemeClr val="tx1">
                <a:lumMod val="15000"/>
                <a:lumOff val="85000"/>
              </a:schemeClr>
            </a:solidFill>
          </a:ln>
          <a:effectLst/>
        </c:spPr>
        <c:txPr>
          <a:bodyPr rot="-60000000" spcFirstLastPara="1" vertOverflow="ellipsis" vert="horz" wrap="square" anchor="ctr" anchorCtr="1"/>
          <a:lstStyle/>
          <a:p>
            <a:pPr>
              <a:defRPr sz="1000" b="0" i="0" u="none" strike="noStrike" kern="1200" baseline="0">
                <a:solidFill>
                  <a:schemeClr val="bg1">
                    <a:lumMod val="75000"/>
                  </a:schemeClr>
                </a:solidFill>
                <a:latin typeface="+mn-lt"/>
                <a:ea typeface="+mn-ea"/>
                <a:cs typeface="+mn-cs"/>
              </a:defRPr>
            </a:pPr>
            <a:endParaRPr lang="en-VN"/>
          </a:p>
        </c:txPr>
        <c:crossAx val="1968229935"/>
        <c:crosses val="autoZero"/>
        <c:crossBetween val="between"/>
        <c:majorUnit val="20"/>
      </c:valAx>
      <c:valAx>
        <c:axId val="349711456"/>
        <c:scaling>
          <c:orientation val="minMax"/>
        </c:scaling>
        <c:delete val="1"/>
        <c:axPos val="r"/>
        <c:numFmt formatCode="_(* #,##0.0_);_(* \(#,##0.0\);_(* &quot;-&quot;??_);_(@_)" sourceLinked="1"/>
        <c:majorTickMark val="out"/>
        <c:minorTickMark val="none"/>
        <c:tickLblPos val="nextTo"/>
        <c:crossAx val="349690080"/>
        <c:crosses val="max"/>
        <c:crossBetween val="between"/>
        <c:majorUnit val="20"/>
      </c:valAx>
      <c:catAx>
        <c:axId val="349690080"/>
        <c:scaling>
          <c:orientation val="minMax"/>
        </c:scaling>
        <c:delete val="1"/>
        <c:axPos val="b"/>
        <c:numFmt formatCode="General" sourceLinked="1"/>
        <c:majorTickMark val="out"/>
        <c:minorTickMark val="none"/>
        <c:tickLblPos val="nextTo"/>
        <c:crossAx val="349711456"/>
        <c:crosses val="autoZero"/>
        <c:auto val="1"/>
        <c:lblAlgn val="ctr"/>
        <c:lblOffset val="100"/>
        <c:noMultiLvlLbl val="0"/>
      </c:cat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noFill/>
      <a:round/>
    </a:ln>
    <a:effectLst/>
  </c:spPr>
  <c:txPr>
    <a:bodyPr/>
    <a:lstStyle/>
    <a:p>
      <a:pPr>
        <a:defRPr/>
      </a:pPr>
      <a:endParaRPr lang="en-VN"/>
    </a:p>
  </c:txPr>
  <c:printSettings>
    <c:headerFooter/>
    <c:pageMargins b="0.75" l="0.7" r="0.7" t="0.75" header="0.3" footer="0.3"/>
    <c:pageSetup/>
  </c:printSettings>
</c:chartSpace>
</file>

<file path=xl/charts/chart3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b="1">
                <a:solidFill>
                  <a:schemeClr val="tx1">
                    <a:lumMod val="65000"/>
                    <a:lumOff val="35000"/>
                  </a:schemeClr>
                </a:solidFill>
              </a:rPr>
              <a:t>Ratio</a:t>
            </a:r>
            <a:r>
              <a:rPr lang="en-US" b="1" baseline="0">
                <a:solidFill>
                  <a:schemeClr val="tx1">
                    <a:lumMod val="65000"/>
                    <a:lumOff val="35000"/>
                  </a:schemeClr>
                </a:solidFill>
              </a:rPr>
              <a:t> analysis</a:t>
            </a:r>
            <a:endParaRPr lang="en-US" b="1">
              <a:solidFill>
                <a:schemeClr val="tx1">
                  <a:lumMod val="65000"/>
                  <a:lumOff val="35000"/>
                </a:schemeClr>
              </a:solidFill>
            </a:endParaRPr>
          </a:p>
        </c:rich>
      </c:tx>
      <c:layout>
        <c:manualLayout>
          <c:xMode val="edge"/>
          <c:yMode val="edge"/>
          <c:x val="7.1395466977900557E-2"/>
          <c:y val="6.5344603535366724E-2"/>
        </c:manualLayout>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VN"/>
        </a:p>
      </c:txPr>
    </c:title>
    <c:autoTitleDeleted val="0"/>
    <c:plotArea>
      <c:layout>
        <c:manualLayout>
          <c:layoutTarget val="inner"/>
          <c:xMode val="edge"/>
          <c:yMode val="edge"/>
          <c:x val="4.3032448100282748E-2"/>
          <c:y val="0.23243248632729135"/>
          <c:w val="0.91420844585012428"/>
          <c:h val="0.69965890153451593"/>
        </c:manualLayout>
      </c:layout>
      <c:barChart>
        <c:barDir val="col"/>
        <c:grouping val="clustered"/>
        <c:varyColors val="0"/>
        <c:ser>
          <c:idx val="0"/>
          <c:order val="0"/>
          <c:tx>
            <c:strRef>
              <c:f>FR!$J$4</c:f>
              <c:strCache>
                <c:ptCount val="1"/>
                <c:pt idx="0">
                  <c:v>HPG</c:v>
                </c:pt>
              </c:strCache>
            </c:strRef>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accent1"/>
                    </a:solidFill>
                    <a:latin typeface="+mn-lt"/>
                    <a:ea typeface="+mn-ea"/>
                    <a:cs typeface="+mn-cs"/>
                  </a:defRPr>
                </a:pPr>
                <a:endParaRPr lang="en-VN"/>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FR!$G$5:$G$61</c:f>
              <c:numCache>
                <c:formatCode>General</c:formatCode>
                <c:ptCount val="3"/>
                <c:pt idx="0">
                  <c:v>2020</c:v>
                </c:pt>
                <c:pt idx="1">
                  <c:v>2021</c:v>
                </c:pt>
                <c:pt idx="2">
                  <c:v>2022</c:v>
                </c:pt>
              </c:numCache>
            </c:numRef>
          </c:cat>
          <c:val>
            <c:numRef>
              <c:f>FR!$J$5:$J$61</c:f>
              <c:numCache>
                <c:formatCode>0.00</c:formatCode>
                <c:ptCount val="3"/>
                <c:pt idx="0">
                  <c:v>0.77</c:v>
                </c:pt>
                <c:pt idx="1">
                  <c:v>0.97</c:v>
                </c:pt>
                <c:pt idx="2">
                  <c:v>0.81</c:v>
                </c:pt>
              </c:numCache>
            </c:numRef>
          </c:val>
          <c:extLst>
            <c:ext xmlns:c16="http://schemas.microsoft.com/office/drawing/2014/chart" uri="{C3380CC4-5D6E-409C-BE32-E72D297353CC}">
              <c16:uniqueId val="{00000000-4289-184A-A743-A6D6080EAB9C}"/>
            </c:ext>
          </c:extLst>
        </c:ser>
        <c:ser>
          <c:idx val="1"/>
          <c:order val="1"/>
          <c:tx>
            <c:strRef>
              <c:f>FR!$K$4</c:f>
              <c:strCache>
                <c:ptCount val="1"/>
                <c:pt idx="0">
                  <c:v>Market Average</c:v>
                </c:pt>
              </c:strCache>
            </c:strRef>
          </c:tx>
          <c:spPr>
            <a:solidFill>
              <a:schemeClr val="accent3"/>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accent3"/>
                    </a:solidFill>
                    <a:latin typeface="+mn-lt"/>
                    <a:ea typeface="+mn-ea"/>
                    <a:cs typeface="+mn-cs"/>
                  </a:defRPr>
                </a:pPr>
                <a:endParaRPr lang="en-VN"/>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FR!$G$5:$G$61</c:f>
              <c:numCache>
                <c:formatCode>General</c:formatCode>
                <c:ptCount val="3"/>
                <c:pt idx="0">
                  <c:v>2020</c:v>
                </c:pt>
                <c:pt idx="1">
                  <c:v>2021</c:v>
                </c:pt>
                <c:pt idx="2">
                  <c:v>2022</c:v>
                </c:pt>
              </c:numCache>
            </c:numRef>
          </c:cat>
          <c:val>
            <c:numRef>
              <c:f>FR!$K$5:$K$61</c:f>
              <c:numCache>
                <c:formatCode>0.00</c:formatCode>
                <c:ptCount val="3"/>
                <c:pt idx="0">
                  <c:v>0.97102695709999998</c:v>
                </c:pt>
                <c:pt idx="1">
                  <c:v>1.2623968669000001</c:v>
                </c:pt>
                <c:pt idx="2">
                  <c:v>1.0189066523000001</c:v>
                </c:pt>
              </c:numCache>
            </c:numRef>
          </c:val>
          <c:extLst>
            <c:ext xmlns:c16="http://schemas.microsoft.com/office/drawing/2014/chart" uri="{C3380CC4-5D6E-409C-BE32-E72D297353CC}">
              <c16:uniqueId val="{00000001-4289-184A-A743-A6D6080EAB9C}"/>
            </c:ext>
          </c:extLst>
        </c:ser>
        <c:dLbls>
          <c:dLblPos val="outEnd"/>
          <c:showLegendKey val="0"/>
          <c:showVal val="1"/>
          <c:showCatName val="0"/>
          <c:showSerName val="0"/>
          <c:showPercent val="0"/>
          <c:showBubbleSize val="0"/>
        </c:dLbls>
        <c:gapWidth val="219"/>
        <c:overlap val="-27"/>
        <c:axId val="899874304"/>
        <c:axId val="899876576"/>
      </c:barChart>
      <c:catAx>
        <c:axId val="89987430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000" b="0" i="0" u="none" strike="noStrike" kern="1200" baseline="0">
                <a:solidFill>
                  <a:schemeClr val="bg2">
                    <a:lumMod val="75000"/>
                  </a:schemeClr>
                </a:solidFill>
                <a:latin typeface="+mn-lt"/>
                <a:ea typeface="+mn-ea"/>
                <a:cs typeface="+mn-cs"/>
              </a:defRPr>
            </a:pPr>
            <a:endParaRPr lang="en-VN"/>
          </a:p>
        </c:txPr>
        <c:crossAx val="899876576"/>
        <c:crosses val="autoZero"/>
        <c:auto val="1"/>
        <c:lblAlgn val="ctr"/>
        <c:lblOffset val="100"/>
        <c:noMultiLvlLbl val="0"/>
      </c:catAx>
      <c:valAx>
        <c:axId val="899876576"/>
        <c:scaling>
          <c:orientation val="minMax"/>
        </c:scaling>
        <c:delete val="1"/>
        <c:axPos val="l"/>
        <c:numFmt formatCode="0.00" sourceLinked="0"/>
        <c:majorTickMark val="none"/>
        <c:minorTickMark val="none"/>
        <c:tickLblPos val="nextTo"/>
        <c:crossAx val="899874304"/>
        <c:crosses val="autoZero"/>
        <c:crossBetween val="between"/>
      </c:valAx>
      <c:spPr>
        <a:noFill/>
        <a:ln>
          <a:noFill/>
        </a:ln>
        <a:effectLst/>
      </c:spPr>
    </c:plotArea>
    <c:legend>
      <c:legendPos val="t"/>
      <c:legendEntry>
        <c:idx val="0"/>
        <c:txPr>
          <a:bodyPr rot="0" spcFirstLastPara="1" vertOverflow="ellipsis" vert="horz" wrap="square" anchor="ctr" anchorCtr="1"/>
          <a:lstStyle/>
          <a:p>
            <a:pPr>
              <a:defRPr sz="1000" b="1" i="0" u="none" strike="noStrike" kern="1200" baseline="0">
                <a:solidFill>
                  <a:schemeClr val="accent1"/>
                </a:solidFill>
                <a:latin typeface="+mn-lt"/>
                <a:ea typeface="+mn-ea"/>
                <a:cs typeface="+mn-cs"/>
              </a:defRPr>
            </a:pPr>
            <a:endParaRPr lang="en-VN"/>
          </a:p>
        </c:txPr>
      </c:legendEntry>
      <c:legendEntry>
        <c:idx val="1"/>
        <c:txPr>
          <a:bodyPr rot="0" spcFirstLastPara="1" vertOverflow="ellipsis" vert="horz" wrap="square" anchor="ctr" anchorCtr="1"/>
          <a:lstStyle/>
          <a:p>
            <a:pPr>
              <a:defRPr sz="1000" b="1" i="0" u="none" strike="noStrike" kern="1200" baseline="0">
                <a:solidFill>
                  <a:schemeClr val="bg1">
                    <a:lumMod val="65000"/>
                  </a:schemeClr>
                </a:solidFill>
                <a:latin typeface="+mn-lt"/>
                <a:ea typeface="+mn-ea"/>
                <a:cs typeface="+mn-cs"/>
              </a:defRPr>
            </a:pPr>
            <a:endParaRPr lang="en-VN"/>
          </a:p>
        </c:txPr>
      </c:legendEntry>
      <c:layout>
        <c:manualLayout>
          <c:xMode val="edge"/>
          <c:yMode val="edge"/>
          <c:x val="2.7764015704158016E-2"/>
          <c:y val="0.13383515264198181"/>
          <c:w val="0.32402358570190432"/>
          <c:h val="6.2025441814243389E-2"/>
        </c:manualLayout>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VN"/>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noFill/>
      <a:round/>
    </a:ln>
    <a:effectLst/>
  </c:spPr>
  <c:txPr>
    <a:bodyPr/>
    <a:lstStyle/>
    <a:p>
      <a:pPr>
        <a:defRPr/>
      </a:pPr>
      <a:endParaRPr lang="en-VN"/>
    </a:p>
  </c:txPr>
  <c:printSettings>
    <c:headerFooter/>
    <c:pageMargins b="0.75" l="0.7" r="0.7" t="0.75" header="0.3" footer="0.3"/>
    <c:pageSetup/>
  </c:printSettings>
</c:chartSpace>
</file>

<file path=xl/charts/chart4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b="1">
                <a:solidFill>
                  <a:schemeClr val="accent3"/>
                </a:solidFill>
              </a:rPr>
              <a:t>ROE</a:t>
            </a:r>
            <a:r>
              <a:rPr lang="en-US" b="1" baseline="0">
                <a:solidFill>
                  <a:schemeClr val="accent3"/>
                </a:solidFill>
              </a:rPr>
              <a:t> of </a:t>
            </a:r>
            <a:r>
              <a:rPr lang="en-US" b="1" baseline="0">
                <a:solidFill>
                  <a:schemeClr val="accent1">
                    <a:lumMod val="50000"/>
                  </a:schemeClr>
                </a:solidFill>
              </a:rPr>
              <a:t>HPG </a:t>
            </a:r>
            <a:r>
              <a:rPr lang="en-US" b="1" baseline="0">
                <a:solidFill>
                  <a:schemeClr val="accent3"/>
                </a:solidFill>
              </a:rPr>
              <a:t>and </a:t>
            </a:r>
            <a:r>
              <a:rPr lang="en-US" b="1" baseline="0">
                <a:solidFill>
                  <a:schemeClr val="accent1">
                    <a:lumMod val="40000"/>
                    <a:lumOff val="60000"/>
                  </a:schemeClr>
                </a:solidFill>
              </a:rPr>
              <a:t>Market</a:t>
            </a:r>
            <a:endParaRPr lang="en-US" b="1">
              <a:solidFill>
                <a:schemeClr val="accent1">
                  <a:lumMod val="40000"/>
                  <a:lumOff val="60000"/>
                </a:schemeClr>
              </a:solidFill>
            </a:endParaRPr>
          </a:p>
        </c:rich>
      </c:tx>
      <c:layout>
        <c:manualLayout>
          <c:xMode val="edge"/>
          <c:yMode val="edge"/>
          <c:x val="1.5202037742810325E-2"/>
          <c:y val="9.9497198850039326E-2"/>
        </c:manualLayout>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VN"/>
        </a:p>
      </c:txPr>
    </c:title>
    <c:autoTitleDeleted val="0"/>
    <c:plotArea>
      <c:layout>
        <c:manualLayout>
          <c:layoutTarget val="inner"/>
          <c:xMode val="edge"/>
          <c:yMode val="edge"/>
          <c:x val="0.18682801193108739"/>
          <c:y val="0.23110580747812251"/>
          <c:w val="0.74634621974776294"/>
          <c:h val="0.67457544835535177"/>
        </c:manualLayout>
      </c:layout>
      <c:barChart>
        <c:barDir val="col"/>
        <c:grouping val="clustered"/>
        <c:varyColors val="0"/>
        <c:ser>
          <c:idx val="2"/>
          <c:order val="2"/>
          <c:tx>
            <c:strRef>
              <c:f>FR!$B$77</c:f>
              <c:strCache>
                <c:ptCount val="1"/>
                <c:pt idx="0">
                  <c:v>Sum of HPG</c:v>
                </c:pt>
              </c:strCache>
            </c:strRef>
          </c:tx>
          <c:spPr>
            <a:solidFill>
              <a:schemeClr val="accent3"/>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tx1">
                        <a:lumMod val="65000"/>
                        <a:lumOff val="35000"/>
                      </a:schemeClr>
                    </a:solidFill>
                    <a:latin typeface="+mn-lt"/>
                    <a:ea typeface="+mn-ea"/>
                    <a:cs typeface="+mn-cs"/>
                  </a:defRPr>
                </a:pPr>
                <a:endParaRPr lang="en-VN"/>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FR!$A$83:$A$85</c:f>
              <c:numCache>
                <c:formatCode>General</c:formatCode>
                <c:ptCount val="3"/>
                <c:pt idx="0">
                  <c:v>2020</c:v>
                </c:pt>
                <c:pt idx="1">
                  <c:v>2021</c:v>
                </c:pt>
                <c:pt idx="2">
                  <c:v>2022</c:v>
                </c:pt>
              </c:numCache>
            </c:numRef>
          </c:cat>
          <c:val>
            <c:numRef>
              <c:f>FR!$B$78:$B$80</c:f>
              <c:numCache>
                <c:formatCode>0%</c:formatCode>
                <c:ptCount val="3"/>
                <c:pt idx="0">
                  <c:v>0.22806843623333498</c:v>
                </c:pt>
                <c:pt idx="1">
                  <c:v>0.38026786813611585</c:v>
                </c:pt>
                <c:pt idx="2">
                  <c:v>8.7859440032456507E-2</c:v>
                </c:pt>
              </c:numCache>
            </c:numRef>
          </c:val>
          <c:extLst>
            <c:ext xmlns:c16="http://schemas.microsoft.com/office/drawing/2014/chart" uri="{C3380CC4-5D6E-409C-BE32-E72D297353CC}">
              <c16:uniqueId val="{00000000-D5AD-5F44-9313-183AF7F7D86D}"/>
            </c:ext>
          </c:extLst>
        </c:ser>
        <c:ser>
          <c:idx val="3"/>
          <c:order val="3"/>
          <c:tx>
            <c:strRef>
              <c:f>FR!$C$77</c:f>
              <c:strCache>
                <c:ptCount val="1"/>
                <c:pt idx="0">
                  <c:v>Sum of Market</c:v>
                </c:pt>
              </c:strCache>
            </c:strRef>
          </c:tx>
          <c:spPr>
            <a:solidFill>
              <a:schemeClr val="bg2">
                <a:lumMod val="90000"/>
              </a:schemeClr>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tx1">
                        <a:lumMod val="65000"/>
                        <a:lumOff val="35000"/>
                      </a:schemeClr>
                    </a:solidFill>
                    <a:latin typeface="+mn-lt"/>
                    <a:ea typeface="+mn-ea"/>
                    <a:cs typeface="+mn-cs"/>
                  </a:defRPr>
                </a:pPr>
                <a:endParaRPr lang="en-VN"/>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FR!$A$83:$A$85</c:f>
              <c:numCache>
                <c:formatCode>General</c:formatCode>
                <c:ptCount val="3"/>
                <c:pt idx="0">
                  <c:v>2020</c:v>
                </c:pt>
                <c:pt idx="1">
                  <c:v>2021</c:v>
                </c:pt>
                <c:pt idx="2">
                  <c:v>2022</c:v>
                </c:pt>
              </c:numCache>
            </c:numRef>
          </c:cat>
          <c:val>
            <c:numRef>
              <c:f>FR!$C$78:$C$80</c:f>
              <c:numCache>
                <c:formatCode>0%</c:formatCode>
                <c:ptCount val="3"/>
                <c:pt idx="0">
                  <c:v>0.21906932109999999</c:v>
                </c:pt>
                <c:pt idx="1">
                  <c:v>0.41649280840000003</c:v>
                </c:pt>
                <c:pt idx="2">
                  <c:v>6.2999128599999996E-2</c:v>
                </c:pt>
              </c:numCache>
            </c:numRef>
          </c:val>
          <c:extLst>
            <c:ext xmlns:c16="http://schemas.microsoft.com/office/drawing/2014/chart" uri="{C3380CC4-5D6E-409C-BE32-E72D297353CC}">
              <c16:uniqueId val="{00000001-D5AD-5F44-9313-183AF7F7D86D}"/>
            </c:ext>
          </c:extLst>
        </c:ser>
        <c:dLbls>
          <c:showLegendKey val="0"/>
          <c:showVal val="0"/>
          <c:showCatName val="0"/>
          <c:showSerName val="0"/>
          <c:showPercent val="0"/>
          <c:showBubbleSize val="0"/>
        </c:dLbls>
        <c:gapWidth val="219"/>
        <c:overlap val="-27"/>
        <c:axId val="902113984"/>
        <c:axId val="902116256"/>
      </c:barChart>
      <c:barChart>
        <c:barDir val="col"/>
        <c:grouping val="clustered"/>
        <c:varyColors val="0"/>
        <c:ser>
          <c:idx val="0"/>
          <c:order val="0"/>
          <c:tx>
            <c:strRef>
              <c:f>FR!$B$77</c:f>
              <c:strCache>
                <c:ptCount val="1"/>
                <c:pt idx="0">
                  <c:v>Sum of HPG</c:v>
                </c:pt>
              </c:strCache>
            </c:strRef>
          </c:tx>
          <c:spPr>
            <a:solidFill>
              <a:schemeClr val="accent1">
                <a:lumMod val="50000"/>
              </a:schemeClr>
            </a:solidFill>
            <a:ln>
              <a:noFill/>
            </a:ln>
            <a:effectLst/>
          </c:spPr>
          <c:invertIfNegative val="0"/>
          <c:cat>
            <c:numRef>
              <c:f>FR!$A$83:$A$85</c:f>
              <c:numCache>
                <c:formatCode>General</c:formatCode>
                <c:ptCount val="3"/>
                <c:pt idx="0">
                  <c:v>2020</c:v>
                </c:pt>
                <c:pt idx="1">
                  <c:v>2021</c:v>
                </c:pt>
                <c:pt idx="2">
                  <c:v>2022</c:v>
                </c:pt>
              </c:numCache>
            </c:numRef>
          </c:cat>
          <c:val>
            <c:numRef>
              <c:f>FR!$B$83:$B$85</c:f>
              <c:numCache>
                <c:formatCode>_(* #,##0%_);_(* \(#,##0%\);_(* "-"??_);_(@_)</c:formatCode>
                <c:ptCount val="3"/>
                <c:pt idx="0">
                  <c:v>0.22806843623333498</c:v>
                </c:pt>
                <c:pt idx="1">
                  <c:v>0</c:v>
                </c:pt>
                <c:pt idx="2">
                  <c:v>0</c:v>
                </c:pt>
              </c:numCache>
            </c:numRef>
          </c:val>
          <c:extLst>
            <c:ext xmlns:c16="http://schemas.microsoft.com/office/drawing/2014/chart" uri="{C3380CC4-5D6E-409C-BE32-E72D297353CC}">
              <c16:uniqueId val="{00000002-D5AD-5F44-9313-183AF7F7D86D}"/>
            </c:ext>
          </c:extLst>
        </c:ser>
        <c:ser>
          <c:idx val="1"/>
          <c:order val="1"/>
          <c:tx>
            <c:strRef>
              <c:f>FR!$C$77</c:f>
              <c:strCache>
                <c:ptCount val="1"/>
                <c:pt idx="0">
                  <c:v>Sum of Market</c:v>
                </c:pt>
              </c:strCache>
            </c:strRef>
          </c:tx>
          <c:spPr>
            <a:solidFill>
              <a:schemeClr val="accent1">
                <a:lumMod val="40000"/>
                <a:lumOff val="60000"/>
              </a:schemeClr>
            </a:solidFill>
            <a:ln>
              <a:noFill/>
            </a:ln>
            <a:effectLst/>
          </c:spPr>
          <c:invertIfNegative val="0"/>
          <c:cat>
            <c:numRef>
              <c:f>FR!$A$83:$A$85</c:f>
              <c:numCache>
                <c:formatCode>General</c:formatCode>
                <c:ptCount val="3"/>
                <c:pt idx="0">
                  <c:v>2020</c:v>
                </c:pt>
                <c:pt idx="1">
                  <c:v>2021</c:v>
                </c:pt>
                <c:pt idx="2">
                  <c:v>2022</c:v>
                </c:pt>
              </c:numCache>
            </c:numRef>
          </c:cat>
          <c:val>
            <c:numRef>
              <c:f>FR!$C$83:$C$85</c:f>
              <c:numCache>
                <c:formatCode>_(* #,##0%_);_(* \(#,##0%\);_(* "-"??_);_(@_)</c:formatCode>
                <c:ptCount val="3"/>
                <c:pt idx="0">
                  <c:v>0.21906932109999999</c:v>
                </c:pt>
                <c:pt idx="1">
                  <c:v>0</c:v>
                </c:pt>
                <c:pt idx="2">
                  <c:v>0</c:v>
                </c:pt>
              </c:numCache>
            </c:numRef>
          </c:val>
          <c:extLst>
            <c:ext xmlns:c16="http://schemas.microsoft.com/office/drawing/2014/chart" uri="{C3380CC4-5D6E-409C-BE32-E72D297353CC}">
              <c16:uniqueId val="{00000003-D5AD-5F44-9313-183AF7F7D86D}"/>
            </c:ext>
          </c:extLst>
        </c:ser>
        <c:dLbls>
          <c:showLegendKey val="0"/>
          <c:showVal val="0"/>
          <c:showCatName val="0"/>
          <c:showSerName val="0"/>
          <c:showPercent val="0"/>
          <c:showBubbleSize val="0"/>
        </c:dLbls>
        <c:gapWidth val="219"/>
        <c:overlap val="-27"/>
        <c:axId val="902147808"/>
        <c:axId val="902158464"/>
      </c:barChart>
      <c:catAx>
        <c:axId val="90211398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000" b="0" i="0" u="none" strike="noStrike" kern="1200" baseline="0">
                <a:solidFill>
                  <a:schemeClr val="bg2">
                    <a:lumMod val="75000"/>
                  </a:schemeClr>
                </a:solidFill>
                <a:latin typeface="+mn-lt"/>
                <a:ea typeface="+mn-ea"/>
                <a:cs typeface="+mn-cs"/>
              </a:defRPr>
            </a:pPr>
            <a:endParaRPr lang="en-VN"/>
          </a:p>
        </c:txPr>
        <c:crossAx val="902116256"/>
        <c:crosses val="autoZero"/>
        <c:auto val="1"/>
        <c:lblAlgn val="ctr"/>
        <c:lblOffset val="100"/>
        <c:noMultiLvlLbl val="0"/>
      </c:catAx>
      <c:valAx>
        <c:axId val="902116256"/>
        <c:scaling>
          <c:orientation val="minMax"/>
        </c:scaling>
        <c:delete val="0"/>
        <c:axPos val="l"/>
        <c:numFmt formatCode="0%" sourceLinked="1"/>
        <c:majorTickMark val="none"/>
        <c:minorTickMark val="none"/>
        <c:tickLblPos val="nextTo"/>
        <c:spPr>
          <a:noFill/>
          <a:ln>
            <a:solidFill>
              <a:schemeClr val="bg2">
                <a:lumMod val="75000"/>
              </a:schemeClr>
            </a:solidFill>
          </a:ln>
          <a:effectLst/>
        </c:spPr>
        <c:txPr>
          <a:bodyPr rot="-60000000" spcFirstLastPara="1" vertOverflow="ellipsis" vert="horz" wrap="square" anchor="ctr" anchorCtr="1"/>
          <a:lstStyle/>
          <a:p>
            <a:pPr>
              <a:defRPr sz="1000" b="0" i="0" u="none" strike="noStrike" kern="1200" baseline="0">
                <a:solidFill>
                  <a:schemeClr val="bg2">
                    <a:lumMod val="75000"/>
                  </a:schemeClr>
                </a:solidFill>
                <a:latin typeface="+mn-lt"/>
                <a:ea typeface="+mn-ea"/>
                <a:cs typeface="+mn-cs"/>
              </a:defRPr>
            </a:pPr>
            <a:endParaRPr lang="en-VN"/>
          </a:p>
        </c:txPr>
        <c:crossAx val="902113984"/>
        <c:crosses val="autoZero"/>
        <c:crossBetween val="between"/>
        <c:majorUnit val="0.15"/>
      </c:valAx>
      <c:valAx>
        <c:axId val="902158464"/>
        <c:scaling>
          <c:orientation val="minMax"/>
          <c:max val="0.45"/>
        </c:scaling>
        <c:delete val="1"/>
        <c:axPos val="r"/>
        <c:numFmt formatCode="_(* #,##0%_);_(* \(#,##0%\);_(* &quot;-&quot;??_);_(@_)" sourceLinked="1"/>
        <c:majorTickMark val="out"/>
        <c:minorTickMark val="none"/>
        <c:tickLblPos val="nextTo"/>
        <c:crossAx val="902147808"/>
        <c:crosses val="max"/>
        <c:crossBetween val="between"/>
        <c:majorUnit val="0.15"/>
        <c:minorUnit val="0.01"/>
      </c:valAx>
      <c:catAx>
        <c:axId val="902147808"/>
        <c:scaling>
          <c:orientation val="minMax"/>
        </c:scaling>
        <c:delete val="1"/>
        <c:axPos val="b"/>
        <c:numFmt formatCode="General" sourceLinked="1"/>
        <c:majorTickMark val="out"/>
        <c:minorTickMark val="none"/>
        <c:tickLblPos val="nextTo"/>
        <c:crossAx val="902158464"/>
        <c:crosses val="autoZero"/>
        <c:auto val="1"/>
        <c:lblAlgn val="ctr"/>
        <c:lblOffset val="100"/>
        <c:noMultiLvlLbl val="0"/>
      </c:cat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noFill/>
      <a:round/>
    </a:ln>
    <a:effectLst/>
  </c:spPr>
  <c:txPr>
    <a:bodyPr/>
    <a:lstStyle/>
    <a:p>
      <a:pPr>
        <a:defRPr/>
      </a:pPr>
      <a:endParaRPr lang="en-VN"/>
    </a:p>
  </c:txPr>
  <c:printSettings>
    <c:headerFooter/>
    <c:pageMargins b="0.75" l="0.7" r="0.7" t="0.75" header="0.3" footer="0.3"/>
    <c:pageSetup/>
  </c:printSettings>
</c:chartSpace>
</file>

<file path=xl/charts/chart4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200" b="1" i="0" u="none" strike="noStrike" kern="1200" spc="0" baseline="0">
                <a:solidFill>
                  <a:schemeClr val="accent3"/>
                </a:solidFill>
                <a:latin typeface="+mn-lt"/>
                <a:ea typeface="+mn-ea"/>
                <a:cs typeface="+mn-cs"/>
              </a:defRPr>
            </a:pPr>
            <a:r>
              <a:rPr lang="en-US" sz="1200" b="1">
                <a:solidFill>
                  <a:schemeClr val="accent3"/>
                </a:solidFill>
              </a:rPr>
              <a:t>DUPONT</a:t>
            </a:r>
            <a:r>
              <a:rPr lang="en-US" sz="1200" b="1" baseline="0">
                <a:solidFill>
                  <a:schemeClr val="accent3"/>
                </a:solidFill>
              </a:rPr>
              <a:t> equation</a:t>
            </a:r>
            <a:r>
              <a:rPr lang="en-US" sz="1200" b="1">
                <a:solidFill>
                  <a:schemeClr val="accent3"/>
                </a:solidFill>
              </a:rPr>
              <a:t> </a:t>
            </a:r>
          </a:p>
        </c:rich>
      </c:tx>
      <c:layout>
        <c:manualLayout>
          <c:xMode val="edge"/>
          <c:yMode val="edge"/>
          <c:x val="3.7543085142598985E-2"/>
          <c:y val="4.1288669821829153E-2"/>
        </c:manualLayout>
      </c:layout>
      <c:overlay val="0"/>
      <c:spPr>
        <a:noFill/>
        <a:ln>
          <a:noFill/>
        </a:ln>
        <a:effectLst/>
      </c:spPr>
      <c:txPr>
        <a:bodyPr rot="0" spcFirstLastPara="1" vertOverflow="ellipsis" vert="horz" wrap="square" anchor="ctr" anchorCtr="1"/>
        <a:lstStyle/>
        <a:p>
          <a:pPr>
            <a:defRPr sz="1200" b="1" i="0" u="none" strike="noStrike" kern="1200" spc="0" baseline="0">
              <a:solidFill>
                <a:schemeClr val="accent3"/>
              </a:solidFill>
              <a:latin typeface="+mn-lt"/>
              <a:ea typeface="+mn-ea"/>
              <a:cs typeface="+mn-cs"/>
            </a:defRPr>
          </a:pPr>
          <a:endParaRPr lang="en-VN"/>
        </a:p>
      </c:txPr>
    </c:title>
    <c:autoTitleDeleted val="0"/>
    <c:plotArea>
      <c:layout>
        <c:manualLayout>
          <c:layoutTarget val="inner"/>
          <c:xMode val="edge"/>
          <c:yMode val="edge"/>
          <c:x val="0.35097515435732818"/>
          <c:y val="0.16393149583021085"/>
          <c:w val="0.55557895795634937"/>
          <c:h val="0.7320772655433061"/>
        </c:manualLayout>
      </c:layout>
      <c:lineChart>
        <c:grouping val="standard"/>
        <c:varyColors val="0"/>
        <c:ser>
          <c:idx val="5"/>
          <c:order val="0"/>
          <c:tx>
            <c:strRef>
              <c:f>FR!$K$99</c:f>
              <c:strCache>
                <c:ptCount val="1"/>
                <c:pt idx="0">
                  <c:v>Equity Multiplier</c:v>
                </c:pt>
              </c:strCache>
            </c:strRef>
          </c:tx>
          <c:spPr>
            <a:ln w="28575" cap="rnd">
              <a:solidFill>
                <a:srgbClr val="EC0202"/>
              </a:solidFill>
              <a:round/>
            </a:ln>
            <a:effectLst/>
          </c:spPr>
          <c:marker>
            <c:symbol val="circle"/>
            <c:size val="5"/>
            <c:spPr>
              <a:solidFill>
                <a:srgbClr val="EC0202"/>
              </a:solidFill>
              <a:ln w="9525">
                <a:solidFill>
                  <a:srgbClr val="EC0202"/>
                </a:solidFill>
              </a:ln>
              <a:effectLst/>
            </c:spPr>
          </c:marker>
          <c:dPt>
            <c:idx val="1"/>
            <c:marker>
              <c:symbol val="circle"/>
              <c:size val="5"/>
              <c:spPr>
                <a:solidFill>
                  <a:srgbClr val="EC0202"/>
                </a:solidFill>
                <a:ln w="9525">
                  <a:solidFill>
                    <a:srgbClr val="EC0202"/>
                  </a:solidFill>
                </a:ln>
                <a:effectLst/>
              </c:spPr>
            </c:marker>
            <c:bubble3D val="0"/>
            <c:extLst>
              <c:ext xmlns:c16="http://schemas.microsoft.com/office/drawing/2014/chart" uri="{C3380CC4-5D6E-409C-BE32-E72D297353CC}">
                <c16:uniqueId val="{00000000-45AE-2E43-AE82-B10068F7F23D}"/>
              </c:ext>
            </c:extLst>
          </c:dPt>
          <c:dLbls>
            <c:dLbl>
              <c:idx val="0"/>
              <c:layout>
                <c:manualLayout>
                  <c:x val="-0.30440147603862455"/>
                  <c:y val="-4.4994534241772147E-3"/>
                </c:manualLayout>
              </c:layout>
              <c:tx>
                <c:rich>
                  <a:bodyPr/>
                  <a:lstStyle/>
                  <a:p>
                    <a:fld id="{E43702F3-C03B-A94F-8441-A40279267709}" type="SERIESNAME">
                      <a:rPr lang="en-US" sz="1000" b="1"/>
                      <a:pPr/>
                      <a:t>[SERIES NAME]</a:t>
                    </a:fld>
                    <a:r>
                      <a:rPr lang="en-US" sz="1000" b="1" baseline="0"/>
                      <a:t> </a:t>
                    </a:r>
                    <a:fld id="{46CDE51F-9C76-0644-ACE0-CE75662B313D}" type="VALUE">
                      <a:rPr lang="en-US" sz="1000" b="1" baseline="0"/>
                      <a:pPr/>
                      <a:t>[VALUE]</a:t>
                    </a:fld>
                    <a:endParaRPr lang="en-US" sz="1000" b="1" baseline="0"/>
                  </a:p>
                </c:rich>
              </c:tx>
              <c:dLblPos val="r"/>
              <c:showLegendKey val="0"/>
              <c:showVal val="1"/>
              <c:showCatName val="0"/>
              <c:showSerName val="1"/>
              <c:showPercent val="0"/>
              <c:showBubbleSize val="0"/>
              <c:separator> </c:separator>
              <c:extLst>
                <c:ext xmlns:c15="http://schemas.microsoft.com/office/drawing/2012/chart" uri="{CE6537A1-D6FC-4f65-9D91-7224C49458BB}">
                  <c15:layout>
                    <c:manualLayout>
                      <c:w val="0.2948512737676397"/>
                      <c:h val="0.10500752830850252"/>
                    </c:manualLayout>
                  </c15:layout>
                  <c15:dlblFieldTable/>
                  <c15:showDataLabelsRange val="0"/>
                </c:ext>
                <c:ext xmlns:c16="http://schemas.microsoft.com/office/drawing/2014/chart" uri="{C3380CC4-5D6E-409C-BE32-E72D297353CC}">
                  <c16:uniqueId val="{00000001-45AE-2E43-AE82-B10068F7F23D}"/>
                </c:ext>
              </c:extLst>
            </c:dLbl>
            <c:dLbl>
              <c:idx val="1"/>
              <c:spPr>
                <a:noFill/>
                <a:ln>
                  <a:noFill/>
                </a:ln>
                <a:effectLst/>
              </c:spPr>
              <c:txPr>
                <a:bodyPr rot="0" spcFirstLastPara="1" vertOverflow="ellipsis" vert="horz" wrap="square" lIns="38100" tIns="19050" rIns="38100" bIns="19050" anchor="ctr" anchorCtr="1">
                  <a:spAutoFit/>
                </a:bodyPr>
                <a:lstStyle/>
                <a:p>
                  <a:pPr>
                    <a:defRPr sz="1000" b="1" i="0" u="none" strike="noStrike" kern="1200" baseline="0">
                      <a:solidFill>
                        <a:srgbClr val="EC0202"/>
                      </a:solidFill>
                      <a:latin typeface="+mn-lt"/>
                      <a:ea typeface="+mn-ea"/>
                      <a:cs typeface="+mn-cs"/>
                    </a:defRPr>
                  </a:pPr>
                  <a:endParaRPr lang="en-VN"/>
                </a:p>
              </c:txPr>
              <c:dLblPos val="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0-45AE-2E43-AE82-B10068F7F23D}"/>
                </c:ext>
              </c:extLst>
            </c:dLbl>
            <c:dLbl>
              <c:idx val="2"/>
              <c:spPr>
                <a:noFill/>
                <a:ln>
                  <a:noFill/>
                </a:ln>
                <a:effectLst/>
              </c:spPr>
              <c:txPr>
                <a:bodyPr rot="0" spcFirstLastPara="1" vertOverflow="ellipsis" vert="horz" wrap="square" lIns="38100" tIns="19050" rIns="38100" bIns="19050" anchor="ctr" anchorCtr="1">
                  <a:spAutoFit/>
                </a:bodyPr>
                <a:lstStyle/>
                <a:p>
                  <a:pPr>
                    <a:defRPr sz="1000" b="1" i="0" u="none" strike="noStrike" kern="1200" baseline="0">
                      <a:solidFill>
                        <a:srgbClr val="EC0202"/>
                      </a:solidFill>
                      <a:latin typeface="+mn-lt"/>
                      <a:ea typeface="+mn-ea"/>
                      <a:cs typeface="+mn-cs"/>
                    </a:defRPr>
                  </a:pPr>
                  <a:endParaRPr lang="en-VN"/>
                </a:p>
              </c:txPr>
              <c:dLblPos val="r"/>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2-45AE-2E43-AE82-B10068F7F23D}"/>
                </c:ext>
              </c:extLst>
            </c:dLbl>
            <c:spPr>
              <a:noFill/>
              <a:ln>
                <a:noFill/>
              </a:ln>
              <a:effectLst/>
            </c:spPr>
            <c:txPr>
              <a:bodyPr rot="0" spcFirstLastPara="1" vertOverflow="ellipsis" vert="horz" wrap="square" lIns="38100" tIns="19050" rIns="38100" bIns="19050" anchor="ctr" anchorCtr="1">
                <a:spAutoFit/>
              </a:bodyPr>
              <a:lstStyle/>
              <a:p>
                <a:pPr>
                  <a:defRPr sz="1000" b="0" i="0" u="none" strike="noStrike" kern="1200" baseline="0">
                    <a:solidFill>
                      <a:srgbClr val="EC0202"/>
                    </a:solidFill>
                    <a:latin typeface="+mn-lt"/>
                    <a:ea typeface="+mn-ea"/>
                    <a:cs typeface="+mn-cs"/>
                  </a:defRPr>
                </a:pPr>
                <a:endParaRPr lang="en-VN"/>
              </a:p>
            </c:txPr>
            <c:dLblPos val="l"/>
            <c:showLegendKey val="0"/>
            <c:showVal val="0"/>
            <c:showCatName val="0"/>
            <c:showSerName val="0"/>
            <c:showPercent val="0"/>
            <c:showBubbleSize val="0"/>
            <c:extLst>
              <c:ext xmlns:c15="http://schemas.microsoft.com/office/drawing/2012/chart" uri="{CE6537A1-D6FC-4f65-9D91-7224C49458BB}">
                <c15:showLeaderLines val="1"/>
                <c15:leaderLines>
                  <c:spPr>
                    <a:ln w="9525" cap="flat" cmpd="sng" algn="ctr">
                      <a:noFill/>
                      <a:round/>
                    </a:ln>
                    <a:effectLst/>
                  </c:spPr>
                </c15:leaderLines>
              </c:ext>
            </c:extLst>
          </c:dLbls>
          <c:cat>
            <c:numRef>
              <c:f>FR!$J$100:$J$102</c:f>
              <c:numCache>
                <c:formatCode>General</c:formatCode>
                <c:ptCount val="3"/>
                <c:pt idx="0">
                  <c:v>2020</c:v>
                </c:pt>
                <c:pt idx="1">
                  <c:v>2021</c:v>
                </c:pt>
                <c:pt idx="2">
                  <c:v>2022</c:v>
                </c:pt>
              </c:numCache>
            </c:numRef>
          </c:cat>
          <c:val>
            <c:numRef>
              <c:f>FR!$K$100:$K$102</c:f>
              <c:numCache>
                <c:formatCode>0.00</c:formatCode>
                <c:ptCount val="3"/>
                <c:pt idx="0">
                  <c:v>2.2207347002072191</c:v>
                </c:pt>
                <c:pt idx="1">
                  <c:v>1.9633751293748241</c:v>
                </c:pt>
                <c:pt idx="2">
                  <c:v>1.7722433648274418</c:v>
                </c:pt>
              </c:numCache>
            </c:numRef>
          </c:val>
          <c:smooth val="0"/>
          <c:extLst>
            <c:ext xmlns:c16="http://schemas.microsoft.com/office/drawing/2014/chart" uri="{C3380CC4-5D6E-409C-BE32-E72D297353CC}">
              <c16:uniqueId val="{00000003-45AE-2E43-AE82-B10068F7F23D}"/>
            </c:ext>
          </c:extLst>
        </c:ser>
        <c:ser>
          <c:idx val="0"/>
          <c:order val="1"/>
          <c:tx>
            <c:strRef>
              <c:f>FR!$L$99</c:f>
              <c:strCache>
                <c:ptCount val="1"/>
                <c:pt idx="0">
                  <c:v>Net Profit Margin</c:v>
                </c:pt>
              </c:strCache>
            </c:strRef>
          </c:tx>
          <c:spPr>
            <a:ln w="28575" cap="rnd">
              <a:solidFill>
                <a:schemeClr val="accent1"/>
              </a:solidFill>
              <a:round/>
            </a:ln>
            <a:effectLst/>
          </c:spPr>
          <c:marker>
            <c:symbol val="circle"/>
            <c:size val="5"/>
            <c:spPr>
              <a:solidFill>
                <a:schemeClr val="accent1"/>
              </a:solidFill>
              <a:ln w="9525">
                <a:solidFill>
                  <a:schemeClr val="accent1"/>
                </a:solidFill>
              </a:ln>
              <a:effectLst/>
            </c:spPr>
          </c:marker>
          <c:dPt>
            <c:idx val="1"/>
            <c:marker>
              <c:symbol val="none"/>
            </c:marker>
            <c:bubble3D val="0"/>
            <c:extLst>
              <c:ext xmlns:c16="http://schemas.microsoft.com/office/drawing/2014/chart" uri="{C3380CC4-5D6E-409C-BE32-E72D297353CC}">
                <c16:uniqueId val="{00000004-45AE-2E43-AE82-B10068F7F23D}"/>
              </c:ext>
            </c:extLst>
          </c:dPt>
          <c:dLbls>
            <c:dLbl>
              <c:idx val="0"/>
              <c:layout>
                <c:manualLayout>
                  <c:x val="-0.28026560752311996"/>
                  <c:y val="-3.8157180081424559E-5"/>
                </c:manualLayout>
              </c:layout>
              <c:dLblPos val="r"/>
              <c:showLegendKey val="0"/>
              <c:showVal val="1"/>
              <c:showCatName val="0"/>
              <c:showSerName val="1"/>
              <c:showPercent val="0"/>
              <c:showBubbleSize val="0"/>
              <c:separator> </c:separator>
              <c:extLst>
                <c:ext xmlns:c15="http://schemas.microsoft.com/office/drawing/2012/chart" uri="{CE6537A1-D6FC-4f65-9D91-7224C49458BB}">
                  <c15:layout>
                    <c:manualLayout>
                      <c:w val="0.27352147340632016"/>
                      <c:h val="9.4000041251005487E-2"/>
                    </c:manualLayout>
                  </c15:layout>
                </c:ext>
                <c:ext xmlns:c16="http://schemas.microsoft.com/office/drawing/2014/chart" uri="{C3380CC4-5D6E-409C-BE32-E72D297353CC}">
                  <c16:uniqueId val="{00000005-45AE-2E43-AE82-B10068F7F23D}"/>
                </c:ext>
              </c:extLst>
            </c:dLbl>
            <c:dLbl>
              <c:idx val="1"/>
              <c:dLblPos val="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4-45AE-2E43-AE82-B10068F7F23D}"/>
                </c:ext>
              </c:extLst>
            </c:dLbl>
            <c:dLbl>
              <c:idx val="2"/>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6-45AE-2E43-AE82-B10068F7F23D}"/>
                </c:ext>
              </c:extLst>
            </c:dLbl>
            <c:spPr>
              <a:noFill/>
              <a:ln>
                <a:noFill/>
              </a:ln>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accent1"/>
                    </a:solidFill>
                    <a:latin typeface="+mn-lt"/>
                    <a:ea typeface="+mn-ea"/>
                    <a:cs typeface="+mn-cs"/>
                  </a:defRPr>
                </a:pPr>
                <a:endParaRPr lang="en-VN"/>
              </a:p>
            </c:txPr>
            <c:showLegendKey val="0"/>
            <c:showVal val="0"/>
            <c:showCatName val="0"/>
            <c:showSerName val="0"/>
            <c:showPercent val="0"/>
            <c:showBubbleSize val="0"/>
            <c:extLst>
              <c:ext xmlns:c15="http://schemas.microsoft.com/office/drawing/2012/chart" uri="{CE6537A1-D6FC-4f65-9D91-7224C49458BB}">
                <c15:showLeaderLines val="1"/>
                <c15:leaderLines>
                  <c:spPr>
                    <a:ln w="9525" cap="flat" cmpd="sng" algn="ctr">
                      <a:noFill/>
                      <a:round/>
                    </a:ln>
                    <a:effectLst/>
                  </c:spPr>
                </c15:leaderLines>
              </c:ext>
            </c:extLst>
          </c:dLbls>
          <c:cat>
            <c:numRef>
              <c:f>FR!$J$100:$J$102</c:f>
              <c:numCache>
                <c:formatCode>General</c:formatCode>
                <c:ptCount val="3"/>
                <c:pt idx="0">
                  <c:v>2020</c:v>
                </c:pt>
                <c:pt idx="1">
                  <c:v>2021</c:v>
                </c:pt>
                <c:pt idx="2">
                  <c:v>2022</c:v>
                </c:pt>
              </c:numCache>
            </c:numRef>
          </c:cat>
          <c:val>
            <c:numRef>
              <c:f>FR!$L$100:$L$102</c:f>
              <c:numCache>
                <c:formatCode>0.00</c:formatCode>
                <c:ptCount val="3"/>
                <c:pt idx="0">
                  <c:v>0.14987115346284027</c:v>
                </c:pt>
                <c:pt idx="1">
                  <c:v>0.23063203747187047</c:v>
                </c:pt>
                <c:pt idx="2">
                  <c:v>5.9716232098106892E-2</c:v>
                </c:pt>
              </c:numCache>
            </c:numRef>
          </c:val>
          <c:smooth val="0"/>
          <c:extLst>
            <c:ext xmlns:c16="http://schemas.microsoft.com/office/drawing/2014/chart" uri="{C3380CC4-5D6E-409C-BE32-E72D297353CC}">
              <c16:uniqueId val="{00000007-45AE-2E43-AE82-B10068F7F23D}"/>
            </c:ext>
          </c:extLst>
        </c:ser>
        <c:ser>
          <c:idx val="1"/>
          <c:order val="2"/>
          <c:tx>
            <c:strRef>
              <c:f>FR!$M$99</c:f>
              <c:strCache>
                <c:ptCount val="1"/>
                <c:pt idx="0">
                  <c:v>Total Asset Turnover</c:v>
                </c:pt>
              </c:strCache>
            </c:strRef>
          </c:tx>
          <c:spPr>
            <a:ln w="28575" cap="rnd">
              <a:solidFill>
                <a:schemeClr val="accent6"/>
              </a:solidFill>
              <a:round/>
            </a:ln>
            <a:effectLst/>
          </c:spPr>
          <c:marker>
            <c:symbol val="circle"/>
            <c:size val="5"/>
            <c:spPr>
              <a:solidFill>
                <a:schemeClr val="accent6"/>
              </a:solidFill>
              <a:ln w="9525">
                <a:solidFill>
                  <a:schemeClr val="accent6"/>
                </a:solidFill>
              </a:ln>
              <a:effectLst/>
            </c:spPr>
          </c:marker>
          <c:dPt>
            <c:idx val="1"/>
            <c:marker>
              <c:symbol val="circle"/>
              <c:size val="5"/>
              <c:spPr>
                <a:solidFill>
                  <a:schemeClr val="accent6"/>
                </a:solidFill>
                <a:ln w="9525">
                  <a:solidFill>
                    <a:schemeClr val="accent6"/>
                  </a:solidFill>
                </a:ln>
                <a:effectLst/>
              </c:spPr>
            </c:marker>
            <c:bubble3D val="0"/>
            <c:extLst>
              <c:ext xmlns:c16="http://schemas.microsoft.com/office/drawing/2014/chart" uri="{C3380CC4-5D6E-409C-BE32-E72D297353CC}">
                <c16:uniqueId val="{00000008-45AE-2E43-AE82-B10068F7F23D}"/>
              </c:ext>
            </c:extLst>
          </c:dPt>
          <c:dLbls>
            <c:dLbl>
              <c:idx val="0"/>
              <c:layout>
                <c:manualLayout>
                  <c:x val="-0.35322658492738424"/>
                  <c:y val="-4.3655595355136783E-3"/>
                </c:manualLayout>
              </c:layout>
              <c:spPr>
                <a:noFill/>
                <a:ln>
                  <a:noFill/>
                </a:ln>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accent6"/>
                      </a:solidFill>
                      <a:latin typeface="+mn-lt"/>
                      <a:ea typeface="+mn-ea"/>
                      <a:cs typeface="+mn-cs"/>
                    </a:defRPr>
                  </a:pPr>
                  <a:endParaRPr lang="en-VN"/>
                </a:p>
              </c:txPr>
              <c:showLegendKey val="0"/>
              <c:showVal val="1"/>
              <c:showCatName val="0"/>
              <c:showSerName val="1"/>
              <c:showPercent val="0"/>
              <c:showBubbleSize val="0"/>
              <c:separator> </c:separator>
              <c:extLst>
                <c:ext xmlns:c15="http://schemas.microsoft.com/office/drawing/2012/chart" uri="{CE6537A1-D6FC-4f65-9D91-7224C49458BB}">
                  <c15:layout>
                    <c:manualLayout>
                      <c:w val="0.37843154727997319"/>
                      <c:h val="9.4812686059222676E-2"/>
                    </c:manualLayout>
                  </c15:layout>
                </c:ext>
                <c:ext xmlns:c16="http://schemas.microsoft.com/office/drawing/2014/chart" uri="{C3380CC4-5D6E-409C-BE32-E72D297353CC}">
                  <c16:uniqueId val="{00000009-45AE-2E43-AE82-B10068F7F23D}"/>
                </c:ext>
              </c:extLst>
            </c:dLbl>
            <c:dLbl>
              <c:idx val="1"/>
              <c:spPr>
                <a:noFill/>
                <a:ln>
                  <a:noFill/>
                </a:ln>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accent6"/>
                      </a:solidFill>
                      <a:latin typeface="+mn-lt"/>
                      <a:ea typeface="+mn-ea"/>
                      <a:cs typeface="+mn-cs"/>
                    </a:defRPr>
                  </a:pPr>
                  <a:endParaRPr lang="en-VN"/>
                </a:p>
              </c:txPr>
              <c:dLblPos val="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8-45AE-2E43-AE82-B10068F7F23D}"/>
                </c:ext>
              </c:extLst>
            </c:dLbl>
            <c:dLbl>
              <c:idx val="2"/>
              <c:spPr>
                <a:noFill/>
                <a:ln>
                  <a:noFill/>
                </a:ln>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accent6"/>
                      </a:solidFill>
                      <a:latin typeface="+mn-lt"/>
                      <a:ea typeface="+mn-ea"/>
                      <a:cs typeface="+mn-cs"/>
                    </a:defRPr>
                  </a:pPr>
                  <a:endParaRPr lang="en-VN"/>
                </a:p>
              </c:txPr>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A-45AE-2E43-AE82-B10068F7F23D}"/>
                </c:ext>
              </c:extLst>
            </c:dLbl>
            <c:spPr>
              <a:noFill/>
              <a:ln>
                <a:noFill/>
              </a:ln>
              <a:effectLst/>
            </c:spPr>
            <c:txPr>
              <a:bodyPr rot="0" spcFirstLastPara="1" vertOverflow="ellipsis" vert="horz" wrap="square" lIns="38100" tIns="19050" rIns="38100" bIns="19050" anchor="ctr" anchorCtr="1">
                <a:spAutoFit/>
              </a:bodyPr>
              <a:lstStyle/>
              <a:p>
                <a:pPr>
                  <a:defRPr sz="1000" b="0" i="0" u="none" strike="noStrike" kern="1200" baseline="0">
                    <a:solidFill>
                      <a:schemeClr val="tx1">
                        <a:lumMod val="75000"/>
                        <a:lumOff val="25000"/>
                      </a:schemeClr>
                    </a:solidFill>
                    <a:latin typeface="+mn-lt"/>
                    <a:ea typeface="+mn-ea"/>
                    <a:cs typeface="+mn-cs"/>
                  </a:defRPr>
                </a:pPr>
                <a:endParaRPr lang="en-VN"/>
              </a:p>
            </c:txPr>
            <c:showLegendKey val="0"/>
            <c:showVal val="0"/>
            <c:showCatName val="0"/>
            <c:showSerName val="0"/>
            <c:showPercent val="0"/>
            <c:showBubbleSize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FR!$J$100:$J$102</c:f>
              <c:numCache>
                <c:formatCode>General</c:formatCode>
                <c:ptCount val="3"/>
                <c:pt idx="0">
                  <c:v>2020</c:v>
                </c:pt>
                <c:pt idx="1">
                  <c:v>2021</c:v>
                </c:pt>
                <c:pt idx="2">
                  <c:v>2022</c:v>
                </c:pt>
              </c:numCache>
            </c:numRef>
          </c:cat>
          <c:val>
            <c:numRef>
              <c:f>FR!$M$100:$M$102</c:f>
              <c:numCache>
                <c:formatCode>0.00</c:formatCode>
                <c:ptCount val="3"/>
                <c:pt idx="0">
                  <c:v>0.68525222803262553</c:v>
                </c:pt>
                <c:pt idx="1">
                  <c:v>0.8397822846695937</c:v>
                </c:pt>
                <c:pt idx="2">
                  <c:v>0.83018078008022844</c:v>
                </c:pt>
              </c:numCache>
            </c:numRef>
          </c:val>
          <c:smooth val="0"/>
          <c:extLst>
            <c:ext xmlns:c16="http://schemas.microsoft.com/office/drawing/2014/chart" uri="{C3380CC4-5D6E-409C-BE32-E72D297353CC}">
              <c16:uniqueId val="{0000000B-45AE-2E43-AE82-B10068F7F23D}"/>
            </c:ext>
          </c:extLst>
        </c:ser>
        <c:dLbls>
          <c:showLegendKey val="0"/>
          <c:showVal val="0"/>
          <c:showCatName val="0"/>
          <c:showSerName val="0"/>
          <c:showPercent val="0"/>
          <c:showBubbleSize val="0"/>
        </c:dLbls>
        <c:marker val="1"/>
        <c:smooth val="0"/>
        <c:axId val="393425504"/>
        <c:axId val="352769584"/>
      </c:lineChart>
      <c:catAx>
        <c:axId val="39342550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000" b="0" i="0" u="none" strike="noStrike" kern="1200" baseline="0">
                <a:solidFill>
                  <a:schemeClr val="bg1">
                    <a:lumMod val="75000"/>
                  </a:schemeClr>
                </a:solidFill>
                <a:latin typeface="Arial" panose="020B0604020202020204" pitchFamily="34" charset="0"/>
                <a:ea typeface="+mn-ea"/>
                <a:cs typeface="Arial" panose="020B0604020202020204" pitchFamily="34" charset="0"/>
              </a:defRPr>
            </a:pPr>
            <a:endParaRPr lang="en-VN"/>
          </a:p>
        </c:txPr>
        <c:crossAx val="352769584"/>
        <c:crosses val="autoZero"/>
        <c:auto val="1"/>
        <c:lblAlgn val="ctr"/>
        <c:lblOffset val="100"/>
        <c:noMultiLvlLbl val="0"/>
      </c:catAx>
      <c:valAx>
        <c:axId val="352769584"/>
        <c:scaling>
          <c:orientation val="minMax"/>
        </c:scaling>
        <c:delete val="1"/>
        <c:axPos val="l"/>
        <c:numFmt formatCode="0.00" sourceLinked="1"/>
        <c:majorTickMark val="none"/>
        <c:minorTickMark val="none"/>
        <c:tickLblPos val="nextTo"/>
        <c:crossAx val="393425504"/>
        <c:crosses val="autoZero"/>
        <c:crossBetween val="midCat"/>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noFill/>
      <a:round/>
    </a:ln>
    <a:effectLst/>
  </c:spPr>
  <c:txPr>
    <a:bodyPr/>
    <a:lstStyle/>
    <a:p>
      <a:pPr>
        <a:defRPr/>
      </a:pPr>
      <a:endParaRPr lang="en-VN"/>
    </a:p>
  </c:txPr>
  <c:printSettings>
    <c:headerFooter/>
    <c:pageMargins b="0.75" l="0.7" r="0.7" t="0.75" header="0.3" footer="0.3"/>
    <c:pageSetup/>
  </c:printSettings>
  <c:userShapes r:id="rId3"/>
</c:chartSpace>
</file>

<file path=xl/charts/chart4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r>
              <a:rPr lang="en-US" b="1">
                <a:solidFill>
                  <a:schemeClr val="tx1">
                    <a:lumMod val="65000"/>
                    <a:lumOff val="35000"/>
                  </a:schemeClr>
                </a:solidFill>
              </a:rPr>
              <a:t>BETA: Relative volatility of HPG stock</a:t>
            </a:r>
          </a:p>
        </c:rich>
      </c:tx>
      <c:layout>
        <c:manualLayout>
          <c:xMode val="edge"/>
          <c:yMode val="edge"/>
          <c:x val="3.4483585602430575E-2"/>
          <c:y val="3.4958432496918428E-2"/>
        </c:manualLayout>
      </c:layout>
      <c:overlay val="0"/>
      <c:spPr>
        <a:noFill/>
        <a:ln>
          <a:noFill/>
        </a:ln>
        <a:effectLst/>
      </c:spPr>
      <c:txPr>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endParaRPr lang="en-VN"/>
        </a:p>
      </c:txPr>
    </c:title>
    <c:autoTitleDeleted val="0"/>
    <c:plotArea>
      <c:layout>
        <c:manualLayout>
          <c:layoutTarget val="inner"/>
          <c:xMode val="edge"/>
          <c:yMode val="edge"/>
          <c:x val="9.0023401336763717E-2"/>
          <c:y val="0.13953099699441349"/>
          <c:w val="0.86241659016387973"/>
          <c:h val="0.73967350926945752"/>
        </c:manualLayout>
      </c:layout>
      <c:lineChart>
        <c:grouping val="standard"/>
        <c:varyColors val="0"/>
        <c:ser>
          <c:idx val="1"/>
          <c:order val="0"/>
          <c:tx>
            <c:strRef>
              <c:f>'Beta Coefficient'!$O$2</c:f>
              <c:strCache>
                <c:ptCount val="1"/>
                <c:pt idx="0">
                  <c:v>rHSG</c:v>
                </c:pt>
              </c:strCache>
            </c:strRef>
          </c:tx>
          <c:spPr>
            <a:ln w="28575" cap="rnd">
              <a:solidFill>
                <a:schemeClr val="accent1">
                  <a:lumMod val="40000"/>
                  <a:lumOff val="60000"/>
                </a:schemeClr>
              </a:solidFill>
              <a:round/>
            </a:ln>
            <a:effectLst/>
          </c:spPr>
          <c:marker>
            <c:symbol val="circle"/>
            <c:size val="5"/>
            <c:spPr>
              <a:solidFill>
                <a:schemeClr val="accent1">
                  <a:lumMod val="40000"/>
                  <a:lumOff val="60000"/>
                </a:schemeClr>
              </a:solidFill>
              <a:ln w="9525">
                <a:solidFill>
                  <a:schemeClr val="accent1">
                    <a:lumMod val="20000"/>
                    <a:lumOff val="80000"/>
                  </a:schemeClr>
                </a:solidFill>
              </a:ln>
              <a:effectLst/>
            </c:spPr>
          </c:marker>
          <c:dLbls>
            <c:dLbl>
              <c:idx val="0"/>
              <c:layout>
                <c:manualLayout>
                  <c:x val="-0.14002056708409216"/>
                  <c:y val="-6.9448437230487303E-3"/>
                </c:manualLayout>
              </c:layout>
              <c:dLblPos val="r"/>
              <c:showLegendKey val="0"/>
              <c:showVal val="1"/>
              <c:showCatName val="0"/>
              <c:showSerName val="1"/>
              <c:showPercent val="0"/>
              <c:showBubbleSize val="0"/>
              <c:separator> </c:separator>
              <c:extLst>
                <c:ext xmlns:c15="http://schemas.microsoft.com/office/drawing/2012/chart" uri="{CE6537A1-D6FC-4f65-9D91-7224C49458BB}"/>
                <c:ext xmlns:c16="http://schemas.microsoft.com/office/drawing/2014/chart" uri="{C3380CC4-5D6E-409C-BE32-E72D297353CC}">
                  <c16:uniqueId val="{00000000-3DA5-9F49-8FB5-F55490CE79E0}"/>
                </c:ext>
              </c:extLst>
            </c:dLbl>
            <c:dLbl>
              <c:idx val="2"/>
              <c:layout>
                <c:manualLayout>
                  <c:x val="8.2315474793684688E-4"/>
                  <c:y val="4.9606026593204955E-3"/>
                </c:manualLayout>
              </c:layout>
              <c:dLblPos val="r"/>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2-3DA5-9F49-8FB5-F55490CE79E0}"/>
                </c:ext>
              </c:extLst>
            </c:dLbl>
            <c:spPr>
              <a:noFill/>
              <a:ln>
                <a:noFill/>
              </a:ln>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accent1">
                        <a:lumMod val="40000"/>
                        <a:lumOff val="60000"/>
                      </a:schemeClr>
                    </a:solidFill>
                    <a:latin typeface="+mn-lt"/>
                    <a:ea typeface="+mn-ea"/>
                    <a:cs typeface="+mn-cs"/>
                  </a:defRPr>
                </a:pPr>
                <a:endParaRPr lang="en-VN"/>
              </a:p>
            </c:txPr>
            <c:dLblPos val="t"/>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noFill/>
                      <a:round/>
                    </a:ln>
                    <a:effectLst/>
                  </c:spPr>
                </c15:leaderLines>
              </c:ext>
            </c:extLst>
          </c:dLbls>
          <c:cat>
            <c:numRef>
              <c:f>'Beta Coefficient'!$M$3:$M$5</c:f>
              <c:numCache>
                <c:formatCode>General</c:formatCode>
                <c:ptCount val="3"/>
                <c:pt idx="0">
                  <c:v>2020</c:v>
                </c:pt>
                <c:pt idx="1">
                  <c:v>2021</c:v>
                </c:pt>
                <c:pt idx="2">
                  <c:v>2022</c:v>
                </c:pt>
              </c:numCache>
            </c:numRef>
          </c:cat>
          <c:val>
            <c:numRef>
              <c:f>'Beta Coefficient'!$O$3:$O$5</c:f>
              <c:numCache>
                <c:formatCode>0.0%</c:formatCode>
                <c:ptCount val="3"/>
                <c:pt idx="0">
                  <c:v>0.1307451738536935</c:v>
                </c:pt>
                <c:pt idx="1">
                  <c:v>6.0999999999999999E-2</c:v>
                </c:pt>
                <c:pt idx="2">
                  <c:v>-6.5000000000000002E-2</c:v>
                </c:pt>
              </c:numCache>
            </c:numRef>
          </c:val>
          <c:smooth val="0"/>
          <c:extLst>
            <c:ext xmlns:c16="http://schemas.microsoft.com/office/drawing/2014/chart" uri="{C3380CC4-5D6E-409C-BE32-E72D297353CC}">
              <c16:uniqueId val="{00000001-7B7E-464F-978B-BC1896C2B085}"/>
            </c:ext>
          </c:extLst>
        </c:ser>
        <c:ser>
          <c:idx val="2"/>
          <c:order val="1"/>
          <c:tx>
            <c:strRef>
              <c:f>'Beta Coefficient'!$P$2</c:f>
              <c:strCache>
                <c:ptCount val="1"/>
                <c:pt idx="0">
                  <c:v>rM</c:v>
                </c:pt>
              </c:strCache>
            </c:strRef>
          </c:tx>
          <c:spPr>
            <a:ln w="28575" cap="rnd">
              <a:solidFill>
                <a:schemeClr val="accent3"/>
              </a:solidFill>
              <a:round/>
            </a:ln>
            <a:effectLst/>
          </c:spPr>
          <c:marker>
            <c:symbol val="circle"/>
            <c:size val="5"/>
            <c:spPr>
              <a:solidFill>
                <a:schemeClr val="accent3"/>
              </a:solidFill>
              <a:ln w="9525">
                <a:solidFill>
                  <a:schemeClr val="accent3"/>
                </a:solidFill>
              </a:ln>
              <a:effectLst/>
            </c:spPr>
          </c:marker>
          <c:dLbls>
            <c:dLbl>
              <c:idx val="0"/>
              <c:layout>
                <c:manualLayout>
                  <c:x val="-0.10243606961579385"/>
                  <c:y val="-3.2838408407433227E-3"/>
                </c:manualLayout>
              </c:layout>
              <c:dLblPos val="r"/>
              <c:showLegendKey val="0"/>
              <c:showVal val="1"/>
              <c:showCatName val="0"/>
              <c:showSerName val="1"/>
              <c:showPercent val="0"/>
              <c:showBubbleSize val="0"/>
              <c:separator> </c:separator>
              <c:extLst>
                <c:ext xmlns:c15="http://schemas.microsoft.com/office/drawing/2012/chart" uri="{CE6537A1-D6FC-4f65-9D91-7224C49458BB}"/>
                <c:ext xmlns:c16="http://schemas.microsoft.com/office/drawing/2014/chart" uri="{C3380CC4-5D6E-409C-BE32-E72D297353CC}">
                  <c16:uniqueId val="{00000005-3DA5-9F49-8FB5-F55490CE79E0}"/>
                </c:ext>
              </c:extLst>
            </c:dLbl>
            <c:dLbl>
              <c:idx val="2"/>
              <c:delete val="1"/>
              <c:extLst>
                <c:ext xmlns:c15="http://schemas.microsoft.com/office/drawing/2012/chart" uri="{CE6537A1-D6FC-4f65-9D91-7224C49458BB}"/>
                <c:ext xmlns:c16="http://schemas.microsoft.com/office/drawing/2014/chart" uri="{C3380CC4-5D6E-409C-BE32-E72D297353CC}">
                  <c16:uniqueId val="{00000004-3DA5-9F49-8FB5-F55490CE79E0}"/>
                </c:ext>
              </c:extLst>
            </c:dLbl>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accent3"/>
                    </a:solidFill>
                    <a:latin typeface="+mn-lt"/>
                    <a:ea typeface="+mn-ea"/>
                    <a:cs typeface="+mn-cs"/>
                  </a:defRPr>
                </a:pPr>
                <a:endParaRPr lang="en-VN"/>
              </a:p>
            </c:txPr>
            <c:dLblPos val="b"/>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noFill/>
                      <a:round/>
                    </a:ln>
                    <a:effectLst/>
                  </c:spPr>
                </c15:leaderLines>
              </c:ext>
            </c:extLst>
          </c:dLbls>
          <c:cat>
            <c:numRef>
              <c:f>'Beta Coefficient'!$M$3:$M$5</c:f>
              <c:numCache>
                <c:formatCode>General</c:formatCode>
                <c:ptCount val="3"/>
                <c:pt idx="0">
                  <c:v>2020</c:v>
                </c:pt>
                <c:pt idx="1">
                  <c:v>2021</c:v>
                </c:pt>
                <c:pt idx="2">
                  <c:v>2022</c:v>
                </c:pt>
              </c:numCache>
            </c:numRef>
          </c:cat>
          <c:val>
            <c:numRef>
              <c:f>'Beta Coefficient'!$P$3:$P$5</c:f>
              <c:numCache>
                <c:formatCode>0.0%</c:formatCode>
                <c:ptCount val="3"/>
                <c:pt idx="0">
                  <c:v>1.7683708189974806E-2</c:v>
                </c:pt>
                <c:pt idx="1">
                  <c:v>-1.4696731032490598E-2</c:v>
                </c:pt>
                <c:pt idx="2">
                  <c:v>-3.1199644146571393E-2</c:v>
                </c:pt>
              </c:numCache>
            </c:numRef>
          </c:val>
          <c:smooth val="0"/>
          <c:extLst>
            <c:ext xmlns:c16="http://schemas.microsoft.com/office/drawing/2014/chart" uri="{C3380CC4-5D6E-409C-BE32-E72D297353CC}">
              <c16:uniqueId val="{00000002-7B7E-464F-978B-BC1896C2B085}"/>
            </c:ext>
          </c:extLst>
        </c:ser>
        <c:ser>
          <c:idx val="0"/>
          <c:order val="2"/>
          <c:tx>
            <c:strRef>
              <c:f>'Beta Coefficient'!$N$2</c:f>
              <c:strCache>
                <c:ptCount val="1"/>
                <c:pt idx="0">
                  <c:v>rHPG</c:v>
                </c:pt>
              </c:strCache>
            </c:strRef>
          </c:tx>
          <c:spPr>
            <a:ln w="28575" cap="rnd">
              <a:solidFill>
                <a:schemeClr val="accent1"/>
              </a:solidFill>
              <a:round/>
            </a:ln>
            <a:effectLst/>
          </c:spPr>
          <c:marker>
            <c:symbol val="circle"/>
            <c:size val="5"/>
            <c:spPr>
              <a:solidFill>
                <a:schemeClr val="accent1"/>
              </a:solidFill>
              <a:ln w="9525">
                <a:solidFill>
                  <a:schemeClr val="accent1"/>
                </a:solidFill>
              </a:ln>
              <a:effectLst/>
            </c:spPr>
          </c:marker>
          <c:dLbls>
            <c:dLbl>
              <c:idx val="0"/>
              <c:layout>
                <c:manualLayout>
                  <c:x val="-0.1329489194768165"/>
                  <c:y val="-4.9606026593204955E-3"/>
                </c:manualLayout>
              </c:layout>
              <c:tx>
                <c:rich>
                  <a:bodyPr/>
                  <a:lstStyle/>
                  <a:p>
                    <a:fld id="{68734A9B-D646-7841-A7E1-0BB77B75286A}" type="SERIESNAME">
                      <a:rPr lang="en-US"/>
                      <a:pPr/>
                      <a:t>[SERIES NAME]</a:t>
                    </a:fld>
                    <a:r>
                      <a:rPr lang="en-US" baseline="0"/>
                      <a:t> </a:t>
                    </a:r>
                    <a:fld id="{8955D782-1220-A446-92B0-CA788E9AA4A0}" type="VALUE">
                      <a:rPr lang="en-US" baseline="0"/>
                      <a:pPr/>
                      <a:t>[VALUE]</a:t>
                    </a:fld>
                    <a:endParaRPr lang="en-US" baseline="0"/>
                  </a:p>
                </c:rich>
              </c:tx>
              <c:dLblPos val="r"/>
              <c:showLegendKey val="0"/>
              <c:showVal val="1"/>
              <c:showCatName val="0"/>
              <c:showSerName val="1"/>
              <c:showPercent val="0"/>
              <c:showBubbleSize val="0"/>
              <c:extLst>
                <c:ext xmlns:c15="http://schemas.microsoft.com/office/drawing/2012/chart" uri="{CE6537A1-D6FC-4f65-9D91-7224C49458BB}">
                  <c15:dlblFieldTable/>
                  <c15:showDataLabelsRange val="0"/>
                </c:ext>
                <c:ext xmlns:c16="http://schemas.microsoft.com/office/drawing/2014/chart" uri="{C3380CC4-5D6E-409C-BE32-E72D297353CC}">
                  <c16:uniqueId val="{00000003-3DA5-9F49-8FB5-F55490CE79E0}"/>
                </c:ext>
              </c:extLst>
            </c:dLbl>
            <c:dLbl>
              <c:idx val="2"/>
              <c:layout>
                <c:manualLayout>
                  <c:x val="-1.0476514973741687E-3"/>
                  <c:y val="2.9763615955922976E-3"/>
                </c:manualLayout>
              </c:layout>
              <c:dLblPos val="r"/>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1-3DA5-9F49-8FB5-F55490CE79E0}"/>
                </c:ext>
              </c:extLst>
            </c:dLbl>
            <c:spPr>
              <a:noFill/>
              <a:ln>
                <a:noFill/>
              </a:ln>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accent1">
                        <a:lumMod val="75000"/>
                      </a:schemeClr>
                    </a:solidFill>
                    <a:latin typeface="+mn-lt"/>
                    <a:ea typeface="+mn-ea"/>
                    <a:cs typeface="+mn-cs"/>
                  </a:defRPr>
                </a:pPr>
                <a:endParaRPr lang="en-VN"/>
              </a:p>
            </c:txPr>
            <c:dLblPos val="b"/>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noFill/>
                      <a:round/>
                    </a:ln>
                    <a:effectLst/>
                  </c:spPr>
                </c15:leaderLines>
              </c:ext>
            </c:extLst>
          </c:dLbls>
          <c:cat>
            <c:numRef>
              <c:f>'Beta Coefficient'!$M$3:$M$5</c:f>
              <c:numCache>
                <c:formatCode>General</c:formatCode>
                <c:ptCount val="3"/>
                <c:pt idx="0">
                  <c:v>2020</c:v>
                </c:pt>
                <c:pt idx="1">
                  <c:v>2021</c:v>
                </c:pt>
                <c:pt idx="2">
                  <c:v>2022</c:v>
                </c:pt>
              </c:numCache>
            </c:numRef>
          </c:cat>
          <c:val>
            <c:numRef>
              <c:f>'Beta Coefficient'!$N$3:$N$5</c:f>
              <c:numCache>
                <c:formatCode>0.0%</c:formatCode>
                <c:ptCount val="3"/>
                <c:pt idx="0">
                  <c:v>7.6292638767033863E-2</c:v>
                </c:pt>
                <c:pt idx="1">
                  <c:v>4.1992072205236035E-2</c:v>
                </c:pt>
                <c:pt idx="2">
                  <c:v>-3.1199644146571393E-2</c:v>
                </c:pt>
              </c:numCache>
            </c:numRef>
          </c:val>
          <c:smooth val="0"/>
          <c:extLst>
            <c:ext xmlns:c16="http://schemas.microsoft.com/office/drawing/2014/chart" uri="{C3380CC4-5D6E-409C-BE32-E72D297353CC}">
              <c16:uniqueId val="{00000000-7B7E-464F-978B-BC1896C2B085}"/>
            </c:ext>
          </c:extLst>
        </c:ser>
        <c:dLbls>
          <c:showLegendKey val="0"/>
          <c:showVal val="0"/>
          <c:showCatName val="0"/>
          <c:showSerName val="0"/>
          <c:showPercent val="0"/>
          <c:showBubbleSize val="0"/>
        </c:dLbls>
        <c:marker val="1"/>
        <c:smooth val="0"/>
        <c:axId val="295228512"/>
        <c:axId val="294731328"/>
      </c:lineChart>
      <c:catAx>
        <c:axId val="295228512"/>
        <c:scaling>
          <c:orientation val="minMax"/>
        </c:scaling>
        <c:delete val="0"/>
        <c:axPos val="b"/>
        <c:numFmt formatCode="General" sourceLinked="1"/>
        <c:majorTickMark val="none"/>
        <c:minorTickMark val="none"/>
        <c:tickLblPos val="low"/>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000" b="0" i="0" u="none" strike="noStrike" kern="1200" baseline="0">
                <a:solidFill>
                  <a:schemeClr val="bg2">
                    <a:lumMod val="75000"/>
                  </a:schemeClr>
                </a:solidFill>
                <a:latin typeface="+mn-lt"/>
                <a:ea typeface="+mn-ea"/>
                <a:cs typeface="+mn-cs"/>
              </a:defRPr>
            </a:pPr>
            <a:endParaRPr lang="en-VN"/>
          </a:p>
        </c:txPr>
        <c:crossAx val="294731328"/>
        <c:crosses val="autoZero"/>
        <c:auto val="1"/>
        <c:lblAlgn val="ctr"/>
        <c:lblOffset val="100"/>
        <c:noMultiLvlLbl val="0"/>
      </c:catAx>
      <c:valAx>
        <c:axId val="294731328"/>
        <c:scaling>
          <c:orientation val="minMax"/>
        </c:scaling>
        <c:delete val="0"/>
        <c:axPos val="l"/>
        <c:numFmt formatCode="0%" sourceLinked="0"/>
        <c:majorTickMark val="in"/>
        <c:minorTickMark val="none"/>
        <c:tickLblPos val="nextTo"/>
        <c:spPr>
          <a:noFill/>
          <a:ln>
            <a:solidFill>
              <a:schemeClr val="bg2">
                <a:lumMod val="90000"/>
              </a:schemeClr>
            </a:solidFill>
          </a:ln>
          <a:effectLst/>
        </c:spPr>
        <c:txPr>
          <a:bodyPr rot="-60000000" spcFirstLastPara="1" vertOverflow="ellipsis" vert="horz" wrap="square" anchor="ctr" anchorCtr="1"/>
          <a:lstStyle/>
          <a:p>
            <a:pPr>
              <a:defRPr sz="1000" b="0" i="0" u="none" strike="noStrike" kern="1200" baseline="0">
                <a:solidFill>
                  <a:schemeClr val="bg2">
                    <a:lumMod val="75000"/>
                  </a:schemeClr>
                </a:solidFill>
                <a:latin typeface="+mn-lt"/>
                <a:ea typeface="+mn-ea"/>
                <a:cs typeface="+mn-cs"/>
              </a:defRPr>
            </a:pPr>
            <a:endParaRPr lang="en-VN"/>
          </a:p>
        </c:txPr>
        <c:crossAx val="295228512"/>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noFill/>
      <a:round/>
    </a:ln>
    <a:effectLst/>
  </c:spPr>
  <c:txPr>
    <a:bodyPr/>
    <a:lstStyle/>
    <a:p>
      <a:pPr>
        <a:defRPr/>
      </a:pPr>
      <a:endParaRPr lang="en-VN"/>
    </a:p>
  </c:txPr>
  <c:printSettings>
    <c:headerFooter/>
    <c:pageMargins b="0.75" l="0.7" r="0.7" t="0.75" header="0.3" footer="0.3"/>
    <c:pageSetup/>
  </c:printSettings>
</c:chartSpace>
</file>

<file path=xl/charts/chart4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r>
              <a:rPr lang="en-US" b="1"/>
              <a:t>Beta Coefficient</a:t>
            </a:r>
          </a:p>
        </c:rich>
      </c:tx>
      <c:layout>
        <c:manualLayout>
          <c:xMode val="edge"/>
          <c:yMode val="edge"/>
          <c:x val="4.6679027384579977E-2"/>
          <c:y val="3.5640844126732671E-2"/>
        </c:manualLayout>
      </c:layout>
      <c:overlay val="0"/>
      <c:spPr>
        <a:noFill/>
        <a:ln>
          <a:noFill/>
        </a:ln>
        <a:effectLst/>
      </c:spPr>
      <c:txPr>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endParaRPr lang="en-VN"/>
        </a:p>
      </c:txPr>
    </c:title>
    <c:autoTitleDeleted val="0"/>
    <c:plotArea>
      <c:layout>
        <c:manualLayout>
          <c:layoutTarget val="inner"/>
          <c:xMode val="edge"/>
          <c:yMode val="edge"/>
          <c:x val="8.3731096444520092E-2"/>
          <c:y val="0.1626158436054117"/>
          <c:w val="0.86449233355998978"/>
          <c:h val="0.63944463898802328"/>
        </c:manualLayout>
      </c:layout>
      <c:lineChart>
        <c:grouping val="standard"/>
        <c:varyColors val="0"/>
        <c:ser>
          <c:idx val="4"/>
          <c:order val="0"/>
          <c:tx>
            <c:strRef>
              <c:f>'Beta Coefficient'!$Q$2</c:f>
              <c:strCache>
                <c:ptCount val="1"/>
                <c:pt idx="0">
                  <c:v>Beta</c:v>
                </c:pt>
              </c:strCache>
            </c:strRef>
          </c:tx>
          <c:spPr>
            <a:ln w="28575" cap="rnd">
              <a:solidFill>
                <a:schemeClr val="accent1">
                  <a:lumMod val="50000"/>
                </a:schemeClr>
              </a:solidFill>
              <a:round/>
            </a:ln>
            <a:effectLst/>
          </c:spPr>
          <c:marker>
            <c:symbol val="circle"/>
            <c:size val="5"/>
            <c:spPr>
              <a:solidFill>
                <a:schemeClr val="accent1">
                  <a:lumMod val="50000"/>
                </a:schemeClr>
              </a:solidFill>
              <a:ln w="9525">
                <a:solidFill>
                  <a:schemeClr val="accent1">
                    <a:lumMod val="50000"/>
                  </a:schemeClr>
                </a:solidFill>
              </a:ln>
              <a:effectLst/>
            </c:spPr>
          </c:marker>
          <c:dLbls>
            <c:dLbl>
              <c:idx val="2"/>
              <c:layout>
                <c:manualLayout>
                  <c:x val="3.186603706174252E-3"/>
                  <c:y val="-1.0098178505215563E-3"/>
                </c:manualLayout>
              </c:layout>
              <c:tx>
                <c:rich>
                  <a:bodyPr/>
                  <a:lstStyle/>
                  <a:p>
                    <a:fld id="{D5A82729-E0BB-AE43-9F91-87408C90B08B}" type="VALUE">
                      <a:rPr lang="en-US" baseline="0"/>
                      <a:pPr/>
                      <a:t>[VALUE]</a:t>
                    </a:fld>
                    <a:r>
                      <a:rPr lang="en-US" baseline="0"/>
                      <a:t>  Beta</a:t>
                    </a:r>
                  </a:p>
                </c:rich>
              </c:tx>
              <c:dLblPos val="r"/>
              <c:showLegendKey val="0"/>
              <c:showVal val="1"/>
              <c:showCatName val="0"/>
              <c:showSerName val="1"/>
              <c:showPercent val="0"/>
              <c:showBubbleSize val="0"/>
              <c:extLst>
                <c:ext xmlns:c15="http://schemas.microsoft.com/office/drawing/2012/chart" uri="{CE6537A1-D6FC-4f65-9D91-7224C49458BB}">
                  <c15:dlblFieldTable/>
                  <c15:showDataLabelsRange val="0"/>
                </c:ext>
                <c:ext xmlns:c16="http://schemas.microsoft.com/office/drawing/2014/chart" uri="{C3380CC4-5D6E-409C-BE32-E72D297353CC}">
                  <c16:uniqueId val="{00000008-BC1F-3E43-A7AB-9608922E4836}"/>
                </c:ext>
              </c:extLst>
            </c:dLbl>
            <c:spPr>
              <a:noFill/>
              <a:ln>
                <a:noFill/>
              </a:ln>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accent1">
                        <a:lumMod val="50000"/>
                      </a:schemeClr>
                    </a:solidFill>
                    <a:latin typeface="+mn-lt"/>
                    <a:ea typeface="+mn-ea"/>
                    <a:cs typeface="+mn-cs"/>
                  </a:defRPr>
                </a:pPr>
                <a:endParaRPr lang="en-VN"/>
              </a:p>
            </c:txPr>
            <c:dLblPos val="b"/>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noFill/>
                      <a:round/>
                    </a:ln>
                    <a:effectLst/>
                  </c:spPr>
                </c15:leaderLines>
              </c:ext>
            </c:extLst>
          </c:dLbls>
          <c:cat>
            <c:numRef>
              <c:f>'Beta Coefficient'!$M$3:$M$5</c:f>
              <c:numCache>
                <c:formatCode>General</c:formatCode>
                <c:ptCount val="3"/>
                <c:pt idx="0">
                  <c:v>2020</c:v>
                </c:pt>
                <c:pt idx="1">
                  <c:v>2021</c:v>
                </c:pt>
                <c:pt idx="2">
                  <c:v>2022</c:v>
                </c:pt>
              </c:numCache>
            </c:numRef>
          </c:cat>
          <c:val>
            <c:numRef>
              <c:f>'Beta Coefficient'!$Q$3:$Q$5</c:f>
              <c:numCache>
                <c:formatCode>#,##0.00</c:formatCode>
                <c:ptCount val="3"/>
                <c:pt idx="0">
                  <c:v>0.71054698722781462</c:v>
                </c:pt>
                <c:pt idx="1">
                  <c:v>0.24577972142388446</c:v>
                </c:pt>
                <c:pt idx="2">
                  <c:v>0.29476733231318702</c:v>
                </c:pt>
              </c:numCache>
            </c:numRef>
          </c:val>
          <c:smooth val="0"/>
          <c:extLst>
            <c:ext xmlns:c16="http://schemas.microsoft.com/office/drawing/2014/chart" uri="{C3380CC4-5D6E-409C-BE32-E72D297353CC}">
              <c16:uniqueId val="{00000007-BC1F-3E43-A7AB-9608922E4836}"/>
            </c:ext>
          </c:extLst>
        </c:ser>
        <c:dLbls>
          <c:showLegendKey val="0"/>
          <c:showVal val="0"/>
          <c:showCatName val="0"/>
          <c:showSerName val="0"/>
          <c:showPercent val="0"/>
          <c:showBubbleSize val="0"/>
        </c:dLbls>
        <c:marker val="1"/>
        <c:smooth val="0"/>
        <c:axId val="1153766624"/>
        <c:axId val="187223824"/>
      </c:lineChart>
      <c:catAx>
        <c:axId val="115376662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000" b="0" i="0" u="none" strike="noStrike" kern="1200" baseline="0">
                <a:solidFill>
                  <a:schemeClr val="bg2">
                    <a:lumMod val="75000"/>
                  </a:schemeClr>
                </a:solidFill>
                <a:latin typeface="+mn-lt"/>
                <a:ea typeface="+mn-ea"/>
                <a:cs typeface="+mn-cs"/>
              </a:defRPr>
            </a:pPr>
            <a:endParaRPr lang="en-VN"/>
          </a:p>
        </c:txPr>
        <c:crossAx val="187223824"/>
        <c:crosses val="autoZero"/>
        <c:auto val="1"/>
        <c:lblAlgn val="ctr"/>
        <c:lblOffset val="100"/>
        <c:noMultiLvlLbl val="0"/>
      </c:catAx>
      <c:valAx>
        <c:axId val="187223824"/>
        <c:scaling>
          <c:orientation val="minMax"/>
        </c:scaling>
        <c:delete val="0"/>
        <c:axPos val="l"/>
        <c:numFmt formatCode="#,##0.0" sourceLinked="0"/>
        <c:majorTickMark val="in"/>
        <c:minorTickMark val="none"/>
        <c:tickLblPos val="nextTo"/>
        <c:spPr>
          <a:noFill/>
          <a:ln>
            <a:solidFill>
              <a:schemeClr val="bg2">
                <a:lumMod val="75000"/>
              </a:schemeClr>
            </a:solidFill>
          </a:ln>
          <a:effectLst/>
        </c:spPr>
        <c:txPr>
          <a:bodyPr rot="-60000000" spcFirstLastPara="1" vertOverflow="ellipsis" vert="horz" wrap="square" anchor="ctr" anchorCtr="1"/>
          <a:lstStyle/>
          <a:p>
            <a:pPr>
              <a:defRPr sz="900" b="0" i="0" u="none" strike="noStrike" kern="1200" baseline="0">
                <a:solidFill>
                  <a:schemeClr val="bg2">
                    <a:lumMod val="75000"/>
                  </a:schemeClr>
                </a:solidFill>
                <a:latin typeface="+mn-lt"/>
                <a:ea typeface="+mn-ea"/>
                <a:cs typeface="+mn-cs"/>
              </a:defRPr>
            </a:pPr>
            <a:endParaRPr lang="en-VN"/>
          </a:p>
        </c:txPr>
        <c:crossAx val="1153766624"/>
        <c:crosses val="autoZero"/>
        <c:crossBetween val="between"/>
        <c:majorUnit val="0.2"/>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noFill/>
      <a:round/>
    </a:ln>
    <a:effectLst/>
  </c:spPr>
  <c:txPr>
    <a:bodyPr/>
    <a:lstStyle/>
    <a:p>
      <a:pPr>
        <a:defRPr/>
      </a:pPr>
      <a:endParaRPr lang="en-VN"/>
    </a:p>
  </c:txPr>
  <c:printSettings>
    <c:headerFooter/>
    <c:pageMargins b="0.75" l="0.7" r="0.7" t="0.75" header="0.3" footer="0.3"/>
    <c:pageSetup/>
  </c:printSettings>
</c:chartSpace>
</file>

<file path=xl/charts/chart4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0.14458589763528776"/>
          <c:y val="0.48556577055728634"/>
          <c:w val="0.73701207470924102"/>
          <c:h val="0.27481159238628811"/>
        </c:manualLayout>
      </c:layout>
      <c:lineChart>
        <c:grouping val="standard"/>
        <c:varyColors val="0"/>
        <c:ser>
          <c:idx val="1"/>
          <c:order val="0"/>
          <c:tx>
            <c:strRef>
              <c:f>'Income Statement'!$AK$9</c:f>
              <c:strCache>
                <c:ptCount val="1"/>
                <c:pt idx="0">
                  <c:v>EBITDA</c:v>
                </c:pt>
              </c:strCache>
            </c:strRef>
          </c:tx>
          <c:spPr>
            <a:ln w="28575" cap="rnd">
              <a:solidFill>
                <a:schemeClr val="accent1">
                  <a:lumMod val="75000"/>
                </a:schemeClr>
              </a:solidFill>
              <a:round/>
            </a:ln>
            <a:effectLst/>
          </c:spPr>
          <c:marker>
            <c:symbol val="none"/>
          </c:marker>
          <c:dPt>
            <c:idx val="4"/>
            <c:marker>
              <c:symbol val="circle"/>
              <c:size val="8"/>
              <c:spPr>
                <a:solidFill>
                  <a:schemeClr val="accent1">
                    <a:lumMod val="75000"/>
                  </a:schemeClr>
                </a:solidFill>
                <a:ln w="9525">
                  <a:solidFill>
                    <a:schemeClr val="accent1">
                      <a:lumMod val="75000"/>
                    </a:schemeClr>
                  </a:solidFill>
                </a:ln>
                <a:effectLst/>
              </c:spPr>
            </c:marker>
            <c:bubble3D val="0"/>
            <c:extLst>
              <c:ext xmlns:c16="http://schemas.microsoft.com/office/drawing/2014/chart" uri="{C3380CC4-5D6E-409C-BE32-E72D297353CC}">
                <c16:uniqueId val="{00000003-6AB2-5545-BCE1-4CA381D7CC95}"/>
              </c:ext>
            </c:extLst>
          </c:dPt>
          <c:dLbls>
            <c:dLbl>
              <c:idx val="4"/>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3-6AB2-5545-BCE1-4CA381D7CC95}"/>
                </c:ext>
              </c:extLst>
            </c:dLbl>
            <c:spPr>
              <a:noFill/>
              <a:ln>
                <a:noFill/>
              </a:ln>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accent1">
                        <a:lumMod val="75000"/>
                      </a:schemeClr>
                    </a:solidFill>
                    <a:latin typeface="Arial" panose="020B0604020202020204" pitchFamily="34" charset="0"/>
                    <a:ea typeface="+mn-ea"/>
                    <a:cs typeface="Arial" panose="020B0604020202020204" pitchFamily="34" charset="0"/>
                  </a:defRPr>
                </a:pPr>
                <a:endParaRPr lang="en-VN"/>
              </a:p>
            </c:txPr>
            <c:showLegendKey val="0"/>
            <c:showVal val="0"/>
            <c:showCatName val="0"/>
            <c:showSerName val="0"/>
            <c:showPercent val="0"/>
            <c:showBubbleSize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'Income Statement'!$AJ$10:$AJ$14</c:f>
              <c:numCache>
                <c:formatCode>General</c:formatCode>
                <c:ptCount val="5"/>
                <c:pt idx="0">
                  <c:v>2018</c:v>
                </c:pt>
                <c:pt idx="1">
                  <c:v>2019</c:v>
                </c:pt>
                <c:pt idx="2">
                  <c:v>2020</c:v>
                </c:pt>
                <c:pt idx="3">
                  <c:v>2021</c:v>
                </c:pt>
                <c:pt idx="4">
                  <c:v>2022</c:v>
                </c:pt>
              </c:numCache>
            </c:numRef>
          </c:cat>
          <c:val>
            <c:numRef>
              <c:f>'Income Statement'!$AK$10:$AK$14</c:f>
              <c:numCache>
                <c:formatCode>General</c:formatCode>
                <c:ptCount val="5"/>
                <c:pt idx="0">
                  <c:v>11.7</c:v>
                </c:pt>
                <c:pt idx="1">
                  <c:v>11.2</c:v>
                </c:pt>
                <c:pt idx="2">
                  <c:v>18.899999999999999</c:v>
                </c:pt>
                <c:pt idx="3">
                  <c:v>41.1</c:v>
                </c:pt>
                <c:pt idx="4">
                  <c:v>16.8</c:v>
                </c:pt>
              </c:numCache>
            </c:numRef>
          </c:val>
          <c:smooth val="0"/>
          <c:extLst>
            <c:ext xmlns:c16="http://schemas.microsoft.com/office/drawing/2014/chart" uri="{C3380CC4-5D6E-409C-BE32-E72D297353CC}">
              <c16:uniqueId val="{00000001-6AB2-5545-BCE1-4CA381D7CC95}"/>
            </c:ext>
          </c:extLst>
        </c:ser>
        <c:dLbls>
          <c:showLegendKey val="0"/>
          <c:showVal val="0"/>
          <c:showCatName val="0"/>
          <c:showSerName val="0"/>
          <c:showPercent val="0"/>
          <c:showBubbleSize val="0"/>
        </c:dLbls>
        <c:smooth val="0"/>
        <c:axId val="1134265503"/>
        <c:axId val="1134267839"/>
      </c:lineChart>
      <c:catAx>
        <c:axId val="1134265503"/>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800" b="0" i="0" u="none" strike="noStrike" kern="1200" baseline="0">
                <a:solidFill>
                  <a:schemeClr val="bg2">
                    <a:lumMod val="75000"/>
                  </a:schemeClr>
                </a:solidFill>
                <a:latin typeface="Arial" panose="020B0604020202020204" pitchFamily="34" charset="0"/>
                <a:ea typeface="+mn-ea"/>
                <a:cs typeface="Arial" panose="020B0604020202020204" pitchFamily="34" charset="0"/>
              </a:defRPr>
            </a:pPr>
            <a:endParaRPr lang="en-VN"/>
          </a:p>
        </c:txPr>
        <c:crossAx val="1134267839"/>
        <c:crosses val="autoZero"/>
        <c:auto val="1"/>
        <c:lblAlgn val="ctr"/>
        <c:lblOffset val="100"/>
        <c:noMultiLvlLbl val="0"/>
      </c:catAx>
      <c:valAx>
        <c:axId val="1134267839"/>
        <c:scaling>
          <c:orientation val="minMax"/>
        </c:scaling>
        <c:delete val="0"/>
        <c:axPos val="l"/>
        <c:title>
          <c:tx>
            <c:rich>
              <a:bodyPr rot="-5400000" spcFirstLastPara="1" vertOverflow="ellipsis" vert="horz" wrap="square" anchor="ctr" anchorCtr="1"/>
              <a:lstStyle/>
              <a:p>
                <a:pPr>
                  <a:defRPr sz="1000" b="0" i="0" u="none" strike="noStrike" kern="1200" baseline="0">
                    <a:solidFill>
                      <a:schemeClr val="bg2">
                        <a:lumMod val="75000"/>
                      </a:schemeClr>
                    </a:solidFill>
                    <a:latin typeface="+mn-lt"/>
                    <a:ea typeface="+mn-ea"/>
                    <a:cs typeface="+mn-cs"/>
                  </a:defRPr>
                </a:pPr>
                <a:r>
                  <a:rPr lang="en-US" sz="800">
                    <a:solidFill>
                      <a:schemeClr val="bg2">
                        <a:lumMod val="75000"/>
                      </a:schemeClr>
                    </a:solidFill>
                    <a:latin typeface="Arial" panose="020B0604020202020204" pitchFamily="34" charset="0"/>
                    <a:cs typeface="Arial" panose="020B0604020202020204" pitchFamily="34" charset="0"/>
                  </a:rPr>
                  <a:t>TRILLION VNĐ</a:t>
                </a:r>
              </a:p>
            </c:rich>
          </c:tx>
          <c:layout>
            <c:manualLayout>
              <c:xMode val="edge"/>
              <c:yMode val="edge"/>
              <c:x val="5.4822160693275786E-2"/>
              <c:y val="0.46953669198876335"/>
            </c:manualLayout>
          </c:layout>
          <c:overlay val="0"/>
          <c:spPr>
            <a:noFill/>
            <a:ln>
              <a:noFill/>
            </a:ln>
            <a:effectLst/>
          </c:spPr>
          <c:txPr>
            <a:bodyPr rot="-5400000" spcFirstLastPara="1" vertOverflow="ellipsis" vert="horz" wrap="square" anchor="ctr" anchorCtr="1"/>
            <a:lstStyle/>
            <a:p>
              <a:pPr>
                <a:defRPr sz="1000" b="0" i="0" u="none" strike="noStrike" kern="1200" baseline="0">
                  <a:solidFill>
                    <a:schemeClr val="bg2">
                      <a:lumMod val="75000"/>
                    </a:schemeClr>
                  </a:solidFill>
                  <a:latin typeface="+mn-lt"/>
                  <a:ea typeface="+mn-ea"/>
                  <a:cs typeface="+mn-cs"/>
                </a:defRPr>
              </a:pPr>
              <a:endParaRPr lang="en-VN"/>
            </a:p>
          </c:txPr>
        </c:title>
        <c:numFmt formatCode="##0" sourceLinked="0"/>
        <c:majorTickMark val="none"/>
        <c:minorTickMark val="none"/>
        <c:tickLblPos val="nextTo"/>
        <c:spPr>
          <a:noFill/>
          <a:ln>
            <a:solidFill>
              <a:schemeClr val="bg2"/>
            </a:solidFill>
          </a:ln>
          <a:effectLst/>
        </c:spPr>
        <c:txPr>
          <a:bodyPr rot="-60000000" spcFirstLastPara="1" vertOverflow="ellipsis" vert="horz" wrap="square" anchor="ctr" anchorCtr="1"/>
          <a:lstStyle/>
          <a:p>
            <a:pPr>
              <a:defRPr sz="800" b="0" i="0" u="none" strike="noStrike" kern="1200" baseline="0">
                <a:solidFill>
                  <a:schemeClr val="bg2">
                    <a:lumMod val="75000"/>
                  </a:schemeClr>
                </a:solidFill>
                <a:latin typeface="Arial" panose="020B0604020202020204" pitchFamily="34" charset="0"/>
                <a:ea typeface="+mn-ea"/>
                <a:cs typeface="Arial" panose="020B0604020202020204" pitchFamily="34" charset="0"/>
              </a:defRPr>
            </a:pPr>
            <a:endParaRPr lang="en-VN"/>
          </a:p>
        </c:txPr>
        <c:crossAx val="1134265503"/>
        <c:crosses val="autoZero"/>
        <c:crossBetween val="between"/>
        <c:majorUnit val="15"/>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noFill/>
      <a:round/>
    </a:ln>
    <a:effectLst/>
  </c:spPr>
  <c:txPr>
    <a:bodyPr/>
    <a:lstStyle/>
    <a:p>
      <a:pPr>
        <a:defRPr/>
      </a:pPr>
      <a:endParaRPr lang="en-VN"/>
    </a:p>
  </c:txPr>
  <c:printSettings>
    <c:headerFooter/>
    <c:pageMargins b="0.75" l="0.7" r="0.7" t="0.75" header="0.3" footer="0.3"/>
    <c:pageSetup/>
  </c:printSettings>
  <c:userShapes r:id="rId3"/>
</c:chartSpace>
</file>

<file path=xl/charts/chart4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barChart>
        <c:barDir val="bar"/>
        <c:grouping val="stacked"/>
        <c:varyColors val="0"/>
        <c:ser>
          <c:idx val="1"/>
          <c:order val="0"/>
          <c:tx>
            <c:strRef>
              <c:f>'Income Statement'!$AK$4</c:f>
              <c:strCache>
                <c:ptCount val="1"/>
                <c:pt idx="0">
                  <c:v>EBITDA</c:v>
                </c:pt>
              </c:strCache>
            </c:strRef>
          </c:tx>
          <c:spPr>
            <a:solidFill>
              <a:schemeClr val="accent1">
                <a:lumMod val="75000"/>
              </a:schemeClr>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800" b="1" i="0" u="none" strike="noStrike" kern="1200" baseline="0">
                    <a:solidFill>
                      <a:schemeClr val="bg1"/>
                    </a:solidFill>
                    <a:latin typeface="Arial" panose="020B0604020202020204" pitchFamily="34" charset="0"/>
                    <a:ea typeface="+mn-ea"/>
                    <a:cs typeface="Arial" panose="020B0604020202020204" pitchFamily="34" charset="0"/>
                  </a:defRPr>
                </a:pPr>
                <a:endParaRPr lang="en-VN"/>
              </a:p>
            </c:txPr>
            <c:dLblPos val="inBase"/>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'Income Statement'!$AJ$6</c:f>
              <c:numCache>
                <c:formatCode>General</c:formatCode>
                <c:ptCount val="1"/>
                <c:pt idx="0">
                  <c:v>2022</c:v>
                </c:pt>
              </c:numCache>
            </c:numRef>
          </c:cat>
          <c:val>
            <c:numRef>
              <c:f>'Income Statement'!$AK$6</c:f>
              <c:numCache>
                <c:formatCode>General</c:formatCode>
                <c:ptCount val="1"/>
                <c:pt idx="0">
                  <c:v>16.8</c:v>
                </c:pt>
              </c:numCache>
            </c:numRef>
          </c:val>
          <c:extLst>
            <c:ext xmlns:c16="http://schemas.microsoft.com/office/drawing/2014/chart" uri="{C3380CC4-5D6E-409C-BE32-E72D297353CC}">
              <c16:uniqueId val="{00000001-6D45-B64C-90A2-1CEA5B8F8DAC}"/>
            </c:ext>
          </c:extLst>
        </c:ser>
        <c:ser>
          <c:idx val="0"/>
          <c:order val="1"/>
          <c:tx>
            <c:v>2021</c:v>
          </c:tx>
          <c:spPr>
            <a:pattFill prst="pct10">
              <a:fgClr>
                <a:schemeClr val="accent1">
                  <a:lumMod val="75000"/>
                </a:schemeClr>
              </a:fgClr>
              <a:bgClr>
                <a:schemeClr val="bg1"/>
              </a:bgClr>
            </a:pattFill>
            <a:ln>
              <a:noFill/>
            </a:ln>
            <a:effectLst/>
          </c:spPr>
          <c:invertIfNegative val="0"/>
          <c:dLbls>
            <c:dLbl>
              <c:idx val="0"/>
              <c:layout>
                <c:manualLayout>
                  <c:x val="0.16225567643260433"/>
                  <c:y val="-0.34340306806913851"/>
                </c:manualLayout>
              </c:layout>
              <c:tx>
                <c:rich>
                  <a:bodyPr/>
                  <a:lstStyle/>
                  <a:p>
                    <a:fld id="{AD47CA6D-43D4-AD42-95FF-FE80FE163129}" type="SERIESNAME">
                      <a:rPr lang="en-US"/>
                      <a:pPr/>
                      <a:t>[SERIES NAME]</a:t>
                    </a:fld>
                    <a:r>
                      <a:rPr lang="en-US" baseline="0"/>
                      <a:t>  41,1</a:t>
                    </a:r>
                  </a:p>
                </c:rich>
              </c:tx>
              <c:dLblPos val="ctr"/>
              <c:showLegendKey val="0"/>
              <c:showVal val="1"/>
              <c:showCatName val="0"/>
              <c:showSerName val="1"/>
              <c:showPercent val="0"/>
              <c:showBubbleSize val="0"/>
              <c:separator> </c:separator>
              <c:extLst>
                <c:ext xmlns:c15="http://schemas.microsoft.com/office/drawing/2012/chart" uri="{CE6537A1-D6FC-4f65-9D91-7224C49458BB}">
                  <c15:dlblFieldTable/>
                  <c15:showDataLabelsRange val="0"/>
                </c:ext>
                <c:ext xmlns:c16="http://schemas.microsoft.com/office/drawing/2014/chart" uri="{C3380CC4-5D6E-409C-BE32-E72D297353CC}">
                  <c16:uniqueId val="{00000003-6D45-B64C-90A2-1CEA5B8F8DAC}"/>
                </c:ext>
              </c:extLst>
            </c:dLbl>
            <c:spPr>
              <a:noFill/>
              <a:ln>
                <a:noFill/>
              </a:ln>
              <a:effectLst/>
            </c:spPr>
            <c:txPr>
              <a:bodyPr rot="0" spcFirstLastPara="1" vertOverflow="ellipsis" vert="horz" wrap="square" lIns="38100" tIns="19050" rIns="38100" bIns="19050" anchor="ctr" anchorCtr="1">
                <a:spAutoFit/>
              </a:bodyPr>
              <a:lstStyle/>
              <a:p>
                <a:pPr>
                  <a:defRPr sz="800" b="1" i="0" u="none" strike="noStrike" kern="1200" baseline="0">
                    <a:solidFill>
                      <a:schemeClr val="accent1">
                        <a:lumMod val="75000"/>
                      </a:schemeClr>
                    </a:solidFill>
                    <a:latin typeface="Arial" panose="020B0604020202020204" pitchFamily="34" charset="0"/>
                    <a:ea typeface="+mn-ea"/>
                    <a:cs typeface="Arial" panose="020B0604020202020204" pitchFamily="34" charset="0"/>
                  </a:defRPr>
                </a:pPr>
                <a:endParaRPr lang="en-VN"/>
              </a:p>
            </c:txPr>
            <c:dLblPos val="inEnd"/>
            <c:showLegendKey val="0"/>
            <c:showVal val="1"/>
            <c:showCatName val="0"/>
            <c:showSerName val="1"/>
            <c:showPercent val="0"/>
            <c:showBubbleSize val="0"/>
            <c:separator> </c:separator>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val>
            <c:numRef>
              <c:f>'Income Statement'!$AK$5</c:f>
              <c:numCache>
                <c:formatCode>General</c:formatCode>
                <c:ptCount val="1"/>
                <c:pt idx="0">
                  <c:v>24.3</c:v>
                </c:pt>
              </c:numCache>
            </c:numRef>
          </c:val>
          <c:extLst>
            <c:ext xmlns:c16="http://schemas.microsoft.com/office/drawing/2014/chart" uri="{C3380CC4-5D6E-409C-BE32-E72D297353CC}">
              <c16:uniqueId val="{00000002-6D45-B64C-90A2-1CEA5B8F8DAC}"/>
            </c:ext>
          </c:extLst>
        </c:ser>
        <c:dLbls>
          <c:showLegendKey val="0"/>
          <c:showVal val="0"/>
          <c:showCatName val="0"/>
          <c:showSerName val="0"/>
          <c:showPercent val="0"/>
          <c:showBubbleSize val="0"/>
        </c:dLbls>
        <c:gapWidth val="0"/>
        <c:overlap val="100"/>
        <c:axId val="2020089119"/>
        <c:axId val="2020093103"/>
      </c:barChart>
      <c:catAx>
        <c:axId val="2020089119"/>
        <c:scaling>
          <c:orientation val="minMax"/>
        </c:scaling>
        <c:delete val="0"/>
        <c:axPos val="l"/>
        <c:numFmt formatCode="General" sourceLinked="1"/>
        <c:majorTickMark val="none"/>
        <c:minorTickMark val="none"/>
        <c:tickLblPos val="nextTo"/>
        <c:spPr>
          <a:noFill/>
          <a:ln w="9525" cap="flat" cmpd="sng" algn="ctr">
            <a:noFill/>
            <a:round/>
          </a:ln>
          <a:effectLst/>
        </c:spPr>
        <c:txPr>
          <a:bodyPr rot="-60000000" spcFirstLastPara="1" vertOverflow="ellipsis" vert="horz" wrap="square" anchor="ctr" anchorCtr="1"/>
          <a:lstStyle/>
          <a:p>
            <a:pPr>
              <a:defRPr sz="800" b="1" i="0" u="none" strike="noStrike" kern="1200" baseline="0">
                <a:solidFill>
                  <a:schemeClr val="accent1">
                    <a:lumMod val="75000"/>
                  </a:schemeClr>
                </a:solidFill>
                <a:latin typeface="Arial" panose="020B0604020202020204" pitchFamily="34" charset="0"/>
                <a:ea typeface="+mn-ea"/>
                <a:cs typeface="Arial" panose="020B0604020202020204" pitchFamily="34" charset="0"/>
              </a:defRPr>
            </a:pPr>
            <a:endParaRPr lang="en-VN"/>
          </a:p>
        </c:txPr>
        <c:crossAx val="2020093103"/>
        <c:crosses val="autoZero"/>
        <c:auto val="1"/>
        <c:lblAlgn val="ctr"/>
        <c:lblOffset val="100"/>
        <c:noMultiLvlLbl val="0"/>
      </c:catAx>
      <c:valAx>
        <c:axId val="2020093103"/>
        <c:scaling>
          <c:orientation val="minMax"/>
        </c:scaling>
        <c:delete val="1"/>
        <c:axPos val="b"/>
        <c:numFmt formatCode="General" sourceLinked="1"/>
        <c:majorTickMark val="none"/>
        <c:minorTickMark val="none"/>
        <c:tickLblPos val="nextTo"/>
        <c:crossAx val="2020089119"/>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noFill/>
      <a:round/>
    </a:ln>
    <a:effectLst/>
  </c:spPr>
  <c:txPr>
    <a:bodyPr/>
    <a:lstStyle/>
    <a:p>
      <a:pPr>
        <a:defRPr/>
      </a:pPr>
      <a:endParaRPr lang="en-VN"/>
    </a:p>
  </c:txPr>
  <c:printSettings>
    <c:headerFooter/>
    <c:pageMargins b="0.75" l="0.7" r="0.7" t="0.75" header="0.3" footer="0.3"/>
    <c:pageSetup/>
  </c:printSettings>
  <c:userShapes r:id="rId3"/>
</c:chartSpace>
</file>

<file path=xl/charts/chart4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0.10501577600246156"/>
          <c:y val="0.60594168330744769"/>
          <c:w val="0.74160528036050299"/>
          <c:h val="0.35139474397850257"/>
        </c:manualLayout>
      </c:layout>
      <c:lineChart>
        <c:grouping val="standard"/>
        <c:varyColors val="0"/>
        <c:ser>
          <c:idx val="1"/>
          <c:order val="0"/>
          <c:tx>
            <c:strRef>
              <c:f>'Income Statement'!$AL$9</c:f>
              <c:strCache>
                <c:ptCount val="1"/>
                <c:pt idx="0">
                  <c:v>Revenue</c:v>
                </c:pt>
              </c:strCache>
            </c:strRef>
          </c:tx>
          <c:spPr>
            <a:ln w="28575" cap="rnd">
              <a:solidFill>
                <a:schemeClr val="accent1">
                  <a:lumMod val="75000"/>
                </a:schemeClr>
              </a:solidFill>
              <a:round/>
            </a:ln>
            <a:effectLst/>
          </c:spPr>
          <c:marker>
            <c:symbol val="none"/>
          </c:marker>
          <c:dPt>
            <c:idx val="4"/>
            <c:marker>
              <c:symbol val="circle"/>
              <c:size val="8"/>
              <c:spPr>
                <a:solidFill>
                  <a:schemeClr val="accent1">
                    <a:lumMod val="75000"/>
                  </a:schemeClr>
                </a:solidFill>
                <a:ln w="9525">
                  <a:solidFill>
                    <a:schemeClr val="accent1">
                      <a:lumMod val="75000"/>
                    </a:schemeClr>
                  </a:solidFill>
                </a:ln>
                <a:effectLst/>
              </c:spPr>
            </c:marker>
            <c:bubble3D val="0"/>
            <c:extLst>
              <c:ext xmlns:c16="http://schemas.microsoft.com/office/drawing/2014/chart" uri="{C3380CC4-5D6E-409C-BE32-E72D297353CC}">
                <c16:uniqueId val="{00000000-4C8B-F442-AC8F-94E5150DD732}"/>
              </c:ext>
            </c:extLst>
          </c:dPt>
          <c:dLbls>
            <c:dLbl>
              <c:idx val="4"/>
              <c:spPr>
                <a:noFill/>
                <a:ln>
                  <a:noFill/>
                </a:ln>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accent1">
                          <a:lumMod val="75000"/>
                        </a:schemeClr>
                      </a:solidFill>
                      <a:latin typeface="Arial" panose="020B0604020202020204" pitchFamily="34" charset="0"/>
                      <a:ea typeface="+mn-ea"/>
                      <a:cs typeface="Arial" panose="020B0604020202020204" pitchFamily="34" charset="0"/>
                    </a:defRPr>
                  </a:pPr>
                  <a:endParaRPr lang="en-VN"/>
                </a:p>
              </c:txPr>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0-4C8B-F442-AC8F-94E5150DD732}"/>
                </c:ext>
              </c:extLst>
            </c:dLbl>
            <c:spPr>
              <a:noFill/>
              <a:ln>
                <a:noFill/>
              </a:ln>
              <a:effectLst/>
            </c:spPr>
            <c:txPr>
              <a:bodyPr rot="0" spcFirstLastPara="1" vertOverflow="ellipsis" vert="horz" wrap="square" lIns="38100" tIns="19050" rIns="38100" bIns="19050" anchor="ctr" anchorCtr="1">
                <a:spAutoFit/>
              </a:bodyPr>
              <a:lstStyle/>
              <a:p>
                <a:pPr>
                  <a:defRPr sz="1000" b="0" i="0" u="none" strike="noStrike" kern="1200" baseline="0">
                    <a:solidFill>
                      <a:schemeClr val="accent1">
                        <a:lumMod val="75000"/>
                      </a:schemeClr>
                    </a:solidFill>
                    <a:latin typeface="+mn-lt"/>
                    <a:ea typeface="+mn-ea"/>
                    <a:cs typeface="+mn-cs"/>
                  </a:defRPr>
                </a:pPr>
                <a:endParaRPr lang="en-VN"/>
              </a:p>
            </c:txPr>
            <c:showLegendKey val="0"/>
            <c:showVal val="0"/>
            <c:showCatName val="0"/>
            <c:showSerName val="0"/>
            <c:showPercent val="0"/>
            <c:showBubbleSize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'Income Statement'!$AJ$10:$AJ$14</c:f>
              <c:numCache>
                <c:formatCode>General</c:formatCode>
                <c:ptCount val="5"/>
                <c:pt idx="0">
                  <c:v>2018</c:v>
                </c:pt>
                <c:pt idx="1">
                  <c:v>2019</c:v>
                </c:pt>
                <c:pt idx="2">
                  <c:v>2020</c:v>
                </c:pt>
                <c:pt idx="3">
                  <c:v>2021</c:v>
                </c:pt>
                <c:pt idx="4">
                  <c:v>2022</c:v>
                </c:pt>
              </c:numCache>
            </c:numRef>
          </c:cat>
          <c:val>
            <c:numRef>
              <c:f>'Income Statement'!$AL$10:$AL$14</c:f>
              <c:numCache>
                <c:formatCode>General</c:formatCode>
                <c:ptCount val="5"/>
                <c:pt idx="0">
                  <c:v>55.8</c:v>
                </c:pt>
                <c:pt idx="1">
                  <c:v>63.7</c:v>
                </c:pt>
                <c:pt idx="2">
                  <c:v>90.1</c:v>
                </c:pt>
                <c:pt idx="3">
                  <c:v>149.69999999999999</c:v>
                </c:pt>
                <c:pt idx="4">
                  <c:v>141.4</c:v>
                </c:pt>
              </c:numCache>
            </c:numRef>
          </c:val>
          <c:smooth val="0"/>
          <c:extLst>
            <c:ext xmlns:c16="http://schemas.microsoft.com/office/drawing/2014/chart" uri="{C3380CC4-5D6E-409C-BE32-E72D297353CC}">
              <c16:uniqueId val="{00000001-560C-CD4B-B4EB-EA2E4C858054}"/>
            </c:ext>
          </c:extLst>
        </c:ser>
        <c:dLbls>
          <c:showLegendKey val="0"/>
          <c:showVal val="0"/>
          <c:showCatName val="0"/>
          <c:showSerName val="0"/>
          <c:showPercent val="0"/>
          <c:showBubbleSize val="0"/>
        </c:dLbls>
        <c:smooth val="0"/>
        <c:axId val="1402764192"/>
        <c:axId val="1402846064"/>
      </c:lineChart>
      <c:catAx>
        <c:axId val="1402764192"/>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800" b="0" i="0" u="none" strike="noStrike" kern="1200" baseline="0">
                <a:solidFill>
                  <a:schemeClr val="bg2">
                    <a:lumMod val="75000"/>
                  </a:schemeClr>
                </a:solidFill>
                <a:latin typeface="Arial" panose="020B0604020202020204" pitchFamily="34" charset="0"/>
                <a:ea typeface="+mn-ea"/>
                <a:cs typeface="Arial" panose="020B0604020202020204" pitchFamily="34" charset="0"/>
              </a:defRPr>
            </a:pPr>
            <a:endParaRPr lang="en-VN"/>
          </a:p>
        </c:txPr>
        <c:crossAx val="1402846064"/>
        <c:crosses val="autoZero"/>
        <c:auto val="1"/>
        <c:lblAlgn val="ctr"/>
        <c:lblOffset val="100"/>
        <c:noMultiLvlLbl val="0"/>
      </c:catAx>
      <c:valAx>
        <c:axId val="1402846064"/>
        <c:scaling>
          <c:orientation val="minMax"/>
        </c:scaling>
        <c:delete val="0"/>
        <c:axPos val="l"/>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sz="800">
                    <a:solidFill>
                      <a:schemeClr val="bg2">
                        <a:lumMod val="75000"/>
                      </a:schemeClr>
                    </a:solidFill>
                    <a:latin typeface="Arial" panose="020B0604020202020204" pitchFamily="34" charset="0"/>
                    <a:cs typeface="Arial" panose="020B0604020202020204" pitchFamily="34" charset="0"/>
                  </a:rPr>
                  <a:t>TRILLION VNĐ</a:t>
                </a:r>
              </a:p>
            </c:rich>
          </c:tx>
          <c:layout>
            <c:manualLayout>
              <c:xMode val="edge"/>
              <c:yMode val="edge"/>
              <c:x val="8.3665260515627445E-3"/>
              <c:y val="0.59359526868868395"/>
            </c:manualLayout>
          </c:layout>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VN"/>
            </a:p>
          </c:txPr>
        </c:title>
        <c:numFmt formatCode="General" sourceLinked="1"/>
        <c:majorTickMark val="none"/>
        <c:minorTickMark val="none"/>
        <c:tickLblPos val="nextTo"/>
        <c:spPr>
          <a:noFill/>
          <a:ln>
            <a:solidFill>
              <a:schemeClr val="bg2"/>
            </a:solidFill>
          </a:ln>
          <a:effectLst/>
        </c:spPr>
        <c:txPr>
          <a:bodyPr rot="-60000000" spcFirstLastPara="1" vertOverflow="ellipsis" vert="horz" wrap="square" anchor="ctr" anchorCtr="1"/>
          <a:lstStyle/>
          <a:p>
            <a:pPr>
              <a:defRPr sz="800" b="0" i="0" u="none" strike="noStrike" kern="1200" baseline="0">
                <a:solidFill>
                  <a:schemeClr val="bg2">
                    <a:lumMod val="75000"/>
                  </a:schemeClr>
                </a:solidFill>
                <a:latin typeface="Arial" panose="020B0604020202020204" pitchFamily="34" charset="0"/>
                <a:ea typeface="+mn-ea"/>
                <a:cs typeface="Arial" panose="020B0604020202020204" pitchFamily="34" charset="0"/>
              </a:defRPr>
            </a:pPr>
            <a:endParaRPr lang="en-VN"/>
          </a:p>
        </c:txPr>
        <c:crossAx val="1402764192"/>
        <c:crosses val="autoZero"/>
        <c:crossBetween val="between"/>
        <c:majorUnit val="40"/>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noFill/>
      <a:round/>
    </a:ln>
    <a:effectLst/>
  </c:spPr>
  <c:txPr>
    <a:bodyPr/>
    <a:lstStyle/>
    <a:p>
      <a:pPr>
        <a:defRPr/>
      </a:pPr>
      <a:endParaRPr lang="en-VN"/>
    </a:p>
  </c:txPr>
  <c:printSettings>
    <c:headerFooter/>
    <c:pageMargins b="0.75" l="0.7" r="0.7" t="0.75" header="0.3" footer="0.3"/>
    <c:pageSetup/>
  </c:printSettings>
  <c:userShapes r:id="rId3"/>
</c:chartSpace>
</file>

<file path=xl/charts/chart4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barChart>
        <c:barDir val="bar"/>
        <c:grouping val="stacked"/>
        <c:varyColors val="0"/>
        <c:ser>
          <c:idx val="0"/>
          <c:order val="0"/>
          <c:tx>
            <c:strRef>
              <c:f>'Income Statement'!$AL$4</c:f>
              <c:strCache>
                <c:ptCount val="1"/>
                <c:pt idx="0">
                  <c:v>Revenue</c:v>
                </c:pt>
              </c:strCache>
            </c:strRef>
          </c:tx>
          <c:spPr>
            <a:solidFill>
              <a:schemeClr val="accent1">
                <a:lumMod val="75000"/>
              </a:schemeClr>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800" b="1" i="0" u="none" strike="noStrike" kern="1200" baseline="0">
                    <a:solidFill>
                      <a:schemeClr val="bg1"/>
                    </a:solidFill>
                    <a:latin typeface="Arial" panose="020B0604020202020204" pitchFamily="34" charset="0"/>
                    <a:ea typeface="+mn-ea"/>
                    <a:cs typeface="Arial" panose="020B0604020202020204" pitchFamily="34" charset="0"/>
                  </a:defRPr>
                </a:pPr>
                <a:endParaRPr lang="en-VN"/>
              </a:p>
            </c:txPr>
            <c:dLblPos val="inBase"/>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'Income Statement'!$AJ$6</c:f>
              <c:numCache>
                <c:formatCode>General</c:formatCode>
                <c:ptCount val="1"/>
                <c:pt idx="0">
                  <c:v>2022</c:v>
                </c:pt>
              </c:numCache>
            </c:numRef>
          </c:cat>
          <c:val>
            <c:numRef>
              <c:f>'Income Statement'!$AL$6</c:f>
              <c:numCache>
                <c:formatCode>General</c:formatCode>
                <c:ptCount val="1"/>
                <c:pt idx="0">
                  <c:v>141.4</c:v>
                </c:pt>
              </c:numCache>
            </c:numRef>
          </c:val>
          <c:extLst>
            <c:ext xmlns:c16="http://schemas.microsoft.com/office/drawing/2014/chart" uri="{C3380CC4-5D6E-409C-BE32-E72D297353CC}">
              <c16:uniqueId val="{00000005-ED01-114A-84B8-FB4B1607214D}"/>
            </c:ext>
          </c:extLst>
        </c:ser>
        <c:ser>
          <c:idx val="1"/>
          <c:order val="1"/>
          <c:tx>
            <c:v>2021</c:v>
          </c:tx>
          <c:spPr>
            <a:pattFill prst="pct10">
              <a:fgClr>
                <a:schemeClr val="accent1">
                  <a:lumMod val="75000"/>
                </a:schemeClr>
              </a:fgClr>
              <a:bgClr>
                <a:schemeClr val="bg1"/>
              </a:bgClr>
            </a:pattFill>
            <a:ln>
              <a:noFill/>
            </a:ln>
            <a:effectLst/>
          </c:spPr>
          <c:invertIfNegative val="0"/>
          <c:dLbls>
            <c:dLbl>
              <c:idx val="0"/>
              <c:layout>
                <c:manualLayout>
                  <c:x val="-6.7053763894285454E-2"/>
                  <c:y val="-0.33553197710848404"/>
                </c:manualLayout>
              </c:layout>
              <c:tx>
                <c:rich>
                  <a:bodyPr/>
                  <a:lstStyle/>
                  <a:p>
                    <a:fld id="{7ED2E497-858F-AB4A-B1C1-F3676227C3AC}" type="SERIESNAME">
                      <a:rPr lang="en-US"/>
                      <a:pPr/>
                      <a:t>[SERIES NAME]</a:t>
                    </a:fld>
                    <a:r>
                      <a:rPr lang="en-US" baseline="0"/>
                      <a:t>  149,7</a:t>
                    </a:r>
                  </a:p>
                </c:rich>
              </c:tx>
              <c:showLegendKey val="0"/>
              <c:showVal val="1"/>
              <c:showCatName val="0"/>
              <c:showSerName val="1"/>
              <c:showPercent val="0"/>
              <c:showBubbleSize val="0"/>
              <c:separator> </c:separator>
              <c:extLst>
                <c:ext xmlns:c15="http://schemas.microsoft.com/office/drawing/2012/chart" uri="{CE6537A1-D6FC-4f65-9D91-7224C49458BB}">
                  <c15:dlblFieldTable/>
                  <c15:showDataLabelsRange val="0"/>
                </c:ext>
                <c:ext xmlns:c16="http://schemas.microsoft.com/office/drawing/2014/chart" uri="{C3380CC4-5D6E-409C-BE32-E72D297353CC}">
                  <c16:uniqueId val="{00000000-F32C-1F40-8ABA-8452EE2FCA60}"/>
                </c:ext>
              </c:extLst>
            </c:dLbl>
            <c:spPr>
              <a:noFill/>
              <a:ln>
                <a:noFill/>
              </a:ln>
              <a:effectLst/>
            </c:spPr>
            <c:txPr>
              <a:bodyPr rot="0" spcFirstLastPara="1" vertOverflow="ellipsis" vert="horz" wrap="square" lIns="38100" tIns="19050" rIns="38100" bIns="19050" anchor="ctr" anchorCtr="1">
                <a:spAutoFit/>
              </a:bodyPr>
              <a:lstStyle/>
              <a:p>
                <a:pPr>
                  <a:defRPr sz="800" b="1" i="0" u="none" strike="noStrike" kern="1200" baseline="0">
                    <a:solidFill>
                      <a:schemeClr val="accent1">
                        <a:lumMod val="75000"/>
                      </a:schemeClr>
                    </a:solidFill>
                    <a:latin typeface="Arial" panose="020B0604020202020204" pitchFamily="34" charset="0"/>
                    <a:ea typeface="+mn-ea"/>
                    <a:cs typeface="Arial" panose="020B0604020202020204" pitchFamily="34" charset="0"/>
                  </a:defRPr>
                </a:pPr>
                <a:endParaRPr lang="en-VN"/>
              </a:p>
            </c:txPr>
            <c:showLegendKey val="0"/>
            <c:showVal val="1"/>
            <c:showCatName val="0"/>
            <c:showSerName val="1"/>
            <c:showPercent val="0"/>
            <c:showBubbleSize val="0"/>
            <c:separator> </c:separator>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'Income Statement'!$AJ$6</c:f>
              <c:numCache>
                <c:formatCode>General</c:formatCode>
                <c:ptCount val="1"/>
                <c:pt idx="0">
                  <c:v>2022</c:v>
                </c:pt>
              </c:numCache>
            </c:numRef>
          </c:cat>
          <c:val>
            <c:numRef>
              <c:f>'Income Statement'!$AL$5</c:f>
              <c:numCache>
                <c:formatCode>General</c:formatCode>
                <c:ptCount val="1"/>
                <c:pt idx="0">
                  <c:v>8.3000000000000007</c:v>
                </c:pt>
              </c:numCache>
            </c:numRef>
          </c:val>
          <c:extLst>
            <c:ext xmlns:c16="http://schemas.microsoft.com/office/drawing/2014/chart" uri="{C3380CC4-5D6E-409C-BE32-E72D297353CC}">
              <c16:uniqueId val="{00000006-ED01-114A-84B8-FB4B1607214D}"/>
            </c:ext>
          </c:extLst>
        </c:ser>
        <c:dLbls>
          <c:showLegendKey val="0"/>
          <c:showVal val="0"/>
          <c:showCatName val="0"/>
          <c:showSerName val="0"/>
          <c:showPercent val="0"/>
          <c:showBubbleSize val="0"/>
        </c:dLbls>
        <c:gapWidth val="25"/>
        <c:overlap val="100"/>
        <c:axId val="2020089119"/>
        <c:axId val="2020093103"/>
      </c:barChart>
      <c:catAx>
        <c:axId val="2020089119"/>
        <c:scaling>
          <c:orientation val="minMax"/>
        </c:scaling>
        <c:delete val="0"/>
        <c:axPos val="l"/>
        <c:numFmt formatCode="General" sourceLinked="1"/>
        <c:majorTickMark val="none"/>
        <c:minorTickMark val="none"/>
        <c:tickLblPos val="nextTo"/>
        <c:spPr>
          <a:noFill/>
          <a:ln w="9525" cap="flat" cmpd="sng" algn="ctr">
            <a:noFill/>
            <a:round/>
          </a:ln>
          <a:effectLst/>
        </c:spPr>
        <c:txPr>
          <a:bodyPr rot="-60000000" spcFirstLastPara="1" vertOverflow="ellipsis" vert="horz" wrap="square" anchor="ctr" anchorCtr="1"/>
          <a:lstStyle/>
          <a:p>
            <a:pPr>
              <a:defRPr sz="800" b="1" i="0" u="none" strike="noStrike" kern="1200" baseline="0">
                <a:solidFill>
                  <a:schemeClr val="accent1">
                    <a:lumMod val="75000"/>
                  </a:schemeClr>
                </a:solidFill>
                <a:latin typeface="Arial" panose="020B0604020202020204" pitchFamily="34" charset="0"/>
                <a:ea typeface="+mn-ea"/>
                <a:cs typeface="Arial" panose="020B0604020202020204" pitchFamily="34" charset="0"/>
              </a:defRPr>
            </a:pPr>
            <a:endParaRPr lang="en-VN"/>
          </a:p>
        </c:txPr>
        <c:crossAx val="2020093103"/>
        <c:crosses val="autoZero"/>
        <c:auto val="1"/>
        <c:lblAlgn val="ctr"/>
        <c:lblOffset val="100"/>
        <c:noMultiLvlLbl val="0"/>
      </c:catAx>
      <c:valAx>
        <c:axId val="2020093103"/>
        <c:scaling>
          <c:orientation val="minMax"/>
          <c:min val="0"/>
        </c:scaling>
        <c:delete val="1"/>
        <c:axPos val="b"/>
        <c:numFmt formatCode="General" sourceLinked="1"/>
        <c:majorTickMark val="out"/>
        <c:minorTickMark val="none"/>
        <c:tickLblPos val="nextTo"/>
        <c:crossAx val="2020089119"/>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noFill/>
      <a:round/>
    </a:ln>
    <a:effectLst/>
  </c:spPr>
  <c:txPr>
    <a:bodyPr/>
    <a:lstStyle/>
    <a:p>
      <a:pPr>
        <a:defRPr/>
      </a:pPr>
      <a:endParaRPr lang="en-VN"/>
    </a:p>
  </c:txPr>
  <c:printSettings>
    <c:headerFooter/>
    <c:pageMargins b="0.75" l="0.7" r="0.7" t="0.75" header="0.3" footer="0.3"/>
    <c:pageSetup/>
  </c:printSettings>
  <c:userShapes r:id="rId3"/>
</c:chartSpace>
</file>

<file path=xl/charts/chart4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0.10501577600246156"/>
          <c:y val="0.60594168330744769"/>
          <c:w val="0.74160528036050299"/>
          <c:h val="0.35139474397850257"/>
        </c:manualLayout>
      </c:layout>
      <c:lineChart>
        <c:grouping val="standard"/>
        <c:varyColors val="0"/>
        <c:ser>
          <c:idx val="1"/>
          <c:order val="0"/>
          <c:tx>
            <c:strRef>
              <c:f>'Income Statement'!$AO$9</c:f>
              <c:strCache>
                <c:ptCount val="1"/>
                <c:pt idx="0">
                  <c:v>Operating Profit</c:v>
                </c:pt>
              </c:strCache>
            </c:strRef>
          </c:tx>
          <c:spPr>
            <a:ln w="28575" cap="rnd">
              <a:solidFill>
                <a:schemeClr val="accent1">
                  <a:lumMod val="75000"/>
                </a:schemeClr>
              </a:solidFill>
              <a:round/>
            </a:ln>
            <a:effectLst/>
          </c:spPr>
          <c:marker>
            <c:symbol val="none"/>
          </c:marker>
          <c:dPt>
            <c:idx val="4"/>
            <c:marker>
              <c:symbol val="circle"/>
              <c:size val="8"/>
              <c:spPr>
                <a:solidFill>
                  <a:schemeClr val="accent1">
                    <a:lumMod val="75000"/>
                  </a:schemeClr>
                </a:solidFill>
                <a:ln w="9525">
                  <a:solidFill>
                    <a:schemeClr val="accent1">
                      <a:lumMod val="75000"/>
                    </a:schemeClr>
                  </a:solidFill>
                </a:ln>
                <a:effectLst/>
              </c:spPr>
            </c:marker>
            <c:bubble3D val="0"/>
            <c:extLst>
              <c:ext xmlns:c16="http://schemas.microsoft.com/office/drawing/2014/chart" uri="{C3380CC4-5D6E-409C-BE32-E72D297353CC}">
                <c16:uniqueId val="{00000002-574D-AE4A-833B-FFE6D9F7CF61}"/>
              </c:ext>
            </c:extLst>
          </c:dPt>
          <c:dLbls>
            <c:dLbl>
              <c:idx val="4"/>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2-574D-AE4A-833B-FFE6D9F7CF61}"/>
                </c:ext>
              </c:extLst>
            </c:dLbl>
            <c:spPr>
              <a:noFill/>
              <a:ln>
                <a:noFill/>
              </a:ln>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accent1">
                        <a:lumMod val="75000"/>
                      </a:schemeClr>
                    </a:solidFill>
                    <a:latin typeface="+mn-lt"/>
                    <a:ea typeface="+mn-ea"/>
                    <a:cs typeface="+mn-cs"/>
                  </a:defRPr>
                </a:pPr>
                <a:endParaRPr lang="en-VN"/>
              </a:p>
            </c:txPr>
            <c:showLegendKey val="0"/>
            <c:showVal val="0"/>
            <c:showCatName val="0"/>
            <c:showSerName val="0"/>
            <c:showPercent val="0"/>
            <c:showBubbleSize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'Income Statement'!$AJ$10:$AJ$14</c:f>
              <c:numCache>
                <c:formatCode>General</c:formatCode>
                <c:ptCount val="5"/>
                <c:pt idx="0">
                  <c:v>2018</c:v>
                </c:pt>
                <c:pt idx="1">
                  <c:v>2019</c:v>
                </c:pt>
                <c:pt idx="2">
                  <c:v>2020</c:v>
                </c:pt>
                <c:pt idx="3">
                  <c:v>2021</c:v>
                </c:pt>
                <c:pt idx="4">
                  <c:v>2022</c:v>
                </c:pt>
              </c:numCache>
            </c:numRef>
          </c:cat>
          <c:val>
            <c:numRef>
              <c:f>'Income Statement'!$AO$10:$AO$14</c:f>
              <c:numCache>
                <c:formatCode>General</c:formatCode>
                <c:ptCount val="5"/>
                <c:pt idx="0">
                  <c:v>10.5</c:v>
                </c:pt>
                <c:pt idx="1">
                  <c:v>9.6999999999999993</c:v>
                </c:pt>
                <c:pt idx="2">
                  <c:v>17.100000000000001</c:v>
                </c:pt>
                <c:pt idx="3">
                  <c:v>37.700000000000003</c:v>
                </c:pt>
                <c:pt idx="4">
                  <c:v>13.1</c:v>
                </c:pt>
              </c:numCache>
            </c:numRef>
          </c:val>
          <c:smooth val="0"/>
          <c:extLst>
            <c:ext xmlns:c16="http://schemas.microsoft.com/office/drawing/2014/chart" uri="{C3380CC4-5D6E-409C-BE32-E72D297353CC}">
              <c16:uniqueId val="{00000001-574D-AE4A-833B-FFE6D9F7CF61}"/>
            </c:ext>
          </c:extLst>
        </c:ser>
        <c:dLbls>
          <c:showLegendKey val="0"/>
          <c:showVal val="0"/>
          <c:showCatName val="0"/>
          <c:showSerName val="0"/>
          <c:showPercent val="0"/>
          <c:showBubbleSize val="0"/>
        </c:dLbls>
        <c:smooth val="0"/>
        <c:axId val="1402764192"/>
        <c:axId val="1402846064"/>
      </c:lineChart>
      <c:catAx>
        <c:axId val="1402764192"/>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800" b="0" i="0" u="none" strike="noStrike" kern="1200" baseline="0">
                <a:solidFill>
                  <a:schemeClr val="bg2">
                    <a:lumMod val="75000"/>
                  </a:schemeClr>
                </a:solidFill>
                <a:latin typeface="Arial" panose="020B0604020202020204" pitchFamily="34" charset="0"/>
                <a:ea typeface="+mn-ea"/>
                <a:cs typeface="Arial" panose="020B0604020202020204" pitchFamily="34" charset="0"/>
              </a:defRPr>
            </a:pPr>
            <a:endParaRPr lang="en-VN"/>
          </a:p>
        </c:txPr>
        <c:crossAx val="1402846064"/>
        <c:crosses val="autoZero"/>
        <c:auto val="1"/>
        <c:lblAlgn val="ctr"/>
        <c:lblOffset val="100"/>
        <c:noMultiLvlLbl val="0"/>
      </c:catAx>
      <c:valAx>
        <c:axId val="1402846064"/>
        <c:scaling>
          <c:orientation val="minMax"/>
        </c:scaling>
        <c:delete val="0"/>
        <c:axPos val="l"/>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sz="800">
                    <a:solidFill>
                      <a:schemeClr val="bg2">
                        <a:lumMod val="75000"/>
                      </a:schemeClr>
                    </a:solidFill>
                    <a:latin typeface="Arial" panose="020B0604020202020204" pitchFamily="34" charset="0"/>
                    <a:cs typeface="Arial" panose="020B0604020202020204" pitchFamily="34" charset="0"/>
                  </a:rPr>
                  <a:t>TRILLION VNĐ</a:t>
                </a:r>
              </a:p>
            </c:rich>
          </c:tx>
          <c:layout>
            <c:manualLayout>
              <c:xMode val="edge"/>
              <c:yMode val="edge"/>
              <c:x val="8.3665260515627445E-3"/>
              <c:y val="0.59359526868868395"/>
            </c:manualLayout>
          </c:layout>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VN"/>
            </a:p>
          </c:txPr>
        </c:title>
        <c:numFmt formatCode="General" sourceLinked="1"/>
        <c:majorTickMark val="none"/>
        <c:minorTickMark val="none"/>
        <c:tickLblPos val="nextTo"/>
        <c:spPr>
          <a:noFill/>
          <a:ln>
            <a:solidFill>
              <a:schemeClr val="bg2"/>
            </a:solidFill>
          </a:ln>
          <a:effectLst/>
        </c:spPr>
        <c:txPr>
          <a:bodyPr rot="-60000000" spcFirstLastPara="1" vertOverflow="ellipsis" vert="horz" wrap="square" anchor="ctr" anchorCtr="1"/>
          <a:lstStyle/>
          <a:p>
            <a:pPr>
              <a:defRPr sz="800" b="0" i="0" u="none" strike="noStrike" kern="1200" baseline="0">
                <a:solidFill>
                  <a:schemeClr val="bg2">
                    <a:lumMod val="75000"/>
                  </a:schemeClr>
                </a:solidFill>
                <a:latin typeface="Arial" panose="020B0604020202020204" pitchFamily="34" charset="0"/>
                <a:ea typeface="+mn-ea"/>
                <a:cs typeface="Arial" panose="020B0604020202020204" pitchFamily="34" charset="0"/>
              </a:defRPr>
            </a:pPr>
            <a:endParaRPr lang="en-VN"/>
          </a:p>
        </c:txPr>
        <c:crossAx val="1402764192"/>
        <c:crosses val="autoZero"/>
        <c:crossBetween val="between"/>
        <c:majorUnit val="10"/>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noFill/>
      <a:round/>
    </a:ln>
    <a:effectLst/>
  </c:spPr>
  <c:txPr>
    <a:bodyPr/>
    <a:lstStyle/>
    <a:p>
      <a:pPr>
        <a:defRPr/>
      </a:pPr>
      <a:endParaRPr lang="en-VN"/>
    </a:p>
  </c:txPr>
  <c:printSettings>
    <c:headerFooter/>
    <c:pageMargins b="0.75" l="0.7" r="0.7" t="0.75" header="0.3" footer="0.3"/>
    <c:pageSetup/>
  </c:printSettings>
  <c:userShapes r:id="rId3"/>
</c:chartSpace>
</file>

<file path=xl/charts/chart4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barChart>
        <c:barDir val="bar"/>
        <c:grouping val="stacked"/>
        <c:varyColors val="0"/>
        <c:ser>
          <c:idx val="0"/>
          <c:order val="0"/>
          <c:tx>
            <c:strRef>
              <c:f>'Income Statement'!$AO$4</c:f>
              <c:strCache>
                <c:ptCount val="1"/>
                <c:pt idx="0">
                  <c:v>Operating Profit</c:v>
                </c:pt>
              </c:strCache>
            </c:strRef>
          </c:tx>
          <c:spPr>
            <a:solidFill>
              <a:schemeClr val="accent1">
                <a:lumMod val="75000"/>
              </a:schemeClr>
            </a:solidFill>
            <a:ln>
              <a:noFill/>
            </a:ln>
            <a:effectLst/>
          </c:spPr>
          <c:invertIfNegative val="0"/>
          <c:dLbls>
            <c:dLbl>
              <c:idx val="0"/>
              <c:tx>
                <c:rich>
                  <a:bodyPr/>
                  <a:lstStyle/>
                  <a:p>
                    <a:fld id="{2BFE030E-0A6D-6943-9E99-B824AF2573ED}" type="VALUE">
                      <a:rPr lang="en-US" sz="800" b="1">
                        <a:solidFill>
                          <a:schemeClr val="bg1"/>
                        </a:solidFill>
                      </a:rPr>
                      <a:pPr/>
                      <a:t>[VALUE]</a:t>
                    </a:fld>
                    <a:endParaRPr lang="en-US"/>
                  </a:p>
                </c:rich>
              </c:tx>
              <c:dLblPos val="inBase"/>
              <c:showLegendKey val="0"/>
              <c:showVal val="1"/>
              <c:showCatName val="0"/>
              <c:showSerName val="0"/>
              <c:showPercent val="0"/>
              <c:showBubbleSize val="0"/>
              <c:extLst>
                <c:ext xmlns:c15="http://schemas.microsoft.com/office/drawing/2012/chart" uri="{CE6537A1-D6FC-4f65-9D91-7224C49458BB}">
                  <c15:dlblFieldTable/>
                  <c15:showDataLabelsRange val="0"/>
                </c:ext>
                <c:ext xmlns:c16="http://schemas.microsoft.com/office/drawing/2014/chart" uri="{C3380CC4-5D6E-409C-BE32-E72D297353CC}">
                  <c16:uniqueId val="{00000004-348D-6F4E-A1A5-19EF7BDCEF89}"/>
                </c:ext>
              </c:extLst>
            </c:dLbl>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VN"/>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'Income Statement'!$AJ$6</c:f>
              <c:numCache>
                <c:formatCode>General</c:formatCode>
                <c:ptCount val="1"/>
                <c:pt idx="0">
                  <c:v>2022</c:v>
                </c:pt>
              </c:numCache>
            </c:numRef>
          </c:cat>
          <c:val>
            <c:numRef>
              <c:f>'Income Statement'!$AO$6</c:f>
              <c:numCache>
                <c:formatCode>General</c:formatCode>
                <c:ptCount val="1"/>
                <c:pt idx="0">
                  <c:v>13.1</c:v>
                </c:pt>
              </c:numCache>
            </c:numRef>
          </c:val>
          <c:extLst>
            <c:ext xmlns:c16="http://schemas.microsoft.com/office/drawing/2014/chart" uri="{C3380CC4-5D6E-409C-BE32-E72D297353CC}">
              <c16:uniqueId val="{00000003-348D-6F4E-A1A5-19EF7BDCEF89}"/>
            </c:ext>
          </c:extLst>
        </c:ser>
        <c:ser>
          <c:idx val="1"/>
          <c:order val="1"/>
          <c:tx>
            <c:strRef>
              <c:f>'Income Statement'!$AJ$5</c:f>
              <c:strCache>
                <c:ptCount val="1"/>
                <c:pt idx="0">
                  <c:v>2021</c:v>
                </c:pt>
              </c:strCache>
            </c:strRef>
          </c:tx>
          <c:spPr>
            <a:solidFill>
              <a:schemeClr val="accent2"/>
            </a:solidFill>
            <a:ln>
              <a:noFill/>
            </a:ln>
            <a:effectLst/>
          </c:spPr>
          <c:invertIfNegative val="0"/>
          <c:dPt>
            <c:idx val="0"/>
            <c:invertIfNegative val="0"/>
            <c:bubble3D val="0"/>
            <c:spPr>
              <a:pattFill prst="pct10">
                <a:fgClr>
                  <a:schemeClr val="accent1">
                    <a:lumMod val="75000"/>
                  </a:schemeClr>
                </a:fgClr>
                <a:bgClr>
                  <a:schemeClr val="bg1"/>
                </a:bgClr>
              </a:pattFill>
              <a:ln>
                <a:noFill/>
              </a:ln>
              <a:effectLst/>
            </c:spPr>
            <c:extLst>
              <c:ext xmlns:c16="http://schemas.microsoft.com/office/drawing/2014/chart" uri="{C3380CC4-5D6E-409C-BE32-E72D297353CC}">
                <c16:uniqueId val="{00000001-3F64-3244-A503-B9621B4F504B}"/>
              </c:ext>
            </c:extLst>
          </c:dPt>
          <c:dLbls>
            <c:dLbl>
              <c:idx val="0"/>
              <c:layout>
                <c:manualLayout>
                  <c:x val="0.18978008381359401"/>
                  <c:y val="-0.34637968635937999"/>
                </c:manualLayout>
              </c:layout>
              <c:tx>
                <c:rich>
                  <a:bodyPr/>
                  <a:lstStyle/>
                  <a:p>
                    <a:r>
                      <a:rPr lang="en-US" sz="800" b="1">
                        <a:solidFill>
                          <a:schemeClr val="accent1">
                            <a:lumMod val="75000"/>
                          </a:schemeClr>
                        </a:solidFill>
                      </a:rPr>
                      <a:t>2021</a:t>
                    </a:r>
                    <a:r>
                      <a:rPr lang="en-US" sz="800" b="1" baseline="0">
                        <a:solidFill>
                          <a:schemeClr val="accent1">
                            <a:lumMod val="75000"/>
                          </a:schemeClr>
                        </a:solidFill>
                      </a:rPr>
                      <a:t> </a:t>
                    </a:r>
                    <a:r>
                      <a:rPr lang="en-US" sz="800" b="1">
                        <a:solidFill>
                          <a:schemeClr val="accent1">
                            <a:lumMod val="75000"/>
                          </a:schemeClr>
                        </a:solidFill>
                      </a:rPr>
                      <a:t> 37,7</a:t>
                    </a:r>
                  </a:p>
                </c:rich>
              </c:tx>
              <c:showLegendKey val="0"/>
              <c:showVal val="1"/>
              <c:showCatName val="0"/>
              <c:showSerName val="0"/>
              <c:showPercent val="0"/>
              <c:showBubbleSize val="0"/>
              <c:extLst>
                <c:ext xmlns:c15="http://schemas.microsoft.com/office/drawing/2012/chart" uri="{CE6537A1-D6FC-4f65-9D91-7224C49458BB}">
                  <c15:showDataLabelsRange val="0"/>
                </c:ext>
                <c:ext xmlns:c16="http://schemas.microsoft.com/office/drawing/2014/chart" uri="{C3380CC4-5D6E-409C-BE32-E72D297353CC}">
                  <c16:uniqueId val="{00000001-3F64-3244-A503-B9621B4F504B}"/>
                </c:ext>
              </c:extLst>
            </c:dLbl>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VN"/>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bg1"/>
                      </a:solidFill>
                      <a:round/>
                    </a:ln>
                    <a:effectLst/>
                  </c:spPr>
                </c15:leaderLines>
              </c:ext>
            </c:extLst>
          </c:dLbls>
          <c:cat>
            <c:numRef>
              <c:f>'Income Statement'!$AJ$6</c:f>
              <c:numCache>
                <c:formatCode>General</c:formatCode>
                <c:ptCount val="1"/>
                <c:pt idx="0">
                  <c:v>2022</c:v>
                </c:pt>
              </c:numCache>
            </c:numRef>
          </c:cat>
          <c:val>
            <c:numRef>
              <c:f>'Income Statement'!$AO$5</c:f>
              <c:numCache>
                <c:formatCode>General</c:formatCode>
                <c:ptCount val="1"/>
                <c:pt idx="0">
                  <c:v>24.6</c:v>
                </c:pt>
              </c:numCache>
            </c:numRef>
          </c:val>
          <c:extLst>
            <c:ext xmlns:c16="http://schemas.microsoft.com/office/drawing/2014/chart" uri="{C3380CC4-5D6E-409C-BE32-E72D297353CC}">
              <c16:uniqueId val="{00000000-3F64-3244-A503-B9621B4F504B}"/>
            </c:ext>
          </c:extLst>
        </c:ser>
        <c:dLbls>
          <c:showLegendKey val="0"/>
          <c:showVal val="0"/>
          <c:showCatName val="0"/>
          <c:showSerName val="0"/>
          <c:showPercent val="0"/>
          <c:showBubbleSize val="0"/>
        </c:dLbls>
        <c:gapWidth val="25"/>
        <c:overlap val="100"/>
        <c:axId val="2020089119"/>
        <c:axId val="2020093103"/>
      </c:barChart>
      <c:catAx>
        <c:axId val="2020089119"/>
        <c:scaling>
          <c:orientation val="minMax"/>
        </c:scaling>
        <c:delete val="0"/>
        <c:axPos val="l"/>
        <c:numFmt formatCode="General" sourceLinked="1"/>
        <c:majorTickMark val="none"/>
        <c:minorTickMark val="none"/>
        <c:tickLblPos val="nextTo"/>
        <c:spPr>
          <a:noFill/>
          <a:ln w="9525" cap="flat" cmpd="sng" algn="ctr">
            <a:noFill/>
            <a:round/>
          </a:ln>
          <a:effectLst/>
        </c:spPr>
        <c:txPr>
          <a:bodyPr rot="-60000000" spcFirstLastPara="1" vertOverflow="ellipsis" vert="horz" wrap="square" anchor="ctr" anchorCtr="1"/>
          <a:lstStyle/>
          <a:p>
            <a:pPr>
              <a:defRPr sz="800" b="1" i="0" u="none" strike="noStrike" kern="1200" baseline="0">
                <a:solidFill>
                  <a:schemeClr val="accent1">
                    <a:lumMod val="75000"/>
                  </a:schemeClr>
                </a:solidFill>
                <a:latin typeface="Arial" panose="020B0604020202020204" pitchFamily="34" charset="0"/>
                <a:ea typeface="+mn-ea"/>
                <a:cs typeface="Arial" panose="020B0604020202020204" pitchFamily="34" charset="0"/>
              </a:defRPr>
            </a:pPr>
            <a:endParaRPr lang="en-VN"/>
          </a:p>
        </c:txPr>
        <c:crossAx val="2020093103"/>
        <c:crosses val="autoZero"/>
        <c:auto val="1"/>
        <c:lblAlgn val="ctr"/>
        <c:lblOffset val="100"/>
        <c:noMultiLvlLbl val="0"/>
      </c:catAx>
      <c:valAx>
        <c:axId val="2020093103"/>
        <c:scaling>
          <c:orientation val="minMax"/>
          <c:min val="0"/>
        </c:scaling>
        <c:delete val="1"/>
        <c:axPos val="b"/>
        <c:numFmt formatCode="General" sourceLinked="1"/>
        <c:majorTickMark val="out"/>
        <c:minorTickMark val="none"/>
        <c:tickLblPos val="nextTo"/>
        <c:crossAx val="2020089119"/>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noFill/>
      <a:round/>
    </a:ln>
    <a:effectLst/>
  </c:spPr>
  <c:txPr>
    <a:bodyPr/>
    <a:lstStyle/>
    <a:p>
      <a:pPr>
        <a:defRPr/>
      </a:pPr>
      <a:endParaRPr lang="en-VN"/>
    </a:p>
  </c:txPr>
  <c:printSettings>
    <c:headerFooter/>
    <c:pageMargins b="0.75" l="0.7" r="0.7" t="0.75" header="0.3" footer="0.3"/>
    <c:pageSetup/>
  </c:printSettings>
  <c:userShapes r:id="rId3"/>
</c:chartSpace>
</file>

<file path=xl/charts/chart5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0.10501577600246156"/>
          <c:y val="0.60594168330744769"/>
          <c:w val="0.74160528036050299"/>
          <c:h val="0.35139474397850257"/>
        </c:manualLayout>
      </c:layout>
      <c:lineChart>
        <c:grouping val="standard"/>
        <c:varyColors val="0"/>
        <c:ser>
          <c:idx val="1"/>
          <c:order val="0"/>
          <c:tx>
            <c:strRef>
              <c:f>'Income Statement'!$AN$9</c:f>
              <c:strCache>
                <c:ptCount val="1"/>
                <c:pt idx="0">
                  <c:v>EBT</c:v>
                </c:pt>
              </c:strCache>
            </c:strRef>
          </c:tx>
          <c:spPr>
            <a:ln w="28575" cap="rnd">
              <a:solidFill>
                <a:schemeClr val="accent1">
                  <a:lumMod val="75000"/>
                </a:schemeClr>
              </a:solidFill>
              <a:round/>
            </a:ln>
            <a:effectLst/>
          </c:spPr>
          <c:marker>
            <c:symbol val="none"/>
          </c:marker>
          <c:dPt>
            <c:idx val="4"/>
            <c:marker>
              <c:symbol val="circle"/>
              <c:size val="8"/>
              <c:spPr>
                <a:solidFill>
                  <a:schemeClr val="accent1">
                    <a:lumMod val="75000"/>
                  </a:schemeClr>
                </a:solidFill>
                <a:ln w="9525">
                  <a:solidFill>
                    <a:schemeClr val="accent1">
                      <a:lumMod val="75000"/>
                    </a:schemeClr>
                  </a:solidFill>
                </a:ln>
                <a:effectLst/>
              </c:spPr>
            </c:marker>
            <c:bubble3D val="0"/>
            <c:extLst>
              <c:ext xmlns:c16="http://schemas.microsoft.com/office/drawing/2014/chart" uri="{C3380CC4-5D6E-409C-BE32-E72D297353CC}">
                <c16:uniqueId val="{00000002-525B-CA42-A321-5EC2F7A2A011}"/>
              </c:ext>
            </c:extLst>
          </c:dPt>
          <c:dLbls>
            <c:dLbl>
              <c:idx val="4"/>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2-525B-CA42-A321-5EC2F7A2A011}"/>
                </c:ext>
              </c:extLst>
            </c:dLbl>
            <c:spPr>
              <a:noFill/>
              <a:ln>
                <a:noFill/>
              </a:ln>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accent1">
                        <a:lumMod val="75000"/>
                      </a:schemeClr>
                    </a:solidFill>
                    <a:latin typeface="+mn-lt"/>
                    <a:ea typeface="+mn-ea"/>
                    <a:cs typeface="+mn-cs"/>
                  </a:defRPr>
                </a:pPr>
                <a:endParaRPr lang="en-VN"/>
              </a:p>
            </c:txPr>
            <c:showLegendKey val="0"/>
            <c:showVal val="0"/>
            <c:showCatName val="0"/>
            <c:showSerName val="0"/>
            <c:showPercent val="0"/>
            <c:showBubbleSize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'Income Statement'!$AJ$10:$AJ$14</c:f>
              <c:numCache>
                <c:formatCode>General</c:formatCode>
                <c:ptCount val="5"/>
                <c:pt idx="0">
                  <c:v>2018</c:v>
                </c:pt>
                <c:pt idx="1">
                  <c:v>2019</c:v>
                </c:pt>
                <c:pt idx="2">
                  <c:v>2020</c:v>
                </c:pt>
                <c:pt idx="3">
                  <c:v>2021</c:v>
                </c:pt>
                <c:pt idx="4">
                  <c:v>2022</c:v>
                </c:pt>
              </c:numCache>
            </c:numRef>
          </c:cat>
          <c:val>
            <c:numRef>
              <c:f>'Income Statement'!$AN$10:$AN$14</c:f>
              <c:numCache>
                <c:formatCode>General</c:formatCode>
                <c:ptCount val="5"/>
                <c:pt idx="0">
                  <c:v>10</c:v>
                </c:pt>
                <c:pt idx="1">
                  <c:v>8.8000000000000007</c:v>
                </c:pt>
                <c:pt idx="2">
                  <c:v>14.9</c:v>
                </c:pt>
                <c:pt idx="3">
                  <c:v>35.1</c:v>
                </c:pt>
                <c:pt idx="4">
                  <c:v>10</c:v>
                </c:pt>
              </c:numCache>
            </c:numRef>
          </c:val>
          <c:smooth val="0"/>
          <c:extLst>
            <c:ext xmlns:c16="http://schemas.microsoft.com/office/drawing/2014/chart" uri="{C3380CC4-5D6E-409C-BE32-E72D297353CC}">
              <c16:uniqueId val="{00000001-525B-CA42-A321-5EC2F7A2A011}"/>
            </c:ext>
          </c:extLst>
        </c:ser>
        <c:dLbls>
          <c:showLegendKey val="0"/>
          <c:showVal val="0"/>
          <c:showCatName val="0"/>
          <c:showSerName val="0"/>
          <c:showPercent val="0"/>
          <c:showBubbleSize val="0"/>
        </c:dLbls>
        <c:smooth val="0"/>
        <c:axId val="1402764192"/>
        <c:axId val="1402846064"/>
      </c:lineChart>
      <c:catAx>
        <c:axId val="1402764192"/>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800" b="0" i="0" u="none" strike="noStrike" kern="1200" baseline="0">
                <a:solidFill>
                  <a:schemeClr val="bg2">
                    <a:lumMod val="75000"/>
                  </a:schemeClr>
                </a:solidFill>
                <a:latin typeface="Arial" panose="020B0604020202020204" pitchFamily="34" charset="0"/>
                <a:ea typeface="+mn-ea"/>
                <a:cs typeface="Arial" panose="020B0604020202020204" pitchFamily="34" charset="0"/>
              </a:defRPr>
            </a:pPr>
            <a:endParaRPr lang="en-VN"/>
          </a:p>
        </c:txPr>
        <c:crossAx val="1402846064"/>
        <c:crosses val="autoZero"/>
        <c:auto val="1"/>
        <c:lblAlgn val="ctr"/>
        <c:lblOffset val="100"/>
        <c:noMultiLvlLbl val="0"/>
      </c:catAx>
      <c:valAx>
        <c:axId val="1402846064"/>
        <c:scaling>
          <c:orientation val="minMax"/>
        </c:scaling>
        <c:delete val="0"/>
        <c:axPos val="l"/>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sz="800">
                    <a:solidFill>
                      <a:schemeClr val="bg2">
                        <a:lumMod val="75000"/>
                      </a:schemeClr>
                    </a:solidFill>
                    <a:latin typeface="Arial" panose="020B0604020202020204" pitchFamily="34" charset="0"/>
                    <a:cs typeface="Arial" panose="020B0604020202020204" pitchFamily="34" charset="0"/>
                  </a:rPr>
                  <a:t>TRILLION VNĐ</a:t>
                </a:r>
              </a:p>
            </c:rich>
          </c:tx>
          <c:layout>
            <c:manualLayout>
              <c:xMode val="edge"/>
              <c:yMode val="edge"/>
              <c:x val="8.3665260515627445E-3"/>
              <c:y val="0.59359526868868395"/>
            </c:manualLayout>
          </c:layout>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VN"/>
            </a:p>
          </c:txPr>
        </c:title>
        <c:numFmt formatCode="General" sourceLinked="1"/>
        <c:majorTickMark val="none"/>
        <c:minorTickMark val="none"/>
        <c:tickLblPos val="nextTo"/>
        <c:spPr>
          <a:noFill/>
          <a:ln>
            <a:solidFill>
              <a:schemeClr val="bg2"/>
            </a:solidFill>
          </a:ln>
          <a:effectLst/>
        </c:spPr>
        <c:txPr>
          <a:bodyPr rot="-60000000" spcFirstLastPara="1" vertOverflow="ellipsis" vert="horz" wrap="square" anchor="ctr" anchorCtr="1"/>
          <a:lstStyle/>
          <a:p>
            <a:pPr>
              <a:defRPr sz="800" b="0" i="0" u="none" strike="noStrike" kern="1200" baseline="0">
                <a:solidFill>
                  <a:schemeClr val="bg2">
                    <a:lumMod val="75000"/>
                  </a:schemeClr>
                </a:solidFill>
                <a:latin typeface="Arial" panose="020B0604020202020204" pitchFamily="34" charset="0"/>
                <a:ea typeface="+mn-ea"/>
                <a:cs typeface="Arial" panose="020B0604020202020204" pitchFamily="34" charset="0"/>
              </a:defRPr>
            </a:pPr>
            <a:endParaRPr lang="en-VN"/>
          </a:p>
        </c:txPr>
        <c:crossAx val="1402764192"/>
        <c:crosses val="autoZero"/>
        <c:crossBetween val="between"/>
        <c:majorUnit val="10"/>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noFill/>
      <a:round/>
    </a:ln>
    <a:effectLst/>
  </c:spPr>
  <c:txPr>
    <a:bodyPr/>
    <a:lstStyle/>
    <a:p>
      <a:pPr>
        <a:defRPr/>
      </a:pPr>
      <a:endParaRPr lang="en-VN"/>
    </a:p>
  </c:txPr>
  <c:printSettings>
    <c:headerFooter/>
    <c:pageMargins b="0.75" l="0.7" r="0.7" t="0.75" header="0.3" footer="0.3"/>
    <c:pageSetup/>
  </c:printSettings>
  <c:userShapes r:id="rId3"/>
</c:chartSpace>
</file>

<file path=xl/charts/chart5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barChart>
        <c:barDir val="bar"/>
        <c:grouping val="stacked"/>
        <c:varyColors val="0"/>
        <c:ser>
          <c:idx val="0"/>
          <c:order val="0"/>
          <c:tx>
            <c:strRef>
              <c:f>'Income Statement'!$AN$4</c:f>
              <c:strCache>
                <c:ptCount val="1"/>
                <c:pt idx="0">
                  <c:v>EBT</c:v>
                </c:pt>
              </c:strCache>
            </c:strRef>
          </c:tx>
          <c:spPr>
            <a:solidFill>
              <a:schemeClr val="accent1">
                <a:lumMod val="75000"/>
              </a:schemeClr>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800" b="1" i="0" u="none" strike="noStrike" kern="1200" baseline="0">
                    <a:solidFill>
                      <a:schemeClr val="bg1"/>
                    </a:solidFill>
                    <a:latin typeface="+mn-lt"/>
                    <a:ea typeface="+mn-ea"/>
                    <a:cs typeface="+mn-cs"/>
                  </a:defRPr>
                </a:pPr>
                <a:endParaRPr lang="en-VN"/>
              </a:p>
            </c:txPr>
            <c:dLblPos val="inBase"/>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'Income Statement'!$AJ$6</c:f>
              <c:numCache>
                <c:formatCode>General</c:formatCode>
                <c:ptCount val="1"/>
                <c:pt idx="0">
                  <c:v>2022</c:v>
                </c:pt>
              </c:numCache>
            </c:numRef>
          </c:cat>
          <c:val>
            <c:numRef>
              <c:f>'Income Statement'!$AN$6</c:f>
              <c:numCache>
                <c:formatCode>General</c:formatCode>
                <c:ptCount val="1"/>
                <c:pt idx="0">
                  <c:v>10</c:v>
                </c:pt>
              </c:numCache>
            </c:numRef>
          </c:val>
          <c:extLst>
            <c:ext xmlns:c16="http://schemas.microsoft.com/office/drawing/2014/chart" uri="{C3380CC4-5D6E-409C-BE32-E72D297353CC}">
              <c16:uniqueId val="{00000002-BA82-D048-893E-B3E93D8CAB4A}"/>
            </c:ext>
          </c:extLst>
        </c:ser>
        <c:ser>
          <c:idx val="1"/>
          <c:order val="1"/>
          <c:tx>
            <c:strRef>
              <c:f>'Income Statement'!$AJ$5</c:f>
              <c:strCache>
                <c:ptCount val="1"/>
                <c:pt idx="0">
                  <c:v>2021</c:v>
                </c:pt>
              </c:strCache>
            </c:strRef>
          </c:tx>
          <c:spPr>
            <a:pattFill prst="pct10">
              <a:fgClr>
                <a:schemeClr val="accent1">
                  <a:lumMod val="75000"/>
                </a:schemeClr>
              </a:fgClr>
              <a:bgClr>
                <a:schemeClr val="bg1"/>
              </a:bgClr>
            </a:pattFill>
            <a:ln>
              <a:noFill/>
            </a:ln>
            <a:effectLst/>
          </c:spPr>
          <c:invertIfNegative val="0"/>
          <c:dLbls>
            <c:dLbl>
              <c:idx val="0"/>
              <c:layout>
                <c:manualLayout>
                  <c:x val="0.21334177890534714"/>
                  <c:y val="-0.32522603133859357"/>
                </c:manualLayout>
              </c:layout>
              <c:tx>
                <c:rich>
                  <a:bodyPr rot="0" spcFirstLastPara="1" vertOverflow="ellipsis" vert="horz" wrap="square" lIns="38100" tIns="19050" rIns="38100" bIns="19050" anchor="ctr" anchorCtr="1">
                    <a:spAutoFit/>
                  </a:bodyPr>
                  <a:lstStyle/>
                  <a:p>
                    <a:pPr>
                      <a:defRPr sz="800" b="1" i="0" u="none" strike="noStrike" kern="1200" baseline="0">
                        <a:solidFill>
                          <a:schemeClr val="accent1">
                            <a:lumMod val="75000"/>
                          </a:schemeClr>
                        </a:solidFill>
                        <a:latin typeface="+mn-lt"/>
                        <a:ea typeface="+mn-ea"/>
                        <a:cs typeface="+mn-cs"/>
                      </a:defRPr>
                    </a:pPr>
                    <a:r>
                      <a:rPr lang="en-US"/>
                      <a:t>2021  35,1</a:t>
                    </a:r>
                  </a:p>
                </c:rich>
              </c:tx>
              <c:spPr>
                <a:noFill/>
                <a:ln>
                  <a:noFill/>
                </a:ln>
                <a:effectLst/>
              </c:spPr>
              <c:txPr>
                <a:bodyPr rot="0" spcFirstLastPara="1" vertOverflow="ellipsis" vert="horz" wrap="square" lIns="38100" tIns="19050" rIns="38100" bIns="19050" anchor="ctr" anchorCtr="1">
                  <a:spAutoFit/>
                </a:bodyPr>
                <a:lstStyle/>
                <a:p>
                  <a:pPr>
                    <a:defRPr sz="800" b="1" i="0" u="none" strike="noStrike" kern="1200" baseline="0">
                      <a:solidFill>
                        <a:schemeClr val="accent1">
                          <a:lumMod val="75000"/>
                        </a:schemeClr>
                      </a:solidFill>
                      <a:latin typeface="+mn-lt"/>
                      <a:ea typeface="+mn-ea"/>
                      <a:cs typeface="+mn-cs"/>
                    </a:defRPr>
                  </a:pPr>
                  <a:endParaRPr lang="en-VN"/>
                </a:p>
              </c:txPr>
              <c:showLegendKey val="0"/>
              <c:showVal val="1"/>
              <c:showCatName val="0"/>
              <c:showSerName val="0"/>
              <c:showPercent val="0"/>
              <c:showBubbleSize val="0"/>
              <c:extLst>
                <c:ext xmlns:c15="http://schemas.microsoft.com/office/drawing/2012/chart" uri="{CE6537A1-D6FC-4f65-9D91-7224C49458BB}">
                  <c15:showDataLabelsRange val="0"/>
                </c:ext>
                <c:ext xmlns:c16="http://schemas.microsoft.com/office/drawing/2014/chart" uri="{C3380CC4-5D6E-409C-BE32-E72D297353CC}">
                  <c16:uniqueId val="{00000001-5794-F943-A52C-144AF7BB5DF4}"/>
                </c:ext>
              </c:extLst>
            </c:dLbl>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VN"/>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'Income Statement'!$AJ$6</c:f>
              <c:numCache>
                <c:formatCode>General</c:formatCode>
                <c:ptCount val="1"/>
                <c:pt idx="0">
                  <c:v>2022</c:v>
                </c:pt>
              </c:numCache>
            </c:numRef>
          </c:cat>
          <c:val>
            <c:numRef>
              <c:f>'Income Statement'!$AN$5</c:f>
              <c:numCache>
                <c:formatCode>General</c:formatCode>
                <c:ptCount val="1"/>
                <c:pt idx="0">
                  <c:v>25.1</c:v>
                </c:pt>
              </c:numCache>
            </c:numRef>
          </c:val>
          <c:extLst>
            <c:ext xmlns:c16="http://schemas.microsoft.com/office/drawing/2014/chart" uri="{C3380CC4-5D6E-409C-BE32-E72D297353CC}">
              <c16:uniqueId val="{00000000-5794-F943-A52C-144AF7BB5DF4}"/>
            </c:ext>
          </c:extLst>
        </c:ser>
        <c:dLbls>
          <c:showLegendKey val="0"/>
          <c:showVal val="0"/>
          <c:showCatName val="0"/>
          <c:showSerName val="0"/>
          <c:showPercent val="0"/>
          <c:showBubbleSize val="0"/>
        </c:dLbls>
        <c:gapWidth val="25"/>
        <c:overlap val="100"/>
        <c:axId val="2020089119"/>
        <c:axId val="2020093103"/>
      </c:barChart>
      <c:catAx>
        <c:axId val="2020089119"/>
        <c:scaling>
          <c:orientation val="minMax"/>
        </c:scaling>
        <c:delete val="0"/>
        <c:axPos val="l"/>
        <c:numFmt formatCode="General" sourceLinked="1"/>
        <c:majorTickMark val="none"/>
        <c:minorTickMark val="none"/>
        <c:tickLblPos val="nextTo"/>
        <c:spPr>
          <a:noFill/>
          <a:ln w="9525" cap="flat" cmpd="sng" algn="ctr">
            <a:noFill/>
            <a:round/>
          </a:ln>
          <a:effectLst/>
        </c:spPr>
        <c:txPr>
          <a:bodyPr rot="-60000000" spcFirstLastPara="1" vertOverflow="ellipsis" vert="horz" wrap="square" anchor="ctr" anchorCtr="1"/>
          <a:lstStyle/>
          <a:p>
            <a:pPr>
              <a:defRPr sz="800" b="1" i="0" u="none" strike="noStrike" kern="1200" baseline="0">
                <a:solidFill>
                  <a:schemeClr val="accent1">
                    <a:lumMod val="75000"/>
                  </a:schemeClr>
                </a:solidFill>
                <a:latin typeface="Arial" panose="020B0604020202020204" pitchFamily="34" charset="0"/>
                <a:ea typeface="+mn-ea"/>
                <a:cs typeface="Arial" panose="020B0604020202020204" pitchFamily="34" charset="0"/>
              </a:defRPr>
            </a:pPr>
            <a:endParaRPr lang="en-VN"/>
          </a:p>
        </c:txPr>
        <c:crossAx val="2020093103"/>
        <c:crosses val="autoZero"/>
        <c:auto val="1"/>
        <c:lblAlgn val="ctr"/>
        <c:lblOffset val="100"/>
        <c:noMultiLvlLbl val="0"/>
      </c:catAx>
      <c:valAx>
        <c:axId val="2020093103"/>
        <c:scaling>
          <c:orientation val="minMax"/>
          <c:min val="0"/>
        </c:scaling>
        <c:delete val="1"/>
        <c:axPos val="b"/>
        <c:numFmt formatCode="General" sourceLinked="1"/>
        <c:majorTickMark val="out"/>
        <c:minorTickMark val="none"/>
        <c:tickLblPos val="nextTo"/>
        <c:crossAx val="2020089119"/>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noFill/>
      <a:round/>
    </a:ln>
    <a:effectLst/>
  </c:spPr>
  <c:txPr>
    <a:bodyPr/>
    <a:lstStyle/>
    <a:p>
      <a:pPr>
        <a:defRPr/>
      </a:pPr>
      <a:endParaRPr lang="en-VN"/>
    </a:p>
  </c:txPr>
  <c:printSettings>
    <c:headerFooter/>
    <c:pageMargins b="0.75" l="0.7" r="0.7" t="0.75" header="0.3" footer="0.3"/>
    <c:pageSetup/>
  </c:printSettings>
  <c:userShapes r:id="rId3"/>
</c:chartSpace>
</file>

<file path=xl/charts/chart5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0.10501577600246156"/>
          <c:y val="0.60594168330744769"/>
          <c:w val="0.74160528036050299"/>
          <c:h val="0.35139474397850257"/>
        </c:manualLayout>
      </c:layout>
      <c:lineChart>
        <c:grouping val="standard"/>
        <c:varyColors val="0"/>
        <c:ser>
          <c:idx val="0"/>
          <c:order val="0"/>
          <c:tx>
            <c:strRef>
              <c:f>'Income Statement'!$AM$9</c:f>
              <c:strCache>
                <c:ptCount val="1"/>
                <c:pt idx="0">
                  <c:v>Net Profit</c:v>
                </c:pt>
              </c:strCache>
            </c:strRef>
          </c:tx>
          <c:spPr>
            <a:ln w="28575" cap="rnd">
              <a:solidFill>
                <a:schemeClr val="accent1">
                  <a:lumMod val="75000"/>
                </a:schemeClr>
              </a:solidFill>
              <a:round/>
            </a:ln>
            <a:effectLst/>
          </c:spPr>
          <c:marker>
            <c:symbol val="none"/>
          </c:marker>
          <c:dPt>
            <c:idx val="4"/>
            <c:marker>
              <c:symbol val="circle"/>
              <c:size val="8"/>
              <c:spPr>
                <a:solidFill>
                  <a:schemeClr val="accent1">
                    <a:lumMod val="75000"/>
                  </a:schemeClr>
                </a:solidFill>
                <a:ln w="9525">
                  <a:solidFill>
                    <a:schemeClr val="accent1">
                      <a:lumMod val="75000"/>
                    </a:schemeClr>
                  </a:solidFill>
                </a:ln>
                <a:effectLst/>
              </c:spPr>
            </c:marker>
            <c:bubble3D val="0"/>
            <c:extLst>
              <c:ext xmlns:c16="http://schemas.microsoft.com/office/drawing/2014/chart" uri="{C3380CC4-5D6E-409C-BE32-E72D297353CC}">
                <c16:uniqueId val="{00000000-B8B4-BE4E-9534-116878FAB8DB}"/>
              </c:ext>
            </c:extLst>
          </c:dPt>
          <c:dLbls>
            <c:dLbl>
              <c:idx val="4"/>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0-B8B4-BE4E-9534-116878FAB8DB}"/>
                </c:ext>
              </c:extLst>
            </c:dLbl>
            <c:spPr>
              <a:noFill/>
              <a:ln>
                <a:noFill/>
              </a:ln>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accent1">
                        <a:lumMod val="75000"/>
                      </a:schemeClr>
                    </a:solidFill>
                    <a:latin typeface="Arial" panose="020B0604020202020204" pitchFamily="34" charset="0"/>
                    <a:ea typeface="+mn-ea"/>
                    <a:cs typeface="Arial" panose="020B0604020202020204" pitchFamily="34" charset="0"/>
                  </a:defRPr>
                </a:pPr>
                <a:endParaRPr lang="en-VN"/>
              </a:p>
            </c:txPr>
            <c:showLegendKey val="0"/>
            <c:showVal val="0"/>
            <c:showCatName val="0"/>
            <c:showSerName val="0"/>
            <c:showPercent val="0"/>
            <c:showBubbleSize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'Income Statement'!$AJ$10:$AJ$14</c:f>
              <c:numCache>
                <c:formatCode>General</c:formatCode>
                <c:ptCount val="5"/>
                <c:pt idx="0">
                  <c:v>2018</c:v>
                </c:pt>
                <c:pt idx="1">
                  <c:v>2019</c:v>
                </c:pt>
                <c:pt idx="2">
                  <c:v>2020</c:v>
                </c:pt>
                <c:pt idx="3">
                  <c:v>2021</c:v>
                </c:pt>
                <c:pt idx="4">
                  <c:v>2022</c:v>
                </c:pt>
              </c:numCache>
            </c:numRef>
          </c:cat>
          <c:val>
            <c:numRef>
              <c:f>'Income Statement'!$AM$10:$AM$14</c:f>
              <c:numCache>
                <c:formatCode>General</c:formatCode>
                <c:ptCount val="5"/>
                <c:pt idx="0">
                  <c:v>8.6</c:v>
                </c:pt>
                <c:pt idx="1">
                  <c:v>7.5</c:v>
                </c:pt>
                <c:pt idx="2">
                  <c:v>13.5</c:v>
                </c:pt>
                <c:pt idx="3">
                  <c:v>34.5</c:v>
                </c:pt>
                <c:pt idx="4">
                  <c:v>8.4</c:v>
                </c:pt>
              </c:numCache>
            </c:numRef>
          </c:val>
          <c:smooth val="0"/>
          <c:extLst>
            <c:ext xmlns:c16="http://schemas.microsoft.com/office/drawing/2014/chart" uri="{C3380CC4-5D6E-409C-BE32-E72D297353CC}">
              <c16:uniqueId val="{00000001-B8B4-BE4E-9534-116878FAB8DB}"/>
            </c:ext>
          </c:extLst>
        </c:ser>
        <c:dLbls>
          <c:showLegendKey val="0"/>
          <c:showVal val="0"/>
          <c:showCatName val="0"/>
          <c:showSerName val="0"/>
          <c:showPercent val="0"/>
          <c:showBubbleSize val="0"/>
        </c:dLbls>
        <c:smooth val="0"/>
        <c:axId val="1402764192"/>
        <c:axId val="1402846064"/>
      </c:lineChart>
      <c:catAx>
        <c:axId val="1402764192"/>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800" b="0" i="0" u="none" strike="noStrike" kern="1200" baseline="0">
                <a:solidFill>
                  <a:schemeClr val="bg2">
                    <a:lumMod val="75000"/>
                  </a:schemeClr>
                </a:solidFill>
                <a:latin typeface="Arial" panose="020B0604020202020204" pitchFamily="34" charset="0"/>
                <a:ea typeface="+mn-ea"/>
                <a:cs typeface="Arial" panose="020B0604020202020204" pitchFamily="34" charset="0"/>
              </a:defRPr>
            </a:pPr>
            <a:endParaRPr lang="en-VN"/>
          </a:p>
        </c:txPr>
        <c:crossAx val="1402846064"/>
        <c:crosses val="autoZero"/>
        <c:auto val="1"/>
        <c:lblAlgn val="ctr"/>
        <c:lblOffset val="100"/>
        <c:noMultiLvlLbl val="0"/>
      </c:catAx>
      <c:valAx>
        <c:axId val="1402846064"/>
        <c:scaling>
          <c:orientation val="minMax"/>
        </c:scaling>
        <c:delete val="0"/>
        <c:axPos val="l"/>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sz="800">
                    <a:solidFill>
                      <a:schemeClr val="bg2">
                        <a:lumMod val="75000"/>
                      </a:schemeClr>
                    </a:solidFill>
                    <a:latin typeface="Arial" panose="020B0604020202020204" pitchFamily="34" charset="0"/>
                    <a:cs typeface="Arial" panose="020B0604020202020204" pitchFamily="34" charset="0"/>
                  </a:rPr>
                  <a:t>TRILLION VNĐ</a:t>
                </a:r>
              </a:p>
            </c:rich>
          </c:tx>
          <c:layout>
            <c:manualLayout>
              <c:xMode val="edge"/>
              <c:yMode val="edge"/>
              <c:x val="8.3665260515627445E-3"/>
              <c:y val="0.59359526868868395"/>
            </c:manualLayout>
          </c:layout>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VN"/>
            </a:p>
          </c:txPr>
        </c:title>
        <c:numFmt formatCode="General" sourceLinked="1"/>
        <c:majorTickMark val="none"/>
        <c:minorTickMark val="none"/>
        <c:tickLblPos val="nextTo"/>
        <c:spPr>
          <a:noFill/>
          <a:ln>
            <a:solidFill>
              <a:schemeClr val="bg2"/>
            </a:solidFill>
          </a:ln>
          <a:effectLst/>
        </c:spPr>
        <c:txPr>
          <a:bodyPr rot="-60000000" spcFirstLastPara="1" vertOverflow="ellipsis" vert="horz" wrap="square" anchor="ctr" anchorCtr="1"/>
          <a:lstStyle/>
          <a:p>
            <a:pPr>
              <a:defRPr sz="800" b="0" i="0" u="none" strike="noStrike" kern="1200" baseline="0">
                <a:solidFill>
                  <a:schemeClr val="bg2">
                    <a:lumMod val="75000"/>
                  </a:schemeClr>
                </a:solidFill>
                <a:latin typeface="Arial" panose="020B0604020202020204" pitchFamily="34" charset="0"/>
                <a:ea typeface="+mn-ea"/>
                <a:cs typeface="Arial" panose="020B0604020202020204" pitchFamily="34" charset="0"/>
              </a:defRPr>
            </a:pPr>
            <a:endParaRPr lang="en-VN"/>
          </a:p>
        </c:txPr>
        <c:crossAx val="1402764192"/>
        <c:crosses val="autoZero"/>
        <c:crossBetween val="between"/>
        <c:majorUnit val="10"/>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noFill/>
      <a:round/>
    </a:ln>
    <a:effectLst/>
  </c:spPr>
  <c:txPr>
    <a:bodyPr/>
    <a:lstStyle/>
    <a:p>
      <a:pPr>
        <a:defRPr/>
      </a:pPr>
      <a:endParaRPr lang="en-VN"/>
    </a:p>
  </c:txPr>
  <c:printSettings>
    <c:headerFooter/>
    <c:pageMargins b="0.75" l="0.7" r="0.7" t="0.75" header="0.3" footer="0.3"/>
    <c:pageSetup/>
  </c:printSettings>
  <c:userShapes r:id="rId3"/>
</c:chartSpace>
</file>

<file path=xl/charts/chart5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barChart>
        <c:barDir val="bar"/>
        <c:grouping val="stacked"/>
        <c:varyColors val="0"/>
        <c:ser>
          <c:idx val="1"/>
          <c:order val="0"/>
          <c:tx>
            <c:strRef>
              <c:f>'Income Statement'!$AM$4</c:f>
              <c:strCache>
                <c:ptCount val="1"/>
                <c:pt idx="0">
                  <c:v>Net Profit</c:v>
                </c:pt>
              </c:strCache>
            </c:strRef>
          </c:tx>
          <c:spPr>
            <a:solidFill>
              <a:schemeClr val="accent1">
                <a:lumMod val="75000"/>
              </a:schemeClr>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800" b="1" i="0" u="none" strike="noStrike" kern="1200" baseline="0">
                    <a:solidFill>
                      <a:schemeClr val="bg1"/>
                    </a:solidFill>
                    <a:latin typeface="Arial" panose="020B0604020202020204" pitchFamily="34" charset="0"/>
                    <a:ea typeface="+mn-ea"/>
                    <a:cs typeface="Arial" panose="020B0604020202020204" pitchFamily="34" charset="0"/>
                  </a:defRPr>
                </a:pPr>
                <a:endParaRPr lang="en-VN"/>
              </a:p>
            </c:txPr>
            <c:dLblPos val="inBase"/>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'Income Statement'!$AJ$6</c:f>
              <c:numCache>
                <c:formatCode>General</c:formatCode>
                <c:ptCount val="1"/>
                <c:pt idx="0">
                  <c:v>2022</c:v>
                </c:pt>
              </c:numCache>
            </c:numRef>
          </c:cat>
          <c:val>
            <c:numRef>
              <c:f>'Income Statement'!$AM$6</c:f>
              <c:numCache>
                <c:formatCode>General</c:formatCode>
                <c:ptCount val="1"/>
                <c:pt idx="0">
                  <c:v>8.4</c:v>
                </c:pt>
              </c:numCache>
            </c:numRef>
          </c:val>
          <c:extLst>
            <c:ext xmlns:c16="http://schemas.microsoft.com/office/drawing/2014/chart" uri="{C3380CC4-5D6E-409C-BE32-E72D297353CC}">
              <c16:uniqueId val="{00000000-9889-0842-AB39-03F04B43B8D4}"/>
            </c:ext>
          </c:extLst>
        </c:ser>
        <c:ser>
          <c:idx val="0"/>
          <c:order val="1"/>
          <c:tx>
            <c:v>2021</c:v>
          </c:tx>
          <c:spPr>
            <a:pattFill prst="pct10">
              <a:fgClr>
                <a:schemeClr val="accent1">
                  <a:lumMod val="75000"/>
                </a:schemeClr>
              </a:fgClr>
              <a:bgClr>
                <a:schemeClr val="bg1"/>
              </a:bgClr>
            </a:pattFill>
            <a:ln>
              <a:noFill/>
            </a:ln>
            <a:effectLst/>
          </c:spPr>
          <c:invertIfNegative val="0"/>
          <c:dLbls>
            <c:dLbl>
              <c:idx val="0"/>
              <c:layout>
                <c:manualLayout>
                  <c:x val="0.22520009376489414"/>
                  <c:y val="-0.33564795495390232"/>
                </c:manualLayout>
              </c:layout>
              <c:tx>
                <c:rich>
                  <a:bodyPr/>
                  <a:lstStyle/>
                  <a:p>
                    <a:fld id="{FC8CEB06-C502-E74A-A2DE-B8C2A9325909}" type="SERIESNAME">
                      <a:rPr lang="en-US"/>
                      <a:pPr/>
                      <a:t>[SERIES NAME]</a:t>
                    </a:fld>
                    <a:r>
                      <a:rPr lang="en-US" baseline="0"/>
                      <a:t>  34,5</a:t>
                    </a:r>
                  </a:p>
                </c:rich>
              </c:tx>
              <c:showLegendKey val="0"/>
              <c:showVal val="1"/>
              <c:showCatName val="0"/>
              <c:showSerName val="1"/>
              <c:showPercent val="0"/>
              <c:showBubbleSize val="0"/>
              <c:separator> </c:separator>
              <c:extLst>
                <c:ext xmlns:c15="http://schemas.microsoft.com/office/drawing/2012/chart" uri="{CE6537A1-D6FC-4f65-9D91-7224C49458BB}">
                  <c15:dlblFieldTable/>
                  <c15:showDataLabelsRange val="0"/>
                </c:ext>
                <c:ext xmlns:c16="http://schemas.microsoft.com/office/drawing/2014/chart" uri="{C3380CC4-5D6E-409C-BE32-E72D297353CC}">
                  <c16:uniqueId val="{00000001-9889-0842-AB39-03F04B43B8D4}"/>
                </c:ext>
              </c:extLst>
            </c:dLbl>
            <c:spPr>
              <a:noFill/>
              <a:ln>
                <a:noFill/>
              </a:ln>
              <a:effectLst/>
            </c:spPr>
            <c:txPr>
              <a:bodyPr rot="0" spcFirstLastPara="1" vertOverflow="ellipsis" vert="horz" wrap="square" lIns="38100" tIns="19050" rIns="38100" bIns="19050" anchor="ctr" anchorCtr="1">
                <a:spAutoFit/>
              </a:bodyPr>
              <a:lstStyle/>
              <a:p>
                <a:pPr>
                  <a:defRPr sz="800" b="1" i="0" u="none" strike="noStrike" kern="1200" baseline="0">
                    <a:solidFill>
                      <a:schemeClr val="accent1">
                        <a:lumMod val="75000"/>
                      </a:schemeClr>
                    </a:solidFill>
                    <a:latin typeface="Arial" panose="020B0604020202020204" pitchFamily="34" charset="0"/>
                    <a:ea typeface="+mn-ea"/>
                    <a:cs typeface="Arial" panose="020B0604020202020204" pitchFamily="34" charset="0"/>
                  </a:defRPr>
                </a:pPr>
                <a:endParaRPr lang="en-VN"/>
              </a:p>
            </c:txPr>
            <c:showLegendKey val="0"/>
            <c:showVal val="1"/>
            <c:showCatName val="0"/>
            <c:showSerName val="1"/>
            <c:showPercent val="0"/>
            <c:showBubbleSize val="0"/>
            <c:separator> </c:separator>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'Income Statement'!$AJ$6</c:f>
              <c:numCache>
                <c:formatCode>General</c:formatCode>
                <c:ptCount val="1"/>
                <c:pt idx="0">
                  <c:v>2022</c:v>
                </c:pt>
              </c:numCache>
            </c:numRef>
          </c:cat>
          <c:val>
            <c:numRef>
              <c:f>'Income Statement'!$AM$5</c:f>
              <c:numCache>
                <c:formatCode>General</c:formatCode>
                <c:ptCount val="1"/>
                <c:pt idx="0">
                  <c:v>26.1</c:v>
                </c:pt>
              </c:numCache>
            </c:numRef>
          </c:val>
          <c:extLst>
            <c:ext xmlns:c16="http://schemas.microsoft.com/office/drawing/2014/chart" uri="{C3380CC4-5D6E-409C-BE32-E72D297353CC}">
              <c16:uniqueId val="{00000002-9889-0842-AB39-03F04B43B8D4}"/>
            </c:ext>
          </c:extLst>
        </c:ser>
        <c:dLbls>
          <c:showLegendKey val="0"/>
          <c:showVal val="0"/>
          <c:showCatName val="0"/>
          <c:showSerName val="0"/>
          <c:showPercent val="0"/>
          <c:showBubbleSize val="0"/>
        </c:dLbls>
        <c:gapWidth val="25"/>
        <c:overlap val="100"/>
        <c:axId val="2020089119"/>
        <c:axId val="2020093103"/>
      </c:barChart>
      <c:catAx>
        <c:axId val="2020089119"/>
        <c:scaling>
          <c:orientation val="minMax"/>
        </c:scaling>
        <c:delete val="0"/>
        <c:axPos val="l"/>
        <c:numFmt formatCode="General" sourceLinked="1"/>
        <c:majorTickMark val="none"/>
        <c:minorTickMark val="none"/>
        <c:tickLblPos val="nextTo"/>
        <c:spPr>
          <a:noFill/>
          <a:ln w="9525" cap="flat" cmpd="sng" algn="ctr">
            <a:noFill/>
            <a:round/>
          </a:ln>
          <a:effectLst/>
        </c:spPr>
        <c:txPr>
          <a:bodyPr rot="-60000000" spcFirstLastPara="1" vertOverflow="ellipsis" vert="horz" wrap="square" anchor="ctr" anchorCtr="1"/>
          <a:lstStyle/>
          <a:p>
            <a:pPr>
              <a:defRPr sz="800" b="1" i="0" u="none" strike="noStrike" kern="1200" baseline="0">
                <a:solidFill>
                  <a:schemeClr val="accent1">
                    <a:lumMod val="75000"/>
                  </a:schemeClr>
                </a:solidFill>
                <a:latin typeface="Arial" panose="020B0604020202020204" pitchFamily="34" charset="0"/>
                <a:ea typeface="+mn-ea"/>
                <a:cs typeface="Arial" panose="020B0604020202020204" pitchFamily="34" charset="0"/>
              </a:defRPr>
            </a:pPr>
            <a:endParaRPr lang="en-VN"/>
          </a:p>
        </c:txPr>
        <c:crossAx val="2020093103"/>
        <c:crosses val="autoZero"/>
        <c:auto val="1"/>
        <c:lblAlgn val="ctr"/>
        <c:lblOffset val="100"/>
        <c:noMultiLvlLbl val="0"/>
      </c:catAx>
      <c:valAx>
        <c:axId val="2020093103"/>
        <c:scaling>
          <c:orientation val="minMax"/>
          <c:min val="0"/>
        </c:scaling>
        <c:delete val="1"/>
        <c:axPos val="b"/>
        <c:numFmt formatCode="General" sourceLinked="1"/>
        <c:majorTickMark val="out"/>
        <c:minorTickMark val="none"/>
        <c:tickLblPos val="nextTo"/>
        <c:crossAx val="2020089119"/>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noFill/>
      <a:round/>
    </a:ln>
    <a:effectLst/>
  </c:spPr>
  <c:txPr>
    <a:bodyPr/>
    <a:lstStyle/>
    <a:p>
      <a:pPr>
        <a:defRPr/>
      </a:pPr>
      <a:endParaRPr lang="en-VN"/>
    </a:p>
  </c:txPr>
  <c:printSettings>
    <c:headerFooter/>
    <c:pageMargins b="0.75" l="0.7" r="0.7" t="0.75" header="0.3" footer="0.3"/>
    <c:pageSetup/>
  </c:printSettings>
  <c:userShapes r:id="rId3"/>
</c:chartSpace>
</file>

<file path=xl/charts/chart5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r>
              <a:rPr lang="en-US" sz="1000" b="1">
                <a:solidFill>
                  <a:schemeClr val="tx1">
                    <a:lumMod val="65000"/>
                    <a:lumOff val="35000"/>
                  </a:schemeClr>
                </a:solidFill>
              </a:rPr>
              <a:t>Income Statement</a:t>
            </a:r>
          </a:p>
        </c:rich>
      </c:tx>
      <c:layout>
        <c:manualLayout>
          <c:xMode val="edge"/>
          <c:yMode val="edge"/>
          <c:x val="5.5788758896932807E-2"/>
          <c:y val="0.14699105143977156"/>
        </c:manualLayout>
      </c:layout>
      <c:overlay val="0"/>
      <c:spPr>
        <a:noFill/>
        <a:ln>
          <a:noFill/>
        </a:ln>
        <a:effectLst/>
      </c:spPr>
      <c:txPr>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endParaRPr lang="en-VN"/>
        </a:p>
      </c:txPr>
    </c:title>
    <c:autoTitleDeleted val="0"/>
    <c:plotArea>
      <c:layout>
        <c:manualLayout>
          <c:layoutTarget val="inner"/>
          <c:xMode val="edge"/>
          <c:yMode val="edge"/>
          <c:x val="7.8869462550966912E-2"/>
          <c:y val="0.36730781678835894"/>
          <c:w val="0.86742447176843052"/>
          <c:h val="0.57925761224172745"/>
        </c:manualLayout>
      </c:layout>
      <c:barChart>
        <c:barDir val="bar"/>
        <c:grouping val="percentStacked"/>
        <c:varyColors val="0"/>
        <c:ser>
          <c:idx val="3"/>
          <c:order val="0"/>
          <c:tx>
            <c:strRef>
              <c:f>'Income Statement'!$AK$17</c:f>
              <c:strCache>
                <c:ptCount val="1"/>
                <c:pt idx="0">
                  <c:v>Cost of Sales</c:v>
                </c:pt>
              </c:strCache>
            </c:strRef>
          </c:tx>
          <c:spPr>
            <a:solidFill>
              <a:schemeClr val="accent1">
                <a:lumMod val="50000"/>
              </a:schemeClr>
            </a:solidFill>
            <a:ln cap="flat">
              <a:solidFill>
                <a:schemeClr val="bg1">
                  <a:lumMod val="75000"/>
                </a:schemeClr>
              </a:solidFill>
            </a:ln>
            <a:effectLst/>
          </c:spPr>
          <c:invertIfNegative val="0"/>
          <c:dLbls>
            <c:dLbl>
              <c:idx val="0"/>
              <c:dLblPos val="inBase"/>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0-5FF8-C74E-AF4C-B62F74ABB187}"/>
                </c:ext>
              </c:extLst>
            </c:dLbl>
            <c:dLbl>
              <c:idx val="1"/>
              <c:dLblPos val="inBase"/>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1-5FF8-C74E-AF4C-B62F74ABB187}"/>
                </c:ext>
              </c:extLst>
            </c:dLbl>
            <c:spPr>
              <a:noFill/>
              <a:ln>
                <a:noFill/>
              </a:ln>
              <a:effectLst/>
            </c:spPr>
            <c:txPr>
              <a:bodyPr rot="0" spcFirstLastPara="1" vertOverflow="ellipsis" vert="horz" wrap="square" lIns="38100" tIns="19050" rIns="38100" bIns="19050" anchor="ctr" anchorCtr="1">
                <a:spAutoFit/>
              </a:bodyPr>
              <a:lstStyle/>
              <a:p>
                <a:pPr>
                  <a:defRPr sz="800" b="1" i="0" u="none" strike="noStrike" kern="1200" baseline="0">
                    <a:solidFill>
                      <a:schemeClr val="bg1"/>
                    </a:solidFill>
                    <a:latin typeface="+mn-lt"/>
                    <a:ea typeface="+mn-ea"/>
                    <a:cs typeface="+mn-cs"/>
                  </a:defRPr>
                </a:pPr>
                <a:endParaRPr lang="en-VN"/>
              </a:p>
            </c:txPr>
            <c:dLblPos val="inBase"/>
            <c:showLegendKey val="0"/>
            <c:showVal val="0"/>
            <c:showCatName val="0"/>
            <c:showSerName val="0"/>
            <c:showPercent val="0"/>
            <c:showBubbleSize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'Income Statement'!$AJ$18:$AJ$20</c:f>
              <c:numCache>
                <c:formatCode>General</c:formatCode>
                <c:ptCount val="3"/>
                <c:pt idx="0">
                  <c:v>2020</c:v>
                </c:pt>
                <c:pt idx="1">
                  <c:v>2021</c:v>
                </c:pt>
                <c:pt idx="2">
                  <c:v>2022</c:v>
                </c:pt>
              </c:numCache>
            </c:numRef>
          </c:cat>
          <c:val>
            <c:numRef>
              <c:f>'Income Statement'!$AK$18:$AK$20</c:f>
              <c:numCache>
                <c:formatCode>0%</c:formatCode>
                <c:ptCount val="3"/>
                <c:pt idx="0">
                  <c:v>0.79023120463239305</c:v>
                </c:pt>
                <c:pt idx="1">
                  <c:v>0.72535764822582405</c:v>
                </c:pt>
                <c:pt idx="2">
                  <c:v>0.88145454883711405</c:v>
                </c:pt>
              </c:numCache>
            </c:numRef>
          </c:val>
          <c:extLst>
            <c:ext xmlns:c16="http://schemas.microsoft.com/office/drawing/2014/chart" uri="{C3380CC4-5D6E-409C-BE32-E72D297353CC}">
              <c16:uniqueId val="{00000003-0611-CD41-89D9-44C2DF443B53}"/>
            </c:ext>
          </c:extLst>
        </c:ser>
        <c:ser>
          <c:idx val="2"/>
          <c:order val="1"/>
          <c:tx>
            <c:strRef>
              <c:f>'Income Statement'!$AL$17</c:f>
              <c:strCache>
                <c:ptCount val="1"/>
                <c:pt idx="0">
                  <c:v>Interest Expenses</c:v>
                </c:pt>
              </c:strCache>
            </c:strRef>
          </c:tx>
          <c:spPr>
            <a:solidFill>
              <a:schemeClr val="accent1">
                <a:lumMod val="60000"/>
                <a:lumOff val="40000"/>
              </a:schemeClr>
            </a:solidFill>
            <a:ln>
              <a:noFill/>
            </a:ln>
            <a:effectLst/>
          </c:spPr>
          <c:invertIfNegative val="0"/>
          <c:cat>
            <c:numRef>
              <c:f>'Income Statement'!$AJ$18:$AJ$20</c:f>
              <c:numCache>
                <c:formatCode>General</c:formatCode>
                <c:ptCount val="3"/>
                <c:pt idx="0">
                  <c:v>2020</c:v>
                </c:pt>
                <c:pt idx="1">
                  <c:v>2021</c:v>
                </c:pt>
                <c:pt idx="2">
                  <c:v>2022</c:v>
                </c:pt>
              </c:numCache>
            </c:numRef>
          </c:cat>
          <c:val>
            <c:numRef>
              <c:f>'Income Statement'!$AL$18:$AL$20</c:f>
              <c:numCache>
                <c:formatCode>0%</c:formatCode>
                <c:ptCount val="3"/>
                <c:pt idx="0">
                  <c:v>2.4319988016659001E-2</c:v>
                </c:pt>
                <c:pt idx="1">
                  <c:v>1.6874845018058599E-2</c:v>
                </c:pt>
                <c:pt idx="2">
                  <c:v>2.1806477287856198E-2</c:v>
                </c:pt>
              </c:numCache>
            </c:numRef>
          </c:val>
          <c:extLst>
            <c:ext xmlns:c16="http://schemas.microsoft.com/office/drawing/2014/chart" uri="{C3380CC4-5D6E-409C-BE32-E72D297353CC}">
              <c16:uniqueId val="{00000002-0611-CD41-89D9-44C2DF443B53}"/>
            </c:ext>
          </c:extLst>
        </c:ser>
        <c:ser>
          <c:idx val="4"/>
          <c:order val="2"/>
          <c:tx>
            <c:strRef>
              <c:f>'Income Statement'!$AM$17</c:f>
              <c:strCache>
                <c:ptCount val="1"/>
                <c:pt idx="0">
                  <c:v>Operating expenses</c:v>
                </c:pt>
              </c:strCache>
            </c:strRef>
          </c:tx>
          <c:spPr>
            <a:solidFill>
              <a:schemeClr val="accent1">
                <a:lumMod val="40000"/>
                <a:lumOff val="60000"/>
              </a:schemeClr>
            </a:solidFill>
            <a:ln>
              <a:noFill/>
            </a:ln>
            <a:effectLst/>
          </c:spPr>
          <c:invertIfNegative val="0"/>
          <c:cat>
            <c:numRef>
              <c:f>'Income Statement'!$AJ$18:$AJ$20</c:f>
              <c:numCache>
                <c:formatCode>General</c:formatCode>
                <c:ptCount val="3"/>
                <c:pt idx="0">
                  <c:v>2020</c:v>
                </c:pt>
                <c:pt idx="1">
                  <c:v>2021</c:v>
                </c:pt>
                <c:pt idx="2">
                  <c:v>2022</c:v>
                </c:pt>
              </c:numCache>
            </c:numRef>
          </c:cat>
          <c:val>
            <c:numRef>
              <c:f>'Income Statement'!$AM$18:$AM$20</c:f>
              <c:numCache>
                <c:formatCode>0%</c:formatCode>
                <c:ptCount val="3"/>
                <c:pt idx="0">
                  <c:v>1.97639107939288E-2</c:v>
                </c:pt>
                <c:pt idx="1">
                  <c:v>2.3011321517636407E-2</c:v>
                </c:pt>
                <c:pt idx="2">
                  <c:v>2.6060881655785351E-2</c:v>
                </c:pt>
              </c:numCache>
            </c:numRef>
          </c:val>
          <c:extLst>
            <c:ext xmlns:c16="http://schemas.microsoft.com/office/drawing/2014/chart" uri="{C3380CC4-5D6E-409C-BE32-E72D297353CC}">
              <c16:uniqueId val="{00000004-0611-CD41-89D9-44C2DF443B53}"/>
            </c:ext>
          </c:extLst>
        </c:ser>
        <c:ser>
          <c:idx val="5"/>
          <c:order val="3"/>
          <c:tx>
            <c:strRef>
              <c:f>'Income Statement'!$AN$17</c:f>
              <c:strCache>
                <c:ptCount val="1"/>
                <c:pt idx="0">
                  <c:v>Tax Expense</c:v>
                </c:pt>
              </c:strCache>
            </c:strRef>
          </c:tx>
          <c:spPr>
            <a:solidFill>
              <a:schemeClr val="accent1">
                <a:lumMod val="20000"/>
                <a:lumOff val="80000"/>
              </a:schemeClr>
            </a:solidFill>
            <a:ln>
              <a:noFill/>
            </a:ln>
            <a:effectLst/>
          </c:spPr>
          <c:invertIfNegative val="0"/>
          <c:cat>
            <c:numRef>
              <c:f>'Income Statement'!$AJ$18:$AJ$20</c:f>
              <c:numCache>
                <c:formatCode>General</c:formatCode>
                <c:ptCount val="3"/>
                <c:pt idx="0">
                  <c:v>2020</c:v>
                </c:pt>
                <c:pt idx="1">
                  <c:v>2021</c:v>
                </c:pt>
                <c:pt idx="2">
                  <c:v>2022</c:v>
                </c:pt>
              </c:numCache>
            </c:numRef>
          </c:cat>
          <c:val>
            <c:numRef>
              <c:f>'Income Statement'!$AN$18:$AN$20</c:f>
              <c:numCache>
                <c:formatCode>0%</c:formatCode>
                <c:ptCount val="3"/>
                <c:pt idx="0">
                  <c:v>2.05374330955134E-2</c:v>
                </c:pt>
                <c:pt idx="1">
                  <c:v>1.6941651128999601E-2</c:v>
                </c:pt>
                <c:pt idx="2">
                  <c:v>1.04555523561477E-2</c:v>
                </c:pt>
              </c:numCache>
            </c:numRef>
          </c:val>
          <c:extLst>
            <c:ext xmlns:c16="http://schemas.microsoft.com/office/drawing/2014/chart" uri="{C3380CC4-5D6E-409C-BE32-E72D297353CC}">
              <c16:uniqueId val="{00000005-0611-CD41-89D9-44C2DF443B53}"/>
            </c:ext>
          </c:extLst>
        </c:ser>
        <c:ser>
          <c:idx val="0"/>
          <c:order val="4"/>
          <c:tx>
            <c:strRef>
              <c:f>'Income Statement'!$AO$17</c:f>
              <c:strCache>
                <c:ptCount val="1"/>
                <c:pt idx="0">
                  <c:v>Net Profit</c:v>
                </c:pt>
              </c:strCache>
            </c:strRef>
          </c:tx>
          <c:spPr>
            <a:solidFill>
              <a:schemeClr val="accent1">
                <a:lumMod val="75000"/>
              </a:schemeClr>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800" b="1" i="0" u="none" strike="noStrike" kern="1200" baseline="0">
                    <a:solidFill>
                      <a:schemeClr val="bg1"/>
                    </a:solidFill>
                    <a:latin typeface="+mn-lt"/>
                    <a:ea typeface="+mn-ea"/>
                    <a:cs typeface="+mn-cs"/>
                  </a:defRPr>
                </a:pPr>
                <a:endParaRPr lang="en-VN"/>
              </a:p>
            </c:txPr>
            <c:dLblPos val="in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'Income Statement'!$AJ$18:$AJ$20</c:f>
              <c:numCache>
                <c:formatCode>General</c:formatCode>
                <c:ptCount val="3"/>
                <c:pt idx="0">
                  <c:v>2020</c:v>
                </c:pt>
                <c:pt idx="1">
                  <c:v>2021</c:v>
                </c:pt>
                <c:pt idx="2">
                  <c:v>2022</c:v>
                </c:pt>
              </c:numCache>
            </c:numRef>
          </c:cat>
          <c:val>
            <c:numRef>
              <c:f>'Income Statement'!$AO$18:$AO$20</c:f>
              <c:numCache>
                <c:formatCode>0%</c:formatCode>
                <c:ptCount val="3"/>
                <c:pt idx="0">
                  <c:v>0.15459484346417438</c:v>
                </c:pt>
                <c:pt idx="1">
                  <c:v>0.24344954083425999</c:v>
                </c:pt>
                <c:pt idx="2">
                  <c:v>5.9209924333117031E-2</c:v>
                </c:pt>
              </c:numCache>
            </c:numRef>
          </c:val>
          <c:extLst>
            <c:ext xmlns:c16="http://schemas.microsoft.com/office/drawing/2014/chart" uri="{C3380CC4-5D6E-409C-BE32-E72D297353CC}">
              <c16:uniqueId val="{00000000-5E0F-2C4D-AD72-292F21CA1935}"/>
            </c:ext>
          </c:extLst>
        </c:ser>
        <c:dLbls>
          <c:showLegendKey val="0"/>
          <c:showVal val="0"/>
          <c:showCatName val="0"/>
          <c:showSerName val="0"/>
          <c:showPercent val="0"/>
          <c:showBubbleSize val="0"/>
        </c:dLbls>
        <c:gapWidth val="94"/>
        <c:overlap val="100"/>
        <c:axId val="552972207"/>
        <c:axId val="553093631"/>
      </c:barChart>
      <c:catAx>
        <c:axId val="552972207"/>
        <c:scaling>
          <c:orientation val="maxMin"/>
        </c:scaling>
        <c:delete val="0"/>
        <c:axPos val="l"/>
        <c:numFmt formatCode="General" sourceLinked="1"/>
        <c:majorTickMark val="none"/>
        <c:minorTickMark val="none"/>
        <c:tickLblPos val="nextTo"/>
        <c:spPr>
          <a:noFill/>
          <a:ln w="9525" cap="flat" cmpd="sng" algn="ctr">
            <a:noFill/>
            <a:round/>
          </a:ln>
          <a:effectLst/>
        </c:spPr>
        <c:txPr>
          <a:bodyPr rot="-60000000" spcFirstLastPara="1" vertOverflow="ellipsis" vert="horz" wrap="square" anchor="ctr" anchorCtr="1"/>
          <a:lstStyle/>
          <a:p>
            <a:pPr>
              <a:defRPr sz="800" b="0" i="0" u="none" strike="noStrike" kern="1200" baseline="0">
                <a:solidFill>
                  <a:schemeClr val="bg1">
                    <a:lumMod val="75000"/>
                  </a:schemeClr>
                </a:solidFill>
                <a:latin typeface="+mn-lt"/>
                <a:ea typeface="+mn-ea"/>
                <a:cs typeface="+mn-cs"/>
              </a:defRPr>
            </a:pPr>
            <a:endParaRPr lang="en-VN"/>
          </a:p>
        </c:txPr>
        <c:crossAx val="553093631"/>
        <c:crosses val="autoZero"/>
        <c:auto val="1"/>
        <c:lblAlgn val="ctr"/>
        <c:lblOffset val="100"/>
        <c:noMultiLvlLbl val="0"/>
      </c:catAx>
      <c:valAx>
        <c:axId val="553093631"/>
        <c:scaling>
          <c:orientation val="minMax"/>
        </c:scaling>
        <c:delete val="0"/>
        <c:axPos val="t"/>
        <c:numFmt formatCode="0%" sourceLinked="1"/>
        <c:majorTickMark val="in"/>
        <c:minorTickMark val="none"/>
        <c:tickLblPos val="nextTo"/>
        <c:spPr>
          <a:noFill/>
          <a:ln>
            <a:solidFill>
              <a:schemeClr val="bg1">
                <a:lumMod val="75000"/>
              </a:schemeClr>
            </a:solidFill>
          </a:ln>
          <a:effectLst/>
        </c:spPr>
        <c:txPr>
          <a:bodyPr rot="-60000000" spcFirstLastPara="1" vertOverflow="ellipsis" vert="horz" wrap="square" anchor="ctr" anchorCtr="1"/>
          <a:lstStyle/>
          <a:p>
            <a:pPr>
              <a:defRPr sz="800" b="0" i="0" u="none" strike="noStrike" kern="1200" baseline="0">
                <a:solidFill>
                  <a:schemeClr val="bg1">
                    <a:lumMod val="75000"/>
                  </a:schemeClr>
                </a:solidFill>
                <a:latin typeface="+mn-lt"/>
                <a:ea typeface="+mn-ea"/>
                <a:cs typeface="+mn-cs"/>
              </a:defRPr>
            </a:pPr>
            <a:endParaRPr lang="en-VN"/>
          </a:p>
        </c:txPr>
        <c:crossAx val="552972207"/>
        <c:crosses val="autoZero"/>
        <c:crossBetween val="between"/>
        <c:majorUnit val="0.25"/>
      </c:valAx>
      <c:spPr>
        <a:noFill/>
        <a:ln w="25400">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noFill/>
      <a:round/>
    </a:ln>
    <a:effectLst/>
  </c:spPr>
  <c:txPr>
    <a:bodyPr/>
    <a:lstStyle/>
    <a:p>
      <a:pPr>
        <a:defRPr/>
      </a:pPr>
      <a:endParaRPr lang="en-VN"/>
    </a:p>
  </c:txPr>
  <c:printSettings>
    <c:headerFooter/>
    <c:pageMargins b="0.75" l="0.7" r="0.7" t="0.75" header="0.3" footer="0.3"/>
    <c:pageSetup/>
  </c:printSettings>
  <c:userShapes r:id="rId3"/>
</c:chartSpace>
</file>

<file path=xl/charts/chart5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a:solidFill>
                  <a:schemeClr val="tx1">
                    <a:lumMod val="65000"/>
                    <a:lumOff val="35000"/>
                  </a:schemeClr>
                </a:solidFill>
              </a:defRPr>
            </a:pPr>
            <a:r>
              <a:rPr lang="en-US" sz="1000">
                <a:solidFill>
                  <a:schemeClr val="tx1">
                    <a:lumMod val="65000"/>
                    <a:lumOff val="35000"/>
                  </a:schemeClr>
                </a:solidFill>
              </a:rPr>
              <a:t>Profit and Loss</a:t>
            </a:r>
          </a:p>
        </c:rich>
      </c:tx>
      <c:layout>
        <c:manualLayout>
          <c:xMode val="edge"/>
          <c:yMode val="edge"/>
          <c:x val="3.6852329743107738E-2"/>
          <c:y val="0.1194459566520167"/>
        </c:manualLayout>
      </c:layout>
      <c:overlay val="0"/>
    </c:title>
    <c:autoTitleDeleted val="0"/>
    <c:plotArea>
      <c:layout>
        <c:manualLayout>
          <c:layoutTarget val="inner"/>
          <c:xMode val="edge"/>
          <c:yMode val="edge"/>
          <c:x val="8.1743179242816044E-2"/>
          <c:y val="0.21163242525718767"/>
          <c:w val="0.72321133796521031"/>
          <c:h val="0.68079711067649529"/>
        </c:manualLayout>
      </c:layout>
      <c:barChart>
        <c:barDir val="col"/>
        <c:grouping val="clustered"/>
        <c:varyColors val="0"/>
        <c:ser>
          <c:idx val="0"/>
          <c:order val="0"/>
          <c:tx>
            <c:strRef>
              <c:f>Sheet2!$D$1</c:f>
              <c:strCache>
                <c:ptCount val="1"/>
                <c:pt idx="0">
                  <c:v>Ends</c:v>
                </c:pt>
              </c:strCache>
            </c:strRef>
          </c:tx>
          <c:spPr>
            <a:solidFill>
              <a:schemeClr val="accent1">
                <a:lumMod val="75000"/>
              </a:schemeClr>
            </a:solidFill>
            <a:ln w="25400">
              <a:noFill/>
            </a:ln>
          </c:spPr>
          <c:invertIfNegative val="0"/>
          <c:dPt>
            <c:idx val="0"/>
            <c:invertIfNegative val="0"/>
            <c:bubble3D val="0"/>
            <c:extLst>
              <c:ext xmlns:c16="http://schemas.microsoft.com/office/drawing/2014/chart" uri="{C3380CC4-5D6E-409C-BE32-E72D297353CC}">
                <c16:uniqueId val="{00000001-4FA0-F749-BE5A-7E61D2F3245E}"/>
              </c:ext>
            </c:extLst>
          </c:dPt>
          <c:dPt>
            <c:idx val="4"/>
            <c:invertIfNegative val="0"/>
            <c:bubble3D val="0"/>
            <c:extLst>
              <c:ext xmlns:c16="http://schemas.microsoft.com/office/drawing/2014/chart" uri="{C3380CC4-5D6E-409C-BE32-E72D297353CC}">
                <c16:uniqueId val="{00000003-4FA0-F749-BE5A-7E61D2F3245E}"/>
              </c:ext>
            </c:extLst>
          </c:dPt>
          <c:dLbls>
            <c:spPr>
              <a:noFill/>
              <a:ln>
                <a:noFill/>
              </a:ln>
              <a:effectLst/>
            </c:spPr>
            <c:txPr>
              <a:bodyPr wrap="square" lIns="38100" tIns="19050" rIns="38100" bIns="19050" anchor="ctr">
                <a:spAutoFit/>
              </a:bodyPr>
              <a:lstStyle/>
              <a:p>
                <a:pPr>
                  <a:defRPr b="1"/>
                </a:pPr>
                <a:endParaRPr lang="en-VN"/>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ext>
            </c:extLst>
          </c:dLbls>
          <c:cat>
            <c:strRef>
              <c:f>Sheet2!$A$2:$A$8</c:f>
              <c:strCache>
                <c:ptCount val="7"/>
                <c:pt idx="0">
                  <c:v>Revenue</c:v>
                </c:pt>
                <c:pt idx="1">
                  <c:v>Cost of Sales</c:v>
                </c:pt>
                <c:pt idx="2">
                  <c:v>Operating Expenses</c:v>
                </c:pt>
                <c:pt idx="3">
                  <c:v>Interest Expenses</c:v>
                </c:pt>
                <c:pt idx="4">
                  <c:v>Tax Expenses</c:v>
                </c:pt>
                <c:pt idx="5">
                  <c:v>Other Profit/Loss</c:v>
                </c:pt>
                <c:pt idx="6">
                  <c:v>Net Profit</c:v>
                </c:pt>
              </c:strCache>
            </c:strRef>
          </c:cat>
          <c:val>
            <c:numRef>
              <c:f>Sheet2!$D$2:$D$8</c:f>
              <c:numCache>
                <c:formatCode>General;\-General;;</c:formatCode>
                <c:ptCount val="7"/>
                <c:pt idx="0">
                  <c:v>149.69999999999999</c:v>
                </c:pt>
                <c:pt idx="1">
                  <c:v>0</c:v>
                </c:pt>
                <c:pt idx="2">
                  <c:v>0</c:v>
                </c:pt>
                <c:pt idx="3">
                  <c:v>0</c:v>
                </c:pt>
                <c:pt idx="4">
                  <c:v>0</c:v>
                </c:pt>
                <c:pt idx="5">
                  <c:v>0</c:v>
                </c:pt>
                <c:pt idx="6" formatCode="General">
                  <c:v>34.5</c:v>
                </c:pt>
              </c:numCache>
            </c:numRef>
          </c:val>
          <c:extLst>
            <c:ext xmlns:c16="http://schemas.microsoft.com/office/drawing/2014/chart" uri="{C3380CC4-5D6E-409C-BE32-E72D297353CC}">
              <c16:uniqueId val="{00000004-4FA0-F749-BE5A-7E61D2F3245E}"/>
            </c:ext>
          </c:extLst>
        </c:ser>
        <c:dLbls>
          <c:showLegendKey val="0"/>
          <c:showVal val="0"/>
          <c:showCatName val="0"/>
          <c:showSerName val="0"/>
          <c:showPercent val="0"/>
          <c:showBubbleSize val="0"/>
        </c:dLbls>
        <c:gapWidth val="50"/>
        <c:axId val="542286208"/>
        <c:axId val="542288128"/>
      </c:barChart>
      <c:lineChart>
        <c:grouping val="standard"/>
        <c:varyColors val="0"/>
        <c:ser>
          <c:idx val="1"/>
          <c:order val="1"/>
          <c:tx>
            <c:strRef>
              <c:f>Sheet2!$E$1</c:f>
              <c:strCache>
                <c:ptCount val="1"/>
                <c:pt idx="0">
                  <c:v>Before</c:v>
                </c:pt>
              </c:strCache>
            </c:strRef>
          </c:tx>
          <c:spPr>
            <a:ln w="19050">
              <a:noFill/>
            </a:ln>
          </c:spPr>
          <c:marker>
            <c:symbol val="none"/>
          </c:marker>
          <c:cat>
            <c:strRef>
              <c:f>Sheet2!$A$2:$A$8</c:f>
              <c:strCache>
                <c:ptCount val="7"/>
                <c:pt idx="0">
                  <c:v>Revenue</c:v>
                </c:pt>
                <c:pt idx="1">
                  <c:v>Cost of Sales</c:v>
                </c:pt>
                <c:pt idx="2">
                  <c:v>Operating Expenses</c:v>
                </c:pt>
                <c:pt idx="3">
                  <c:v>Interest Expenses</c:v>
                </c:pt>
                <c:pt idx="4">
                  <c:v>Tax Expenses</c:v>
                </c:pt>
                <c:pt idx="5">
                  <c:v>Other Profit/Loss</c:v>
                </c:pt>
                <c:pt idx="6">
                  <c:v>Net Profit</c:v>
                </c:pt>
              </c:strCache>
            </c:strRef>
          </c:cat>
          <c:val>
            <c:numRef>
              <c:f>Sheet2!$E$2:$E$8</c:f>
              <c:numCache>
                <c:formatCode>General</c:formatCode>
                <c:ptCount val="7"/>
                <c:pt idx="1">
                  <c:v>149.69999999999999</c:v>
                </c:pt>
                <c:pt idx="2">
                  <c:v>41.099999999999994</c:v>
                </c:pt>
                <c:pt idx="3">
                  <c:v>37.699999999999996</c:v>
                </c:pt>
                <c:pt idx="4">
                  <c:v>35.199999999999996</c:v>
                </c:pt>
                <c:pt idx="5">
                  <c:v>32.699999999999996</c:v>
                </c:pt>
              </c:numCache>
            </c:numRef>
          </c:val>
          <c:smooth val="0"/>
          <c:extLst>
            <c:ext xmlns:c16="http://schemas.microsoft.com/office/drawing/2014/chart" uri="{C3380CC4-5D6E-409C-BE32-E72D297353CC}">
              <c16:uniqueId val="{00000005-4FA0-F749-BE5A-7E61D2F3245E}"/>
            </c:ext>
          </c:extLst>
        </c:ser>
        <c:ser>
          <c:idx val="2"/>
          <c:order val="2"/>
          <c:tx>
            <c:strRef>
              <c:f>Sheet2!$F$1</c:f>
              <c:strCache>
                <c:ptCount val="1"/>
                <c:pt idx="0">
                  <c:v>After</c:v>
                </c:pt>
              </c:strCache>
            </c:strRef>
          </c:tx>
          <c:spPr>
            <a:ln w="19050">
              <a:noFill/>
            </a:ln>
          </c:spPr>
          <c:marker>
            <c:symbol val="none"/>
          </c:marker>
          <c:cat>
            <c:strRef>
              <c:f>Sheet2!$A$2:$A$8</c:f>
              <c:strCache>
                <c:ptCount val="7"/>
                <c:pt idx="0">
                  <c:v>Revenue</c:v>
                </c:pt>
                <c:pt idx="1">
                  <c:v>Cost of Sales</c:v>
                </c:pt>
                <c:pt idx="2">
                  <c:v>Operating Expenses</c:v>
                </c:pt>
                <c:pt idx="3">
                  <c:v>Interest Expenses</c:v>
                </c:pt>
                <c:pt idx="4">
                  <c:v>Tax Expenses</c:v>
                </c:pt>
                <c:pt idx="5">
                  <c:v>Other Profit/Loss</c:v>
                </c:pt>
                <c:pt idx="6">
                  <c:v>Net Profit</c:v>
                </c:pt>
              </c:strCache>
            </c:strRef>
          </c:cat>
          <c:val>
            <c:numRef>
              <c:f>Sheet2!$F$2:$F$8</c:f>
              <c:numCache>
                <c:formatCode>General</c:formatCode>
                <c:ptCount val="7"/>
                <c:pt idx="1">
                  <c:v>41.099999999999994</c:v>
                </c:pt>
                <c:pt idx="2">
                  <c:v>37.699999999999996</c:v>
                </c:pt>
                <c:pt idx="3">
                  <c:v>35.199999999999996</c:v>
                </c:pt>
                <c:pt idx="4">
                  <c:v>32.699999999999996</c:v>
                </c:pt>
                <c:pt idx="5">
                  <c:v>34.499999999999993</c:v>
                </c:pt>
              </c:numCache>
            </c:numRef>
          </c:val>
          <c:smooth val="0"/>
          <c:extLst>
            <c:ext xmlns:c16="http://schemas.microsoft.com/office/drawing/2014/chart" uri="{C3380CC4-5D6E-409C-BE32-E72D297353CC}">
              <c16:uniqueId val="{00000006-4FA0-F749-BE5A-7E61D2F3245E}"/>
            </c:ext>
          </c:extLst>
        </c:ser>
        <c:dLbls>
          <c:showLegendKey val="0"/>
          <c:showVal val="0"/>
          <c:showCatName val="0"/>
          <c:showSerName val="0"/>
          <c:showPercent val="0"/>
          <c:showBubbleSize val="0"/>
        </c:dLbls>
        <c:upDownBars>
          <c:gapWidth val="50"/>
          <c:upBars>
            <c:spPr>
              <a:solidFill>
                <a:srgbClr val="2CA02C"/>
              </a:solidFill>
              <a:ln w="6350">
                <a:noFill/>
              </a:ln>
            </c:spPr>
          </c:upBars>
          <c:downBars>
            <c:spPr>
              <a:solidFill>
                <a:srgbClr val="E41A1C"/>
              </a:solidFill>
              <a:ln w="6350">
                <a:noFill/>
              </a:ln>
            </c:spPr>
          </c:downBars>
        </c:upDownBars>
        <c:marker val="1"/>
        <c:smooth val="0"/>
        <c:axId val="542286208"/>
        <c:axId val="542288128"/>
      </c:lineChart>
      <c:lineChart>
        <c:grouping val="standard"/>
        <c:varyColors val="0"/>
        <c:ser>
          <c:idx val="4"/>
          <c:order val="4"/>
          <c:tx>
            <c:strRef>
              <c:f>Sheet2!$H$1</c:f>
              <c:strCache>
                <c:ptCount val="1"/>
                <c:pt idx="0">
                  <c:v>Center Y</c:v>
                </c:pt>
              </c:strCache>
            </c:strRef>
          </c:tx>
          <c:spPr>
            <a:ln w="19050">
              <a:noFill/>
            </a:ln>
          </c:spPr>
          <c:marker>
            <c:symbol val="none"/>
          </c:marker>
          <c:dLbls>
            <c:dLbl>
              <c:idx val="0"/>
              <c:delete val="1"/>
              <c:extLst>
                <c:ext xmlns:c15="http://schemas.microsoft.com/office/drawing/2012/chart" uri="{CE6537A1-D6FC-4f65-9D91-7224C49458BB}"/>
                <c:ext xmlns:c16="http://schemas.microsoft.com/office/drawing/2014/chart" uri="{C3380CC4-5D6E-409C-BE32-E72D297353CC}">
                  <c16:uniqueId val="{00000007-4FA0-F749-BE5A-7E61D2F3245E}"/>
                </c:ext>
              </c:extLst>
            </c:dLbl>
            <c:spPr>
              <a:noFill/>
              <a:ln>
                <a:noFill/>
              </a:ln>
              <a:effectLst/>
            </c:spPr>
            <c:dLblPos val="ctr"/>
            <c:showLegendKey val="0"/>
            <c:showVal val="0"/>
            <c:showCatName val="1"/>
            <c:showSerName val="0"/>
            <c:showPercent val="0"/>
            <c:showBubbleSize val="0"/>
            <c:showLeaderLines val="0"/>
            <c:extLst>
              <c:ext xmlns:c15="http://schemas.microsoft.com/office/drawing/2012/chart" uri="{CE6537A1-D6FC-4f65-9D91-7224C49458BB}">
                <c15:showLeaderLines val="1"/>
              </c:ext>
            </c:extLst>
          </c:dLbls>
          <c:cat>
            <c:numRef>
              <c:f>Sheet2!$K$2:$K$8</c:f>
              <c:numCache>
                <c:formatCode>General</c:formatCode>
                <c:ptCount val="7"/>
                <c:pt idx="1">
                  <c:v>-108.6</c:v>
                </c:pt>
                <c:pt idx="2">
                  <c:v>-3.4</c:v>
                </c:pt>
                <c:pt idx="3">
                  <c:v>-2.5</c:v>
                </c:pt>
                <c:pt idx="4">
                  <c:v>-2.5</c:v>
                </c:pt>
                <c:pt idx="5">
                  <c:v>1.8</c:v>
                </c:pt>
              </c:numCache>
            </c:numRef>
          </c:cat>
          <c:val>
            <c:numRef>
              <c:f>Sheet2!$H$2:$H$8</c:f>
              <c:numCache>
                <c:formatCode>General</c:formatCode>
                <c:ptCount val="7"/>
                <c:pt idx="0">
                  <c:v>0</c:v>
                </c:pt>
                <c:pt idx="1">
                  <c:v>#N/A</c:v>
                </c:pt>
                <c:pt idx="2">
                  <c:v>#N/A</c:v>
                </c:pt>
                <c:pt idx="3">
                  <c:v>#N/A</c:v>
                </c:pt>
                <c:pt idx="4">
                  <c:v>#N/A</c:v>
                </c:pt>
                <c:pt idx="5">
                  <c:v>#N/A</c:v>
                </c:pt>
              </c:numCache>
            </c:numRef>
          </c:val>
          <c:smooth val="0"/>
          <c:extLst>
            <c:ext xmlns:c16="http://schemas.microsoft.com/office/drawing/2014/chart" uri="{C3380CC4-5D6E-409C-BE32-E72D297353CC}">
              <c16:uniqueId val="{00000008-4FA0-F749-BE5A-7E61D2F3245E}"/>
            </c:ext>
          </c:extLst>
        </c:ser>
        <c:ser>
          <c:idx val="5"/>
          <c:order val="5"/>
          <c:tx>
            <c:strRef>
              <c:f>Sheet2!$I$1</c:f>
              <c:strCache>
                <c:ptCount val="1"/>
                <c:pt idx="0">
                  <c:v>Above Y</c:v>
                </c:pt>
              </c:strCache>
            </c:strRef>
          </c:tx>
          <c:spPr>
            <a:ln w="19050">
              <a:noFill/>
            </a:ln>
          </c:spPr>
          <c:marker>
            <c:symbol val="none"/>
          </c:marker>
          <c:dLbls>
            <c:dLbl>
              <c:idx val="0"/>
              <c:delete val="1"/>
              <c:extLst>
                <c:ext xmlns:c15="http://schemas.microsoft.com/office/drawing/2012/chart" uri="{CE6537A1-D6FC-4f65-9D91-7224C49458BB}"/>
                <c:ext xmlns:c16="http://schemas.microsoft.com/office/drawing/2014/chart" uri="{C3380CC4-5D6E-409C-BE32-E72D297353CC}">
                  <c16:uniqueId val="{00000009-4FA0-F749-BE5A-7E61D2F3245E}"/>
                </c:ext>
              </c:extLst>
            </c:dLbl>
            <c:spPr>
              <a:noFill/>
              <a:ln>
                <a:noFill/>
              </a:ln>
              <a:effectLst/>
            </c:spPr>
            <c:dLblPos val="t"/>
            <c:showLegendKey val="0"/>
            <c:showVal val="0"/>
            <c:showCatName val="1"/>
            <c:showSerName val="0"/>
            <c:showPercent val="0"/>
            <c:showBubbleSize val="0"/>
            <c:showLeaderLines val="0"/>
            <c:extLst>
              <c:ext xmlns:c15="http://schemas.microsoft.com/office/drawing/2012/chart" uri="{CE6537A1-D6FC-4f65-9D91-7224C49458BB}">
                <c15:showLeaderLines val="1"/>
              </c:ext>
            </c:extLst>
          </c:dLbls>
          <c:cat>
            <c:numRef>
              <c:f>Sheet2!$K$2:$K$8</c:f>
              <c:numCache>
                <c:formatCode>General</c:formatCode>
                <c:ptCount val="7"/>
                <c:pt idx="1">
                  <c:v>-108.6</c:v>
                </c:pt>
                <c:pt idx="2">
                  <c:v>-3.4</c:v>
                </c:pt>
                <c:pt idx="3">
                  <c:v>-2.5</c:v>
                </c:pt>
                <c:pt idx="4">
                  <c:v>-2.5</c:v>
                </c:pt>
                <c:pt idx="5">
                  <c:v>1.8</c:v>
                </c:pt>
              </c:numCache>
            </c:numRef>
          </c:cat>
          <c:val>
            <c:numRef>
              <c:f>Sheet2!$I$2:$I$8</c:f>
              <c:numCache>
                <c:formatCode>General</c:formatCode>
                <c:ptCount val="7"/>
                <c:pt idx="0">
                  <c:v>0</c:v>
                </c:pt>
                <c:pt idx="1">
                  <c:v>#N/A</c:v>
                </c:pt>
                <c:pt idx="2">
                  <c:v>#N/A</c:v>
                </c:pt>
                <c:pt idx="3">
                  <c:v>#N/A</c:v>
                </c:pt>
                <c:pt idx="4">
                  <c:v>#N/A</c:v>
                </c:pt>
                <c:pt idx="5">
                  <c:v>#N/A</c:v>
                </c:pt>
              </c:numCache>
            </c:numRef>
          </c:val>
          <c:smooth val="0"/>
          <c:extLst>
            <c:ext xmlns:c16="http://schemas.microsoft.com/office/drawing/2014/chart" uri="{C3380CC4-5D6E-409C-BE32-E72D297353CC}">
              <c16:uniqueId val="{0000000A-4FA0-F749-BE5A-7E61D2F3245E}"/>
            </c:ext>
          </c:extLst>
        </c:ser>
        <c:dLbls>
          <c:showLegendKey val="0"/>
          <c:showVal val="0"/>
          <c:showCatName val="0"/>
          <c:showSerName val="0"/>
          <c:showPercent val="0"/>
          <c:showBubbleSize val="0"/>
        </c:dLbls>
        <c:marker val="1"/>
        <c:smooth val="0"/>
        <c:axId val="544425472"/>
        <c:axId val="544423936"/>
      </c:lineChart>
      <c:scatterChart>
        <c:scatterStyle val="lineMarker"/>
        <c:varyColors val="0"/>
        <c:ser>
          <c:idx val="3"/>
          <c:order val="3"/>
          <c:tx>
            <c:strRef>
              <c:f>Sheet2!$G$1</c:f>
              <c:strCache>
                <c:ptCount val="1"/>
                <c:pt idx="0">
                  <c:v>Line Y</c:v>
                </c:pt>
              </c:strCache>
            </c:strRef>
          </c:tx>
          <c:spPr>
            <a:ln w="19050">
              <a:noFill/>
            </a:ln>
          </c:spPr>
          <c:marker>
            <c:symbol val="none"/>
          </c:marker>
          <c:errBars>
            <c:errDir val="x"/>
            <c:errBarType val="both"/>
            <c:errValType val="fixedVal"/>
            <c:noEndCap val="1"/>
            <c:val val="0.83333333333333337"/>
          </c:errBars>
          <c:xVal>
            <c:numRef>
              <c:f>Sheet2!$C$2:$C$8</c:f>
              <c:numCache>
                <c:formatCode>General</c:formatCode>
                <c:ptCount val="7"/>
                <c:pt idx="0">
                  <c:v>1.5</c:v>
                </c:pt>
                <c:pt idx="1">
                  <c:v>2.5</c:v>
                </c:pt>
                <c:pt idx="2">
                  <c:v>3.5</c:v>
                </c:pt>
                <c:pt idx="3">
                  <c:v>4.5</c:v>
                </c:pt>
                <c:pt idx="4">
                  <c:v>5.5</c:v>
                </c:pt>
                <c:pt idx="5">
                  <c:v>6.5</c:v>
                </c:pt>
              </c:numCache>
            </c:numRef>
          </c:xVal>
          <c:yVal>
            <c:numRef>
              <c:f>Sheet2!$G$2:$G$8</c:f>
              <c:numCache>
                <c:formatCode>General</c:formatCode>
                <c:ptCount val="7"/>
                <c:pt idx="0">
                  <c:v>149.69999999999999</c:v>
                </c:pt>
                <c:pt idx="1">
                  <c:v>41.099999999999994</c:v>
                </c:pt>
                <c:pt idx="2">
                  <c:v>37.699999999999996</c:v>
                </c:pt>
                <c:pt idx="3">
                  <c:v>35.199999999999996</c:v>
                </c:pt>
                <c:pt idx="4">
                  <c:v>32.699999999999996</c:v>
                </c:pt>
                <c:pt idx="5">
                  <c:v>34.499999999999993</c:v>
                </c:pt>
              </c:numCache>
            </c:numRef>
          </c:yVal>
          <c:smooth val="0"/>
          <c:extLst>
            <c:ext xmlns:c16="http://schemas.microsoft.com/office/drawing/2014/chart" uri="{C3380CC4-5D6E-409C-BE32-E72D297353CC}">
              <c16:uniqueId val="{0000000B-4FA0-F749-BE5A-7E61D2F3245E}"/>
            </c:ext>
          </c:extLst>
        </c:ser>
        <c:ser>
          <c:idx val="6"/>
          <c:order val="6"/>
          <c:tx>
            <c:strRef>
              <c:f>Sheet2!$J$1</c:f>
              <c:strCache>
                <c:ptCount val="1"/>
                <c:pt idx="0">
                  <c:v>Below X</c:v>
                </c:pt>
              </c:strCache>
            </c:strRef>
          </c:tx>
          <c:spPr>
            <a:ln w="19050">
              <a:noFill/>
            </a:ln>
          </c:spPr>
          <c:marker>
            <c:symbol val="none"/>
          </c:marker>
          <c:dLbls>
            <c:dLbl>
              <c:idx val="0"/>
              <c:delete val="1"/>
              <c:extLst>
                <c:ext xmlns:c15="http://schemas.microsoft.com/office/drawing/2012/chart" uri="{CE6537A1-D6FC-4f65-9D91-7224C49458BB}"/>
                <c:ext xmlns:c16="http://schemas.microsoft.com/office/drawing/2014/chart" uri="{C3380CC4-5D6E-409C-BE32-E72D297353CC}">
                  <c16:uniqueId val="{0000000C-4FA0-F749-BE5A-7E61D2F3245E}"/>
                </c:ext>
              </c:extLst>
            </c:dLbl>
            <c:spPr>
              <a:noFill/>
              <a:ln>
                <a:noFill/>
              </a:ln>
              <a:effectLst/>
            </c:spPr>
            <c:txPr>
              <a:bodyPr wrap="square" lIns="38100" tIns="19050" rIns="38100" bIns="19050" anchor="ctr">
                <a:spAutoFit/>
              </a:bodyPr>
              <a:lstStyle/>
              <a:p>
                <a:pPr>
                  <a:defRPr sz="800" b="1">
                    <a:latin typeface="+mn-lt"/>
                  </a:defRPr>
                </a:pPr>
                <a:endParaRPr lang="en-VN"/>
              </a:p>
            </c:txPr>
            <c:dLblPos val="b"/>
            <c:showLegendKey val="0"/>
            <c:showVal val="0"/>
            <c:showCatName val="1"/>
            <c:showSerName val="0"/>
            <c:showPercent val="0"/>
            <c:showBubbleSize val="0"/>
            <c:showLeaderLines val="0"/>
            <c:extLst>
              <c:ext xmlns:c15="http://schemas.microsoft.com/office/drawing/2012/chart" uri="{CE6537A1-D6FC-4f65-9D91-7224C49458BB}">
                <c15:showLeaderLines val="1"/>
              </c:ext>
            </c:extLst>
          </c:dLbls>
          <c:xVal>
            <c:strRef>
              <c:f>Sheet2!$A$2:$A$8</c:f>
              <c:strCache>
                <c:ptCount val="7"/>
                <c:pt idx="0">
                  <c:v>Revenue</c:v>
                </c:pt>
                <c:pt idx="1">
                  <c:v>Cost of Sales</c:v>
                </c:pt>
                <c:pt idx="2">
                  <c:v>Operating Expenses</c:v>
                </c:pt>
                <c:pt idx="3">
                  <c:v>Interest Expenses</c:v>
                </c:pt>
                <c:pt idx="4">
                  <c:v>Tax Expenses</c:v>
                </c:pt>
                <c:pt idx="5">
                  <c:v>Other Profit/Loss</c:v>
                </c:pt>
                <c:pt idx="6">
                  <c:v>Net Profit</c:v>
                </c:pt>
              </c:strCache>
            </c:strRef>
          </c:xVal>
          <c:yVal>
            <c:numRef>
              <c:f>Sheet2!$J$2:$J$8</c:f>
              <c:numCache>
                <c:formatCode>General</c:formatCode>
                <c:ptCount val="7"/>
                <c:pt idx="0">
                  <c:v>1</c:v>
                </c:pt>
                <c:pt idx="1">
                  <c:v>41.099999999999994</c:v>
                </c:pt>
                <c:pt idx="2">
                  <c:v>37.699999999999996</c:v>
                </c:pt>
                <c:pt idx="3">
                  <c:v>35.199999999999996</c:v>
                </c:pt>
                <c:pt idx="4">
                  <c:v>32.699999999999996</c:v>
                </c:pt>
                <c:pt idx="5">
                  <c:v>32.699999999999996</c:v>
                </c:pt>
              </c:numCache>
            </c:numRef>
          </c:yVal>
          <c:smooth val="0"/>
          <c:extLst>
            <c:ext xmlns:c16="http://schemas.microsoft.com/office/drawing/2014/chart" uri="{C3380CC4-5D6E-409C-BE32-E72D297353CC}">
              <c16:uniqueId val="{0000000D-4FA0-F749-BE5A-7E61D2F3245E}"/>
            </c:ext>
          </c:extLst>
        </c:ser>
        <c:dLbls>
          <c:showLegendKey val="0"/>
          <c:showVal val="0"/>
          <c:showCatName val="0"/>
          <c:showSerName val="0"/>
          <c:showPercent val="0"/>
          <c:showBubbleSize val="0"/>
        </c:dLbls>
        <c:axId val="542286208"/>
        <c:axId val="542288128"/>
      </c:scatterChart>
      <c:catAx>
        <c:axId val="542286208"/>
        <c:scaling>
          <c:orientation val="minMax"/>
        </c:scaling>
        <c:delete val="0"/>
        <c:axPos val="b"/>
        <c:numFmt formatCode="General" sourceLinked="1"/>
        <c:majorTickMark val="out"/>
        <c:minorTickMark val="none"/>
        <c:tickLblPos val="none"/>
        <c:spPr>
          <a:ln>
            <a:solidFill>
              <a:schemeClr val="bg1">
                <a:lumMod val="85000"/>
              </a:schemeClr>
            </a:solidFill>
          </a:ln>
        </c:spPr>
        <c:txPr>
          <a:bodyPr rot="0" vert="horz"/>
          <a:lstStyle/>
          <a:p>
            <a:pPr>
              <a:defRPr/>
            </a:pPr>
            <a:endParaRPr lang="en-VN"/>
          </a:p>
        </c:txPr>
        <c:crossAx val="542288128"/>
        <c:crosses val="autoZero"/>
        <c:auto val="0"/>
        <c:lblAlgn val="ctr"/>
        <c:lblOffset val="100"/>
        <c:tickLblSkip val="1"/>
        <c:noMultiLvlLbl val="0"/>
      </c:catAx>
      <c:valAx>
        <c:axId val="542288128"/>
        <c:scaling>
          <c:orientation val="minMax"/>
        </c:scaling>
        <c:delete val="0"/>
        <c:axPos val="l"/>
        <c:title>
          <c:tx>
            <c:rich>
              <a:bodyPr/>
              <a:lstStyle/>
              <a:p>
                <a:pPr>
                  <a:defRPr sz="800">
                    <a:solidFill>
                      <a:schemeClr val="bg1">
                        <a:lumMod val="85000"/>
                      </a:schemeClr>
                    </a:solidFill>
                  </a:defRPr>
                </a:pPr>
                <a:r>
                  <a:rPr lang="en-US" sz="800">
                    <a:solidFill>
                      <a:schemeClr val="bg1">
                        <a:lumMod val="85000"/>
                      </a:schemeClr>
                    </a:solidFill>
                  </a:rPr>
                  <a:t>TRILLION VNĐ</a:t>
                </a:r>
              </a:p>
            </c:rich>
          </c:tx>
          <c:layout>
            <c:manualLayout>
              <c:xMode val="edge"/>
              <c:yMode val="edge"/>
              <c:x val="3.4596169467203404E-2"/>
              <c:y val="0.19124043105019128"/>
            </c:manualLayout>
          </c:layout>
          <c:overlay val="0"/>
        </c:title>
        <c:numFmt formatCode="General;\-General;;" sourceLinked="1"/>
        <c:majorTickMark val="out"/>
        <c:minorTickMark val="none"/>
        <c:tickLblPos val="nextTo"/>
        <c:spPr>
          <a:noFill/>
          <a:ln>
            <a:solidFill>
              <a:schemeClr val="bg1">
                <a:lumMod val="75000"/>
              </a:schemeClr>
            </a:solidFill>
          </a:ln>
        </c:spPr>
        <c:txPr>
          <a:bodyPr/>
          <a:lstStyle/>
          <a:p>
            <a:pPr>
              <a:defRPr sz="800">
                <a:solidFill>
                  <a:schemeClr val="bg1">
                    <a:lumMod val="75000"/>
                  </a:schemeClr>
                </a:solidFill>
              </a:defRPr>
            </a:pPr>
            <a:endParaRPr lang="en-VN"/>
          </a:p>
        </c:txPr>
        <c:crossAx val="542286208"/>
        <c:crosses val="autoZero"/>
        <c:crossBetween val="between"/>
        <c:majorUnit val="25"/>
      </c:valAx>
      <c:valAx>
        <c:axId val="544423936"/>
        <c:scaling>
          <c:orientation val="minMax"/>
        </c:scaling>
        <c:delete val="1"/>
        <c:axPos val="r"/>
        <c:numFmt formatCode="General" sourceLinked="1"/>
        <c:majorTickMark val="out"/>
        <c:minorTickMark val="none"/>
        <c:tickLblPos val="nextTo"/>
        <c:crossAx val="544425472"/>
        <c:crosses val="max"/>
        <c:crossBetween val="between"/>
      </c:valAx>
      <c:catAx>
        <c:axId val="544425472"/>
        <c:scaling>
          <c:orientation val="minMax"/>
        </c:scaling>
        <c:delete val="1"/>
        <c:axPos val="b"/>
        <c:numFmt formatCode="General" sourceLinked="1"/>
        <c:majorTickMark val="out"/>
        <c:minorTickMark val="none"/>
        <c:tickLblPos val="nextTo"/>
        <c:crossAx val="544423936"/>
        <c:crosses val="autoZero"/>
        <c:auto val="1"/>
        <c:lblAlgn val="ctr"/>
        <c:lblOffset val="100"/>
        <c:noMultiLvlLbl val="0"/>
      </c:catAx>
      <c:spPr>
        <a:noFill/>
        <a:ln>
          <a:noFill/>
        </a:ln>
        <a:effectLst/>
        <a:extLst>
          <a:ext uri="{909E8E84-426E-40DD-AFC4-6F175D3DCCD1}">
            <a14:hiddenFill xmlns:a14="http://schemas.microsoft.com/office/drawing/2010/main">
              <a:solidFill>
                <a:sysClr val="window" lastClr="FFFFFF"/>
              </a:solidFill>
            </a14:hiddenFill>
          </a:ext>
          <a:ext uri="{91240B29-F687-4F45-9708-019B960494DF}">
            <a14:hiddenLine xmlns:a14="http://schemas.microsoft.com/office/drawing/2010/main">
              <a:noFill/>
            </a14:hiddenLine>
          </a:ext>
        </a:extLst>
      </c:spPr>
    </c:plotArea>
    <c:plotVisOnly val="1"/>
    <c:dispBlanksAs val="gap"/>
    <c:showDLblsOverMax val="0"/>
  </c:chart>
  <c:spPr>
    <a:solidFill>
      <a:sysClr val="window" lastClr="FFFFFF"/>
    </a:solidFill>
    <a:ln w="6350" cap="flat" cmpd="sng" algn="ctr">
      <a:noFill/>
      <a:prstDash val="solid"/>
      <a:round/>
    </a:ln>
    <a:effectLst/>
    <a:extLst>
      <a:ext uri="{91240B29-F687-4F45-9708-019B960494DF}">
        <a14:hiddenLine xmlns:a14="http://schemas.microsoft.com/office/drawing/2010/main" w="6350" cap="flat" cmpd="sng" algn="ctr">
          <a:solidFill>
            <a:sysClr val="windowText" lastClr="000000">
              <a:tint val="75000"/>
            </a:sysClr>
          </a:solidFill>
          <a:prstDash val="solid"/>
          <a:round/>
        </a14:hiddenLine>
      </a:ext>
    </a:extLst>
  </c:spPr>
  <c:printSettings>
    <c:headerFooter/>
    <c:pageMargins b="0.75" l="0.7" r="0.7" t="0.75" header="0.3" footer="0.3"/>
    <c:pageSetup/>
  </c:printSettings>
  <c:userShapes r:id="rId1"/>
</c:chartSpace>
</file>

<file path=xl/charts/chart5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0.10501577600246156"/>
          <c:y val="0.60594168330744769"/>
          <c:w val="0.74160528036050299"/>
          <c:h val="0.35139474397850257"/>
        </c:manualLayout>
      </c:layout>
      <c:lineChart>
        <c:grouping val="standard"/>
        <c:varyColors val="0"/>
        <c:ser>
          <c:idx val="1"/>
          <c:order val="0"/>
          <c:tx>
            <c:strRef>
              <c:f>'Income Statement'!$AR$9</c:f>
              <c:strCache>
                <c:ptCount val="1"/>
                <c:pt idx="0">
                  <c:v>Tax Expenses</c:v>
                </c:pt>
              </c:strCache>
            </c:strRef>
          </c:tx>
          <c:spPr>
            <a:ln w="28575" cap="rnd">
              <a:solidFill>
                <a:schemeClr val="accent1">
                  <a:lumMod val="75000"/>
                </a:schemeClr>
              </a:solidFill>
              <a:round/>
            </a:ln>
            <a:effectLst/>
          </c:spPr>
          <c:marker>
            <c:symbol val="none"/>
          </c:marker>
          <c:dPt>
            <c:idx val="4"/>
            <c:marker>
              <c:symbol val="circle"/>
              <c:size val="5"/>
              <c:spPr>
                <a:solidFill>
                  <a:schemeClr val="accent1">
                    <a:lumMod val="75000"/>
                  </a:schemeClr>
                </a:solidFill>
                <a:ln w="9525">
                  <a:solidFill>
                    <a:schemeClr val="accent1">
                      <a:lumMod val="75000"/>
                    </a:schemeClr>
                  </a:solidFill>
                </a:ln>
                <a:effectLst/>
              </c:spPr>
            </c:marker>
            <c:bubble3D val="0"/>
            <c:extLst>
              <c:ext xmlns:c16="http://schemas.microsoft.com/office/drawing/2014/chart" uri="{C3380CC4-5D6E-409C-BE32-E72D297353CC}">
                <c16:uniqueId val="{00000000-DCB4-B043-B3F3-F4901414A873}"/>
              </c:ext>
            </c:extLst>
          </c:dPt>
          <c:dLbls>
            <c:dLbl>
              <c:idx val="4"/>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0-DCB4-B043-B3F3-F4901414A873}"/>
                </c:ext>
              </c:extLst>
            </c:dLbl>
            <c:spPr>
              <a:noFill/>
              <a:ln>
                <a:noFill/>
              </a:ln>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accent1">
                        <a:lumMod val="75000"/>
                      </a:schemeClr>
                    </a:solidFill>
                    <a:latin typeface="+mn-lt"/>
                    <a:ea typeface="+mn-ea"/>
                    <a:cs typeface="+mn-cs"/>
                  </a:defRPr>
                </a:pPr>
                <a:endParaRPr lang="en-VN"/>
              </a:p>
            </c:txPr>
            <c:showLegendKey val="0"/>
            <c:showVal val="0"/>
            <c:showCatName val="0"/>
            <c:showSerName val="0"/>
            <c:showPercent val="0"/>
            <c:showBubbleSize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'Income Statement'!$AJ$10:$AJ$14</c:f>
              <c:numCache>
                <c:formatCode>General</c:formatCode>
                <c:ptCount val="5"/>
                <c:pt idx="0">
                  <c:v>2018</c:v>
                </c:pt>
                <c:pt idx="1">
                  <c:v>2019</c:v>
                </c:pt>
                <c:pt idx="2">
                  <c:v>2020</c:v>
                </c:pt>
                <c:pt idx="3">
                  <c:v>2021</c:v>
                </c:pt>
                <c:pt idx="4">
                  <c:v>2022</c:v>
                </c:pt>
              </c:numCache>
            </c:numRef>
          </c:cat>
          <c:val>
            <c:numRef>
              <c:f>'Income Statement'!$AR$10:$AR$14</c:f>
              <c:numCache>
                <c:formatCode>0.0</c:formatCode>
                <c:ptCount val="5"/>
                <c:pt idx="0">
                  <c:v>1.47</c:v>
                </c:pt>
                <c:pt idx="1">
                  <c:v>1.52</c:v>
                </c:pt>
                <c:pt idx="2" formatCode="General">
                  <c:v>1.9</c:v>
                </c:pt>
                <c:pt idx="3" formatCode="General">
                  <c:v>2.5</c:v>
                </c:pt>
                <c:pt idx="4" formatCode="General">
                  <c:v>1.5</c:v>
                </c:pt>
              </c:numCache>
            </c:numRef>
          </c:val>
          <c:smooth val="0"/>
          <c:extLst>
            <c:ext xmlns:c16="http://schemas.microsoft.com/office/drawing/2014/chart" uri="{C3380CC4-5D6E-409C-BE32-E72D297353CC}">
              <c16:uniqueId val="{00000001-DCB4-B043-B3F3-F4901414A873}"/>
            </c:ext>
          </c:extLst>
        </c:ser>
        <c:dLbls>
          <c:showLegendKey val="0"/>
          <c:showVal val="0"/>
          <c:showCatName val="0"/>
          <c:showSerName val="0"/>
          <c:showPercent val="0"/>
          <c:showBubbleSize val="0"/>
        </c:dLbls>
        <c:smooth val="0"/>
        <c:axId val="1402764192"/>
        <c:axId val="1402846064"/>
      </c:lineChart>
      <c:catAx>
        <c:axId val="1402764192"/>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800" b="0" i="0" u="none" strike="noStrike" kern="1200" baseline="0">
                <a:solidFill>
                  <a:schemeClr val="bg2">
                    <a:lumMod val="75000"/>
                  </a:schemeClr>
                </a:solidFill>
                <a:latin typeface="Arial" panose="020B0604020202020204" pitchFamily="34" charset="0"/>
                <a:ea typeface="+mn-ea"/>
                <a:cs typeface="Arial" panose="020B0604020202020204" pitchFamily="34" charset="0"/>
              </a:defRPr>
            </a:pPr>
            <a:endParaRPr lang="en-VN"/>
          </a:p>
        </c:txPr>
        <c:crossAx val="1402846064"/>
        <c:crosses val="autoZero"/>
        <c:auto val="1"/>
        <c:lblAlgn val="ctr"/>
        <c:lblOffset val="100"/>
        <c:noMultiLvlLbl val="0"/>
      </c:catAx>
      <c:valAx>
        <c:axId val="1402846064"/>
        <c:scaling>
          <c:orientation val="minMax"/>
          <c:max val="10"/>
          <c:min val="0"/>
        </c:scaling>
        <c:delete val="0"/>
        <c:axPos val="l"/>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sz="800">
                    <a:solidFill>
                      <a:schemeClr val="bg2">
                        <a:lumMod val="75000"/>
                      </a:schemeClr>
                    </a:solidFill>
                    <a:latin typeface="Arial" panose="020B0604020202020204" pitchFamily="34" charset="0"/>
                    <a:cs typeface="Arial" panose="020B0604020202020204" pitchFamily="34" charset="0"/>
                  </a:rPr>
                  <a:t>TRILLION VNĐ</a:t>
                </a:r>
              </a:p>
            </c:rich>
          </c:tx>
          <c:layout>
            <c:manualLayout>
              <c:xMode val="edge"/>
              <c:yMode val="edge"/>
              <c:x val="8.3665260515627445E-3"/>
              <c:y val="0.59359526868868395"/>
            </c:manualLayout>
          </c:layout>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VN"/>
            </a:p>
          </c:txPr>
        </c:title>
        <c:numFmt formatCode="#,##0" sourceLinked="0"/>
        <c:majorTickMark val="none"/>
        <c:minorTickMark val="none"/>
        <c:tickLblPos val="nextTo"/>
        <c:spPr>
          <a:noFill/>
          <a:ln>
            <a:solidFill>
              <a:schemeClr val="bg2"/>
            </a:solidFill>
          </a:ln>
          <a:effectLst/>
        </c:spPr>
        <c:txPr>
          <a:bodyPr rot="-60000000" spcFirstLastPara="1" vertOverflow="ellipsis" vert="horz" wrap="square" anchor="ctr" anchorCtr="1"/>
          <a:lstStyle/>
          <a:p>
            <a:pPr>
              <a:defRPr sz="800" b="0" i="0" u="none" strike="noStrike" kern="1200" baseline="0">
                <a:solidFill>
                  <a:schemeClr val="bg2">
                    <a:lumMod val="75000"/>
                  </a:schemeClr>
                </a:solidFill>
                <a:latin typeface="Arial" panose="020B0604020202020204" pitchFamily="34" charset="0"/>
                <a:ea typeface="+mn-ea"/>
                <a:cs typeface="Arial" panose="020B0604020202020204" pitchFamily="34" charset="0"/>
              </a:defRPr>
            </a:pPr>
            <a:endParaRPr lang="en-VN"/>
          </a:p>
        </c:txPr>
        <c:crossAx val="1402764192"/>
        <c:crosses val="autoZero"/>
        <c:crossBetween val="between"/>
        <c:majorUnit val="2"/>
        <c:minorUnit val="0.2"/>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noFill/>
      <a:round/>
    </a:ln>
    <a:effectLst/>
  </c:spPr>
  <c:txPr>
    <a:bodyPr/>
    <a:lstStyle/>
    <a:p>
      <a:pPr>
        <a:defRPr/>
      </a:pPr>
      <a:endParaRPr lang="en-VN"/>
    </a:p>
  </c:txPr>
  <c:printSettings>
    <c:headerFooter/>
    <c:pageMargins b="0.75" l="0.7" r="0.7" t="0.75" header="0.3" footer="0.3"/>
    <c:pageSetup/>
  </c:printSettings>
  <c:userShapes r:id="rId3"/>
</c:chartSpace>
</file>

<file path=xl/charts/chart5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barChart>
        <c:barDir val="bar"/>
        <c:grouping val="stacked"/>
        <c:varyColors val="0"/>
        <c:ser>
          <c:idx val="0"/>
          <c:order val="0"/>
          <c:tx>
            <c:strRef>
              <c:f>'Income Statement'!$AR$4</c:f>
              <c:strCache>
                <c:ptCount val="1"/>
                <c:pt idx="0">
                  <c:v>Tax Expenses</c:v>
                </c:pt>
              </c:strCache>
            </c:strRef>
          </c:tx>
          <c:spPr>
            <a:solidFill>
              <a:schemeClr val="accent1">
                <a:lumMod val="75000"/>
              </a:schemeClr>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bg1"/>
                    </a:solidFill>
                    <a:latin typeface="+mn-lt"/>
                    <a:ea typeface="+mn-ea"/>
                    <a:cs typeface="+mn-cs"/>
                  </a:defRPr>
                </a:pPr>
                <a:endParaRPr lang="en-VN"/>
              </a:p>
            </c:txPr>
            <c:dLblPos val="inBase"/>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'Income Statement'!$AJ$6</c:f>
              <c:numCache>
                <c:formatCode>General</c:formatCode>
                <c:ptCount val="1"/>
                <c:pt idx="0">
                  <c:v>2022</c:v>
                </c:pt>
              </c:numCache>
            </c:numRef>
          </c:cat>
          <c:val>
            <c:numRef>
              <c:f>'Income Statement'!$AR$5</c:f>
              <c:numCache>
                <c:formatCode>General</c:formatCode>
                <c:ptCount val="1"/>
                <c:pt idx="0">
                  <c:v>1.5</c:v>
                </c:pt>
              </c:numCache>
            </c:numRef>
          </c:val>
          <c:extLst>
            <c:ext xmlns:c16="http://schemas.microsoft.com/office/drawing/2014/chart" uri="{C3380CC4-5D6E-409C-BE32-E72D297353CC}">
              <c16:uniqueId val="{00000000-FAA4-F84E-BEC9-0200B921F129}"/>
            </c:ext>
          </c:extLst>
        </c:ser>
        <c:ser>
          <c:idx val="1"/>
          <c:order val="1"/>
          <c:tx>
            <c:v>2021</c:v>
          </c:tx>
          <c:spPr>
            <a:pattFill prst="pct10">
              <a:fgClr>
                <a:schemeClr val="accent1">
                  <a:lumMod val="75000"/>
                </a:schemeClr>
              </a:fgClr>
              <a:bgClr>
                <a:schemeClr val="bg1"/>
              </a:bgClr>
            </a:pattFill>
            <a:ln>
              <a:noFill/>
            </a:ln>
            <a:effectLst/>
          </c:spPr>
          <c:invertIfNegative val="0"/>
          <c:dLbls>
            <c:dLbl>
              <c:idx val="0"/>
              <c:layout>
                <c:manualLayout>
                  <c:x val="-0.21142627788496185"/>
                  <c:y val="-0.35091546325785672"/>
                </c:manualLayout>
              </c:layout>
              <c:tx>
                <c:rich>
                  <a:bodyPr/>
                  <a:lstStyle/>
                  <a:p>
                    <a:r>
                      <a:rPr lang="en-US" sz="1000" b="1">
                        <a:solidFill>
                          <a:schemeClr val="accent1">
                            <a:lumMod val="75000"/>
                          </a:schemeClr>
                        </a:solidFill>
                      </a:rPr>
                      <a:t>2021  2.5</a:t>
                    </a:r>
                  </a:p>
                </c:rich>
              </c:tx>
              <c:showLegendKey val="0"/>
              <c:showVal val="1"/>
              <c:showCatName val="0"/>
              <c:showSerName val="0"/>
              <c:showPercent val="0"/>
              <c:showBubbleSize val="0"/>
              <c:extLst>
                <c:ext xmlns:c15="http://schemas.microsoft.com/office/drawing/2012/chart" uri="{CE6537A1-D6FC-4f65-9D91-7224C49458BB}">
                  <c15:showDataLabelsRange val="0"/>
                </c:ext>
                <c:ext xmlns:c16="http://schemas.microsoft.com/office/drawing/2014/chart" uri="{C3380CC4-5D6E-409C-BE32-E72D297353CC}">
                  <c16:uniqueId val="{00000001-FAA4-F84E-BEC9-0200B921F129}"/>
                </c:ext>
              </c:extLst>
            </c:dLbl>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VN"/>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noFill/>
                      <a:round/>
                    </a:ln>
                    <a:effectLst/>
                  </c:spPr>
                </c15:leaderLines>
              </c:ext>
            </c:extLst>
          </c:dLbls>
          <c:cat>
            <c:numRef>
              <c:f>'Income Statement'!$AJ$6</c:f>
              <c:numCache>
                <c:formatCode>General</c:formatCode>
                <c:ptCount val="1"/>
                <c:pt idx="0">
                  <c:v>2022</c:v>
                </c:pt>
              </c:numCache>
            </c:numRef>
          </c:cat>
          <c:val>
            <c:numRef>
              <c:f>'Income Statement'!$AR$6</c:f>
              <c:numCache>
                <c:formatCode>General</c:formatCode>
                <c:ptCount val="1"/>
                <c:pt idx="0">
                  <c:v>1</c:v>
                </c:pt>
              </c:numCache>
            </c:numRef>
          </c:val>
          <c:extLst>
            <c:ext xmlns:c16="http://schemas.microsoft.com/office/drawing/2014/chart" uri="{C3380CC4-5D6E-409C-BE32-E72D297353CC}">
              <c16:uniqueId val="{00000002-FAA4-F84E-BEC9-0200B921F129}"/>
            </c:ext>
          </c:extLst>
        </c:ser>
        <c:dLbls>
          <c:showLegendKey val="0"/>
          <c:showVal val="0"/>
          <c:showCatName val="0"/>
          <c:showSerName val="0"/>
          <c:showPercent val="0"/>
          <c:showBubbleSize val="0"/>
        </c:dLbls>
        <c:gapWidth val="25"/>
        <c:overlap val="100"/>
        <c:axId val="2020089119"/>
        <c:axId val="2020093103"/>
      </c:barChart>
      <c:catAx>
        <c:axId val="2020089119"/>
        <c:scaling>
          <c:orientation val="minMax"/>
        </c:scaling>
        <c:delete val="0"/>
        <c:axPos val="l"/>
        <c:numFmt formatCode="General" sourceLinked="1"/>
        <c:majorTickMark val="none"/>
        <c:minorTickMark val="none"/>
        <c:tickLblPos val="nextTo"/>
        <c:spPr>
          <a:noFill/>
          <a:ln w="9525" cap="flat" cmpd="sng" algn="ctr">
            <a:noFill/>
            <a:round/>
          </a:ln>
          <a:effectLst/>
        </c:spPr>
        <c:txPr>
          <a:bodyPr rot="-60000000" spcFirstLastPara="1" vertOverflow="ellipsis" vert="horz" wrap="square" anchor="ctr" anchorCtr="1"/>
          <a:lstStyle/>
          <a:p>
            <a:pPr>
              <a:defRPr sz="1000" b="1" i="0" u="none" strike="noStrike" kern="1200" baseline="0">
                <a:solidFill>
                  <a:schemeClr val="accent1">
                    <a:lumMod val="75000"/>
                  </a:schemeClr>
                </a:solidFill>
                <a:latin typeface="Arial" panose="020B0604020202020204" pitchFamily="34" charset="0"/>
                <a:ea typeface="+mn-ea"/>
                <a:cs typeface="Arial" panose="020B0604020202020204" pitchFamily="34" charset="0"/>
              </a:defRPr>
            </a:pPr>
            <a:endParaRPr lang="en-VN"/>
          </a:p>
        </c:txPr>
        <c:crossAx val="2020093103"/>
        <c:crosses val="autoZero"/>
        <c:auto val="1"/>
        <c:lblAlgn val="ctr"/>
        <c:lblOffset val="100"/>
        <c:noMultiLvlLbl val="0"/>
      </c:catAx>
      <c:valAx>
        <c:axId val="2020093103"/>
        <c:scaling>
          <c:orientation val="minMax"/>
          <c:min val="0"/>
        </c:scaling>
        <c:delete val="1"/>
        <c:axPos val="b"/>
        <c:numFmt formatCode="General" sourceLinked="1"/>
        <c:majorTickMark val="out"/>
        <c:minorTickMark val="none"/>
        <c:tickLblPos val="nextTo"/>
        <c:crossAx val="2020089119"/>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noFill/>
      <a:round/>
    </a:ln>
    <a:effectLst/>
  </c:spPr>
  <c:txPr>
    <a:bodyPr/>
    <a:lstStyle/>
    <a:p>
      <a:pPr>
        <a:defRPr/>
      </a:pPr>
      <a:endParaRPr lang="en-VN"/>
    </a:p>
  </c:txPr>
  <c:printSettings>
    <c:headerFooter/>
    <c:pageMargins b="0.75" l="0.7" r="0.7" t="0.75" header="0.3" footer="0.3"/>
    <c:pageSetup/>
  </c:printSettings>
  <c:userShapes r:id="rId3"/>
</c:chartSpace>
</file>

<file path=xl/charts/chart5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0.10501577600246156"/>
          <c:y val="0.60594168330744769"/>
          <c:w val="0.74160528036050299"/>
          <c:h val="0.35139474397850257"/>
        </c:manualLayout>
      </c:layout>
      <c:lineChart>
        <c:grouping val="standard"/>
        <c:varyColors val="0"/>
        <c:ser>
          <c:idx val="0"/>
          <c:order val="0"/>
          <c:tx>
            <c:strRef>
              <c:f>'Balance Sheet'!$AM$43</c:f>
              <c:strCache>
                <c:ptCount val="1"/>
                <c:pt idx="0">
                  <c:v>Total Liability and Shareholder Equity</c:v>
                </c:pt>
              </c:strCache>
            </c:strRef>
          </c:tx>
          <c:spPr>
            <a:ln w="28575" cap="rnd">
              <a:solidFill>
                <a:schemeClr val="accent1"/>
              </a:solidFill>
              <a:round/>
            </a:ln>
            <a:effectLst/>
          </c:spPr>
          <c:marker>
            <c:symbol val="none"/>
          </c:marker>
          <c:dPt>
            <c:idx val="4"/>
            <c:marker>
              <c:symbol val="circle"/>
              <c:size val="5"/>
              <c:spPr>
                <a:solidFill>
                  <a:schemeClr val="accent1"/>
                </a:solidFill>
                <a:ln w="9525">
                  <a:solidFill>
                    <a:schemeClr val="accent1"/>
                  </a:solidFill>
                </a:ln>
                <a:effectLst/>
              </c:spPr>
            </c:marker>
            <c:bubble3D val="0"/>
            <c:extLst>
              <c:ext xmlns:c16="http://schemas.microsoft.com/office/drawing/2014/chart" uri="{C3380CC4-5D6E-409C-BE32-E72D297353CC}">
                <c16:uniqueId val="{00000006-CABD-F042-A6A3-CCC8CCC55FA0}"/>
              </c:ext>
            </c:extLst>
          </c:dPt>
          <c:dLbls>
            <c:dLbl>
              <c:idx val="4"/>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6-CABD-F042-A6A3-CCC8CCC55FA0}"/>
                </c:ext>
              </c:extLst>
            </c:dLbl>
            <c:spPr>
              <a:noFill/>
              <a:ln>
                <a:noFill/>
              </a:ln>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accent1">
                        <a:lumMod val="75000"/>
                      </a:schemeClr>
                    </a:solidFill>
                    <a:latin typeface="+mn-lt"/>
                    <a:ea typeface="+mn-ea"/>
                    <a:cs typeface="+mn-cs"/>
                  </a:defRPr>
                </a:pPr>
                <a:endParaRPr lang="en-VN"/>
              </a:p>
            </c:txPr>
            <c:showLegendKey val="0"/>
            <c:showVal val="0"/>
            <c:showCatName val="0"/>
            <c:showSerName val="0"/>
            <c:showPercent val="0"/>
            <c:showBubbleSize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'Balance Sheet'!$AL$44:$AL$48</c:f>
              <c:numCache>
                <c:formatCode>General</c:formatCode>
                <c:ptCount val="5"/>
                <c:pt idx="0">
                  <c:v>2018</c:v>
                </c:pt>
                <c:pt idx="1">
                  <c:v>2019</c:v>
                </c:pt>
                <c:pt idx="2">
                  <c:v>2020</c:v>
                </c:pt>
                <c:pt idx="3">
                  <c:v>2021</c:v>
                </c:pt>
                <c:pt idx="4">
                  <c:v>2022</c:v>
                </c:pt>
              </c:numCache>
            </c:numRef>
          </c:cat>
          <c:val>
            <c:numRef>
              <c:f>'Balance Sheet'!$AM$44:$AM$48</c:f>
              <c:numCache>
                <c:formatCode>General</c:formatCode>
                <c:ptCount val="5"/>
                <c:pt idx="0">
                  <c:v>78.2</c:v>
                </c:pt>
                <c:pt idx="1">
                  <c:v>101.8</c:v>
                </c:pt>
                <c:pt idx="2">
                  <c:v>131.5</c:v>
                </c:pt>
                <c:pt idx="3">
                  <c:v>178.2</c:v>
                </c:pt>
                <c:pt idx="4">
                  <c:v>170.3</c:v>
                </c:pt>
              </c:numCache>
            </c:numRef>
          </c:val>
          <c:smooth val="0"/>
          <c:extLst>
            <c:ext xmlns:c16="http://schemas.microsoft.com/office/drawing/2014/chart" uri="{C3380CC4-5D6E-409C-BE32-E72D297353CC}">
              <c16:uniqueId val="{00000005-CABD-F042-A6A3-CCC8CCC55FA0}"/>
            </c:ext>
          </c:extLst>
        </c:ser>
        <c:dLbls>
          <c:showLegendKey val="0"/>
          <c:showVal val="0"/>
          <c:showCatName val="0"/>
          <c:showSerName val="0"/>
          <c:showPercent val="0"/>
          <c:showBubbleSize val="0"/>
        </c:dLbls>
        <c:smooth val="0"/>
        <c:axId val="1402764192"/>
        <c:axId val="1402846064"/>
      </c:lineChart>
      <c:catAx>
        <c:axId val="1402764192"/>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800" b="0" i="0" u="none" strike="noStrike" kern="1200" baseline="0">
                <a:solidFill>
                  <a:schemeClr val="bg2">
                    <a:lumMod val="75000"/>
                  </a:schemeClr>
                </a:solidFill>
                <a:latin typeface="Arial" panose="020B0604020202020204" pitchFamily="34" charset="0"/>
                <a:ea typeface="+mn-ea"/>
                <a:cs typeface="Arial" panose="020B0604020202020204" pitchFamily="34" charset="0"/>
              </a:defRPr>
            </a:pPr>
            <a:endParaRPr lang="en-VN"/>
          </a:p>
        </c:txPr>
        <c:crossAx val="1402846064"/>
        <c:crosses val="autoZero"/>
        <c:auto val="1"/>
        <c:lblAlgn val="ctr"/>
        <c:lblOffset val="100"/>
        <c:noMultiLvlLbl val="0"/>
      </c:catAx>
      <c:valAx>
        <c:axId val="1402846064"/>
        <c:scaling>
          <c:orientation val="minMax"/>
        </c:scaling>
        <c:delete val="0"/>
        <c:axPos val="l"/>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sz="800">
                    <a:solidFill>
                      <a:schemeClr val="bg2">
                        <a:lumMod val="75000"/>
                      </a:schemeClr>
                    </a:solidFill>
                    <a:latin typeface="Arial" panose="020B0604020202020204" pitchFamily="34" charset="0"/>
                    <a:cs typeface="Arial" panose="020B0604020202020204" pitchFamily="34" charset="0"/>
                  </a:rPr>
                  <a:t>TRILLION VNĐ</a:t>
                </a:r>
              </a:p>
            </c:rich>
          </c:tx>
          <c:layout>
            <c:manualLayout>
              <c:xMode val="edge"/>
              <c:yMode val="edge"/>
              <c:x val="8.3664883949741906E-3"/>
              <c:y val="0.58438879077017725"/>
            </c:manualLayout>
          </c:layout>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VN"/>
            </a:p>
          </c:txPr>
        </c:title>
        <c:numFmt formatCode="General" sourceLinked="1"/>
        <c:majorTickMark val="none"/>
        <c:minorTickMark val="none"/>
        <c:tickLblPos val="nextTo"/>
        <c:spPr>
          <a:noFill/>
          <a:ln>
            <a:solidFill>
              <a:schemeClr val="bg2"/>
            </a:solidFill>
          </a:ln>
          <a:effectLst/>
        </c:spPr>
        <c:txPr>
          <a:bodyPr rot="-60000000" spcFirstLastPara="1" vertOverflow="ellipsis" vert="horz" wrap="square" anchor="ctr" anchorCtr="1"/>
          <a:lstStyle/>
          <a:p>
            <a:pPr>
              <a:defRPr sz="800" b="0" i="0" u="none" strike="noStrike" kern="1200" baseline="0">
                <a:solidFill>
                  <a:schemeClr val="bg2">
                    <a:lumMod val="75000"/>
                  </a:schemeClr>
                </a:solidFill>
                <a:latin typeface="Arial" panose="020B0604020202020204" pitchFamily="34" charset="0"/>
                <a:ea typeface="+mn-ea"/>
                <a:cs typeface="Arial" panose="020B0604020202020204" pitchFamily="34" charset="0"/>
              </a:defRPr>
            </a:pPr>
            <a:endParaRPr lang="en-VN"/>
          </a:p>
        </c:txPr>
        <c:crossAx val="1402764192"/>
        <c:crosses val="autoZero"/>
        <c:crossBetween val="between"/>
        <c:majorUnit val="50"/>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noFill/>
      <a:round/>
    </a:ln>
    <a:effectLst/>
  </c:spPr>
  <c:txPr>
    <a:bodyPr/>
    <a:lstStyle/>
    <a:p>
      <a:pPr>
        <a:defRPr/>
      </a:pPr>
      <a:endParaRPr lang="en-VN"/>
    </a:p>
  </c:txPr>
  <c:printSettings>
    <c:headerFooter/>
    <c:pageMargins b="0.75" l="0.7" r="0.7" t="0.75" header="0.3" footer="0.3"/>
    <c:pageSetup/>
  </c:printSettings>
  <c:userShapes r:id="rId3"/>
</c:chartSpace>
</file>

<file path=xl/charts/chart5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barChart>
        <c:barDir val="bar"/>
        <c:grouping val="stacked"/>
        <c:varyColors val="0"/>
        <c:ser>
          <c:idx val="1"/>
          <c:order val="0"/>
          <c:tx>
            <c:strRef>
              <c:f>'Income Statement'!$AN$4</c:f>
              <c:strCache>
                <c:ptCount val="1"/>
                <c:pt idx="0">
                  <c:v>EBT</c:v>
                </c:pt>
              </c:strCache>
            </c:strRef>
          </c:tx>
          <c:spPr>
            <a:solidFill>
              <a:schemeClr val="accent1">
                <a:lumMod val="75000"/>
              </a:schemeClr>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800" b="1" i="0" u="none" strike="noStrike" kern="1200" baseline="0">
                    <a:solidFill>
                      <a:schemeClr val="bg1"/>
                    </a:solidFill>
                    <a:latin typeface="+mn-lt"/>
                    <a:ea typeface="+mn-ea"/>
                    <a:cs typeface="+mn-cs"/>
                  </a:defRPr>
                </a:pPr>
                <a:endParaRPr lang="en-VN"/>
              </a:p>
            </c:txPr>
            <c:dLblPos val="inBase"/>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'Balance Sheet'!$AP$48</c:f>
              <c:numCache>
                <c:formatCode>General</c:formatCode>
                <c:ptCount val="1"/>
                <c:pt idx="0">
                  <c:v>2022</c:v>
                </c:pt>
              </c:numCache>
            </c:numRef>
          </c:cat>
          <c:val>
            <c:numRef>
              <c:f>'Balance Sheet'!$AQ$48</c:f>
              <c:numCache>
                <c:formatCode>General</c:formatCode>
                <c:ptCount val="1"/>
                <c:pt idx="0">
                  <c:v>170.3</c:v>
                </c:pt>
              </c:numCache>
            </c:numRef>
          </c:val>
          <c:extLst>
            <c:ext xmlns:c16="http://schemas.microsoft.com/office/drawing/2014/chart" uri="{C3380CC4-5D6E-409C-BE32-E72D297353CC}">
              <c16:uniqueId val="{00000000-CB5B-0F41-AB79-CD284E18053C}"/>
            </c:ext>
          </c:extLst>
        </c:ser>
        <c:ser>
          <c:idx val="0"/>
          <c:order val="1"/>
          <c:tx>
            <c:v>2021</c:v>
          </c:tx>
          <c:spPr>
            <a:pattFill prst="pct10">
              <a:fgClr>
                <a:schemeClr val="accent1">
                  <a:lumMod val="75000"/>
                </a:schemeClr>
              </a:fgClr>
              <a:bgClr>
                <a:schemeClr val="bg1"/>
              </a:bgClr>
            </a:pattFill>
            <a:ln>
              <a:noFill/>
            </a:ln>
            <a:effectLst/>
          </c:spPr>
          <c:invertIfNegative val="0"/>
          <c:dLbls>
            <c:dLbl>
              <c:idx val="0"/>
              <c:layout>
                <c:manualLayout>
                  <c:x val="-6.114974632416903E-2"/>
                  <c:y val="-0.32660254495489577"/>
                </c:manualLayout>
              </c:layout>
              <c:tx>
                <c:rich>
                  <a:bodyPr rot="0" spcFirstLastPara="1" vertOverflow="ellipsis" vert="horz" wrap="square" lIns="38100" tIns="19050" rIns="38100" bIns="19050" anchor="ctr" anchorCtr="1">
                    <a:noAutofit/>
                  </a:bodyPr>
                  <a:lstStyle/>
                  <a:p>
                    <a:pPr>
                      <a:defRPr sz="800" b="0" i="0" u="none" strike="noStrike" kern="1200" baseline="0">
                        <a:solidFill>
                          <a:schemeClr val="accent1">
                            <a:lumMod val="75000"/>
                          </a:schemeClr>
                        </a:solidFill>
                        <a:latin typeface="+mn-lt"/>
                        <a:ea typeface="+mn-ea"/>
                        <a:cs typeface="+mn-cs"/>
                      </a:defRPr>
                    </a:pPr>
                    <a:r>
                      <a:rPr lang="en-US" b="1">
                        <a:solidFill>
                          <a:schemeClr val="accent1">
                            <a:lumMod val="75000"/>
                          </a:schemeClr>
                        </a:solidFill>
                      </a:rPr>
                      <a:t>2021</a:t>
                    </a:r>
                    <a:r>
                      <a:rPr lang="en-US" b="1" baseline="0">
                        <a:solidFill>
                          <a:schemeClr val="accent1">
                            <a:lumMod val="75000"/>
                          </a:schemeClr>
                        </a:solidFill>
                      </a:rPr>
                      <a:t>  </a:t>
                    </a:r>
                    <a:r>
                      <a:rPr lang="en-US" b="1">
                        <a:solidFill>
                          <a:schemeClr val="accent1">
                            <a:lumMod val="75000"/>
                          </a:schemeClr>
                        </a:solidFill>
                      </a:rPr>
                      <a:t>178,2</a:t>
                    </a:r>
                  </a:p>
                </c:rich>
              </c:tx>
              <c:spPr>
                <a:noFill/>
                <a:ln>
                  <a:noFill/>
                </a:ln>
                <a:effectLst/>
              </c:spPr>
              <c:txPr>
                <a:bodyPr rot="0" spcFirstLastPara="1" vertOverflow="ellipsis" vert="horz" wrap="square" lIns="38100" tIns="19050" rIns="38100" bIns="19050" anchor="ctr" anchorCtr="1">
                  <a:noAutofit/>
                </a:bodyPr>
                <a:lstStyle/>
                <a:p>
                  <a:pPr>
                    <a:defRPr sz="800" b="0" i="0" u="none" strike="noStrike" kern="1200" baseline="0">
                      <a:solidFill>
                        <a:schemeClr val="accent1">
                          <a:lumMod val="75000"/>
                        </a:schemeClr>
                      </a:solidFill>
                      <a:latin typeface="+mn-lt"/>
                      <a:ea typeface="+mn-ea"/>
                      <a:cs typeface="+mn-cs"/>
                    </a:defRPr>
                  </a:pPr>
                  <a:endParaRPr lang="en-VN"/>
                </a:p>
              </c:txPr>
              <c:showLegendKey val="0"/>
              <c:showVal val="1"/>
              <c:showCatName val="1"/>
              <c:showSerName val="0"/>
              <c:showPercent val="0"/>
              <c:showBubbleSize val="0"/>
              <c:extLst>
                <c:ext xmlns:c15="http://schemas.microsoft.com/office/drawing/2012/chart" uri="{CE6537A1-D6FC-4f65-9D91-7224C49458BB}">
                  <c15:layout>
                    <c:manualLayout>
                      <c:w val="0.17750302106990545"/>
                      <c:h val="0.2344856655448686"/>
                    </c:manualLayout>
                  </c15:layout>
                  <c15:showDataLabelsRange val="0"/>
                </c:ext>
                <c:ext xmlns:c16="http://schemas.microsoft.com/office/drawing/2014/chart" uri="{C3380CC4-5D6E-409C-BE32-E72D297353CC}">
                  <c16:uniqueId val="{00000001-CB5B-0F41-AB79-CD284E18053C}"/>
                </c:ext>
              </c:extLst>
            </c:dLbl>
            <c:spPr>
              <a:noFill/>
              <a:ln>
                <a:noFill/>
              </a:ln>
              <a:effectLst/>
            </c:spPr>
            <c:txPr>
              <a:bodyPr rot="0" spcFirstLastPara="1" vertOverflow="ellipsis" vert="horz" wrap="square" lIns="38100" tIns="19050" rIns="38100" bIns="19050" anchor="ctr" anchorCtr="1">
                <a:spAutoFit/>
              </a:bodyPr>
              <a:lstStyle/>
              <a:p>
                <a:pPr>
                  <a:defRPr sz="800" b="0" i="0" u="none" strike="noStrike" kern="1200" baseline="0">
                    <a:solidFill>
                      <a:schemeClr val="accent1">
                        <a:lumMod val="75000"/>
                      </a:schemeClr>
                    </a:solidFill>
                    <a:latin typeface="+mn-lt"/>
                    <a:ea typeface="+mn-ea"/>
                    <a:cs typeface="+mn-cs"/>
                  </a:defRPr>
                </a:pPr>
                <a:endParaRPr lang="en-VN"/>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'Balance Sheet'!$AP$48</c:f>
              <c:numCache>
                <c:formatCode>General</c:formatCode>
                <c:ptCount val="1"/>
                <c:pt idx="0">
                  <c:v>2022</c:v>
                </c:pt>
              </c:numCache>
            </c:numRef>
          </c:cat>
          <c:val>
            <c:numRef>
              <c:f>'Balance Sheet'!$AQ$47</c:f>
              <c:numCache>
                <c:formatCode>General</c:formatCode>
                <c:ptCount val="1"/>
                <c:pt idx="0">
                  <c:v>7.9</c:v>
                </c:pt>
              </c:numCache>
            </c:numRef>
          </c:val>
          <c:extLst>
            <c:ext xmlns:c16="http://schemas.microsoft.com/office/drawing/2014/chart" uri="{C3380CC4-5D6E-409C-BE32-E72D297353CC}">
              <c16:uniqueId val="{00000002-CB5B-0F41-AB79-CD284E18053C}"/>
            </c:ext>
          </c:extLst>
        </c:ser>
        <c:dLbls>
          <c:showLegendKey val="0"/>
          <c:showVal val="0"/>
          <c:showCatName val="0"/>
          <c:showSerName val="0"/>
          <c:showPercent val="0"/>
          <c:showBubbleSize val="0"/>
        </c:dLbls>
        <c:gapWidth val="25"/>
        <c:overlap val="100"/>
        <c:axId val="2020089119"/>
        <c:axId val="2020093103"/>
      </c:barChart>
      <c:catAx>
        <c:axId val="2020089119"/>
        <c:scaling>
          <c:orientation val="minMax"/>
        </c:scaling>
        <c:delete val="0"/>
        <c:axPos val="l"/>
        <c:numFmt formatCode="General" sourceLinked="1"/>
        <c:majorTickMark val="none"/>
        <c:minorTickMark val="none"/>
        <c:tickLblPos val="nextTo"/>
        <c:spPr>
          <a:noFill/>
          <a:ln w="9525" cap="flat" cmpd="sng" algn="ctr">
            <a:noFill/>
            <a:round/>
          </a:ln>
          <a:effectLst/>
        </c:spPr>
        <c:txPr>
          <a:bodyPr rot="-60000000" spcFirstLastPara="1" vertOverflow="ellipsis" vert="horz" wrap="square" anchor="ctr" anchorCtr="1"/>
          <a:lstStyle/>
          <a:p>
            <a:pPr>
              <a:defRPr sz="800" b="1" i="0" u="none" strike="noStrike" kern="1200" baseline="0">
                <a:solidFill>
                  <a:schemeClr val="accent1">
                    <a:lumMod val="75000"/>
                  </a:schemeClr>
                </a:solidFill>
                <a:latin typeface="Arial" panose="020B0604020202020204" pitchFamily="34" charset="0"/>
                <a:ea typeface="+mn-ea"/>
                <a:cs typeface="Arial" panose="020B0604020202020204" pitchFamily="34" charset="0"/>
              </a:defRPr>
            </a:pPr>
            <a:endParaRPr lang="en-VN"/>
          </a:p>
        </c:txPr>
        <c:crossAx val="2020093103"/>
        <c:crosses val="autoZero"/>
        <c:auto val="1"/>
        <c:lblAlgn val="ctr"/>
        <c:lblOffset val="100"/>
        <c:noMultiLvlLbl val="0"/>
      </c:catAx>
      <c:valAx>
        <c:axId val="2020093103"/>
        <c:scaling>
          <c:orientation val="minMax"/>
          <c:min val="0"/>
        </c:scaling>
        <c:delete val="1"/>
        <c:axPos val="b"/>
        <c:numFmt formatCode="General" sourceLinked="1"/>
        <c:majorTickMark val="out"/>
        <c:minorTickMark val="none"/>
        <c:tickLblPos val="nextTo"/>
        <c:crossAx val="2020089119"/>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noFill/>
      <a:round/>
    </a:ln>
    <a:effectLst/>
  </c:spPr>
  <c:txPr>
    <a:bodyPr/>
    <a:lstStyle/>
    <a:p>
      <a:pPr>
        <a:defRPr/>
      </a:pPr>
      <a:endParaRPr lang="en-VN"/>
    </a:p>
  </c:txPr>
  <c:printSettings>
    <c:headerFooter/>
    <c:pageMargins b="0.75" l="0.7" r="0.7" t="0.75" header="0.3" footer="0.3"/>
    <c:pageSetup/>
  </c:printSettings>
  <c:userShapes r:id="rId3"/>
</c:chartSpace>
</file>

<file path=xl/charts/chart6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0.11006948328316975"/>
          <c:y val="0.60594168330744769"/>
          <c:w val="0.7365517297536136"/>
          <c:h val="0.34214586816846421"/>
        </c:manualLayout>
      </c:layout>
      <c:lineChart>
        <c:grouping val="standard"/>
        <c:varyColors val="0"/>
        <c:ser>
          <c:idx val="1"/>
          <c:order val="0"/>
          <c:tx>
            <c:strRef>
              <c:f>'Balance Sheet'!$AM$53</c:f>
              <c:strCache>
                <c:ptCount val="1"/>
                <c:pt idx="0">
                  <c:v>Current Assets</c:v>
                </c:pt>
              </c:strCache>
            </c:strRef>
          </c:tx>
          <c:spPr>
            <a:ln w="28575" cap="rnd">
              <a:solidFill>
                <a:schemeClr val="accent1">
                  <a:lumMod val="75000"/>
                </a:schemeClr>
              </a:solidFill>
              <a:round/>
            </a:ln>
            <a:effectLst/>
          </c:spPr>
          <c:marker>
            <c:symbol val="none"/>
          </c:marker>
          <c:dPt>
            <c:idx val="4"/>
            <c:marker>
              <c:symbol val="circle"/>
              <c:size val="5"/>
              <c:spPr>
                <a:solidFill>
                  <a:schemeClr val="accent1">
                    <a:lumMod val="75000"/>
                  </a:schemeClr>
                </a:solidFill>
                <a:ln w="9525">
                  <a:solidFill>
                    <a:schemeClr val="accent1">
                      <a:lumMod val="75000"/>
                    </a:schemeClr>
                  </a:solidFill>
                </a:ln>
                <a:effectLst/>
              </c:spPr>
            </c:marker>
            <c:bubble3D val="0"/>
            <c:extLst>
              <c:ext xmlns:c16="http://schemas.microsoft.com/office/drawing/2014/chart" uri="{C3380CC4-5D6E-409C-BE32-E72D297353CC}">
                <c16:uniqueId val="{00000003-A58B-E340-A582-183EDDBBB25B}"/>
              </c:ext>
            </c:extLst>
          </c:dPt>
          <c:dLbls>
            <c:dLbl>
              <c:idx val="4"/>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3-A58B-E340-A582-183EDDBBB25B}"/>
                </c:ext>
              </c:extLst>
            </c:dLbl>
            <c:spPr>
              <a:solidFill>
                <a:schemeClr val="bg1"/>
              </a:solidFill>
              <a:ln>
                <a:noFill/>
              </a:ln>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accent1">
                        <a:lumMod val="75000"/>
                      </a:schemeClr>
                    </a:solidFill>
                    <a:latin typeface="+mn-lt"/>
                    <a:ea typeface="+mn-ea"/>
                    <a:cs typeface="+mn-cs"/>
                  </a:defRPr>
                </a:pPr>
                <a:endParaRPr lang="en-VN"/>
              </a:p>
            </c:txPr>
            <c:showLegendKey val="0"/>
            <c:showVal val="0"/>
            <c:showCatName val="0"/>
            <c:showSerName val="0"/>
            <c:showPercent val="0"/>
            <c:showBubbleSize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'Balance Sheet'!$AL$54:$AL$58</c:f>
              <c:numCache>
                <c:formatCode>General</c:formatCode>
                <c:ptCount val="5"/>
                <c:pt idx="0">
                  <c:v>2018</c:v>
                </c:pt>
                <c:pt idx="1">
                  <c:v>2019</c:v>
                </c:pt>
                <c:pt idx="2">
                  <c:v>2020</c:v>
                </c:pt>
                <c:pt idx="3">
                  <c:v>2021</c:v>
                </c:pt>
                <c:pt idx="4">
                  <c:v>2022</c:v>
                </c:pt>
              </c:numCache>
            </c:numRef>
          </c:cat>
          <c:val>
            <c:numRef>
              <c:f>'Balance Sheet'!$AM$54:$AM$58</c:f>
              <c:numCache>
                <c:formatCode>General</c:formatCode>
                <c:ptCount val="5"/>
                <c:pt idx="0">
                  <c:v>25.31</c:v>
                </c:pt>
                <c:pt idx="1">
                  <c:v>30.44</c:v>
                </c:pt>
                <c:pt idx="2">
                  <c:v>56.75</c:v>
                </c:pt>
                <c:pt idx="3">
                  <c:v>94.15</c:v>
                </c:pt>
                <c:pt idx="4">
                  <c:v>80.510000000000005</c:v>
                </c:pt>
              </c:numCache>
            </c:numRef>
          </c:val>
          <c:smooth val="0"/>
          <c:extLst>
            <c:ext xmlns:c16="http://schemas.microsoft.com/office/drawing/2014/chart" uri="{C3380CC4-5D6E-409C-BE32-E72D297353CC}">
              <c16:uniqueId val="{00000002-A58B-E340-A582-183EDDBBB25B}"/>
            </c:ext>
          </c:extLst>
        </c:ser>
        <c:dLbls>
          <c:showLegendKey val="0"/>
          <c:showVal val="0"/>
          <c:showCatName val="0"/>
          <c:showSerName val="0"/>
          <c:showPercent val="0"/>
          <c:showBubbleSize val="0"/>
        </c:dLbls>
        <c:smooth val="0"/>
        <c:axId val="1402764192"/>
        <c:axId val="1402846064"/>
      </c:lineChart>
      <c:catAx>
        <c:axId val="1402764192"/>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800" b="0" i="0" u="none" strike="noStrike" kern="1200" baseline="0">
                <a:solidFill>
                  <a:schemeClr val="bg2">
                    <a:lumMod val="75000"/>
                  </a:schemeClr>
                </a:solidFill>
                <a:latin typeface="Arial" panose="020B0604020202020204" pitchFamily="34" charset="0"/>
                <a:ea typeface="+mn-ea"/>
                <a:cs typeface="Arial" panose="020B0604020202020204" pitchFamily="34" charset="0"/>
              </a:defRPr>
            </a:pPr>
            <a:endParaRPr lang="en-VN"/>
          </a:p>
        </c:txPr>
        <c:crossAx val="1402846064"/>
        <c:crosses val="autoZero"/>
        <c:auto val="1"/>
        <c:lblAlgn val="ctr"/>
        <c:lblOffset val="100"/>
        <c:noMultiLvlLbl val="0"/>
      </c:catAx>
      <c:valAx>
        <c:axId val="1402846064"/>
        <c:scaling>
          <c:orientation val="minMax"/>
        </c:scaling>
        <c:delete val="0"/>
        <c:axPos val="l"/>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sz="800">
                    <a:solidFill>
                      <a:schemeClr val="bg2">
                        <a:lumMod val="75000"/>
                      </a:schemeClr>
                    </a:solidFill>
                    <a:latin typeface="Arial" panose="020B0604020202020204" pitchFamily="34" charset="0"/>
                    <a:cs typeface="Arial" panose="020B0604020202020204" pitchFamily="34" charset="0"/>
                  </a:rPr>
                  <a:t>TRILLION VNĐ</a:t>
                </a:r>
              </a:p>
            </c:rich>
          </c:tx>
          <c:layout>
            <c:manualLayout>
              <c:xMode val="edge"/>
              <c:yMode val="edge"/>
              <c:x val="1.9096438751383733E-2"/>
              <c:y val="0.58339071672051468"/>
            </c:manualLayout>
          </c:layout>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VN"/>
            </a:p>
          </c:txPr>
        </c:title>
        <c:numFmt formatCode="General" sourceLinked="1"/>
        <c:majorTickMark val="none"/>
        <c:minorTickMark val="none"/>
        <c:tickLblPos val="nextTo"/>
        <c:spPr>
          <a:noFill/>
          <a:ln>
            <a:solidFill>
              <a:schemeClr val="bg2"/>
            </a:solidFill>
          </a:ln>
          <a:effectLst/>
        </c:spPr>
        <c:txPr>
          <a:bodyPr rot="-60000000" spcFirstLastPara="1" vertOverflow="ellipsis" vert="horz" wrap="square" anchor="ctr" anchorCtr="1"/>
          <a:lstStyle/>
          <a:p>
            <a:pPr>
              <a:defRPr sz="800" b="0" i="0" u="none" strike="noStrike" kern="1200" baseline="0">
                <a:solidFill>
                  <a:schemeClr val="bg2">
                    <a:lumMod val="75000"/>
                  </a:schemeClr>
                </a:solidFill>
                <a:latin typeface="Arial" panose="020B0604020202020204" pitchFamily="34" charset="0"/>
                <a:ea typeface="+mn-ea"/>
                <a:cs typeface="Arial" panose="020B0604020202020204" pitchFamily="34" charset="0"/>
              </a:defRPr>
            </a:pPr>
            <a:endParaRPr lang="en-VN"/>
          </a:p>
        </c:txPr>
        <c:crossAx val="1402764192"/>
        <c:crosses val="autoZero"/>
        <c:crossBetween val="between"/>
        <c:majorUnit val="25"/>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noFill/>
      <a:round/>
    </a:ln>
    <a:effectLst/>
  </c:spPr>
  <c:txPr>
    <a:bodyPr/>
    <a:lstStyle/>
    <a:p>
      <a:pPr>
        <a:defRPr/>
      </a:pPr>
      <a:endParaRPr lang="en-VN"/>
    </a:p>
  </c:txPr>
  <c:printSettings>
    <c:headerFooter/>
    <c:pageMargins b="0.75" l="0.7" r="0.7" t="0.75" header="0.3" footer="0.3"/>
    <c:pageSetup/>
  </c:printSettings>
  <c:userShapes r:id="rId3"/>
</c:chartSpace>
</file>

<file path=xl/charts/chart6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barChart>
        <c:barDir val="bar"/>
        <c:grouping val="stacked"/>
        <c:varyColors val="0"/>
        <c:ser>
          <c:idx val="1"/>
          <c:order val="0"/>
          <c:tx>
            <c:strRef>
              <c:f>'Balance Sheet'!$AQ$56</c:f>
              <c:strCache>
                <c:ptCount val="1"/>
                <c:pt idx="0">
                  <c:v>Current Asset</c:v>
                </c:pt>
              </c:strCache>
            </c:strRef>
          </c:tx>
          <c:spPr>
            <a:solidFill>
              <a:schemeClr val="accent1">
                <a:lumMod val="75000"/>
              </a:schemeClr>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800" b="1" i="0" u="none" strike="noStrike" kern="1200" baseline="0">
                    <a:solidFill>
                      <a:schemeClr val="bg1"/>
                    </a:solidFill>
                    <a:latin typeface="+mn-lt"/>
                    <a:ea typeface="+mn-ea"/>
                    <a:cs typeface="+mn-cs"/>
                  </a:defRPr>
                </a:pPr>
                <a:endParaRPr lang="en-VN"/>
              </a:p>
            </c:txPr>
            <c:dLblPos val="inBase"/>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'Balance Sheet'!$AP$58</c:f>
              <c:numCache>
                <c:formatCode>General</c:formatCode>
                <c:ptCount val="1"/>
                <c:pt idx="0">
                  <c:v>2022</c:v>
                </c:pt>
              </c:numCache>
            </c:numRef>
          </c:cat>
          <c:val>
            <c:numRef>
              <c:f>'Balance Sheet'!$AQ$58</c:f>
              <c:numCache>
                <c:formatCode>General</c:formatCode>
                <c:ptCount val="1"/>
                <c:pt idx="0">
                  <c:v>80.510000000000005</c:v>
                </c:pt>
              </c:numCache>
            </c:numRef>
          </c:val>
          <c:extLst>
            <c:ext xmlns:c16="http://schemas.microsoft.com/office/drawing/2014/chart" uri="{C3380CC4-5D6E-409C-BE32-E72D297353CC}">
              <c16:uniqueId val="{00000004-4E31-324C-A542-834EE3713ACD}"/>
            </c:ext>
          </c:extLst>
        </c:ser>
        <c:ser>
          <c:idx val="0"/>
          <c:order val="1"/>
          <c:tx>
            <c:v>2021</c:v>
          </c:tx>
          <c:spPr>
            <a:pattFill prst="pct10">
              <a:fgClr>
                <a:schemeClr val="accent1">
                  <a:lumMod val="75000"/>
                </a:schemeClr>
              </a:fgClr>
              <a:bgClr>
                <a:schemeClr val="bg1"/>
              </a:bgClr>
            </a:pattFill>
            <a:ln>
              <a:noFill/>
            </a:ln>
            <a:effectLst/>
          </c:spPr>
          <c:invertIfNegative val="0"/>
          <c:dLbls>
            <c:dLbl>
              <c:idx val="0"/>
              <c:layout>
                <c:manualLayout>
                  <c:x val="-1.7918357192339331E-2"/>
                  <c:y val="-0.33029372084328928"/>
                </c:manualLayout>
              </c:layout>
              <c:tx>
                <c:rich>
                  <a:bodyPr/>
                  <a:lstStyle/>
                  <a:p>
                    <a:r>
                      <a:rPr lang="en-US"/>
                      <a:t>2021  94,15</a:t>
                    </a:r>
                  </a:p>
                </c:rich>
              </c:tx>
              <c:showLegendKey val="0"/>
              <c:showVal val="1"/>
              <c:showCatName val="0"/>
              <c:showSerName val="0"/>
              <c:showPercent val="0"/>
              <c:showBubbleSize val="0"/>
              <c:extLst>
                <c:ext xmlns:c15="http://schemas.microsoft.com/office/drawing/2012/chart" uri="{CE6537A1-D6FC-4f65-9D91-7224C49458BB}">
                  <c15:showDataLabelsRange val="0"/>
                </c:ext>
                <c:ext xmlns:c16="http://schemas.microsoft.com/office/drawing/2014/chart" uri="{C3380CC4-5D6E-409C-BE32-E72D297353CC}">
                  <c16:uniqueId val="{00000006-4E31-324C-A542-834EE3713ACD}"/>
                </c:ext>
              </c:extLst>
            </c:dLbl>
            <c:spPr>
              <a:noFill/>
              <a:ln>
                <a:noFill/>
              </a:ln>
              <a:effectLst/>
            </c:spPr>
            <c:txPr>
              <a:bodyPr rot="0" spcFirstLastPara="1" vertOverflow="ellipsis" vert="horz" wrap="square" lIns="38100" tIns="19050" rIns="38100" bIns="19050" anchor="ctr" anchorCtr="1">
                <a:spAutoFit/>
              </a:bodyPr>
              <a:lstStyle/>
              <a:p>
                <a:pPr>
                  <a:defRPr sz="800" b="1" i="0" u="none" strike="noStrike" kern="1200" baseline="0">
                    <a:solidFill>
                      <a:schemeClr val="accent1">
                        <a:lumMod val="75000"/>
                      </a:schemeClr>
                    </a:solidFill>
                    <a:latin typeface="+mn-lt"/>
                    <a:ea typeface="+mn-ea"/>
                    <a:cs typeface="+mn-cs"/>
                  </a:defRPr>
                </a:pPr>
                <a:endParaRPr lang="en-VN"/>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'Balance Sheet'!$AP$58</c:f>
              <c:numCache>
                <c:formatCode>General</c:formatCode>
                <c:ptCount val="1"/>
                <c:pt idx="0">
                  <c:v>2022</c:v>
                </c:pt>
              </c:numCache>
            </c:numRef>
          </c:cat>
          <c:val>
            <c:numRef>
              <c:f>'Balance Sheet'!$AQ$57</c:f>
              <c:numCache>
                <c:formatCode>General</c:formatCode>
                <c:ptCount val="1"/>
                <c:pt idx="0">
                  <c:v>13.64</c:v>
                </c:pt>
              </c:numCache>
            </c:numRef>
          </c:val>
          <c:extLst>
            <c:ext xmlns:c16="http://schemas.microsoft.com/office/drawing/2014/chart" uri="{C3380CC4-5D6E-409C-BE32-E72D297353CC}">
              <c16:uniqueId val="{00000005-4E31-324C-A542-834EE3713ACD}"/>
            </c:ext>
          </c:extLst>
        </c:ser>
        <c:dLbls>
          <c:showLegendKey val="0"/>
          <c:showVal val="0"/>
          <c:showCatName val="0"/>
          <c:showSerName val="0"/>
          <c:showPercent val="0"/>
          <c:showBubbleSize val="0"/>
        </c:dLbls>
        <c:gapWidth val="25"/>
        <c:overlap val="100"/>
        <c:axId val="2020089119"/>
        <c:axId val="2020093103"/>
      </c:barChart>
      <c:catAx>
        <c:axId val="2020089119"/>
        <c:scaling>
          <c:orientation val="minMax"/>
        </c:scaling>
        <c:delete val="0"/>
        <c:axPos val="l"/>
        <c:numFmt formatCode="General" sourceLinked="1"/>
        <c:majorTickMark val="none"/>
        <c:minorTickMark val="none"/>
        <c:tickLblPos val="nextTo"/>
        <c:spPr>
          <a:noFill/>
          <a:ln w="9525" cap="flat" cmpd="sng" algn="ctr">
            <a:noFill/>
            <a:round/>
          </a:ln>
          <a:effectLst/>
        </c:spPr>
        <c:txPr>
          <a:bodyPr rot="-60000000" spcFirstLastPara="1" vertOverflow="ellipsis" vert="horz" wrap="square" anchor="ctr" anchorCtr="1"/>
          <a:lstStyle/>
          <a:p>
            <a:pPr>
              <a:defRPr sz="800" b="1" i="0" u="none" strike="noStrike" kern="1200" baseline="0">
                <a:solidFill>
                  <a:schemeClr val="accent1">
                    <a:lumMod val="75000"/>
                  </a:schemeClr>
                </a:solidFill>
                <a:latin typeface="Arial" panose="020B0604020202020204" pitchFamily="34" charset="0"/>
                <a:ea typeface="+mn-ea"/>
                <a:cs typeface="Arial" panose="020B0604020202020204" pitchFamily="34" charset="0"/>
              </a:defRPr>
            </a:pPr>
            <a:endParaRPr lang="en-VN"/>
          </a:p>
        </c:txPr>
        <c:crossAx val="2020093103"/>
        <c:crosses val="autoZero"/>
        <c:auto val="1"/>
        <c:lblAlgn val="ctr"/>
        <c:lblOffset val="100"/>
        <c:noMultiLvlLbl val="0"/>
      </c:catAx>
      <c:valAx>
        <c:axId val="2020093103"/>
        <c:scaling>
          <c:orientation val="minMax"/>
          <c:min val="0"/>
        </c:scaling>
        <c:delete val="1"/>
        <c:axPos val="b"/>
        <c:numFmt formatCode="General" sourceLinked="1"/>
        <c:majorTickMark val="out"/>
        <c:minorTickMark val="none"/>
        <c:tickLblPos val="nextTo"/>
        <c:crossAx val="2020089119"/>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noFill/>
      <a:round/>
    </a:ln>
    <a:effectLst/>
  </c:spPr>
  <c:txPr>
    <a:bodyPr/>
    <a:lstStyle/>
    <a:p>
      <a:pPr>
        <a:defRPr/>
      </a:pPr>
      <a:endParaRPr lang="en-VN"/>
    </a:p>
  </c:txPr>
  <c:printSettings>
    <c:headerFooter/>
    <c:pageMargins b="0.75" l="0.7" r="0.7" t="0.75" header="0.3" footer="0.3"/>
    <c:pageSetup/>
  </c:printSettings>
  <c:userShapes r:id="rId3"/>
</c:chartSpace>
</file>

<file path=xl/charts/chart6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0.11006948328316975"/>
          <c:y val="0.54126768506860146"/>
          <c:w val="0.7365517297536136"/>
          <c:h val="0.34861326655454822"/>
        </c:manualLayout>
      </c:layout>
      <c:lineChart>
        <c:grouping val="standard"/>
        <c:varyColors val="0"/>
        <c:ser>
          <c:idx val="1"/>
          <c:order val="0"/>
          <c:tx>
            <c:strRef>
              <c:f>'Balance Sheet'!$AM$73</c:f>
              <c:strCache>
                <c:ptCount val="1"/>
                <c:pt idx="0">
                  <c:v>Current Liabilities</c:v>
                </c:pt>
              </c:strCache>
            </c:strRef>
          </c:tx>
          <c:spPr>
            <a:ln w="28575" cap="rnd">
              <a:solidFill>
                <a:schemeClr val="accent1">
                  <a:lumMod val="75000"/>
                </a:schemeClr>
              </a:solidFill>
              <a:round/>
            </a:ln>
            <a:effectLst/>
          </c:spPr>
          <c:marker>
            <c:symbol val="none"/>
          </c:marker>
          <c:dPt>
            <c:idx val="4"/>
            <c:marker>
              <c:symbol val="circle"/>
              <c:size val="5"/>
              <c:spPr>
                <a:solidFill>
                  <a:schemeClr val="accent1">
                    <a:lumMod val="75000"/>
                  </a:schemeClr>
                </a:solidFill>
                <a:ln w="9525">
                  <a:solidFill>
                    <a:schemeClr val="accent1">
                      <a:lumMod val="75000"/>
                    </a:schemeClr>
                  </a:solidFill>
                </a:ln>
                <a:effectLst/>
              </c:spPr>
            </c:marker>
            <c:bubble3D val="0"/>
            <c:extLst>
              <c:ext xmlns:c16="http://schemas.microsoft.com/office/drawing/2014/chart" uri="{C3380CC4-5D6E-409C-BE32-E72D297353CC}">
                <c16:uniqueId val="{00000003-1A32-CD4B-8347-15F4C7149875}"/>
              </c:ext>
            </c:extLst>
          </c:dPt>
          <c:dLbls>
            <c:dLbl>
              <c:idx val="4"/>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3-1A32-CD4B-8347-15F4C7149875}"/>
                </c:ext>
              </c:extLst>
            </c:dLbl>
            <c:spPr>
              <a:noFill/>
              <a:ln>
                <a:noFill/>
              </a:ln>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accent1">
                        <a:lumMod val="75000"/>
                      </a:schemeClr>
                    </a:solidFill>
                    <a:latin typeface="+mn-lt"/>
                    <a:ea typeface="+mn-ea"/>
                    <a:cs typeface="+mn-cs"/>
                  </a:defRPr>
                </a:pPr>
                <a:endParaRPr lang="en-VN"/>
              </a:p>
            </c:txPr>
            <c:showLegendKey val="0"/>
            <c:showVal val="0"/>
            <c:showCatName val="0"/>
            <c:showSerName val="0"/>
            <c:showPercent val="0"/>
            <c:showBubbleSize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'Balance Sheet'!$AL$74:$AL$78</c:f>
              <c:numCache>
                <c:formatCode>General</c:formatCode>
                <c:ptCount val="5"/>
                <c:pt idx="0">
                  <c:v>2018</c:v>
                </c:pt>
                <c:pt idx="1">
                  <c:v>2019</c:v>
                </c:pt>
                <c:pt idx="2">
                  <c:v>2020</c:v>
                </c:pt>
                <c:pt idx="3">
                  <c:v>2021</c:v>
                </c:pt>
                <c:pt idx="4">
                  <c:v>2022</c:v>
                </c:pt>
              </c:numCache>
            </c:numRef>
          </c:cat>
          <c:val>
            <c:numRef>
              <c:f>'Balance Sheet'!$AM$74:$AM$78</c:f>
              <c:numCache>
                <c:formatCode>General</c:formatCode>
                <c:ptCount val="5"/>
                <c:pt idx="0">
                  <c:v>22.64</c:v>
                </c:pt>
                <c:pt idx="1">
                  <c:v>26.98</c:v>
                </c:pt>
                <c:pt idx="2">
                  <c:v>51.98</c:v>
                </c:pt>
                <c:pt idx="3">
                  <c:v>73.459999999999994</c:v>
                </c:pt>
                <c:pt idx="4">
                  <c:v>62.39</c:v>
                </c:pt>
              </c:numCache>
            </c:numRef>
          </c:val>
          <c:smooth val="0"/>
          <c:extLst>
            <c:ext xmlns:c16="http://schemas.microsoft.com/office/drawing/2014/chart" uri="{C3380CC4-5D6E-409C-BE32-E72D297353CC}">
              <c16:uniqueId val="{00000002-1A32-CD4B-8347-15F4C7149875}"/>
            </c:ext>
          </c:extLst>
        </c:ser>
        <c:dLbls>
          <c:showLegendKey val="0"/>
          <c:showVal val="0"/>
          <c:showCatName val="0"/>
          <c:showSerName val="0"/>
          <c:showPercent val="0"/>
          <c:showBubbleSize val="0"/>
        </c:dLbls>
        <c:smooth val="0"/>
        <c:axId val="1402764192"/>
        <c:axId val="1402846064"/>
      </c:lineChart>
      <c:catAx>
        <c:axId val="1402764192"/>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800" b="0" i="0" u="none" strike="noStrike" kern="1200" baseline="0">
                <a:solidFill>
                  <a:schemeClr val="bg2">
                    <a:lumMod val="75000"/>
                  </a:schemeClr>
                </a:solidFill>
                <a:latin typeface="Arial" panose="020B0604020202020204" pitchFamily="34" charset="0"/>
                <a:ea typeface="+mn-ea"/>
                <a:cs typeface="Arial" panose="020B0604020202020204" pitchFamily="34" charset="0"/>
              </a:defRPr>
            </a:pPr>
            <a:endParaRPr lang="en-VN"/>
          </a:p>
        </c:txPr>
        <c:crossAx val="1402846064"/>
        <c:crosses val="autoZero"/>
        <c:auto val="1"/>
        <c:lblAlgn val="ctr"/>
        <c:lblOffset val="100"/>
        <c:noMultiLvlLbl val="0"/>
      </c:catAx>
      <c:valAx>
        <c:axId val="1402846064"/>
        <c:scaling>
          <c:orientation val="minMax"/>
        </c:scaling>
        <c:delete val="0"/>
        <c:axPos val="l"/>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sz="800">
                    <a:solidFill>
                      <a:schemeClr val="bg2">
                        <a:lumMod val="75000"/>
                      </a:schemeClr>
                    </a:solidFill>
                    <a:latin typeface="Arial" panose="020B0604020202020204" pitchFamily="34" charset="0"/>
                    <a:cs typeface="Arial" panose="020B0604020202020204" pitchFamily="34" charset="0"/>
                  </a:rPr>
                  <a:t>TRILLION VNĐ</a:t>
                </a:r>
              </a:p>
            </c:rich>
          </c:tx>
          <c:layout>
            <c:manualLayout>
              <c:xMode val="edge"/>
              <c:yMode val="edge"/>
              <c:x val="1.9096495846759435E-2"/>
              <c:y val="0.51871685939407663"/>
            </c:manualLayout>
          </c:layout>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VN"/>
            </a:p>
          </c:txPr>
        </c:title>
        <c:numFmt formatCode="General" sourceLinked="1"/>
        <c:majorTickMark val="none"/>
        <c:minorTickMark val="none"/>
        <c:tickLblPos val="nextTo"/>
        <c:spPr>
          <a:noFill/>
          <a:ln>
            <a:solidFill>
              <a:schemeClr val="bg2"/>
            </a:solidFill>
          </a:ln>
          <a:effectLst/>
        </c:spPr>
        <c:txPr>
          <a:bodyPr rot="-60000000" spcFirstLastPara="1" vertOverflow="ellipsis" vert="horz" wrap="square" anchor="ctr" anchorCtr="1"/>
          <a:lstStyle/>
          <a:p>
            <a:pPr>
              <a:defRPr sz="800" b="0" i="0" u="none" strike="noStrike" kern="1200" baseline="0">
                <a:solidFill>
                  <a:schemeClr val="bg2">
                    <a:lumMod val="75000"/>
                  </a:schemeClr>
                </a:solidFill>
                <a:latin typeface="Arial" panose="020B0604020202020204" pitchFamily="34" charset="0"/>
                <a:ea typeface="+mn-ea"/>
                <a:cs typeface="Arial" panose="020B0604020202020204" pitchFamily="34" charset="0"/>
              </a:defRPr>
            </a:pPr>
            <a:endParaRPr lang="en-VN"/>
          </a:p>
        </c:txPr>
        <c:crossAx val="1402764192"/>
        <c:crosses val="autoZero"/>
        <c:crossBetween val="between"/>
        <c:majorUnit val="25"/>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noFill/>
      <a:round/>
    </a:ln>
    <a:effectLst/>
  </c:spPr>
  <c:txPr>
    <a:bodyPr/>
    <a:lstStyle/>
    <a:p>
      <a:pPr>
        <a:defRPr/>
      </a:pPr>
      <a:endParaRPr lang="en-VN"/>
    </a:p>
  </c:txPr>
  <c:printSettings>
    <c:headerFooter/>
    <c:pageMargins b="0.75" l="0.7" r="0.7" t="0.75" header="0.3" footer="0.3"/>
    <c:pageSetup/>
  </c:printSettings>
  <c:userShapes r:id="rId3"/>
</c:chartSpace>
</file>

<file path=xl/charts/chart6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9.0679703914036611E-2"/>
          <c:y val="0.20155089487288552"/>
          <c:w val="0.877330188517223"/>
          <c:h val="0.57095477895137614"/>
        </c:manualLayout>
      </c:layout>
      <c:barChart>
        <c:barDir val="bar"/>
        <c:grouping val="stacked"/>
        <c:varyColors val="0"/>
        <c:ser>
          <c:idx val="1"/>
          <c:order val="0"/>
          <c:tx>
            <c:strRef>
              <c:f>'Balance Sheet'!$AQ$76</c:f>
              <c:strCache>
                <c:ptCount val="1"/>
                <c:pt idx="0">
                  <c:v>Current Liabilities</c:v>
                </c:pt>
              </c:strCache>
            </c:strRef>
          </c:tx>
          <c:spPr>
            <a:solidFill>
              <a:schemeClr val="accent1">
                <a:lumMod val="75000"/>
              </a:schemeClr>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800" b="1" i="0" u="none" strike="noStrike" kern="1200" baseline="0">
                    <a:solidFill>
                      <a:schemeClr val="bg1"/>
                    </a:solidFill>
                    <a:latin typeface="+mn-lt"/>
                    <a:ea typeface="+mn-ea"/>
                    <a:cs typeface="+mn-cs"/>
                  </a:defRPr>
                </a:pPr>
                <a:endParaRPr lang="en-VN"/>
              </a:p>
            </c:txPr>
            <c:dLblPos val="inBase"/>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'Balance Sheet'!$AP$78</c:f>
              <c:numCache>
                <c:formatCode>General</c:formatCode>
                <c:ptCount val="1"/>
                <c:pt idx="0">
                  <c:v>2022</c:v>
                </c:pt>
              </c:numCache>
            </c:numRef>
          </c:cat>
          <c:val>
            <c:numRef>
              <c:f>'Balance Sheet'!$AQ$78</c:f>
              <c:numCache>
                <c:formatCode>#,##0.00</c:formatCode>
                <c:ptCount val="1"/>
                <c:pt idx="0">
                  <c:v>62.39</c:v>
                </c:pt>
              </c:numCache>
            </c:numRef>
          </c:val>
          <c:extLst>
            <c:ext xmlns:c16="http://schemas.microsoft.com/office/drawing/2014/chart" uri="{C3380CC4-5D6E-409C-BE32-E72D297353CC}">
              <c16:uniqueId val="{00000005-A1F3-874A-AA40-5ABDEAA6893F}"/>
            </c:ext>
          </c:extLst>
        </c:ser>
        <c:ser>
          <c:idx val="0"/>
          <c:order val="1"/>
          <c:tx>
            <c:strRef>
              <c:f>'Balance Sheet'!$AP$77</c:f>
              <c:strCache>
                <c:ptCount val="1"/>
                <c:pt idx="0">
                  <c:v>2021</c:v>
                </c:pt>
              </c:strCache>
            </c:strRef>
          </c:tx>
          <c:spPr>
            <a:solidFill>
              <a:schemeClr val="accent1"/>
            </a:solidFill>
            <a:ln>
              <a:noFill/>
            </a:ln>
            <a:effectLst/>
          </c:spPr>
          <c:invertIfNegative val="0"/>
          <c:dPt>
            <c:idx val="0"/>
            <c:invertIfNegative val="0"/>
            <c:bubble3D val="0"/>
            <c:spPr>
              <a:pattFill prst="pct10">
                <a:fgClr>
                  <a:schemeClr val="accent1">
                    <a:lumMod val="75000"/>
                  </a:schemeClr>
                </a:fgClr>
                <a:bgClr>
                  <a:schemeClr val="bg1"/>
                </a:bgClr>
              </a:pattFill>
              <a:ln>
                <a:noFill/>
              </a:ln>
              <a:effectLst/>
            </c:spPr>
            <c:extLst>
              <c:ext xmlns:c16="http://schemas.microsoft.com/office/drawing/2014/chart" uri="{C3380CC4-5D6E-409C-BE32-E72D297353CC}">
                <c16:uniqueId val="{00000007-A1F3-874A-AA40-5ABDEAA6893F}"/>
              </c:ext>
            </c:extLst>
          </c:dPt>
          <c:dLbls>
            <c:dLbl>
              <c:idx val="0"/>
              <c:layout>
                <c:manualLayout>
                  <c:x val="-1.1934871845343236E-2"/>
                  <c:y val="-0.32812050629008205"/>
                </c:manualLayout>
              </c:layout>
              <c:tx>
                <c:rich>
                  <a:bodyPr/>
                  <a:lstStyle/>
                  <a:p>
                    <a:r>
                      <a:rPr lang="en-US"/>
                      <a:t>2021  73,46</a:t>
                    </a:r>
                  </a:p>
                </c:rich>
              </c:tx>
              <c:showLegendKey val="0"/>
              <c:showVal val="1"/>
              <c:showCatName val="0"/>
              <c:showSerName val="0"/>
              <c:showPercent val="0"/>
              <c:showBubbleSize val="0"/>
              <c:extLst>
                <c:ext xmlns:c15="http://schemas.microsoft.com/office/drawing/2012/chart" uri="{CE6537A1-D6FC-4f65-9D91-7224C49458BB}">
                  <c15:showDataLabelsRange val="0"/>
                </c:ext>
                <c:ext xmlns:c16="http://schemas.microsoft.com/office/drawing/2014/chart" uri="{C3380CC4-5D6E-409C-BE32-E72D297353CC}">
                  <c16:uniqueId val="{00000007-A1F3-874A-AA40-5ABDEAA6893F}"/>
                </c:ext>
              </c:extLst>
            </c:dLbl>
            <c:spPr>
              <a:noFill/>
              <a:ln>
                <a:noFill/>
              </a:ln>
              <a:effectLst/>
            </c:spPr>
            <c:txPr>
              <a:bodyPr rot="0" spcFirstLastPara="1" vertOverflow="ellipsis" vert="horz" wrap="square" lIns="38100" tIns="19050" rIns="38100" bIns="19050" anchor="ctr" anchorCtr="1">
                <a:spAutoFit/>
              </a:bodyPr>
              <a:lstStyle/>
              <a:p>
                <a:pPr>
                  <a:defRPr sz="800" b="1" i="0" u="none" strike="noStrike" kern="1200" baseline="0">
                    <a:solidFill>
                      <a:schemeClr val="accent1">
                        <a:lumMod val="75000"/>
                      </a:schemeClr>
                    </a:solidFill>
                    <a:latin typeface="+mn-lt"/>
                    <a:ea typeface="+mn-ea"/>
                    <a:cs typeface="+mn-cs"/>
                  </a:defRPr>
                </a:pPr>
                <a:endParaRPr lang="en-VN"/>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val>
            <c:numRef>
              <c:f>'Balance Sheet'!$AQ$77</c:f>
              <c:numCache>
                <c:formatCode>#,##0.00</c:formatCode>
                <c:ptCount val="1"/>
                <c:pt idx="0">
                  <c:v>11.069999999999993</c:v>
                </c:pt>
              </c:numCache>
            </c:numRef>
          </c:val>
          <c:extLst>
            <c:ext xmlns:c16="http://schemas.microsoft.com/office/drawing/2014/chart" uri="{C3380CC4-5D6E-409C-BE32-E72D297353CC}">
              <c16:uniqueId val="{00000006-A1F3-874A-AA40-5ABDEAA6893F}"/>
            </c:ext>
          </c:extLst>
        </c:ser>
        <c:dLbls>
          <c:showLegendKey val="0"/>
          <c:showVal val="0"/>
          <c:showCatName val="0"/>
          <c:showSerName val="0"/>
          <c:showPercent val="0"/>
          <c:showBubbleSize val="0"/>
        </c:dLbls>
        <c:gapWidth val="25"/>
        <c:overlap val="100"/>
        <c:axId val="2020089119"/>
        <c:axId val="2020093103"/>
      </c:barChart>
      <c:catAx>
        <c:axId val="2020089119"/>
        <c:scaling>
          <c:orientation val="minMax"/>
        </c:scaling>
        <c:delete val="0"/>
        <c:axPos val="l"/>
        <c:numFmt formatCode="General" sourceLinked="1"/>
        <c:majorTickMark val="none"/>
        <c:minorTickMark val="none"/>
        <c:tickLblPos val="nextTo"/>
        <c:spPr>
          <a:noFill/>
          <a:ln w="9525" cap="flat" cmpd="sng" algn="ctr">
            <a:noFill/>
            <a:round/>
          </a:ln>
          <a:effectLst/>
        </c:spPr>
        <c:txPr>
          <a:bodyPr rot="-60000000" spcFirstLastPara="1" vertOverflow="ellipsis" vert="horz" wrap="square" anchor="ctr" anchorCtr="1"/>
          <a:lstStyle/>
          <a:p>
            <a:pPr>
              <a:defRPr sz="800" b="1" i="0" u="none" strike="noStrike" kern="1200" baseline="0">
                <a:solidFill>
                  <a:schemeClr val="accent1">
                    <a:lumMod val="75000"/>
                  </a:schemeClr>
                </a:solidFill>
                <a:latin typeface="Arial" panose="020B0604020202020204" pitchFamily="34" charset="0"/>
                <a:ea typeface="+mn-ea"/>
                <a:cs typeface="Arial" panose="020B0604020202020204" pitchFamily="34" charset="0"/>
              </a:defRPr>
            </a:pPr>
            <a:endParaRPr lang="en-VN"/>
          </a:p>
        </c:txPr>
        <c:crossAx val="2020093103"/>
        <c:crosses val="autoZero"/>
        <c:auto val="1"/>
        <c:lblAlgn val="ctr"/>
        <c:lblOffset val="100"/>
        <c:noMultiLvlLbl val="0"/>
      </c:catAx>
      <c:valAx>
        <c:axId val="2020093103"/>
        <c:scaling>
          <c:orientation val="minMax"/>
          <c:min val="0"/>
        </c:scaling>
        <c:delete val="1"/>
        <c:axPos val="b"/>
        <c:numFmt formatCode="#,##0.00" sourceLinked="1"/>
        <c:majorTickMark val="out"/>
        <c:minorTickMark val="none"/>
        <c:tickLblPos val="nextTo"/>
        <c:crossAx val="2020089119"/>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noFill/>
      <a:round/>
    </a:ln>
    <a:effectLst/>
  </c:spPr>
  <c:txPr>
    <a:bodyPr/>
    <a:lstStyle/>
    <a:p>
      <a:pPr>
        <a:defRPr/>
      </a:pPr>
      <a:endParaRPr lang="en-VN"/>
    </a:p>
  </c:txPr>
  <c:printSettings>
    <c:headerFooter/>
    <c:pageMargins b="0.75" l="0.7" r="0.7" t="0.75" header="0.3" footer="0.3"/>
    <c:pageSetup/>
  </c:printSettings>
  <c:userShapes r:id="rId3"/>
</c:chartSpace>
</file>

<file path=xl/charts/chart6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0.11006948328316975"/>
          <c:y val="0.60594168330744769"/>
          <c:w val="0.7365517297536136"/>
          <c:h val="0.34214586816846421"/>
        </c:manualLayout>
      </c:layout>
      <c:lineChart>
        <c:grouping val="standard"/>
        <c:varyColors val="0"/>
        <c:ser>
          <c:idx val="0"/>
          <c:order val="0"/>
          <c:tx>
            <c:strRef>
              <c:f>'Balance Sheet'!$AM$63</c:f>
              <c:strCache>
                <c:ptCount val="1"/>
                <c:pt idx="0">
                  <c:v>Long-term Assets</c:v>
                </c:pt>
              </c:strCache>
            </c:strRef>
          </c:tx>
          <c:spPr>
            <a:ln w="28575" cap="rnd">
              <a:solidFill>
                <a:schemeClr val="accent1">
                  <a:lumMod val="75000"/>
                </a:schemeClr>
              </a:solidFill>
              <a:round/>
            </a:ln>
            <a:effectLst/>
          </c:spPr>
          <c:marker>
            <c:symbol val="none"/>
          </c:marker>
          <c:dPt>
            <c:idx val="4"/>
            <c:marker>
              <c:symbol val="circle"/>
              <c:size val="5"/>
              <c:spPr>
                <a:solidFill>
                  <a:schemeClr val="accent1">
                    <a:lumMod val="75000"/>
                  </a:schemeClr>
                </a:solidFill>
                <a:ln w="9525">
                  <a:solidFill>
                    <a:schemeClr val="accent1">
                      <a:lumMod val="75000"/>
                    </a:schemeClr>
                  </a:solidFill>
                </a:ln>
                <a:effectLst/>
              </c:spPr>
            </c:marker>
            <c:bubble3D val="0"/>
            <c:extLst>
              <c:ext xmlns:c16="http://schemas.microsoft.com/office/drawing/2014/chart" uri="{C3380CC4-5D6E-409C-BE32-E72D297353CC}">
                <c16:uniqueId val="{00000003-5037-A545-BFF6-BD6C330BA718}"/>
              </c:ext>
            </c:extLst>
          </c:dPt>
          <c:dLbls>
            <c:dLbl>
              <c:idx val="4"/>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3-5037-A545-BFF6-BD6C330BA718}"/>
                </c:ext>
              </c:extLst>
            </c:dLbl>
            <c:spPr>
              <a:noFill/>
              <a:ln>
                <a:noFill/>
              </a:ln>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accent1">
                        <a:lumMod val="75000"/>
                      </a:schemeClr>
                    </a:solidFill>
                    <a:latin typeface="+mn-lt"/>
                    <a:ea typeface="+mn-ea"/>
                    <a:cs typeface="+mn-cs"/>
                  </a:defRPr>
                </a:pPr>
                <a:endParaRPr lang="en-VN"/>
              </a:p>
            </c:txPr>
            <c:showLegendKey val="0"/>
            <c:showVal val="0"/>
            <c:showCatName val="0"/>
            <c:showSerName val="0"/>
            <c:showPercent val="0"/>
            <c:showBubbleSize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'Balance Sheet'!$AL$64:$AL$68</c:f>
              <c:numCache>
                <c:formatCode>General</c:formatCode>
                <c:ptCount val="5"/>
                <c:pt idx="0">
                  <c:v>2018</c:v>
                </c:pt>
                <c:pt idx="1">
                  <c:v>2019</c:v>
                </c:pt>
                <c:pt idx="2">
                  <c:v>2020</c:v>
                </c:pt>
                <c:pt idx="3">
                  <c:v>2021</c:v>
                </c:pt>
                <c:pt idx="4">
                  <c:v>2022</c:v>
                </c:pt>
              </c:numCache>
            </c:numRef>
          </c:cat>
          <c:val>
            <c:numRef>
              <c:f>'Balance Sheet'!$AM$64:$AM$68</c:f>
              <c:numCache>
                <c:formatCode>General</c:formatCode>
                <c:ptCount val="5"/>
                <c:pt idx="0">
                  <c:v>52.91</c:v>
                </c:pt>
                <c:pt idx="1">
                  <c:v>71.34</c:v>
                </c:pt>
                <c:pt idx="2">
                  <c:v>74.760000000000005</c:v>
                </c:pt>
                <c:pt idx="3">
                  <c:v>84.08</c:v>
                </c:pt>
                <c:pt idx="4">
                  <c:v>89.82</c:v>
                </c:pt>
              </c:numCache>
            </c:numRef>
          </c:val>
          <c:smooth val="0"/>
          <c:extLst>
            <c:ext xmlns:c16="http://schemas.microsoft.com/office/drawing/2014/chart" uri="{C3380CC4-5D6E-409C-BE32-E72D297353CC}">
              <c16:uniqueId val="{00000002-5037-A545-BFF6-BD6C330BA718}"/>
            </c:ext>
          </c:extLst>
        </c:ser>
        <c:dLbls>
          <c:showLegendKey val="0"/>
          <c:showVal val="0"/>
          <c:showCatName val="0"/>
          <c:showSerName val="0"/>
          <c:showPercent val="0"/>
          <c:showBubbleSize val="0"/>
        </c:dLbls>
        <c:smooth val="0"/>
        <c:axId val="1402764192"/>
        <c:axId val="1402846064"/>
      </c:lineChart>
      <c:catAx>
        <c:axId val="1402764192"/>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800" b="0" i="0" u="none" strike="noStrike" kern="1200" baseline="0">
                <a:solidFill>
                  <a:schemeClr val="bg2">
                    <a:lumMod val="75000"/>
                  </a:schemeClr>
                </a:solidFill>
                <a:latin typeface="Arial" panose="020B0604020202020204" pitchFamily="34" charset="0"/>
                <a:ea typeface="+mn-ea"/>
                <a:cs typeface="Arial" panose="020B0604020202020204" pitchFamily="34" charset="0"/>
              </a:defRPr>
            </a:pPr>
            <a:endParaRPr lang="en-VN"/>
          </a:p>
        </c:txPr>
        <c:crossAx val="1402846064"/>
        <c:crosses val="autoZero"/>
        <c:auto val="1"/>
        <c:lblAlgn val="ctr"/>
        <c:lblOffset val="100"/>
        <c:noMultiLvlLbl val="0"/>
      </c:catAx>
      <c:valAx>
        <c:axId val="1402846064"/>
        <c:scaling>
          <c:orientation val="minMax"/>
        </c:scaling>
        <c:delete val="0"/>
        <c:axPos val="l"/>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sz="800">
                    <a:solidFill>
                      <a:schemeClr val="bg2">
                        <a:lumMod val="75000"/>
                      </a:schemeClr>
                    </a:solidFill>
                    <a:latin typeface="Arial" panose="020B0604020202020204" pitchFamily="34" charset="0"/>
                    <a:cs typeface="Arial" panose="020B0604020202020204" pitchFamily="34" charset="0"/>
                  </a:rPr>
                  <a:t>TRILLION VNĐ</a:t>
                </a:r>
              </a:p>
            </c:rich>
          </c:tx>
          <c:layout>
            <c:manualLayout>
              <c:xMode val="edge"/>
              <c:yMode val="edge"/>
              <c:x val="1.9096438751383733E-2"/>
              <c:y val="0.58339071672051468"/>
            </c:manualLayout>
          </c:layout>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VN"/>
            </a:p>
          </c:txPr>
        </c:title>
        <c:numFmt formatCode="General" sourceLinked="1"/>
        <c:majorTickMark val="none"/>
        <c:minorTickMark val="none"/>
        <c:tickLblPos val="nextTo"/>
        <c:spPr>
          <a:noFill/>
          <a:ln>
            <a:solidFill>
              <a:schemeClr val="bg2"/>
            </a:solidFill>
          </a:ln>
          <a:effectLst/>
        </c:spPr>
        <c:txPr>
          <a:bodyPr rot="-60000000" spcFirstLastPara="1" vertOverflow="ellipsis" vert="horz" wrap="square" anchor="ctr" anchorCtr="1"/>
          <a:lstStyle/>
          <a:p>
            <a:pPr>
              <a:defRPr sz="800" b="0" i="0" u="none" strike="noStrike" kern="1200" baseline="0">
                <a:solidFill>
                  <a:schemeClr val="bg2">
                    <a:lumMod val="75000"/>
                  </a:schemeClr>
                </a:solidFill>
                <a:latin typeface="Arial" panose="020B0604020202020204" pitchFamily="34" charset="0"/>
                <a:ea typeface="+mn-ea"/>
                <a:cs typeface="Arial" panose="020B0604020202020204" pitchFamily="34" charset="0"/>
              </a:defRPr>
            </a:pPr>
            <a:endParaRPr lang="en-VN"/>
          </a:p>
        </c:txPr>
        <c:crossAx val="1402764192"/>
        <c:crosses val="autoZero"/>
        <c:crossBetween val="between"/>
        <c:majorUnit val="25"/>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noFill/>
      <a:round/>
    </a:ln>
    <a:effectLst/>
  </c:spPr>
  <c:txPr>
    <a:bodyPr/>
    <a:lstStyle/>
    <a:p>
      <a:pPr>
        <a:defRPr/>
      </a:pPr>
      <a:endParaRPr lang="en-VN"/>
    </a:p>
  </c:txPr>
  <c:printSettings>
    <c:headerFooter/>
    <c:pageMargins b="0.75" l="0.7" r="0.7" t="0.75" header="0.3" footer="0.3"/>
    <c:pageSetup/>
  </c:printSettings>
  <c:userShapes r:id="rId3"/>
</c:chartSpace>
</file>

<file path=xl/charts/chart6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barChart>
        <c:barDir val="bar"/>
        <c:grouping val="stacked"/>
        <c:varyColors val="0"/>
        <c:ser>
          <c:idx val="0"/>
          <c:order val="0"/>
          <c:tx>
            <c:strRef>
              <c:f>'Balance Sheet'!$AQ$66</c:f>
              <c:strCache>
                <c:ptCount val="1"/>
                <c:pt idx="0">
                  <c:v>Long-term Asset</c:v>
                </c:pt>
              </c:strCache>
            </c:strRef>
          </c:tx>
          <c:spPr>
            <a:solidFill>
              <a:schemeClr val="accent1"/>
            </a:solidFill>
            <a:ln>
              <a:noFill/>
            </a:ln>
            <a:effectLst/>
          </c:spPr>
          <c:invertIfNegative val="0"/>
          <c:dPt>
            <c:idx val="0"/>
            <c:invertIfNegative val="0"/>
            <c:bubble3D val="0"/>
            <c:spPr>
              <a:solidFill>
                <a:schemeClr val="accent1">
                  <a:lumMod val="75000"/>
                </a:schemeClr>
              </a:solidFill>
              <a:ln>
                <a:noFill/>
              </a:ln>
              <a:effectLst/>
            </c:spPr>
            <c:extLst>
              <c:ext xmlns:c16="http://schemas.microsoft.com/office/drawing/2014/chart" uri="{C3380CC4-5D6E-409C-BE32-E72D297353CC}">
                <c16:uniqueId val="{00000001-2A17-564C-8C4F-E1809971AAF5}"/>
              </c:ext>
            </c:extLst>
          </c:dPt>
          <c:dLbls>
            <c:dLbl>
              <c:idx val="0"/>
              <c:tx>
                <c:rich>
                  <a:bodyPr/>
                  <a:lstStyle/>
                  <a:p>
                    <a:r>
                      <a:rPr lang="en-US"/>
                      <a:t>89,82</a:t>
                    </a:r>
                  </a:p>
                </c:rich>
              </c:tx>
              <c:dLblPos val="inBase"/>
              <c:showLegendKey val="0"/>
              <c:showVal val="1"/>
              <c:showCatName val="0"/>
              <c:showSerName val="0"/>
              <c:showPercent val="0"/>
              <c:showBubbleSize val="0"/>
              <c:extLst>
                <c:ext xmlns:c15="http://schemas.microsoft.com/office/drawing/2012/chart" uri="{CE6537A1-D6FC-4f65-9D91-7224C49458BB}">
                  <c15:showDataLabelsRange val="0"/>
                </c:ext>
                <c:ext xmlns:c16="http://schemas.microsoft.com/office/drawing/2014/chart" uri="{C3380CC4-5D6E-409C-BE32-E72D297353CC}">
                  <c16:uniqueId val="{00000001-2A17-564C-8C4F-E1809971AAF5}"/>
                </c:ext>
              </c:extLst>
            </c:dLbl>
            <c:spPr>
              <a:noFill/>
              <a:ln>
                <a:noFill/>
              </a:ln>
              <a:effectLst/>
            </c:spPr>
            <c:txPr>
              <a:bodyPr rot="0" spcFirstLastPara="1" vertOverflow="ellipsis" vert="horz" wrap="square" lIns="38100" tIns="19050" rIns="38100" bIns="19050" anchor="ctr" anchorCtr="1">
                <a:spAutoFit/>
              </a:bodyPr>
              <a:lstStyle/>
              <a:p>
                <a:pPr>
                  <a:defRPr sz="800" b="1" i="0" u="none" strike="noStrike" kern="1200" baseline="0">
                    <a:solidFill>
                      <a:schemeClr val="bg1"/>
                    </a:solidFill>
                    <a:latin typeface="+mn-lt"/>
                    <a:ea typeface="+mn-ea"/>
                    <a:cs typeface="+mn-cs"/>
                  </a:defRPr>
                </a:pPr>
                <a:endParaRPr lang="en-VN"/>
              </a:p>
            </c:txPr>
            <c:dLblPos val="inBase"/>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'Balance Sheet'!$AP$68</c:f>
              <c:numCache>
                <c:formatCode>General</c:formatCode>
                <c:ptCount val="1"/>
                <c:pt idx="0">
                  <c:v>2022</c:v>
                </c:pt>
              </c:numCache>
            </c:numRef>
          </c:cat>
          <c:val>
            <c:numRef>
              <c:f>'Balance Sheet'!$AQ$67</c:f>
              <c:numCache>
                <c:formatCode>#,##0.00</c:formatCode>
                <c:ptCount val="1"/>
                <c:pt idx="0">
                  <c:v>84.08</c:v>
                </c:pt>
              </c:numCache>
            </c:numRef>
          </c:val>
          <c:extLst>
            <c:ext xmlns:c16="http://schemas.microsoft.com/office/drawing/2014/chart" uri="{C3380CC4-5D6E-409C-BE32-E72D297353CC}">
              <c16:uniqueId val="{00000002-2A17-564C-8C4F-E1809971AAF5}"/>
            </c:ext>
          </c:extLst>
        </c:ser>
        <c:ser>
          <c:idx val="1"/>
          <c:order val="1"/>
          <c:tx>
            <c:v>2022</c:v>
          </c:tx>
          <c:spPr>
            <a:solidFill>
              <a:schemeClr val="accent1">
                <a:lumMod val="75000"/>
              </a:schemeClr>
            </a:solidFill>
            <a:ln>
              <a:noFill/>
            </a:ln>
            <a:effectLst/>
          </c:spPr>
          <c:invertIfNegative val="0"/>
          <c:dLbls>
            <c:dLbl>
              <c:idx val="0"/>
              <c:layout>
                <c:manualLayout>
                  <c:x val="-9.8862440858257974E-2"/>
                  <c:y val="-0.32437386379002092"/>
                </c:manualLayout>
              </c:layout>
              <c:tx>
                <c:rich>
                  <a:bodyPr/>
                  <a:lstStyle/>
                  <a:p>
                    <a:r>
                      <a:rPr lang="en-US" sz="800" b="1"/>
                      <a:t>2021  84,08</a:t>
                    </a:r>
                  </a:p>
                </c:rich>
              </c:tx>
              <c:showLegendKey val="0"/>
              <c:showVal val="1"/>
              <c:showCatName val="0"/>
              <c:showSerName val="0"/>
              <c:showPercent val="0"/>
              <c:showBubbleSize val="0"/>
              <c:extLst>
                <c:ext xmlns:c15="http://schemas.microsoft.com/office/drawing/2012/chart" uri="{CE6537A1-D6FC-4f65-9D91-7224C49458BB}">
                  <c15:showDataLabelsRange val="0"/>
                </c:ext>
                <c:ext xmlns:c16="http://schemas.microsoft.com/office/drawing/2014/chart" uri="{C3380CC4-5D6E-409C-BE32-E72D297353CC}">
                  <c16:uniqueId val="{00000005-2A17-564C-8C4F-E1809971AAF5}"/>
                </c:ext>
              </c:extLst>
            </c:dLbl>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accent1">
                        <a:lumMod val="75000"/>
                      </a:schemeClr>
                    </a:solidFill>
                    <a:latin typeface="+mn-lt"/>
                    <a:ea typeface="+mn-ea"/>
                    <a:cs typeface="+mn-cs"/>
                  </a:defRPr>
                </a:pPr>
                <a:endParaRPr lang="en-VN"/>
              </a:p>
            </c:txPr>
            <c:showLegendKey val="0"/>
            <c:showVal val="0"/>
            <c:showCatName val="0"/>
            <c:showSerName val="0"/>
            <c:showPercent val="0"/>
            <c:showBubbleSize val="0"/>
            <c:extLst>
              <c:ext xmlns:c15="http://schemas.microsoft.com/office/drawing/2012/chart" uri="{CE6537A1-D6FC-4f65-9D91-7224C49458BB}">
                <c15:showLeaderLines val="0"/>
              </c:ext>
            </c:extLst>
          </c:dLbls>
          <c:val>
            <c:numRef>
              <c:f>'Balance Sheet'!$AQ$68</c:f>
              <c:numCache>
                <c:formatCode>General</c:formatCode>
                <c:ptCount val="1"/>
                <c:pt idx="0">
                  <c:v>5.7399999999999949</c:v>
                </c:pt>
              </c:numCache>
            </c:numRef>
          </c:val>
          <c:extLst>
            <c:ext xmlns:c16="http://schemas.microsoft.com/office/drawing/2014/chart" uri="{C3380CC4-5D6E-409C-BE32-E72D297353CC}">
              <c16:uniqueId val="{00000004-2A17-564C-8C4F-E1809971AAF5}"/>
            </c:ext>
          </c:extLst>
        </c:ser>
        <c:dLbls>
          <c:showLegendKey val="0"/>
          <c:showVal val="0"/>
          <c:showCatName val="0"/>
          <c:showSerName val="0"/>
          <c:showPercent val="0"/>
          <c:showBubbleSize val="0"/>
        </c:dLbls>
        <c:gapWidth val="25"/>
        <c:overlap val="100"/>
        <c:axId val="2020089119"/>
        <c:axId val="2020093103"/>
      </c:barChart>
      <c:catAx>
        <c:axId val="2020089119"/>
        <c:scaling>
          <c:orientation val="minMax"/>
        </c:scaling>
        <c:delete val="0"/>
        <c:axPos val="l"/>
        <c:numFmt formatCode="General" sourceLinked="1"/>
        <c:majorTickMark val="none"/>
        <c:minorTickMark val="none"/>
        <c:tickLblPos val="nextTo"/>
        <c:spPr>
          <a:noFill/>
          <a:ln w="9525" cap="flat" cmpd="sng" algn="ctr">
            <a:noFill/>
            <a:round/>
          </a:ln>
          <a:effectLst/>
        </c:spPr>
        <c:txPr>
          <a:bodyPr rot="-60000000" spcFirstLastPara="1" vertOverflow="ellipsis" vert="horz" wrap="square" anchor="ctr" anchorCtr="1"/>
          <a:lstStyle/>
          <a:p>
            <a:pPr>
              <a:defRPr sz="800" b="1" i="0" u="none" strike="noStrike" kern="1200" baseline="0">
                <a:solidFill>
                  <a:schemeClr val="accent1">
                    <a:lumMod val="75000"/>
                  </a:schemeClr>
                </a:solidFill>
                <a:latin typeface="Arial" panose="020B0604020202020204" pitchFamily="34" charset="0"/>
                <a:ea typeface="+mn-ea"/>
                <a:cs typeface="Arial" panose="020B0604020202020204" pitchFamily="34" charset="0"/>
              </a:defRPr>
            </a:pPr>
            <a:endParaRPr lang="en-VN"/>
          </a:p>
        </c:txPr>
        <c:crossAx val="2020093103"/>
        <c:crosses val="autoZero"/>
        <c:auto val="1"/>
        <c:lblAlgn val="ctr"/>
        <c:lblOffset val="100"/>
        <c:noMultiLvlLbl val="0"/>
      </c:catAx>
      <c:valAx>
        <c:axId val="2020093103"/>
        <c:scaling>
          <c:orientation val="minMax"/>
          <c:min val="0"/>
        </c:scaling>
        <c:delete val="1"/>
        <c:axPos val="b"/>
        <c:numFmt formatCode="#,##0.00" sourceLinked="1"/>
        <c:majorTickMark val="out"/>
        <c:minorTickMark val="none"/>
        <c:tickLblPos val="nextTo"/>
        <c:crossAx val="2020089119"/>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noFill/>
      <a:round/>
    </a:ln>
    <a:effectLst/>
  </c:spPr>
  <c:txPr>
    <a:bodyPr/>
    <a:lstStyle/>
    <a:p>
      <a:pPr>
        <a:defRPr/>
      </a:pPr>
      <a:endParaRPr lang="en-VN"/>
    </a:p>
  </c:txPr>
  <c:printSettings>
    <c:headerFooter/>
    <c:pageMargins b="0.75" l="0.7" r="0.7" t="0.75" header="0.3" footer="0.3"/>
    <c:pageSetup/>
  </c:printSettings>
  <c:userShapes r:id="rId3"/>
</c:chartSpace>
</file>

<file path=xl/charts/chart6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0.11006948328316975"/>
          <c:y val="0.54126768506860146"/>
          <c:w val="0.7365517297536136"/>
          <c:h val="0.34861326655454822"/>
        </c:manualLayout>
      </c:layout>
      <c:lineChart>
        <c:grouping val="standard"/>
        <c:varyColors val="0"/>
        <c:ser>
          <c:idx val="0"/>
          <c:order val="0"/>
          <c:tx>
            <c:strRef>
              <c:f>'Balance Sheet'!$AM$83</c:f>
              <c:strCache>
                <c:ptCount val="1"/>
                <c:pt idx="0">
                  <c:v>Long-term Liabilities</c:v>
                </c:pt>
              </c:strCache>
            </c:strRef>
          </c:tx>
          <c:spPr>
            <a:ln w="28575" cap="rnd">
              <a:solidFill>
                <a:schemeClr val="accent1">
                  <a:lumMod val="75000"/>
                </a:schemeClr>
              </a:solidFill>
              <a:round/>
            </a:ln>
            <a:effectLst/>
          </c:spPr>
          <c:marker>
            <c:symbol val="none"/>
          </c:marker>
          <c:dPt>
            <c:idx val="4"/>
            <c:marker>
              <c:symbol val="circle"/>
              <c:size val="5"/>
              <c:spPr>
                <a:solidFill>
                  <a:schemeClr val="accent1">
                    <a:lumMod val="75000"/>
                  </a:schemeClr>
                </a:solidFill>
                <a:ln w="9525">
                  <a:solidFill>
                    <a:schemeClr val="accent1">
                      <a:lumMod val="75000"/>
                    </a:schemeClr>
                  </a:solidFill>
                </a:ln>
                <a:effectLst/>
              </c:spPr>
            </c:marker>
            <c:bubble3D val="0"/>
            <c:extLst>
              <c:ext xmlns:c16="http://schemas.microsoft.com/office/drawing/2014/chart" uri="{C3380CC4-5D6E-409C-BE32-E72D297353CC}">
                <c16:uniqueId val="{00000003-8305-074A-9D2D-9D8EC5A1C278}"/>
              </c:ext>
            </c:extLst>
          </c:dPt>
          <c:dLbls>
            <c:dLbl>
              <c:idx val="4"/>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3-8305-074A-9D2D-9D8EC5A1C278}"/>
                </c:ext>
              </c:extLst>
            </c:dLbl>
            <c:spPr>
              <a:noFill/>
              <a:ln>
                <a:noFill/>
              </a:ln>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accent1">
                        <a:lumMod val="75000"/>
                      </a:schemeClr>
                    </a:solidFill>
                    <a:latin typeface="+mn-lt"/>
                    <a:ea typeface="+mn-ea"/>
                    <a:cs typeface="+mn-cs"/>
                  </a:defRPr>
                </a:pPr>
                <a:endParaRPr lang="en-VN"/>
              </a:p>
            </c:txPr>
            <c:showLegendKey val="0"/>
            <c:showVal val="0"/>
            <c:showCatName val="0"/>
            <c:showSerName val="0"/>
            <c:showPercent val="0"/>
            <c:showBubbleSize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'Balance Sheet'!$AL$84:$AL$88</c:f>
              <c:numCache>
                <c:formatCode>General</c:formatCode>
                <c:ptCount val="5"/>
                <c:pt idx="0">
                  <c:v>2018</c:v>
                </c:pt>
                <c:pt idx="1">
                  <c:v>2019</c:v>
                </c:pt>
                <c:pt idx="2">
                  <c:v>2020</c:v>
                </c:pt>
                <c:pt idx="3">
                  <c:v>2021</c:v>
                </c:pt>
                <c:pt idx="4">
                  <c:v>2022</c:v>
                </c:pt>
              </c:numCache>
            </c:numRef>
          </c:cat>
          <c:val>
            <c:numRef>
              <c:f>'Balance Sheet'!$AM$84:$AM$88</c:f>
              <c:numCache>
                <c:formatCode>General</c:formatCode>
                <c:ptCount val="5"/>
                <c:pt idx="0">
                  <c:v>14.96</c:v>
                </c:pt>
                <c:pt idx="1">
                  <c:v>27.01</c:v>
                </c:pt>
                <c:pt idx="2">
                  <c:v>20.32</c:v>
                </c:pt>
                <c:pt idx="3">
                  <c:v>14</c:v>
                </c:pt>
                <c:pt idx="4">
                  <c:v>11.84</c:v>
                </c:pt>
              </c:numCache>
            </c:numRef>
          </c:val>
          <c:smooth val="0"/>
          <c:extLst>
            <c:ext xmlns:c16="http://schemas.microsoft.com/office/drawing/2014/chart" uri="{C3380CC4-5D6E-409C-BE32-E72D297353CC}">
              <c16:uniqueId val="{00000002-8305-074A-9D2D-9D8EC5A1C278}"/>
            </c:ext>
          </c:extLst>
        </c:ser>
        <c:dLbls>
          <c:showLegendKey val="0"/>
          <c:showVal val="0"/>
          <c:showCatName val="0"/>
          <c:showSerName val="0"/>
          <c:showPercent val="0"/>
          <c:showBubbleSize val="0"/>
        </c:dLbls>
        <c:smooth val="0"/>
        <c:axId val="1402764192"/>
        <c:axId val="1402846064"/>
      </c:lineChart>
      <c:catAx>
        <c:axId val="1402764192"/>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800" b="0" i="0" u="none" strike="noStrike" kern="1200" baseline="0">
                <a:solidFill>
                  <a:schemeClr val="bg2">
                    <a:lumMod val="75000"/>
                  </a:schemeClr>
                </a:solidFill>
                <a:latin typeface="Arial" panose="020B0604020202020204" pitchFamily="34" charset="0"/>
                <a:ea typeface="+mn-ea"/>
                <a:cs typeface="Arial" panose="020B0604020202020204" pitchFamily="34" charset="0"/>
              </a:defRPr>
            </a:pPr>
            <a:endParaRPr lang="en-VN"/>
          </a:p>
        </c:txPr>
        <c:crossAx val="1402846064"/>
        <c:crosses val="autoZero"/>
        <c:auto val="1"/>
        <c:lblAlgn val="ctr"/>
        <c:lblOffset val="100"/>
        <c:noMultiLvlLbl val="0"/>
      </c:catAx>
      <c:valAx>
        <c:axId val="1402846064"/>
        <c:scaling>
          <c:orientation val="minMax"/>
        </c:scaling>
        <c:delete val="0"/>
        <c:axPos val="l"/>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sz="800">
                    <a:solidFill>
                      <a:schemeClr val="bg2">
                        <a:lumMod val="75000"/>
                      </a:schemeClr>
                    </a:solidFill>
                    <a:latin typeface="Arial" panose="020B0604020202020204" pitchFamily="34" charset="0"/>
                    <a:cs typeface="Arial" panose="020B0604020202020204" pitchFamily="34" charset="0"/>
                  </a:rPr>
                  <a:t>TRILLION VNĐ</a:t>
                </a:r>
              </a:p>
            </c:rich>
          </c:tx>
          <c:layout>
            <c:manualLayout>
              <c:xMode val="edge"/>
              <c:yMode val="edge"/>
              <c:x val="1.9096495846759435E-2"/>
              <c:y val="0.51871685939407663"/>
            </c:manualLayout>
          </c:layout>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VN"/>
            </a:p>
          </c:txPr>
        </c:title>
        <c:numFmt formatCode="General" sourceLinked="1"/>
        <c:majorTickMark val="none"/>
        <c:minorTickMark val="none"/>
        <c:tickLblPos val="nextTo"/>
        <c:spPr>
          <a:noFill/>
          <a:ln>
            <a:solidFill>
              <a:schemeClr val="bg2"/>
            </a:solidFill>
          </a:ln>
          <a:effectLst/>
        </c:spPr>
        <c:txPr>
          <a:bodyPr rot="-60000000" spcFirstLastPara="1" vertOverflow="ellipsis" vert="horz" wrap="square" anchor="ctr" anchorCtr="1"/>
          <a:lstStyle/>
          <a:p>
            <a:pPr>
              <a:defRPr sz="800" b="0" i="0" u="none" strike="noStrike" kern="1200" baseline="0">
                <a:solidFill>
                  <a:schemeClr val="bg2">
                    <a:lumMod val="75000"/>
                  </a:schemeClr>
                </a:solidFill>
                <a:latin typeface="Arial" panose="020B0604020202020204" pitchFamily="34" charset="0"/>
                <a:ea typeface="+mn-ea"/>
                <a:cs typeface="Arial" panose="020B0604020202020204" pitchFamily="34" charset="0"/>
              </a:defRPr>
            </a:pPr>
            <a:endParaRPr lang="en-VN"/>
          </a:p>
        </c:txPr>
        <c:crossAx val="1402764192"/>
        <c:crosses val="autoZero"/>
        <c:crossBetween val="between"/>
        <c:majorUnit val="10"/>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noFill/>
      <a:round/>
    </a:ln>
    <a:effectLst/>
  </c:spPr>
  <c:txPr>
    <a:bodyPr/>
    <a:lstStyle/>
    <a:p>
      <a:pPr>
        <a:defRPr/>
      </a:pPr>
      <a:endParaRPr lang="en-VN"/>
    </a:p>
  </c:txPr>
  <c:printSettings>
    <c:headerFooter/>
    <c:pageMargins b="0.75" l="0.7" r="0.7" t="0.75" header="0.3" footer="0.3"/>
    <c:pageSetup/>
  </c:printSettings>
  <c:userShapes r:id="rId3"/>
</c:chartSpace>
</file>

<file path=xl/charts/chart6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9.0679703914036611E-2"/>
          <c:y val="0.20155089487288552"/>
          <c:w val="0.877330188517223"/>
          <c:h val="0.57095477895137614"/>
        </c:manualLayout>
      </c:layout>
      <c:barChart>
        <c:barDir val="bar"/>
        <c:grouping val="stacked"/>
        <c:varyColors val="0"/>
        <c:ser>
          <c:idx val="0"/>
          <c:order val="0"/>
          <c:tx>
            <c:strRef>
              <c:f>'Balance Sheet'!$AQ$86</c:f>
              <c:strCache>
                <c:ptCount val="1"/>
                <c:pt idx="0">
                  <c:v>Long-term Liabilities</c:v>
                </c:pt>
              </c:strCache>
            </c:strRef>
          </c:tx>
          <c:spPr>
            <a:solidFill>
              <a:schemeClr val="accent1">
                <a:lumMod val="75000"/>
              </a:schemeClr>
            </a:solidFill>
            <a:ln>
              <a:noFill/>
            </a:ln>
            <a:effectLst/>
          </c:spPr>
          <c:invertIfNegative val="0"/>
          <c:dLbls>
            <c:dLbl>
              <c:idx val="0"/>
              <c:spPr>
                <a:noFill/>
                <a:ln>
                  <a:noFill/>
                </a:ln>
                <a:effectLst/>
              </c:spPr>
              <c:txPr>
                <a:bodyPr rot="0" spcFirstLastPara="1" vertOverflow="ellipsis" vert="horz" wrap="square" lIns="38100" tIns="19050" rIns="38100" bIns="19050" anchor="ctr" anchorCtr="1">
                  <a:spAutoFit/>
                </a:bodyPr>
                <a:lstStyle/>
                <a:p>
                  <a:pPr>
                    <a:defRPr sz="800" b="1" i="0" u="none" strike="noStrike" kern="1200" baseline="0">
                      <a:solidFill>
                        <a:schemeClr val="bg1"/>
                      </a:solidFill>
                      <a:latin typeface="+mn-lt"/>
                      <a:ea typeface="+mn-ea"/>
                      <a:cs typeface="+mn-cs"/>
                    </a:defRPr>
                  </a:pPr>
                  <a:endParaRPr lang="en-VN"/>
                </a:p>
              </c:txPr>
              <c:dLblPos val="inBase"/>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6-88B7-D748-8320-8AC2467FA4B8}"/>
                </c:ext>
              </c:extLst>
            </c:dLbl>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VN"/>
              </a:p>
            </c:txPr>
            <c:showLegendKey val="0"/>
            <c:showVal val="0"/>
            <c:showCatName val="0"/>
            <c:showSerName val="0"/>
            <c:showPercent val="0"/>
            <c:showBubbleSize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'Balance Sheet'!$AP$88</c:f>
              <c:numCache>
                <c:formatCode>General</c:formatCode>
                <c:ptCount val="1"/>
                <c:pt idx="0">
                  <c:v>2022</c:v>
                </c:pt>
              </c:numCache>
            </c:numRef>
          </c:cat>
          <c:val>
            <c:numRef>
              <c:f>'Balance Sheet'!$AQ$88</c:f>
              <c:numCache>
                <c:formatCode>#,##0.00</c:formatCode>
                <c:ptCount val="1"/>
                <c:pt idx="0">
                  <c:v>11.84</c:v>
                </c:pt>
              </c:numCache>
            </c:numRef>
          </c:val>
          <c:extLst>
            <c:ext xmlns:c16="http://schemas.microsoft.com/office/drawing/2014/chart" uri="{C3380CC4-5D6E-409C-BE32-E72D297353CC}">
              <c16:uniqueId val="{00000004-88B7-D748-8320-8AC2467FA4B8}"/>
            </c:ext>
          </c:extLst>
        </c:ser>
        <c:ser>
          <c:idx val="1"/>
          <c:order val="1"/>
          <c:tx>
            <c:strRef>
              <c:f>'Balance Sheet'!$AP$87</c:f>
              <c:strCache>
                <c:ptCount val="1"/>
                <c:pt idx="0">
                  <c:v>2021</c:v>
                </c:pt>
              </c:strCache>
            </c:strRef>
          </c:tx>
          <c:spPr>
            <a:pattFill prst="pct10">
              <a:fgClr>
                <a:schemeClr val="accent1">
                  <a:lumMod val="75000"/>
                </a:schemeClr>
              </a:fgClr>
              <a:bgClr>
                <a:schemeClr val="bg1"/>
              </a:bgClr>
            </a:pattFill>
            <a:ln>
              <a:noFill/>
            </a:ln>
            <a:effectLst/>
          </c:spPr>
          <c:invertIfNegative val="0"/>
          <c:dLbls>
            <c:dLbl>
              <c:idx val="0"/>
              <c:layout>
                <c:manualLayout>
                  <c:x val="-1.1088984708162792E-16"/>
                  <c:y val="-0.31421003609267667"/>
                </c:manualLayout>
              </c:layout>
              <c:tx>
                <c:rich>
                  <a:bodyPr/>
                  <a:lstStyle/>
                  <a:p>
                    <a:r>
                      <a:rPr lang="en-US"/>
                      <a:t>2021  14</a:t>
                    </a:r>
                  </a:p>
                </c:rich>
              </c:tx>
              <c:showLegendKey val="0"/>
              <c:showVal val="1"/>
              <c:showCatName val="0"/>
              <c:showSerName val="0"/>
              <c:showPercent val="0"/>
              <c:showBubbleSize val="0"/>
              <c:extLst>
                <c:ext xmlns:c15="http://schemas.microsoft.com/office/drawing/2012/chart" uri="{CE6537A1-D6FC-4f65-9D91-7224C49458BB}">
                  <c15:showDataLabelsRange val="0"/>
                </c:ext>
                <c:ext xmlns:c16="http://schemas.microsoft.com/office/drawing/2014/chart" uri="{C3380CC4-5D6E-409C-BE32-E72D297353CC}">
                  <c16:uniqueId val="{00000007-88B7-D748-8320-8AC2467FA4B8}"/>
                </c:ext>
              </c:extLst>
            </c:dLbl>
            <c:spPr>
              <a:noFill/>
              <a:ln>
                <a:noFill/>
              </a:ln>
              <a:effectLst/>
            </c:spPr>
            <c:txPr>
              <a:bodyPr rot="0" spcFirstLastPara="1" vertOverflow="ellipsis" vert="horz" wrap="square" lIns="38100" tIns="19050" rIns="38100" bIns="19050" anchor="ctr" anchorCtr="1">
                <a:spAutoFit/>
              </a:bodyPr>
              <a:lstStyle/>
              <a:p>
                <a:pPr>
                  <a:defRPr sz="800" b="1" i="0" u="none" strike="noStrike" kern="1200" baseline="0">
                    <a:solidFill>
                      <a:schemeClr val="accent1">
                        <a:lumMod val="75000"/>
                      </a:schemeClr>
                    </a:solidFill>
                    <a:latin typeface="+mn-lt"/>
                    <a:ea typeface="+mn-ea"/>
                    <a:cs typeface="+mn-cs"/>
                  </a:defRPr>
                </a:pPr>
                <a:endParaRPr lang="en-VN"/>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'Balance Sheet'!$AP$88</c:f>
              <c:numCache>
                <c:formatCode>General</c:formatCode>
                <c:ptCount val="1"/>
                <c:pt idx="0">
                  <c:v>2022</c:v>
                </c:pt>
              </c:numCache>
            </c:numRef>
          </c:cat>
          <c:val>
            <c:numRef>
              <c:f>'Balance Sheet'!$AQ$87</c:f>
              <c:numCache>
                <c:formatCode>#,##0.00</c:formatCode>
                <c:ptCount val="1"/>
                <c:pt idx="0">
                  <c:v>2.16</c:v>
                </c:pt>
              </c:numCache>
            </c:numRef>
          </c:val>
          <c:extLst>
            <c:ext xmlns:c16="http://schemas.microsoft.com/office/drawing/2014/chart" uri="{C3380CC4-5D6E-409C-BE32-E72D297353CC}">
              <c16:uniqueId val="{00000005-88B7-D748-8320-8AC2467FA4B8}"/>
            </c:ext>
          </c:extLst>
        </c:ser>
        <c:dLbls>
          <c:showLegendKey val="0"/>
          <c:showVal val="0"/>
          <c:showCatName val="0"/>
          <c:showSerName val="0"/>
          <c:showPercent val="0"/>
          <c:showBubbleSize val="0"/>
        </c:dLbls>
        <c:gapWidth val="25"/>
        <c:overlap val="100"/>
        <c:axId val="2020089119"/>
        <c:axId val="2020093103"/>
      </c:barChart>
      <c:catAx>
        <c:axId val="2020089119"/>
        <c:scaling>
          <c:orientation val="minMax"/>
        </c:scaling>
        <c:delete val="0"/>
        <c:axPos val="l"/>
        <c:numFmt formatCode="General" sourceLinked="1"/>
        <c:majorTickMark val="none"/>
        <c:minorTickMark val="none"/>
        <c:tickLblPos val="nextTo"/>
        <c:spPr>
          <a:noFill/>
          <a:ln w="9525" cap="flat" cmpd="sng" algn="ctr">
            <a:noFill/>
            <a:round/>
          </a:ln>
          <a:effectLst/>
        </c:spPr>
        <c:txPr>
          <a:bodyPr rot="-60000000" spcFirstLastPara="1" vertOverflow="ellipsis" vert="horz" wrap="square" anchor="ctr" anchorCtr="1"/>
          <a:lstStyle/>
          <a:p>
            <a:pPr>
              <a:defRPr sz="800" b="1" i="0" u="none" strike="noStrike" kern="1200" baseline="0">
                <a:solidFill>
                  <a:schemeClr val="accent1">
                    <a:lumMod val="75000"/>
                  </a:schemeClr>
                </a:solidFill>
                <a:latin typeface="Arial" panose="020B0604020202020204" pitchFamily="34" charset="0"/>
                <a:ea typeface="+mn-ea"/>
                <a:cs typeface="Arial" panose="020B0604020202020204" pitchFamily="34" charset="0"/>
              </a:defRPr>
            </a:pPr>
            <a:endParaRPr lang="en-VN"/>
          </a:p>
        </c:txPr>
        <c:crossAx val="2020093103"/>
        <c:crosses val="autoZero"/>
        <c:auto val="1"/>
        <c:lblAlgn val="ctr"/>
        <c:lblOffset val="100"/>
        <c:noMultiLvlLbl val="0"/>
      </c:catAx>
      <c:valAx>
        <c:axId val="2020093103"/>
        <c:scaling>
          <c:orientation val="minMax"/>
          <c:min val="0"/>
        </c:scaling>
        <c:delete val="1"/>
        <c:axPos val="b"/>
        <c:numFmt formatCode="#,##0.00" sourceLinked="1"/>
        <c:majorTickMark val="out"/>
        <c:minorTickMark val="none"/>
        <c:tickLblPos val="nextTo"/>
        <c:crossAx val="2020089119"/>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noFill/>
      <a:round/>
    </a:ln>
    <a:effectLst/>
  </c:spPr>
  <c:txPr>
    <a:bodyPr/>
    <a:lstStyle/>
    <a:p>
      <a:pPr>
        <a:defRPr/>
      </a:pPr>
      <a:endParaRPr lang="en-VN"/>
    </a:p>
  </c:txPr>
  <c:printSettings>
    <c:headerFooter/>
    <c:pageMargins b="0.75" l="0.7" r="0.7" t="0.75" header="0.3" footer="0.3"/>
    <c:pageSetup/>
  </c:printSettings>
  <c:userShapes r:id="rId3"/>
</c:chartSpace>
</file>

<file path=xl/charts/chart6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0.11006948328316975"/>
          <c:y val="0.54126768506860146"/>
          <c:w val="0.7365517297536136"/>
          <c:h val="0.34861326655454822"/>
        </c:manualLayout>
      </c:layout>
      <c:lineChart>
        <c:grouping val="standard"/>
        <c:varyColors val="0"/>
        <c:ser>
          <c:idx val="1"/>
          <c:order val="0"/>
          <c:tx>
            <c:strRef>
              <c:f>'Balance Sheet'!$AM$93</c:f>
              <c:strCache>
                <c:ptCount val="1"/>
                <c:pt idx="0">
                  <c:v>Owner's Equity</c:v>
                </c:pt>
              </c:strCache>
            </c:strRef>
          </c:tx>
          <c:spPr>
            <a:ln w="28575" cap="rnd">
              <a:solidFill>
                <a:schemeClr val="accent1">
                  <a:lumMod val="75000"/>
                </a:schemeClr>
              </a:solidFill>
              <a:round/>
            </a:ln>
            <a:effectLst/>
          </c:spPr>
          <c:marker>
            <c:symbol val="none"/>
          </c:marker>
          <c:dPt>
            <c:idx val="4"/>
            <c:marker>
              <c:symbol val="circle"/>
              <c:size val="5"/>
              <c:spPr>
                <a:solidFill>
                  <a:schemeClr val="accent1">
                    <a:lumMod val="75000"/>
                  </a:schemeClr>
                </a:solidFill>
                <a:ln w="9525">
                  <a:solidFill>
                    <a:schemeClr val="accent1">
                      <a:lumMod val="75000"/>
                    </a:schemeClr>
                  </a:solidFill>
                </a:ln>
                <a:effectLst/>
              </c:spPr>
            </c:marker>
            <c:bubble3D val="0"/>
            <c:extLst>
              <c:ext xmlns:c16="http://schemas.microsoft.com/office/drawing/2014/chart" uri="{C3380CC4-5D6E-409C-BE32-E72D297353CC}">
                <c16:uniqueId val="{00000003-6542-404B-9488-EE253D297AB9}"/>
              </c:ext>
            </c:extLst>
          </c:dPt>
          <c:dLbls>
            <c:dLbl>
              <c:idx val="4"/>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3-6542-404B-9488-EE253D297AB9}"/>
                </c:ext>
              </c:extLst>
            </c:dLbl>
            <c:spPr>
              <a:noFill/>
              <a:ln>
                <a:noFill/>
              </a:ln>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accent1">
                        <a:lumMod val="75000"/>
                      </a:schemeClr>
                    </a:solidFill>
                    <a:latin typeface="+mn-lt"/>
                    <a:ea typeface="+mn-ea"/>
                    <a:cs typeface="+mn-cs"/>
                  </a:defRPr>
                </a:pPr>
                <a:endParaRPr lang="en-VN"/>
              </a:p>
            </c:txPr>
            <c:showLegendKey val="0"/>
            <c:showVal val="0"/>
            <c:showCatName val="0"/>
            <c:showSerName val="0"/>
            <c:showPercent val="0"/>
            <c:showBubbleSize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'Balance Sheet'!$AL$94:$AL$98</c:f>
              <c:numCache>
                <c:formatCode>General</c:formatCode>
                <c:ptCount val="5"/>
                <c:pt idx="0">
                  <c:v>2018</c:v>
                </c:pt>
                <c:pt idx="1">
                  <c:v>2019</c:v>
                </c:pt>
                <c:pt idx="2">
                  <c:v>2020</c:v>
                </c:pt>
                <c:pt idx="3">
                  <c:v>2021</c:v>
                </c:pt>
                <c:pt idx="4">
                  <c:v>2022</c:v>
                </c:pt>
              </c:numCache>
            </c:numRef>
          </c:cat>
          <c:val>
            <c:numRef>
              <c:f>'Balance Sheet'!$AM$94:$AM$98</c:f>
              <c:numCache>
                <c:formatCode>General</c:formatCode>
                <c:ptCount val="5"/>
                <c:pt idx="0">
                  <c:v>40.619999999999997</c:v>
                </c:pt>
                <c:pt idx="1">
                  <c:v>47.79</c:v>
                </c:pt>
                <c:pt idx="2">
                  <c:v>59.22</c:v>
                </c:pt>
                <c:pt idx="3">
                  <c:v>90.78</c:v>
                </c:pt>
                <c:pt idx="4">
                  <c:v>96.11</c:v>
                </c:pt>
              </c:numCache>
            </c:numRef>
          </c:val>
          <c:smooth val="0"/>
          <c:extLst>
            <c:ext xmlns:c16="http://schemas.microsoft.com/office/drawing/2014/chart" uri="{C3380CC4-5D6E-409C-BE32-E72D297353CC}">
              <c16:uniqueId val="{00000002-6542-404B-9488-EE253D297AB9}"/>
            </c:ext>
          </c:extLst>
        </c:ser>
        <c:dLbls>
          <c:showLegendKey val="0"/>
          <c:showVal val="0"/>
          <c:showCatName val="0"/>
          <c:showSerName val="0"/>
          <c:showPercent val="0"/>
          <c:showBubbleSize val="0"/>
        </c:dLbls>
        <c:smooth val="0"/>
        <c:axId val="1402764192"/>
        <c:axId val="1402846064"/>
      </c:lineChart>
      <c:catAx>
        <c:axId val="1402764192"/>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800" b="0" i="0" u="none" strike="noStrike" kern="1200" baseline="0">
                <a:solidFill>
                  <a:schemeClr val="bg2">
                    <a:lumMod val="75000"/>
                  </a:schemeClr>
                </a:solidFill>
                <a:latin typeface="Arial" panose="020B0604020202020204" pitchFamily="34" charset="0"/>
                <a:ea typeface="+mn-ea"/>
                <a:cs typeface="Arial" panose="020B0604020202020204" pitchFamily="34" charset="0"/>
              </a:defRPr>
            </a:pPr>
            <a:endParaRPr lang="en-VN"/>
          </a:p>
        </c:txPr>
        <c:crossAx val="1402846064"/>
        <c:crosses val="autoZero"/>
        <c:auto val="1"/>
        <c:lblAlgn val="ctr"/>
        <c:lblOffset val="100"/>
        <c:noMultiLvlLbl val="0"/>
      </c:catAx>
      <c:valAx>
        <c:axId val="1402846064"/>
        <c:scaling>
          <c:orientation val="minMax"/>
        </c:scaling>
        <c:delete val="0"/>
        <c:axPos val="l"/>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sz="800">
                    <a:solidFill>
                      <a:schemeClr val="bg2">
                        <a:lumMod val="75000"/>
                      </a:schemeClr>
                    </a:solidFill>
                    <a:latin typeface="Arial" panose="020B0604020202020204" pitchFamily="34" charset="0"/>
                    <a:cs typeface="Arial" panose="020B0604020202020204" pitchFamily="34" charset="0"/>
                  </a:rPr>
                  <a:t>TRILLION VNĐ</a:t>
                </a:r>
              </a:p>
            </c:rich>
          </c:tx>
          <c:layout>
            <c:manualLayout>
              <c:xMode val="edge"/>
              <c:yMode val="edge"/>
              <c:x val="1.9096495846759435E-2"/>
              <c:y val="0.51871685939407663"/>
            </c:manualLayout>
          </c:layout>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VN"/>
            </a:p>
          </c:txPr>
        </c:title>
        <c:numFmt formatCode="General" sourceLinked="1"/>
        <c:majorTickMark val="none"/>
        <c:minorTickMark val="none"/>
        <c:tickLblPos val="nextTo"/>
        <c:spPr>
          <a:noFill/>
          <a:ln>
            <a:solidFill>
              <a:schemeClr val="bg2"/>
            </a:solidFill>
          </a:ln>
          <a:effectLst/>
        </c:spPr>
        <c:txPr>
          <a:bodyPr rot="-60000000" spcFirstLastPara="1" vertOverflow="ellipsis" vert="horz" wrap="square" anchor="ctr" anchorCtr="1"/>
          <a:lstStyle/>
          <a:p>
            <a:pPr>
              <a:defRPr sz="800" b="0" i="0" u="none" strike="noStrike" kern="1200" baseline="0">
                <a:solidFill>
                  <a:schemeClr val="bg2">
                    <a:lumMod val="75000"/>
                  </a:schemeClr>
                </a:solidFill>
                <a:latin typeface="Arial" panose="020B0604020202020204" pitchFamily="34" charset="0"/>
                <a:ea typeface="+mn-ea"/>
                <a:cs typeface="Arial" panose="020B0604020202020204" pitchFamily="34" charset="0"/>
              </a:defRPr>
            </a:pPr>
            <a:endParaRPr lang="en-VN"/>
          </a:p>
        </c:txPr>
        <c:crossAx val="1402764192"/>
        <c:crosses val="autoZero"/>
        <c:crossBetween val="between"/>
        <c:majorUnit val="25"/>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noFill/>
      <a:round/>
    </a:ln>
    <a:effectLst/>
  </c:spPr>
  <c:txPr>
    <a:bodyPr/>
    <a:lstStyle/>
    <a:p>
      <a:pPr>
        <a:defRPr/>
      </a:pPr>
      <a:endParaRPr lang="en-VN"/>
    </a:p>
  </c:txPr>
  <c:printSettings>
    <c:headerFooter/>
    <c:pageMargins b="0.75" l="0.7" r="0.7" t="0.75" header="0.3" footer="0.3"/>
    <c:pageSetup/>
  </c:printSettings>
  <c:userShapes r:id="rId3"/>
</c:chartSpace>
</file>

<file path=xl/charts/chart6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9.0679703914036611E-2"/>
          <c:y val="0.20155089487288552"/>
          <c:w val="0.90932028732026116"/>
          <c:h val="0.57095477895137614"/>
        </c:manualLayout>
      </c:layout>
      <c:barChart>
        <c:barDir val="bar"/>
        <c:grouping val="stacked"/>
        <c:varyColors val="0"/>
        <c:ser>
          <c:idx val="1"/>
          <c:order val="0"/>
          <c:tx>
            <c:strRef>
              <c:f>'Balance Sheet'!$AQ$96</c:f>
              <c:strCache>
                <c:ptCount val="1"/>
                <c:pt idx="0">
                  <c:v>Long-term Liabilities</c:v>
                </c:pt>
              </c:strCache>
            </c:strRef>
          </c:tx>
          <c:spPr>
            <a:solidFill>
              <a:schemeClr val="accent1">
                <a:lumMod val="75000"/>
              </a:schemeClr>
            </a:solidFill>
            <a:ln>
              <a:noFill/>
            </a:ln>
            <a:effectLst/>
          </c:spPr>
          <c:invertIfNegative val="0"/>
          <c:dLbls>
            <c:dLbl>
              <c:idx val="0"/>
              <c:tx>
                <c:rich>
                  <a:bodyPr/>
                  <a:lstStyle/>
                  <a:p>
                    <a:r>
                      <a:rPr lang="en-US" sz="800" b="1">
                        <a:solidFill>
                          <a:schemeClr val="bg1"/>
                        </a:solidFill>
                      </a:rPr>
                      <a:t>96,11</a:t>
                    </a:r>
                  </a:p>
                </c:rich>
              </c:tx>
              <c:dLblPos val="inBase"/>
              <c:showLegendKey val="0"/>
              <c:showVal val="1"/>
              <c:showCatName val="0"/>
              <c:showSerName val="0"/>
              <c:showPercent val="0"/>
              <c:showBubbleSize val="0"/>
              <c:extLst>
                <c:ext xmlns:c15="http://schemas.microsoft.com/office/drawing/2012/chart" uri="{CE6537A1-D6FC-4f65-9D91-7224C49458BB}">
                  <c15:showDataLabelsRange val="0"/>
                </c:ext>
                <c:ext xmlns:c16="http://schemas.microsoft.com/office/drawing/2014/chart" uri="{C3380CC4-5D6E-409C-BE32-E72D297353CC}">
                  <c16:uniqueId val="{00000002-487C-3A42-862C-2582D0F5A63C}"/>
                </c:ext>
              </c:extLst>
            </c:dLbl>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VN"/>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'Balance Sheet'!$AP$98</c:f>
              <c:numCache>
                <c:formatCode>General</c:formatCode>
                <c:ptCount val="1"/>
                <c:pt idx="0">
                  <c:v>2022</c:v>
                </c:pt>
              </c:numCache>
            </c:numRef>
          </c:cat>
          <c:val>
            <c:numRef>
              <c:f>'Balance Sheet'!$AQ$97</c:f>
              <c:numCache>
                <c:formatCode>#,##0.00</c:formatCode>
                <c:ptCount val="1"/>
                <c:pt idx="0">
                  <c:v>90.78</c:v>
                </c:pt>
              </c:numCache>
            </c:numRef>
          </c:val>
          <c:extLst>
            <c:ext xmlns:c16="http://schemas.microsoft.com/office/drawing/2014/chart" uri="{C3380CC4-5D6E-409C-BE32-E72D297353CC}">
              <c16:uniqueId val="{00000003-487C-3A42-862C-2582D0F5A63C}"/>
            </c:ext>
          </c:extLst>
        </c:ser>
        <c:ser>
          <c:idx val="0"/>
          <c:order val="1"/>
          <c:tx>
            <c:strRef>
              <c:f>'Balance Sheet'!$AP$97</c:f>
              <c:strCache>
                <c:ptCount val="1"/>
                <c:pt idx="0">
                  <c:v>2021</c:v>
                </c:pt>
              </c:strCache>
            </c:strRef>
          </c:tx>
          <c:spPr>
            <a:pattFill prst="pct10">
              <a:fgClr>
                <a:schemeClr val="accent1">
                  <a:lumMod val="75000"/>
                </a:schemeClr>
              </a:fgClr>
              <a:bgClr>
                <a:schemeClr val="bg1"/>
              </a:bgClr>
            </a:pattFill>
            <a:ln>
              <a:noFill/>
            </a:ln>
            <a:effectLst/>
          </c:spPr>
          <c:invertIfNegative val="0"/>
          <c:dPt>
            <c:idx val="0"/>
            <c:invertIfNegative val="0"/>
            <c:bubble3D val="0"/>
            <c:spPr>
              <a:solidFill>
                <a:schemeClr val="accent1">
                  <a:lumMod val="75000"/>
                </a:schemeClr>
              </a:solidFill>
              <a:ln>
                <a:noFill/>
              </a:ln>
              <a:effectLst/>
            </c:spPr>
            <c:extLst>
              <c:ext xmlns:c16="http://schemas.microsoft.com/office/drawing/2014/chart" uri="{C3380CC4-5D6E-409C-BE32-E72D297353CC}">
                <c16:uniqueId val="{00000005-487C-3A42-862C-2582D0F5A63C}"/>
              </c:ext>
            </c:extLst>
          </c:dPt>
          <c:dLbls>
            <c:dLbl>
              <c:idx val="0"/>
              <c:layout>
                <c:manualLayout>
                  <c:x val="-8.7366858175714934E-2"/>
                  <c:y val="-0.32274496052607293"/>
                </c:manualLayout>
              </c:layout>
              <c:tx>
                <c:rich>
                  <a:bodyPr/>
                  <a:lstStyle/>
                  <a:p>
                    <a:r>
                      <a:rPr lang="en-US" sz="800" b="1">
                        <a:solidFill>
                          <a:schemeClr val="accent1">
                            <a:lumMod val="75000"/>
                          </a:schemeClr>
                        </a:solidFill>
                      </a:rPr>
                      <a:t>2021  90,78</a:t>
                    </a:r>
                  </a:p>
                </c:rich>
              </c:tx>
              <c:showLegendKey val="0"/>
              <c:showVal val="1"/>
              <c:showCatName val="0"/>
              <c:showSerName val="0"/>
              <c:showPercent val="0"/>
              <c:showBubbleSize val="0"/>
              <c:extLst>
                <c:ext xmlns:c15="http://schemas.microsoft.com/office/drawing/2012/chart" uri="{CE6537A1-D6FC-4f65-9D91-7224C49458BB}">
                  <c15:showDataLabelsRange val="0"/>
                </c:ext>
                <c:ext xmlns:c16="http://schemas.microsoft.com/office/drawing/2014/chart" uri="{C3380CC4-5D6E-409C-BE32-E72D297353CC}">
                  <c16:uniqueId val="{00000005-487C-3A42-862C-2582D0F5A63C}"/>
                </c:ext>
              </c:extLst>
            </c:dLbl>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VN"/>
              </a:p>
            </c:txPr>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numRef>
              <c:f>'Balance Sheet'!$AP$98</c:f>
              <c:numCache>
                <c:formatCode>General</c:formatCode>
                <c:ptCount val="1"/>
                <c:pt idx="0">
                  <c:v>2022</c:v>
                </c:pt>
              </c:numCache>
            </c:numRef>
          </c:cat>
          <c:val>
            <c:numRef>
              <c:f>'Balance Sheet'!$AQ$98</c:f>
              <c:numCache>
                <c:formatCode>#,##0.00</c:formatCode>
                <c:ptCount val="1"/>
                <c:pt idx="0">
                  <c:v>5.3299999999999983</c:v>
                </c:pt>
              </c:numCache>
            </c:numRef>
          </c:val>
          <c:extLst>
            <c:ext xmlns:c16="http://schemas.microsoft.com/office/drawing/2014/chart" uri="{C3380CC4-5D6E-409C-BE32-E72D297353CC}">
              <c16:uniqueId val="{00000004-487C-3A42-862C-2582D0F5A63C}"/>
            </c:ext>
          </c:extLst>
        </c:ser>
        <c:dLbls>
          <c:showLegendKey val="0"/>
          <c:showVal val="0"/>
          <c:showCatName val="0"/>
          <c:showSerName val="0"/>
          <c:showPercent val="0"/>
          <c:showBubbleSize val="0"/>
        </c:dLbls>
        <c:gapWidth val="25"/>
        <c:overlap val="100"/>
        <c:axId val="2020089119"/>
        <c:axId val="2020093103"/>
      </c:barChart>
      <c:catAx>
        <c:axId val="2020089119"/>
        <c:scaling>
          <c:orientation val="minMax"/>
        </c:scaling>
        <c:delete val="0"/>
        <c:axPos val="l"/>
        <c:numFmt formatCode="General" sourceLinked="1"/>
        <c:majorTickMark val="none"/>
        <c:minorTickMark val="none"/>
        <c:tickLblPos val="nextTo"/>
        <c:spPr>
          <a:noFill/>
          <a:ln w="9525" cap="flat" cmpd="sng" algn="ctr">
            <a:noFill/>
            <a:round/>
          </a:ln>
          <a:effectLst/>
        </c:spPr>
        <c:txPr>
          <a:bodyPr rot="-60000000" spcFirstLastPara="1" vertOverflow="ellipsis" vert="horz" wrap="square" anchor="ctr" anchorCtr="1"/>
          <a:lstStyle/>
          <a:p>
            <a:pPr>
              <a:defRPr sz="800" b="1" i="0" u="none" strike="noStrike" kern="1200" baseline="0">
                <a:solidFill>
                  <a:schemeClr val="accent1">
                    <a:lumMod val="75000"/>
                  </a:schemeClr>
                </a:solidFill>
                <a:latin typeface="Arial" panose="020B0604020202020204" pitchFamily="34" charset="0"/>
                <a:ea typeface="+mn-ea"/>
                <a:cs typeface="Arial" panose="020B0604020202020204" pitchFamily="34" charset="0"/>
              </a:defRPr>
            </a:pPr>
            <a:endParaRPr lang="en-VN"/>
          </a:p>
        </c:txPr>
        <c:crossAx val="2020093103"/>
        <c:crosses val="autoZero"/>
        <c:auto val="1"/>
        <c:lblAlgn val="ctr"/>
        <c:lblOffset val="100"/>
        <c:noMultiLvlLbl val="0"/>
      </c:catAx>
      <c:valAx>
        <c:axId val="2020093103"/>
        <c:scaling>
          <c:orientation val="minMax"/>
          <c:min val="0"/>
        </c:scaling>
        <c:delete val="1"/>
        <c:axPos val="b"/>
        <c:numFmt formatCode="#,##0.00" sourceLinked="1"/>
        <c:majorTickMark val="out"/>
        <c:minorTickMark val="none"/>
        <c:tickLblPos val="nextTo"/>
        <c:crossAx val="2020089119"/>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noFill/>
      <a:round/>
    </a:ln>
    <a:effectLst/>
  </c:spPr>
  <c:txPr>
    <a:bodyPr/>
    <a:lstStyle/>
    <a:p>
      <a:pPr>
        <a:defRPr/>
      </a:pPr>
      <a:endParaRPr lang="en-VN"/>
    </a:p>
  </c:txPr>
  <c:printSettings>
    <c:headerFooter/>
    <c:pageMargins b="0.75" l="0.7" r="0.7" t="0.75" header="0.3" footer="0.3"/>
    <c:pageSetup/>
  </c:printSettings>
  <c:userShapes r:id="rId3"/>
</c:chartSpace>
</file>

<file path=xl/charts/chart7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r>
              <a:rPr lang="en-US" sz="1000" b="1">
                <a:solidFill>
                  <a:schemeClr val="tx1">
                    <a:lumMod val="65000"/>
                    <a:lumOff val="35000"/>
                  </a:schemeClr>
                </a:solidFill>
              </a:rPr>
              <a:t>Total Assets</a:t>
            </a:r>
          </a:p>
        </c:rich>
      </c:tx>
      <c:layout>
        <c:manualLayout>
          <c:xMode val="edge"/>
          <c:yMode val="edge"/>
          <c:x val="3.2025084328146117E-2"/>
          <c:y val="6.4785596586542177E-2"/>
        </c:manualLayout>
      </c:layout>
      <c:overlay val="0"/>
      <c:spPr>
        <a:noFill/>
        <a:ln>
          <a:noFill/>
        </a:ln>
        <a:effectLst/>
      </c:spPr>
      <c:txPr>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endParaRPr lang="en-VN"/>
        </a:p>
      </c:txPr>
    </c:title>
    <c:autoTitleDeleted val="0"/>
    <c:plotArea>
      <c:layout>
        <c:manualLayout>
          <c:layoutTarget val="inner"/>
          <c:xMode val="edge"/>
          <c:yMode val="edge"/>
          <c:x val="0.11973994318640017"/>
          <c:y val="0.1546690692476918"/>
          <c:w val="0.7632151200247711"/>
          <c:h val="0.74384270925166562"/>
        </c:manualLayout>
      </c:layout>
      <c:barChart>
        <c:barDir val="col"/>
        <c:grouping val="percentStacked"/>
        <c:varyColors val="0"/>
        <c:ser>
          <c:idx val="2"/>
          <c:order val="0"/>
          <c:tx>
            <c:strRef>
              <c:f>'Balance Sheet'!$AN$7</c:f>
              <c:strCache>
                <c:ptCount val="1"/>
                <c:pt idx="0">
                  <c:v>LONG-TERM ASSETS</c:v>
                </c:pt>
              </c:strCache>
            </c:strRef>
          </c:tx>
          <c:spPr>
            <a:solidFill>
              <a:schemeClr val="accent1">
                <a:lumMod val="50000"/>
              </a:schemeClr>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800" b="1" i="0" u="none" strike="noStrike" kern="1200" baseline="0">
                    <a:solidFill>
                      <a:schemeClr val="bg1"/>
                    </a:solidFill>
                    <a:latin typeface="+mn-lt"/>
                    <a:ea typeface="+mn-ea"/>
                    <a:cs typeface="+mn-cs"/>
                  </a:defRPr>
                </a:pPr>
                <a:endParaRPr lang="en-VN"/>
              </a:p>
            </c:txPr>
            <c:dLblPos val="in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'Balance Sheet'!$AL$8:$AL$10</c:f>
              <c:numCache>
                <c:formatCode>General</c:formatCode>
                <c:ptCount val="3"/>
                <c:pt idx="0">
                  <c:v>2020</c:v>
                </c:pt>
                <c:pt idx="1">
                  <c:v>2021</c:v>
                </c:pt>
                <c:pt idx="2">
                  <c:v>2022</c:v>
                </c:pt>
              </c:numCache>
            </c:numRef>
          </c:cat>
          <c:val>
            <c:numRef>
              <c:f>'Balance Sheet'!$AN$8:$AN$10</c:f>
              <c:numCache>
                <c:formatCode>0%</c:formatCode>
                <c:ptCount val="3"/>
                <c:pt idx="0">
                  <c:v>0.56849943534775371</c:v>
                </c:pt>
                <c:pt idx="1">
                  <c:v>0.47174175512199179</c:v>
                </c:pt>
                <c:pt idx="2">
                  <c:v>0.52731697441641268</c:v>
                </c:pt>
              </c:numCache>
            </c:numRef>
          </c:val>
          <c:extLst>
            <c:ext xmlns:c16="http://schemas.microsoft.com/office/drawing/2014/chart" uri="{C3380CC4-5D6E-409C-BE32-E72D297353CC}">
              <c16:uniqueId val="{00000000-EFA8-7542-8E55-698996F5F864}"/>
            </c:ext>
          </c:extLst>
        </c:ser>
        <c:ser>
          <c:idx val="1"/>
          <c:order val="1"/>
          <c:tx>
            <c:strRef>
              <c:f>'Balance Sheet'!$AM$7</c:f>
              <c:strCache>
                <c:ptCount val="1"/>
                <c:pt idx="0">
                  <c:v>CURRENT ASSETS</c:v>
                </c:pt>
              </c:strCache>
            </c:strRef>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800" b="1" i="0" u="none" strike="noStrike" kern="1200" baseline="0">
                    <a:solidFill>
                      <a:schemeClr val="bg1"/>
                    </a:solidFill>
                    <a:latin typeface="+mn-lt"/>
                    <a:ea typeface="+mn-ea"/>
                    <a:cs typeface="+mn-cs"/>
                  </a:defRPr>
                </a:pPr>
                <a:endParaRPr lang="en-VN"/>
              </a:p>
            </c:txPr>
            <c:dLblPos val="in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'Balance Sheet'!$AL$8:$AL$10</c:f>
              <c:numCache>
                <c:formatCode>General</c:formatCode>
                <c:ptCount val="3"/>
                <c:pt idx="0">
                  <c:v>2020</c:v>
                </c:pt>
                <c:pt idx="1">
                  <c:v>2021</c:v>
                </c:pt>
                <c:pt idx="2">
                  <c:v>2022</c:v>
                </c:pt>
              </c:numCache>
            </c:numRef>
          </c:cat>
          <c:val>
            <c:numRef>
              <c:f>'Balance Sheet'!$AM$8:$AM$10</c:f>
              <c:numCache>
                <c:formatCode>0%</c:formatCode>
                <c:ptCount val="3"/>
                <c:pt idx="0">
                  <c:v>0.43150056465224623</c:v>
                </c:pt>
                <c:pt idx="1">
                  <c:v>0.52825824487800821</c:v>
                </c:pt>
                <c:pt idx="2">
                  <c:v>0.47268302558358732</c:v>
                </c:pt>
              </c:numCache>
            </c:numRef>
          </c:val>
          <c:extLst>
            <c:ext xmlns:c16="http://schemas.microsoft.com/office/drawing/2014/chart" uri="{C3380CC4-5D6E-409C-BE32-E72D297353CC}">
              <c16:uniqueId val="{00000001-51BE-4B42-84CF-0BAF53D30662}"/>
            </c:ext>
          </c:extLst>
        </c:ser>
        <c:dLbls>
          <c:showLegendKey val="0"/>
          <c:showVal val="0"/>
          <c:showCatName val="0"/>
          <c:showSerName val="0"/>
          <c:showPercent val="0"/>
          <c:showBubbleSize val="0"/>
        </c:dLbls>
        <c:gapWidth val="201"/>
        <c:overlap val="100"/>
        <c:axId val="1863535615"/>
        <c:axId val="1865842031"/>
      </c:barChart>
      <c:catAx>
        <c:axId val="1863535615"/>
        <c:scaling>
          <c:orientation val="minMax"/>
        </c:scaling>
        <c:delete val="0"/>
        <c:axPos val="b"/>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800" b="0" i="0" u="none" strike="noStrike" kern="1200" baseline="0">
                <a:solidFill>
                  <a:schemeClr val="bg1">
                    <a:lumMod val="75000"/>
                  </a:schemeClr>
                </a:solidFill>
                <a:latin typeface="+mn-lt"/>
                <a:ea typeface="+mn-ea"/>
                <a:cs typeface="+mn-cs"/>
              </a:defRPr>
            </a:pPr>
            <a:endParaRPr lang="en-VN"/>
          </a:p>
        </c:txPr>
        <c:crossAx val="1865842031"/>
        <c:crosses val="autoZero"/>
        <c:auto val="1"/>
        <c:lblAlgn val="ctr"/>
        <c:lblOffset val="100"/>
        <c:noMultiLvlLbl val="0"/>
      </c:catAx>
      <c:valAx>
        <c:axId val="1865842031"/>
        <c:scaling>
          <c:orientation val="minMax"/>
        </c:scaling>
        <c:delete val="0"/>
        <c:axPos val="l"/>
        <c:title>
          <c:tx>
            <c:rich>
              <a:bodyPr rot="-5400000" spcFirstLastPara="1" vertOverflow="ellipsis" vert="horz" wrap="square" anchor="ctr" anchorCtr="1"/>
              <a:lstStyle/>
              <a:p>
                <a:pPr>
                  <a:defRPr sz="600" b="0" i="0" u="none" strike="noStrike" kern="1200" baseline="0">
                    <a:solidFill>
                      <a:schemeClr val="bg1">
                        <a:lumMod val="75000"/>
                      </a:schemeClr>
                    </a:solidFill>
                    <a:latin typeface="+mn-lt"/>
                    <a:ea typeface="+mn-ea"/>
                    <a:cs typeface="+mn-cs"/>
                  </a:defRPr>
                </a:pPr>
                <a:r>
                  <a:rPr lang="en-US" sz="600">
                    <a:solidFill>
                      <a:schemeClr val="bg1">
                        <a:lumMod val="75000"/>
                      </a:schemeClr>
                    </a:solidFill>
                  </a:rPr>
                  <a:t>PERCENTAGE PER TOTAL ASSETS</a:t>
                </a:r>
              </a:p>
            </c:rich>
          </c:tx>
          <c:layout>
            <c:manualLayout>
              <c:xMode val="edge"/>
              <c:yMode val="edge"/>
              <c:x val="3.436520435786225E-2"/>
              <c:y val="0.14057379533033718"/>
            </c:manualLayout>
          </c:layout>
          <c:overlay val="0"/>
          <c:spPr>
            <a:noFill/>
            <a:ln>
              <a:noFill/>
            </a:ln>
            <a:effectLst/>
          </c:spPr>
          <c:txPr>
            <a:bodyPr rot="-5400000" spcFirstLastPara="1" vertOverflow="ellipsis" vert="horz" wrap="square" anchor="ctr" anchorCtr="1"/>
            <a:lstStyle/>
            <a:p>
              <a:pPr>
                <a:defRPr sz="600" b="0" i="0" u="none" strike="noStrike" kern="1200" baseline="0">
                  <a:solidFill>
                    <a:schemeClr val="bg1">
                      <a:lumMod val="75000"/>
                    </a:schemeClr>
                  </a:solidFill>
                  <a:latin typeface="+mn-lt"/>
                  <a:ea typeface="+mn-ea"/>
                  <a:cs typeface="+mn-cs"/>
                </a:defRPr>
              </a:pPr>
              <a:endParaRPr lang="en-VN"/>
            </a:p>
          </c:txPr>
        </c:title>
        <c:numFmt formatCode="0%" sourceLinked="1"/>
        <c:majorTickMark val="out"/>
        <c:minorTickMark val="none"/>
        <c:tickLblPos val="nextTo"/>
        <c:spPr>
          <a:noFill/>
          <a:ln>
            <a:solidFill>
              <a:schemeClr val="bg1">
                <a:lumMod val="75000"/>
              </a:schemeClr>
            </a:solidFill>
          </a:ln>
          <a:effectLst/>
        </c:spPr>
        <c:txPr>
          <a:bodyPr rot="-60000000" spcFirstLastPara="1" vertOverflow="ellipsis" vert="horz" wrap="square" anchor="ctr" anchorCtr="1"/>
          <a:lstStyle/>
          <a:p>
            <a:pPr>
              <a:defRPr sz="800" b="0" i="0" u="none" strike="noStrike" kern="1200" baseline="0">
                <a:solidFill>
                  <a:schemeClr val="bg1">
                    <a:lumMod val="75000"/>
                  </a:schemeClr>
                </a:solidFill>
                <a:latin typeface="+mn-lt"/>
                <a:ea typeface="+mn-ea"/>
                <a:cs typeface="+mn-cs"/>
              </a:defRPr>
            </a:pPr>
            <a:endParaRPr lang="en-VN"/>
          </a:p>
        </c:txPr>
        <c:crossAx val="1863535615"/>
        <c:crosses val="autoZero"/>
        <c:crossBetween val="between"/>
        <c:majorUnit val="0.2"/>
      </c:valAx>
      <c:spPr>
        <a:noFill/>
        <a:ln>
          <a:noFill/>
        </a:ln>
        <a:effectLst/>
      </c:spPr>
    </c:plotArea>
    <c:plotVisOnly val="1"/>
    <c:dispBlanksAs val="zero"/>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noFill/>
      <a:round/>
    </a:ln>
    <a:effectLst/>
  </c:spPr>
  <c:txPr>
    <a:bodyPr/>
    <a:lstStyle/>
    <a:p>
      <a:pPr>
        <a:defRPr/>
      </a:pPr>
      <a:endParaRPr lang="en-VN"/>
    </a:p>
  </c:txPr>
  <c:printSettings>
    <c:headerFooter/>
    <c:pageMargins b="0.75" l="0.7" r="0.7" t="0.75" header="0.3" footer="0.3"/>
    <c:pageSetup/>
  </c:printSettings>
  <c:userShapes r:id="rId3"/>
</c:chartSpace>
</file>

<file path=xl/charts/chart7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000" b="1" i="0" u="none" strike="noStrike" kern="1200" spc="0" baseline="0">
                <a:solidFill>
                  <a:schemeClr val="tx1">
                    <a:lumMod val="65000"/>
                    <a:lumOff val="35000"/>
                  </a:schemeClr>
                </a:solidFill>
                <a:latin typeface="+mn-lt"/>
                <a:ea typeface="+mn-ea"/>
                <a:cs typeface="+mn-cs"/>
              </a:defRPr>
            </a:pPr>
            <a:r>
              <a:rPr lang="en-US" sz="1000" b="1">
                <a:solidFill>
                  <a:schemeClr val="tx1">
                    <a:lumMod val="65000"/>
                    <a:lumOff val="35000"/>
                  </a:schemeClr>
                </a:solidFill>
              </a:rPr>
              <a:t> Current Assets </a:t>
            </a:r>
          </a:p>
        </c:rich>
      </c:tx>
      <c:layout>
        <c:manualLayout>
          <c:xMode val="edge"/>
          <c:yMode val="edge"/>
          <c:x val="1.9436045540020555E-2"/>
          <c:y val="5.4093447640404843E-2"/>
        </c:manualLayout>
      </c:layout>
      <c:overlay val="0"/>
      <c:spPr>
        <a:noFill/>
        <a:ln>
          <a:noFill/>
        </a:ln>
        <a:effectLst/>
      </c:spPr>
      <c:txPr>
        <a:bodyPr rot="0" spcFirstLastPara="1" vertOverflow="ellipsis" vert="horz" wrap="square" anchor="ctr" anchorCtr="1"/>
        <a:lstStyle/>
        <a:p>
          <a:pPr>
            <a:defRPr sz="1000" b="1" i="0" u="none" strike="noStrike" kern="1200" spc="0" baseline="0">
              <a:solidFill>
                <a:schemeClr val="tx1">
                  <a:lumMod val="65000"/>
                  <a:lumOff val="35000"/>
                </a:schemeClr>
              </a:solidFill>
              <a:latin typeface="+mn-lt"/>
              <a:ea typeface="+mn-ea"/>
              <a:cs typeface="+mn-cs"/>
            </a:defRPr>
          </a:pPr>
          <a:endParaRPr lang="en-VN"/>
        </a:p>
      </c:txPr>
    </c:title>
    <c:autoTitleDeleted val="0"/>
    <c:plotArea>
      <c:layout>
        <c:manualLayout>
          <c:layoutTarget val="inner"/>
          <c:xMode val="edge"/>
          <c:yMode val="edge"/>
          <c:x val="0.36652873663689023"/>
          <c:y val="0.16393157270271161"/>
          <c:w val="0.50243607013359592"/>
          <c:h val="0.7320772655433061"/>
        </c:manualLayout>
      </c:layout>
      <c:lineChart>
        <c:grouping val="standard"/>
        <c:varyColors val="0"/>
        <c:ser>
          <c:idx val="5"/>
          <c:order val="0"/>
          <c:tx>
            <c:strRef>
              <c:f>'Balance Sheet'!$AO$18</c:f>
              <c:strCache>
                <c:ptCount val="1"/>
                <c:pt idx="0">
                  <c:v>Accounts receivable</c:v>
                </c:pt>
              </c:strCache>
            </c:strRef>
          </c:tx>
          <c:spPr>
            <a:ln w="28575" cap="rnd">
              <a:solidFill>
                <a:schemeClr val="accent1">
                  <a:lumMod val="20000"/>
                  <a:lumOff val="80000"/>
                </a:schemeClr>
              </a:solidFill>
              <a:round/>
            </a:ln>
            <a:effectLst/>
          </c:spPr>
          <c:marker>
            <c:symbol val="circle"/>
            <c:size val="5"/>
            <c:spPr>
              <a:solidFill>
                <a:schemeClr val="accent1">
                  <a:lumMod val="20000"/>
                  <a:lumOff val="80000"/>
                </a:schemeClr>
              </a:solidFill>
              <a:ln w="9525">
                <a:solidFill>
                  <a:schemeClr val="accent1">
                    <a:lumMod val="20000"/>
                    <a:lumOff val="80000"/>
                  </a:schemeClr>
                </a:solidFill>
              </a:ln>
              <a:effectLst/>
            </c:spPr>
          </c:marker>
          <c:dPt>
            <c:idx val="1"/>
            <c:marker>
              <c:symbol val="none"/>
            </c:marker>
            <c:bubble3D val="0"/>
            <c:extLst>
              <c:ext xmlns:c16="http://schemas.microsoft.com/office/drawing/2014/chart" uri="{C3380CC4-5D6E-409C-BE32-E72D297353CC}">
                <c16:uniqueId val="{00000011-C7DD-1145-8736-CD5ABA39732D}"/>
              </c:ext>
            </c:extLst>
          </c:dPt>
          <c:dLbls>
            <c:dLbl>
              <c:idx val="0"/>
              <c:layout>
                <c:manualLayout>
                  <c:x val="-0.303967867368026"/>
                  <c:y val="1.6350491742162513E-7"/>
                </c:manualLayout>
              </c:layout>
              <c:tx>
                <c:rich>
                  <a:bodyPr/>
                  <a:lstStyle/>
                  <a:p>
                    <a:fld id="{7D5030AE-3A84-4243-AC86-94849C794EF7}" type="SERIESNAME">
                      <a:rPr lang="en-US" b="1">
                        <a:solidFill>
                          <a:schemeClr val="accent1">
                            <a:lumMod val="20000"/>
                            <a:lumOff val="80000"/>
                          </a:schemeClr>
                        </a:solidFill>
                      </a:rPr>
                      <a:pPr/>
                      <a:t>[SERIES NAME]</a:t>
                    </a:fld>
                    <a:r>
                      <a:rPr lang="en-US" b="1" baseline="0">
                        <a:solidFill>
                          <a:schemeClr val="accent1">
                            <a:lumMod val="20000"/>
                            <a:lumOff val="80000"/>
                          </a:schemeClr>
                        </a:solidFill>
                      </a:rPr>
                      <a:t>  </a:t>
                    </a:r>
                    <a:fld id="{34367699-4BF2-9B4D-B0B6-57EB23B119DC}" type="VALUE">
                      <a:rPr lang="en-US" b="1" baseline="0">
                        <a:solidFill>
                          <a:schemeClr val="accent1">
                            <a:lumMod val="20000"/>
                            <a:lumOff val="80000"/>
                          </a:schemeClr>
                        </a:solidFill>
                      </a:rPr>
                      <a:pPr/>
                      <a:t>[VALUE]</a:t>
                    </a:fld>
                    <a:endParaRPr lang="en-US" b="1" baseline="0">
                      <a:solidFill>
                        <a:schemeClr val="accent1">
                          <a:lumMod val="20000"/>
                          <a:lumOff val="80000"/>
                        </a:schemeClr>
                      </a:solidFill>
                    </a:endParaRPr>
                  </a:p>
                </c:rich>
              </c:tx>
              <c:dLblPos val="r"/>
              <c:showLegendKey val="0"/>
              <c:showVal val="1"/>
              <c:showCatName val="0"/>
              <c:showSerName val="1"/>
              <c:showPercent val="0"/>
              <c:showBubbleSize val="0"/>
              <c:extLst>
                <c:ext xmlns:c15="http://schemas.microsoft.com/office/drawing/2012/chart" uri="{CE6537A1-D6FC-4f65-9D91-7224C49458BB}">
                  <c15:layout>
                    <c:manualLayout>
                      <c:w val="0.31113311642969332"/>
                      <c:h val="0.10985915492957744"/>
                    </c:manualLayout>
                  </c15:layout>
                  <c15:dlblFieldTable/>
                  <c15:showDataLabelsRange val="0"/>
                </c:ext>
                <c:ext xmlns:c16="http://schemas.microsoft.com/office/drawing/2014/chart" uri="{C3380CC4-5D6E-409C-BE32-E72D297353CC}">
                  <c16:uniqueId val="{0000000C-C7DD-1145-8736-CD5ABA39732D}"/>
                </c:ext>
              </c:extLst>
            </c:dLbl>
            <c:dLbl>
              <c:idx val="1"/>
              <c:delete val="1"/>
              <c:extLst>
                <c:ext xmlns:c15="http://schemas.microsoft.com/office/drawing/2012/chart" uri="{CE6537A1-D6FC-4f65-9D91-7224C49458BB}"/>
                <c:ext xmlns:c16="http://schemas.microsoft.com/office/drawing/2014/chart" uri="{C3380CC4-5D6E-409C-BE32-E72D297353CC}">
                  <c16:uniqueId val="{00000011-C7DD-1145-8736-CD5ABA39732D}"/>
                </c:ext>
              </c:extLst>
            </c:dLbl>
            <c:dLbl>
              <c:idx val="2"/>
              <c:layout>
                <c:manualLayout>
                  <c:x val="1.6141010302846376E-16"/>
                  <c:y val="-5.1244790102085123E-3"/>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12-C7DD-1145-8736-CD5ABA39732D}"/>
                </c:ext>
              </c:extLst>
            </c:dLbl>
            <c:spPr>
              <a:noFill/>
              <a:ln>
                <a:noFill/>
              </a:ln>
              <a:effectLst/>
            </c:spPr>
            <c:txPr>
              <a:bodyPr rot="0" spcFirstLastPara="1" vertOverflow="ellipsis" vert="horz" wrap="square" lIns="38100" tIns="19050" rIns="38100" bIns="19050" anchor="ctr" anchorCtr="1">
                <a:spAutoFit/>
              </a:bodyPr>
              <a:lstStyle/>
              <a:p>
                <a:pPr>
                  <a:defRPr sz="800" b="1" i="0" u="none" strike="noStrike" kern="1200" baseline="0">
                    <a:solidFill>
                      <a:schemeClr val="accent1">
                        <a:lumMod val="20000"/>
                        <a:lumOff val="80000"/>
                      </a:schemeClr>
                    </a:solidFill>
                    <a:latin typeface="Arial" panose="020B0604020202020204" pitchFamily="34" charset="0"/>
                    <a:ea typeface="+mn-ea"/>
                    <a:cs typeface="Arial" panose="020B0604020202020204" pitchFamily="34" charset="0"/>
                  </a:defRPr>
                </a:pPr>
                <a:endParaRPr lang="en-VN"/>
              </a:p>
            </c:txPr>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strRef>
              <c:f>'Balance Sheet'!$AL$18:$AL$21</c:f>
              <c:strCache>
                <c:ptCount val="4"/>
                <c:pt idx="0">
                  <c:v>YEAR</c:v>
                </c:pt>
                <c:pt idx="1">
                  <c:v>2020</c:v>
                </c:pt>
                <c:pt idx="2">
                  <c:v>2021</c:v>
                </c:pt>
                <c:pt idx="3">
                  <c:v>2022</c:v>
                </c:pt>
              </c:strCache>
            </c:strRef>
          </c:cat>
          <c:val>
            <c:numRef>
              <c:f>'Balance Sheet'!$AO$19:$AO$21</c:f>
              <c:numCache>
                <c:formatCode>0%</c:formatCode>
                <c:ptCount val="3"/>
                <c:pt idx="0">
                  <c:v>4.6572303684118944E-2</c:v>
                </c:pt>
                <c:pt idx="1">
                  <c:v>4.2991666323077778E-2</c:v>
                </c:pt>
                <c:pt idx="2">
                  <c:v>5.8078710781380535E-2</c:v>
                </c:pt>
              </c:numCache>
            </c:numRef>
          </c:val>
          <c:smooth val="0"/>
          <c:extLst>
            <c:ext xmlns:c16="http://schemas.microsoft.com/office/drawing/2014/chart" uri="{C3380CC4-5D6E-409C-BE32-E72D297353CC}">
              <c16:uniqueId val="{00000005-C7DD-1145-8736-CD5ABA39732D}"/>
            </c:ext>
          </c:extLst>
        </c:ser>
        <c:ser>
          <c:idx val="3"/>
          <c:order val="1"/>
          <c:tx>
            <c:strRef>
              <c:f>'Balance Sheet'!$AM$18</c:f>
              <c:strCache>
                <c:ptCount val="1"/>
                <c:pt idx="0">
                  <c:v>Cash and cash equivalents</c:v>
                </c:pt>
              </c:strCache>
            </c:strRef>
          </c:tx>
          <c:spPr>
            <a:ln w="28575" cap="rnd">
              <a:solidFill>
                <a:srgbClr val="FF0000"/>
              </a:solidFill>
              <a:round/>
            </a:ln>
            <a:effectLst/>
          </c:spPr>
          <c:marker>
            <c:symbol val="circle"/>
            <c:size val="5"/>
            <c:spPr>
              <a:solidFill>
                <a:srgbClr val="FF0000"/>
              </a:solidFill>
              <a:ln w="9525">
                <a:solidFill>
                  <a:srgbClr val="FF0000"/>
                </a:solidFill>
              </a:ln>
              <a:effectLst/>
            </c:spPr>
          </c:marker>
          <c:dPt>
            <c:idx val="0"/>
            <c:marker>
              <c:symbol val="circle"/>
              <c:size val="5"/>
              <c:spPr>
                <a:solidFill>
                  <a:srgbClr val="FF0000"/>
                </a:solidFill>
                <a:ln w="9525">
                  <a:solidFill>
                    <a:srgbClr val="FF0000"/>
                  </a:solidFill>
                </a:ln>
                <a:effectLst/>
              </c:spPr>
            </c:marker>
            <c:bubble3D val="0"/>
            <c:extLst>
              <c:ext xmlns:c16="http://schemas.microsoft.com/office/drawing/2014/chart" uri="{C3380CC4-5D6E-409C-BE32-E72D297353CC}">
                <c16:uniqueId val="{0000000A-C7DD-1145-8736-CD5ABA39732D}"/>
              </c:ext>
            </c:extLst>
          </c:dPt>
          <c:dPt>
            <c:idx val="1"/>
            <c:marker>
              <c:symbol val="none"/>
            </c:marker>
            <c:bubble3D val="0"/>
            <c:extLst>
              <c:ext xmlns:c16="http://schemas.microsoft.com/office/drawing/2014/chart" uri="{C3380CC4-5D6E-409C-BE32-E72D297353CC}">
                <c16:uniqueId val="{0000000D-C7DD-1145-8736-CD5ABA39732D}"/>
              </c:ext>
            </c:extLst>
          </c:dPt>
          <c:dPt>
            <c:idx val="2"/>
            <c:marker>
              <c:symbol val="circle"/>
              <c:size val="5"/>
              <c:spPr>
                <a:solidFill>
                  <a:srgbClr val="FF0000"/>
                </a:solidFill>
                <a:ln w="9525">
                  <a:solidFill>
                    <a:srgbClr val="FF0000"/>
                  </a:solidFill>
                </a:ln>
                <a:effectLst/>
              </c:spPr>
            </c:marker>
            <c:bubble3D val="0"/>
            <c:extLst>
              <c:ext xmlns:c16="http://schemas.microsoft.com/office/drawing/2014/chart" uri="{C3380CC4-5D6E-409C-BE32-E72D297353CC}">
                <c16:uniqueId val="{00000000-E72E-A549-A9D1-B7C3314BA80C}"/>
              </c:ext>
            </c:extLst>
          </c:dPt>
          <c:dLbls>
            <c:dLbl>
              <c:idx val="0"/>
              <c:layout>
                <c:manualLayout>
                  <c:x val="-0.35235767935087797"/>
                  <c:y val="1.6350491757390095E-7"/>
                </c:manualLayout>
              </c:layout>
              <c:tx>
                <c:rich>
                  <a:bodyPr/>
                  <a:lstStyle/>
                  <a:p>
                    <a:fld id="{519C4E08-2CE5-3543-B13B-08ED8885E681}" type="SERIESNAME">
                      <a:rPr lang="en-US"/>
                      <a:pPr/>
                      <a:t>[SERIES NAME]</a:t>
                    </a:fld>
                    <a:r>
                      <a:rPr lang="en-US" baseline="0"/>
                      <a:t>  </a:t>
                    </a:r>
                    <a:fld id="{139FA4F5-8DAF-4646-94E2-BA715E8DF095}" type="VALUE">
                      <a:rPr lang="en-US" baseline="0"/>
                      <a:pPr/>
                      <a:t>[VALUE]</a:t>
                    </a:fld>
                    <a:endParaRPr lang="en-US" baseline="0"/>
                  </a:p>
                </c:rich>
              </c:tx>
              <c:dLblPos val="r"/>
              <c:showLegendKey val="0"/>
              <c:showVal val="1"/>
              <c:showCatName val="0"/>
              <c:showSerName val="1"/>
              <c:showPercent val="0"/>
              <c:showBubbleSize val="0"/>
              <c:extLst>
                <c:ext xmlns:c15="http://schemas.microsoft.com/office/drawing/2012/chart" uri="{CE6537A1-D6FC-4f65-9D91-7224C49458BB}">
                  <c15:layout>
                    <c:manualLayout>
                      <c:w val="0.34573567291556384"/>
                      <c:h val="0.10985915492957744"/>
                    </c:manualLayout>
                  </c15:layout>
                  <c15:dlblFieldTable/>
                  <c15:showDataLabelsRange val="0"/>
                </c:ext>
                <c:ext xmlns:c16="http://schemas.microsoft.com/office/drawing/2014/chart" uri="{C3380CC4-5D6E-409C-BE32-E72D297353CC}">
                  <c16:uniqueId val="{0000000A-C7DD-1145-8736-CD5ABA39732D}"/>
                </c:ext>
              </c:extLst>
            </c:dLbl>
            <c:dLbl>
              <c:idx val="1"/>
              <c:delete val="1"/>
              <c:extLst>
                <c:ext xmlns:c15="http://schemas.microsoft.com/office/drawing/2012/chart" uri="{CE6537A1-D6FC-4f65-9D91-7224C49458BB}"/>
                <c:ext xmlns:c16="http://schemas.microsoft.com/office/drawing/2014/chart" uri="{C3380CC4-5D6E-409C-BE32-E72D297353CC}">
                  <c16:uniqueId val="{0000000D-C7DD-1145-8736-CD5ABA39732D}"/>
                </c:ext>
              </c:extLst>
            </c:dLbl>
            <c:dLbl>
              <c:idx val="2"/>
              <c:layout>
                <c:manualLayout>
                  <c:x val="1.6141010302846376E-16"/>
                  <c:y val="1.2481151332158161E-2"/>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0-E72E-A549-A9D1-B7C3314BA80C}"/>
                </c:ext>
              </c:extLst>
            </c:dLbl>
            <c:spPr>
              <a:noFill/>
              <a:ln>
                <a:noFill/>
              </a:ln>
              <a:effectLst/>
            </c:spPr>
            <c:txPr>
              <a:bodyPr rot="0" spcFirstLastPara="1" vertOverflow="ellipsis" vert="horz" wrap="square" lIns="38100" tIns="19050" rIns="38100" bIns="19050" anchor="ctr" anchorCtr="1">
                <a:spAutoFit/>
              </a:bodyPr>
              <a:lstStyle/>
              <a:p>
                <a:pPr>
                  <a:defRPr sz="800" b="1" i="0" u="none" strike="noStrike" kern="1200" baseline="0">
                    <a:solidFill>
                      <a:srgbClr val="FF0000"/>
                    </a:solidFill>
                    <a:latin typeface="Arial" panose="020B0604020202020204" pitchFamily="34" charset="0"/>
                    <a:ea typeface="+mn-ea"/>
                    <a:cs typeface="Arial" panose="020B0604020202020204" pitchFamily="34" charset="0"/>
                  </a:defRPr>
                </a:pPr>
                <a:endParaRPr lang="en-VN"/>
              </a:p>
            </c:txPr>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strRef>
              <c:f>'Balance Sheet'!$AL$18:$AL$21</c:f>
              <c:strCache>
                <c:ptCount val="4"/>
                <c:pt idx="0">
                  <c:v>YEAR</c:v>
                </c:pt>
                <c:pt idx="1">
                  <c:v>2020</c:v>
                </c:pt>
                <c:pt idx="2">
                  <c:v>2021</c:v>
                </c:pt>
                <c:pt idx="3">
                  <c:v>2022</c:v>
                </c:pt>
              </c:strCache>
            </c:strRef>
          </c:cat>
          <c:val>
            <c:numRef>
              <c:f>'Balance Sheet'!$AM$19:$AM$21</c:f>
              <c:numCache>
                <c:formatCode>0%</c:formatCode>
                <c:ptCount val="3"/>
                <c:pt idx="0">
                  <c:v>0.10414379070441161</c:v>
                </c:pt>
                <c:pt idx="1">
                  <c:v>0.12607622653558045</c:v>
                </c:pt>
                <c:pt idx="2">
                  <c:v>4.8871714744320109E-2</c:v>
                </c:pt>
              </c:numCache>
            </c:numRef>
          </c:val>
          <c:smooth val="0"/>
          <c:extLst>
            <c:ext xmlns:c16="http://schemas.microsoft.com/office/drawing/2014/chart" uri="{C3380CC4-5D6E-409C-BE32-E72D297353CC}">
              <c16:uniqueId val="{00000003-C7DD-1145-8736-CD5ABA39732D}"/>
            </c:ext>
          </c:extLst>
        </c:ser>
        <c:ser>
          <c:idx val="4"/>
          <c:order val="2"/>
          <c:tx>
            <c:strRef>
              <c:f>'Balance Sheet'!$AN$18</c:f>
              <c:strCache>
                <c:ptCount val="1"/>
                <c:pt idx="0">
                  <c:v>Short-term investments</c:v>
                </c:pt>
              </c:strCache>
            </c:strRef>
          </c:tx>
          <c:spPr>
            <a:ln w="28575" cap="rnd">
              <a:solidFill>
                <a:schemeClr val="accent6">
                  <a:lumMod val="75000"/>
                </a:schemeClr>
              </a:solidFill>
              <a:round/>
            </a:ln>
            <a:effectLst/>
          </c:spPr>
          <c:marker>
            <c:symbol val="circle"/>
            <c:size val="5"/>
            <c:spPr>
              <a:solidFill>
                <a:schemeClr val="accent6">
                  <a:lumMod val="75000"/>
                </a:schemeClr>
              </a:solidFill>
              <a:ln w="9525">
                <a:solidFill>
                  <a:schemeClr val="accent6">
                    <a:lumMod val="75000"/>
                  </a:schemeClr>
                </a:solidFill>
              </a:ln>
              <a:effectLst/>
            </c:spPr>
          </c:marker>
          <c:dPt>
            <c:idx val="1"/>
            <c:marker>
              <c:symbol val="none"/>
            </c:marker>
            <c:bubble3D val="0"/>
            <c:extLst>
              <c:ext xmlns:c16="http://schemas.microsoft.com/office/drawing/2014/chart" uri="{C3380CC4-5D6E-409C-BE32-E72D297353CC}">
                <c16:uniqueId val="{00000010-C7DD-1145-8736-CD5ABA39732D}"/>
              </c:ext>
            </c:extLst>
          </c:dPt>
          <c:dLbls>
            <c:dLbl>
              <c:idx val="0"/>
              <c:layout>
                <c:manualLayout>
                  <c:x val="-0.3186815269886944"/>
                  <c:y val="-4.1580935588218749E-3"/>
                </c:manualLayout>
              </c:layout>
              <c:tx>
                <c:rich>
                  <a:bodyPr/>
                  <a:lstStyle/>
                  <a:p>
                    <a:fld id="{B56E45E0-CC39-7A48-A3AB-EB74060DDF50}" type="SERIESNAME">
                      <a:rPr lang="en-US"/>
                      <a:pPr/>
                      <a:t>[SERIES NAME]</a:t>
                    </a:fld>
                    <a:r>
                      <a:rPr lang="en-US" baseline="0"/>
                      <a:t>  </a:t>
                    </a:r>
                    <a:fld id="{EFBE9A7D-C6A6-BB49-B24B-9EB40AC2DADD}" type="VALUE">
                      <a:rPr lang="en-US" baseline="0"/>
                      <a:pPr/>
                      <a:t>[VALUE]</a:t>
                    </a:fld>
                    <a:endParaRPr lang="en-US" baseline="0"/>
                  </a:p>
                </c:rich>
              </c:tx>
              <c:dLblPos val="r"/>
              <c:showLegendKey val="0"/>
              <c:showVal val="1"/>
              <c:showCatName val="0"/>
              <c:showSerName val="1"/>
              <c:showPercent val="0"/>
              <c:showBubbleSize val="0"/>
              <c:extLst>
                <c:ext xmlns:c15="http://schemas.microsoft.com/office/drawing/2012/chart" uri="{CE6537A1-D6FC-4f65-9D91-7224C49458BB}">
                  <c15:layout>
                    <c:manualLayout>
                      <c:w val="0.31426922017822234"/>
                      <c:h val="0.10985915492957744"/>
                    </c:manualLayout>
                  </c15:layout>
                  <c15:dlblFieldTable/>
                  <c15:showDataLabelsRange val="0"/>
                </c:ext>
                <c:ext xmlns:c16="http://schemas.microsoft.com/office/drawing/2014/chart" uri="{C3380CC4-5D6E-409C-BE32-E72D297353CC}">
                  <c16:uniqueId val="{0000000B-C7DD-1145-8736-CD5ABA39732D}"/>
                </c:ext>
              </c:extLst>
            </c:dLbl>
            <c:dLbl>
              <c:idx val="1"/>
              <c:delete val="1"/>
              <c:extLst>
                <c:ext xmlns:c15="http://schemas.microsoft.com/office/drawing/2012/chart" uri="{CE6537A1-D6FC-4f65-9D91-7224C49458BB}"/>
                <c:ext xmlns:c16="http://schemas.microsoft.com/office/drawing/2014/chart" uri="{C3380CC4-5D6E-409C-BE32-E72D297353CC}">
                  <c16:uniqueId val="{00000010-C7DD-1145-8736-CD5ABA39732D}"/>
                </c:ext>
              </c:extLst>
            </c:dLbl>
            <c:dLbl>
              <c:idx val="2"/>
              <c:spPr>
                <a:solidFill>
                  <a:schemeClr val="bg1"/>
                </a:solidFill>
                <a:ln>
                  <a:noFill/>
                </a:ln>
                <a:effectLst/>
              </c:spPr>
              <c:txPr>
                <a:bodyPr rot="0" spcFirstLastPara="1" vertOverflow="ellipsis" vert="horz" wrap="square" lIns="38100" tIns="19050" rIns="38100" bIns="19050" anchor="ctr" anchorCtr="1">
                  <a:spAutoFit/>
                </a:bodyPr>
                <a:lstStyle/>
                <a:p>
                  <a:pPr>
                    <a:defRPr sz="800" b="1" i="0" u="none" strike="noStrike" kern="1200" baseline="0">
                      <a:solidFill>
                        <a:schemeClr val="accent6">
                          <a:lumMod val="75000"/>
                        </a:schemeClr>
                      </a:solidFill>
                      <a:latin typeface="Arial" panose="020B0604020202020204" pitchFamily="34" charset="0"/>
                      <a:ea typeface="+mn-ea"/>
                      <a:cs typeface="Arial" panose="020B0604020202020204" pitchFamily="34" charset="0"/>
                    </a:defRPr>
                  </a:pPr>
                  <a:endParaRPr lang="en-VN"/>
                </a:p>
              </c:txPr>
              <c:showLegendKey val="0"/>
              <c:showVal val="1"/>
              <c:showCatName val="0"/>
              <c:showSerName val="0"/>
              <c:showPercent val="0"/>
              <c:showBubbleSize val="0"/>
              <c:extLst>
                <c:ext xmlns:c16="http://schemas.microsoft.com/office/drawing/2014/chart" uri="{C3380CC4-5D6E-409C-BE32-E72D297353CC}">
                  <c16:uniqueId val="{0000003D-21C6-524C-80EE-03147022D64D}"/>
                </c:ext>
              </c:extLst>
            </c:dLbl>
            <c:spPr>
              <a:noFill/>
              <a:ln>
                <a:noFill/>
              </a:ln>
              <a:effectLst/>
            </c:spPr>
            <c:txPr>
              <a:bodyPr rot="0" spcFirstLastPara="1" vertOverflow="ellipsis" vert="horz" wrap="square" lIns="38100" tIns="19050" rIns="38100" bIns="19050" anchor="ctr" anchorCtr="1">
                <a:spAutoFit/>
              </a:bodyPr>
              <a:lstStyle/>
              <a:p>
                <a:pPr>
                  <a:defRPr sz="800" b="1" i="0" u="none" strike="noStrike" kern="1200" baseline="0">
                    <a:solidFill>
                      <a:schemeClr val="accent6">
                        <a:lumMod val="75000"/>
                      </a:schemeClr>
                    </a:solidFill>
                    <a:latin typeface="Arial" panose="020B0604020202020204" pitchFamily="34" charset="0"/>
                    <a:ea typeface="+mn-ea"/>
                    <a:cs typeface="Arial" panose="020B0604020202020204" pitchFamily="34" charset="0"/>
                  </a:defRPr>
                </a:pPr>
                <a:endParaRPr lang="en-VN"/>
              </a:p>
            </c:txPr>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strRef>
              <c:f>'Balance Sheet'!$AL$18:$AL$21</c:f>
              <c:strCache>
                <c:ptCount val="4"/>
                <c:pt idx="0">
                  <c:v>YEAR</c:v>
                </c:pt>
                <c:pt idx="1">
                  <c:v>2020</c:v>
                </c:pt>
                <c:pt idx="2">
                  <c:v>2021</c:v>
                </c:pt>
                <c:pt idx="3">
                  <c:v>2022</c:v>
                </c:pt>
              </c:strCache>
            </c:strRef>
          </c:cat>
          <c:val>
            <c:numRef>
              <c:f>'Balance Sheet'!$AN$19:$AN$21</c:f>
              <c:numCache>
                <c:formatCode>0%</c:formatCode>
                <c:ptCount val="3"/>
                <c:pt idx="0">
                  <c:v>6.1796852214014313E-2</c:v>
                </c:pt>
                <c:pt idx="1">
                  <c:v>0.10231440002438991</c:v>
                </c:pt>
                <c:pt idx="2">
                  <c:v>0.15421473308800943</c:v>
                </c:pt>
              </c:numCache>
            </c:numRef>
          </c:val>
          <c:smooth val="0"/>
          <c:extLst>
            <c:ext xmlns:c16="http://schemas.microsoft.com/office/drawing/2014/chart" uri="{C3380CC4-5D6E-409C-BE32-E72D297353CC}">
              <c16:uniqueId val="{00000004-C7DD-1145-8736-CD5ABA39732D}"/>
            </c:ext>
          </c:extLst>
        </c:ser>
        <c:ser>
          <c:idx val="6"/>
          <c:order val="3"/>
          <c:tx>
            <c:strRef>
              <c:f>'Balance Sheet'!$AP$18</c:f>
              <c:strCache>
                <c:ptCount val="1"/>
                <c:pt idx="0">
                  <c:v>Inventories</c:v>
                </c:pt>
              </c:strCache>
            </c:strRef>
          </c:tx>
          <c:spPr>
            <a:ln w="28575" cap="rnd">
              <a:solidFill>
                <a:schemeClr val="accent1">
                  <a:lumMod val="50000"/>
                </a:schemeClr>
              </a:solidFill>
              <a:round/>
            </a:ln>
            <a:effectLst/>
          </c:spPr>
          <c:marker>
            <c:symbol val="circle"/>
            <c:size val="5"/>
            <c:spPr>
              <a:solidFill>
                <a:schemeClr val="accent1">
                  <a:lumMod val="50000"/>
                </a:schemeClr>
              </a:solidFill>
              <a:ln w="9525">
                <a:solidFill>
                  <a:schemeClr val="accent1">
                    <a:lumMod val="50000"/>
                  </a:schemeClr>
                </a:solidFill>
              </a:ln>
              <a:effectLst/>
            </c:spPr>
          </c:marker>
          <c:dPt>
            <c:idx val="1"/>
            <c:marker>
              <c:symbol val="none"/>
            </c:marker>
            <c:bubble3D val="0"/>
            <c:extLst>
              <c:ext xmlns:c16="http://schemas.microsoft.com/office/drawing/2014/chart" uri="{C3380CC4-5D6E-409C-BE32-E72D297353CC}">
                <c16:uniqueId val="{00000009-C7DD-1145-8736-CD5ABA39732D}"/>
              </c:ext>
            </c:extLst>
          </c:dPt>
          <c:dLbls>
            <c:dLbl>
              <c:idx val="0"/>
              <c:layout>
                <c:manualLayout>
                  <c:x val="-0.18585634121582903"/>
                  <c:y val="-3.8068955199304258E-17"/>
                </c:manualLayout>
              </c:layout>
              <c:tx>
                <c:rich>
                  <a:bodyPr/>
                  <a:lstStyle/>
                  <a:p>
                    <a:fld id="{33851F70-00B6-1048-82DD-91B032316A8A}" type="SERIESNAME">
                      <a:rPr lang="en-US"/>
                      <a:pPr/>
                      <a:t>[SERIES NAME]</a:t>
                    </a:fld>
                    <a:r>
                      <a:rPr lang="en-US" baseline="0"/>
                      <a:t>  </a:t>
                    </a:r>
                    <a:fld id="{EFD3DA65-8D44-6C47-A849-D8E314A5FC0A}" type="VALUE">
                      <a:rPr lang="en-US" baseline="0"/>
                      <a:pPr/>
                      <a:t>[VALUE]</a:t>
                    </a:fld>
                    <a:endParaRPr lang="en-US" baseline="0"/>
                  </a:p>
                </c:rich>
              </c:tx>
              <c:dLblPos val="r"/>
              <c:showLegendKey val="0"/>
              <c:showVal val="1"/>
              <c:showCatName val="0"/>
              <c:showSerName val="1"/>
              <c:showPercent val="0"/>
              <c:showBubbleSize val="0"/>
              <c:extLst>
                <c:ext xmlns:c15="http://schemas.microsoft.com/office/drawing/2012/chart" uri="{CE6537A1-D6FC-4f65-9D91-7224C49458BB}">
                  <c15:dlblFieldTable/>
                  <c15:showDataLabelsRange val="0"/>
                </c:ext>
                <c:ext xmlns:c16="http://schemas.microsoft.com/office/drawing/2014/chart" uri="{C3380CC4-5D6E-409C-BE32-E72D297353CC}">
                  <c16:uniqueId val="{00000008-C7DD-1145-8736-CD5ABA39732D}"/>
                </c:ext>
              </c:extLst>
            </c:dLbl>
            <c:dLbl>
              <c:idx val="1"/>
              <c:delete val="1"/>
              <c:extLst>
                <c:ext xmlns:c15="http://schemas.microsoft.com/office/drawing/2012/chart" uri="{CE6537A1-D6FC-4f65-9D91-7224C49458BB}"/>
                <c:ext xmlns:c16="http://schemas.microsoft.com/office/drawing/2014/chart" uri="{C3380CC4-5D6E-409C-BE32-E72D297353CC}">
                  <c16:uniqueId val="{00000009-C7DD-1145-8736-CD5ABA39732D}"/>
                </c:ext>
              </c:extLst>
            </c:dLbl>
            <c:spPr>
              <a:noFill/>
              <a:ln>
                <a:noFill/>
              </a:ln>
              <a:effectLst/>
            </c:spPr>
            <c:txPr>
              <a:bodyPr rot="0" spcFirstLastPara="1" vertOverflow="ellipsis" vert="horz" wrap="square" lIns="38100" tIns="19050" rIns="38100" bIns="19050" anchor="ctr" anchorCtr="1">
                <a:spAutoFit/>
              </a:bodyPr>
              <a:lstStyle/>
              <a:p>
                <a:pPr>
                  <a:defRPr sz="800" b="1" i="0" u="none" strike="noStrike" kern="1200" baseline="0">
                    <a:solidFill>
                      <a:schemeClr val="accent1">
                        <a:lumMod val="50000"/>
                      </a:schemeClr>
                    </a:solidFill>
                    <a:latin typeface="Arial" panose="020B0604020202020204" pitchFamily="34" charset="0"/>
                    <a:ea typeface="+mn-ea"/>
                    <a:cs typeface="Arial" panose="020B0604020202020204" pitchFamily="34" charset="0"/>
                  </a:defRPr>
                </a:pPr>
                <a:endParaRPr lang="en-VN"/>
              </a:p>
            </c:txPr>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strRef>
              <c:f>'Balance Sheet'!$AL$18:$AL$21</c:f>
              <c:strCache>
                <c:ptCount val="4"/>
                <c:pt idx="0">
                  <c:v>YEAR</c:v>
                </c:pt>
                <c:pt idx="1">
                  <c:v>2020</c:v>
                </c:pt>
                <c:pt idx="2">
                  <c:v>2021</c:v>
                </c:pt>
                <c:pt idx="3">
                  <c:v>2022</c:v>
                </c:pt>
              </c:strCache>
            </c:strRef>
          </c:cat>
          <c:val>
            <c:numRef>
              <c:f>'Balance Sheet'!$AP$19:$AP$21</c:f>
              <c:numCache>
                <c:formatCode>0%</c:formatCode>
                <c:ptCount val="3"/>
                <c:pt idx="0">
                  <c:v>0.19988240833477888</c:v>
                </c:pt>
                <c:pt idx="1">
                  <c:v>0.2363966543691117</c:v>
                </c:pt>
                <c:pt idx="2">
                  <c:v>0.20248924707965185</c:v>
                </c:pt>
              </c:numCache>
            </c:numRef>
          </c:val>
          <c:smooth val="0"/>
          <c:extLst>
            <c:ext xmlns:c16="http://schemas.microsoft.com/office/drawing/2014/chart" uri="{C3380CC4-5D6E-409C-BE32-E72D297353CC}">
              <c16:uniqueId val="{00000006-C7DD-1145-8736-CD5ABA39732D}"/>
            </c:ext>
          </c:extLst>
        </c:ser>
        <c:ser>
          <c:idx val="7"/>
          <c:order val="4"/>
          <c:tx>
            <c:strRef>
              <c:f>'Balance Sheet'!$AQ$18</c:f>
              <c:strCache>
                <c:ptCount val="1"/>
                <c:pt idx="0">
                  <c:v>Other current assets</c:v>
                </c:pt>
              </c:strCache>
            </c:strRef>
          </c:tx>
          <c:spPr>
            <a:ln w="28575" cap="rnd">
              <a:solidFill>
                <a:schemeClr val="accent1">
                  <a:lumMod val="20000"/>
                  <a:lumOff val="80000"/>
                </a:schemeClr>
              </a:solidFill>
              <a:round/>
            </a:ln>
            <a:effectLst/>
          </c:spPr>
          <c:marker>
            <c:symbol val="circle"/>
            <c:size val="5"/>
            <c:spPr>
              <a:solidFill>
                <a:schemeClr val="accent1">
                  <a:lumMod val="20000"/>
                  <a:lumOff val="80000"/>
                </a:schemeClr>
              </a:solidFill>
              <a:ln w="9525">
                <a:solidFill>
                  <a:schemeClr val="accent1">
                    <a:lumMod val="20000"/>
                    <a:lumOff val="80000"/>
                  </a:schemeClr>
                </a:solidFill>
              </a:ln>
              <a:effectLst/>
            </c:spPr>
          </c:marker>
          <c:dPt>
            <c:idx val="1"/>
            <c:marker>
              <c:symbol val="none"/>
            </c:marker>
            <c:bubble3D val="0"/>
            <c:extLst>
              <c:ext xmlns:c16="http://schemas.microsoft.com/office/drawing/2014/chart" uri="{C3380CC4-5D6E-409C-BE32-E72D297353CC}">
                <c16:uniqueId val="{0000000F-C7DD-1145-8736-CD5ABA39732D}"/>
              </c:ext>
            </c:extLst>
          </c:dPt>
          <c:dLbls>
            <c:dLbl>
              <c:idx val="0"/>
              <c:layout>
                <c:manualLayout>
                  <c:x val="-0.28879039513113269"/>
                  <c:y val="1.6350491757390095E-7"/>
                </c:manualLayout>
              </c:layout>
              <c:tx>
                <c:rich>
                  <a:bodyPr/>
                  <a:lstStyle/>
                  <a:p>
                    <a:fld id="{FB29043A-1031-0240-B243-240F0FC76D90}" type="SERIESNAME">
                      <a:rPr lang="en-US"/>
                      <a:pPr/>
                      <a:t>[SERIES NAME]</a:t>
                    </a:fld>
                    <a:r>
                      <a:rPr lang="en-US" baseline="0"/>
                      <a:t>  </a:t>
                    </a:r>
                    <a:fld id="{998E7C1A-69E6-AD4D-8460-3E8EF81BD28A}" type="VALUE">
                      <a:rPr lang="en-US" baseline="0"/>
                      <a:pPr/>
                      <a:t>[VALUE]</a:t>
                    </a:fld>
                    <a:endParaRPr lang="en-US" baseline="0"/>
                  </a:p>
                </c:rich>
              </c:tx>
              <c:dLblPos val="r"/>
              <c:showLegendKey val="0"/>
              <c:showVal val="1"/>
              <c:showCatName val="0"/>
              <c:showSerName val="1"/>
              <c:showPercent val="0"/>
              <c:showBubbleSize val="0"/>
              <c:extLst>
                <c:ext xmlns:c15="http://schemas.microsoft.com/office/drawing/2012/chart" uri="{CE6537A1-D6FC-4f65-9D91-7224C49458BB}">
                  <c15:layout>
                    <c:manualLayout>
                      <c:w val="0.2777691891554267"/>
                      <c:h val="0.10985915492957744"/>
                    </c:manualLayout>
                  </c15:layout>
                  <c15:dlblFieldTable/>
                  <c15:showDataLabelsRange val="0"/>
                </c:ext>
                <c:ext xmlns:c16="http://schemas.microsoft.com/office/drawing/2014/chart" uri="{C3380CC4-5D6E-409C-BE32-E72D297353CC}">
                  <c16:uniqueId val="{0000000E-C7DD-1145-8736-CD5ABA39732D}"/>
                </c:ext>
              </c:extLst>
            </c:dLbl>
            <c:dLbl>
              <c:idx val="1"/>
              <c:delete val="1"/>
              <c:extLst>
                <c:ext xmlns:c15="http://schemas.microsoft.com/office/drawing/2012/chart" uri="{CE6537A1-D6FC-4f65-9D91-7224C49458BB}"/>
                <c:ext xmlns:c16="http://schemas.microsoft.com/office/drawing/2014/chart" uri="{C3380CC4-5D6E-409C-BE32-E72D297353CC}">
                  <c16:uniqueId val="{0000000F-C7DD-1145-8736-CD5ABA39732D}"/>
                </c:ext>
              </c:extLst>
            </c:dLbl>
            <c:spPr>
              <a:noFill/>
              <a:ln>
                <a:noFill/>
              </a:ln>
              <a:effectLst/>
            </c:spPr>
            <c:txPr>
              <a:bodyPr rot="0" spcFirstLastPara="1" vertOverflow="ellipsis" vert="horz" wrap="square" lIns="38100" tIns="19050" rIns="38100" bIns="19050" anchor="ctr" anchorCtr="1">
                <a:spAutoFit/>
              </a:bodyPr>
              <a:lstStyle/>
              <a:p>
                <a:pPr>
                  <a:defRPr sz="800" b="1" i="0" u="none" strike="noStrike" kern="1200" baseline="0">
                    <a:solidFill>
                      <a:schemeClr val="accent1">
                        <a:lumMod val="20000"/>
                        <a:lumOff val="80000"/>
                      </a:schemeClr>
                    </a:solidFill>
                    <a:latin typeface="Arial" panose="020B0604020202020204" pitchFamily="34" charset="0"/>
                    <a:ea typeface="+mn-ea"/>
                    <a:cs typeface="Arial" panose="020B0604020202020204" pitchFamily="34" charset="0"/>
                  </a:defRPr>
                </a:pPr>
                <a:endParaRPr lang="en-VN"/>
              </a:p>
            </c:txPr>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strRef>
              <c:f>'Balance Sheet'!$AL$18:$AL$21</c:f>
              <c:strCache>
                <c:ptCount val="4"/>
                <c:pt idx="0">
                  <c:v>YEAR</c:v>
                </c:pt>
                <c:pt idx="1">
                  <c:v>2020</c:v>
                </c:pt>
                <c:pt idx="2">
                  <c:v>2021</c:v>
                </c:pt>
                <c:pt idx="3">
                  <c:v>2022</c:v>
                </c:pt>
              </c:strCache>
            </c:strRef>
          </c:cat>
          <c:val>
            <c:numRef>
              <c:f>'Balance Sheet'!$AQ$19:$AQ$21</c:f>
              <c:numCache>
                <c:formatCode>0%</c:formatCode>
                <c:ptCount val="3"/>
                <c:pt idx="0">
                  <c:v>1.9105209714922487E-2</c:v>
                </c:pt>
                <c:pt idx="1">
                  <c:v>2.0479297625848391E-2</c:v>
                </c:pt>
                <c:pt idx="2">
                  <c:v>9.0286198902254158E-3</c:v>
                </c:pt>
              </c:numCache>
            </c:numRef>
          </c:val>
          <c:smooth val="0"/>
          <c:extLst>
            <c:ext xmlns:c16="http://schemas.microsoft.com/office/drawing/2014/chart" uri="{C3380CC4-5D6E-409C-BE32-E72D297353CC}">
              <c16:uniqueId val="{00000007-C7DD-1145-8736-CD5ABA39732D}"/>
            </c:ext>
          </c:extLst>
        </c:ser>
        <c:dLbls>
          <c:showLegendKey val="0"/>
          <c:showVal val="0"/>
          <c:showCatName val="0"/>
          <c:showSerName val="0"/>
          <c:showPercent val="0"/>
          <c:showBubbleSize val="0"/>
        </c:dLbls>
        <c:marker val="1"/>
        <c:smooth val="0"/>
        <c:axId val="393425504"/>
        <c:axId val="352769584"/>
      </c:lineChart>
      <c:catAx>
        <c:axId val="39342550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800" b="0" i="0" u="none" strike="noStrike" kern="1200" baseline="0">
                <a:solidFill>
                  <a:schemeClr val="bg1">
                    <a:lumMod val="75000"/>
                  </a:schemeClr>
                </a:solidFill>
                <a:latin typeface="Arial" panose="020B0604020202020204" pitchFamily="34" charset="0"/>
                <a:ea typeface="+mn-ea"/>
                <a:cs typeface="Arial" panose="020B0604020202020204" pitchFamily="34" charset="0"/>
              </a:defRPr>
            </a:pPr>
            <a:endParaRPr lang="en-VN"/>
          </a:p>
        </c:txPr>
        <c:crossAx val="352769584"/>
        <c:crosses val="autoZero"/>
        <c:auto val="1"/>
        <c:lblAlgn val="ctr"/>
        <c:lblOffset val="100"/>
        <c:noMultiLvlLbl val="0"/>
      </c:catAx>
      <c:valAx>
        <c:axId val="352769584"/>
        <c:scaling>
          <c:orientation val="minMax"/>
        </c:scaling>
        <c:delete val="1"/>
        <c:axPos val="l"/>
        <c:numFmt formatCode="0%" sourceLinked="1"/>
        <c:majorTickMark val="none"/>
        <c:minorTickMark val="none"/>
        <c:tickLblPos val="nextTo"/>
        <c:crossAx val="393425504"/>
        <c:crosses val="autoZero"/>
        <c:crossBetween val="midCat"/>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noFill/>
      <a:round/>
    </a:ln>
    <a:effectLst/>
  </c:spPr>
  <c:txPr>
    <a:bodyPr/>
    <a:lstStyle/>
    <a:p>
      <a:pPr>
        <a:defRPr/>
      </a:pPr>
      <a:endParaRPr lang="en-VN"/>
    </a:p>
  </c:txPr>
  <c:printSettings>
    <c:headerFooter/>
    <c:pageMargins b="0.75" l="0.7" r="0.7" t="0.75" header="0.3" footer="0.3"/>
    <c:pageSetup/>
  </c:printSettings>
  <c:userShapes r:id="rId3"/>
</c:chartSpace>
</file>

<file path=xl/charts/chart7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000" b="1" i="0" u="none" strike="noStrike" kern="1200" spc="0" baseline="0">
                <a:solidFill>
                  <a:schemeClr val="tx1">
                    <a:lumMod val="65000"/>
                    <a:lumOff val="35000"/>
                  </a:schemeClr>
                </a:solidFill>
                <a:latin typeface="+mn-lt"/>
                <a:ea typeface="+mn-ea"/>
                <a:cs typeface="+mn-cs"/>
              </a:defRPr>
            </a:pPr>
            <a:r>
              <a:rPr lang="en-US" sz="1000" b="1">
                <a:solidFill>
                  <a:schemeClr val="tx1">
                    <a:lumMod val="65000"/>
                    <a:lumOff val="35000"/>
                  </a:schemeClr>
                </a:solidFill>
              </a:rPr>
              <a:t>Total Liabilities and Owner Equity</a:t>
            </a:r>
          </a:p>
        </c:rich>
      </c:tx>
      <c:layout>
        <c:manualLayout>
          <c:xMode val="edge"/>
          <c:yMode val="edge"/>
          <c:x val="7.17260464176038E-2"/>
          <c:y val="0.12126928976080813"/>
        </c:manualLayout>
      </c:layout>
      <c:overlay val="0"/>
      <c:spPr>
        <a:noFill/>
        <a:ln>
          <a:noFill/>
        </a:ln>
        <a:effectLst/>
      </c:spPr>
      <c:txPr>
        <a:bodyPr rot="0" spcFirstLastPara="1" vertOverflow="ellipsis" vert="horz" wrap="square" anchor="ctr" anchorCtr="1"/>
        <a:lstStyle/>
        <a:p>
          <a:pPr>
            <a:defRPr sz="1000" b="1" i="0" u="none" strike="noStrike" kern="1200" spc="0" baseline="0">
              <a:solidFill>
                <a:schemeClr val="tx1">
                  <a:lumMod val="65000"/>
                  <a:lumOff val="35000"/>
                </a:schemeClr>
              </a:solidFill>
              <a:latin typeface="+mn-lt"/>
              <a:ea typeface="+mn-ea"/>
              <a:cs typeface="+mn-cs"/>
            </a:defRPr>
          </a:pPr>
          <a:endParaRPr lang="en-VN"/>
        </a:p>
      </c:txPr>
    </c:title>
    <c:autoTitleDeleted val="0"/>
    <c:plotArea>
      <c:layout>
        <c:manualLayout>
          <c:layoutTarget val="inner"/>
          <c:xMode val="edge"/>
          <c:yMode val="edge"/>
          <c:x val="9.1805942863785045E-2"/>
          <c:y val="0.3171456197827946"/>
          <c:w val="0.84976261886809112"/>
          <c:h val="0.63810161929675335"/>
        </c:manualLayout>
      </c:layout>
      <c:barChart>
        <c:barDir val="bar"/>
        <c:grouping val="stacked"/>
        <c:varyColors val="0"/>
        <c:ser>
          <c:idx val="3"/>
          <c:order val="0"/>
          <c:tx>
            <c:strRef>
              <c:f>'Balance Sheet'!$AQ$7</c:f>
              <c:strCache>
                <c:ptCount val="1"/>
                <c:pt idx="0">
                  <c:v>Owner's equity</c:v>
                </c:pt>
              </c:strCache>
            </c:strRef>
          </c:tx>
          <c:spPr>
            <a:solidFill>
              <a:schemeClr val="accent1">
                <a:lumMod val="50000"/>
              </a:schemeClr>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800" b="1" i="0" u="none" strike="noStrike" kern="1200" baseline="0">
                    <a:solidFill>
                      <a:schemeClr val="bg1"/>
                    </a:solidFill>
                    <a:latin typeface="+mn-lt"/>
                    <a:ea typeface="+mn-ea"/>
                    <a:cs typeface="+mn-cs"/>
                  </a:defRPr>
                </a:pPr>
                <a:endParaRPr lang="en-VN"/>
              </a:p>
            </c:txPr>
            <c:dLblPos val="inBase"/>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'Balance Sheet'!$AL$8:$AL$10</c:f>
              <c:numCache>
                <c:formatCode>General</c:formatCode>
                <c:ptCount val="3"/>
                <c:pt idx="0">
                  <c:v>2020</c:v>
                </c:pt>
                <c:pt idx="1">
                  <c:v>2021</c:v>
                </c:pt>
                <c:pt idx="2">
                  <c:v>2022</c:v>
                </c:pt>
              </c:numCache>
            </c:numRef>
          </c:cat>
          <c:val>
            <c:numRef>
              <c:f>'Balance Sheet'!$AQ$8:$AQ$10</c:f>
              <c:numCache>
                <c:formatCode>0%</c:formatCode>
                <c:ptCount val="3"/>
                <c:pt idx="0">
                  <c:v>0.45030142497736847</c:v>
                </c:pt>
                <c:pt idx="1">
                  <c:v>0.50932701807138558</c:v>
                </c:pt>
                <c:pt idx="2">
                  <c:v>0.56425659130475403</c:v>
                </c:pt>
              </c:numCache>
            </c:numRef>
          </c:val>
          <c:extLst>
            <c:ext xmlns:c16="http://schemas.microsoft.com/office/drawing/2014/chart" uri="{C3380CC4-5D6E-409C-BE32-E72D297353CC}">
              <c16:uniqueId val="{00000003-E1B2-9241-BA55-39F2010DD3BE}"/>
            </c:ext>
          </c:extLst>
        </c:ser>
        <c:ser>
          <c:idx val="2"/>
          <c:order val="1"/>
          <c:tx>
            <c:strRef>
              <c:f>'Balance Sheet'!$AP$7</c:f>
              <c:strCache>
                <c:ptCount val="1"/>
                <c:pt idx="0">
                  <c:v>Long-term liabilities</c:v>
                </c:pt>
              </c:strCache>
            </c:strRef>
          </c:tx>
          <c:spPr>
            <a:solidFill>
              <a:schemeClr val="accent1">
                <a:lumMod val="60000"/>
                <a:lumOff val="40000"/>
              </a:schemeClr>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bg1"/>
                    </a:solidFill>
                    <a:latin typeface="+mn-lt"/>
                    <a:ea typeface="+mn-ea"/>
                    <a:cs typeface="+mn-cs"/>
                  </a:defRPr>
                </a:pPr>
                <a:endParaRPr lang="en-VN"/>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'Balance Sheet'!$AL$8:$AL$10</c:f>
              <c:numCache>
                <c:formatCode>General</c:formatCode>
                <c:ptCount val="3"/>
                <c:pt idx="0">
                  <c:v>2020</c:v>
                </c:pt>
                <c:pt idx="1">
                  <c:v>2021</c:v>
                </c:pt>
                <c:pt idx="2">
                  <c:v>2022</c:v>
                </c:pt>
              </c:numCache>
            </c:numRef>
          </c:cat>
          <c:val>
            <c:numRef>
              <c:f>'Balance Sheet'!$AP$8:$AP$10</c:f>
              <c:numCache>
                <c:formatCode>0%</c:formatCode>
                <c:ptCount val="3"/>
                <c:pt idx="0">
                  <c:v>0.15448413842981024</c:v>
                </c:pt>
                <c:pt idx="1">
                  <c:v>7.852761397014893E-2</c:v>
                </c:pt>
                <c:pt idx="2">
                  <c:v>6.9493369591061005E-2</c:v>
                </c:pt>
              </c:numCache>
            </c:numRef>
          </c:val>
          <c:extLst>
            <c:ext xmlns:c16="http://schemas.microsoft.com/office/drawing/2014/chart" uri="{C3380CC4-5D6E-409C-BE32-E72D297353CC}">
              <c16:uniqueId val="{00000002-E1B2-9241-BA55-39F2010DD3BE}"/>
            </c:ext>
          </c:extLst>
        </c:ser>
        <c:ser>
          <c:idx val="1"/>
          <c:order val="2"/>
          <c:tx>
            <c:strRef>
              <c:f>'Balance Sheet'!$AO$7</c:f>
              <c:strCache>
                <c:ptCount val="1"/>
                <c:pt idx="0">
                  <c:v>Current liabilities</c:v>
                </c:pt>
              </c:strCache>
            </c:strRef>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800" b="1" i="0" u="none" strike="noStrike" kern="1200" baseline="0">
                    <a:solidFill>
                      <a:schemeClr val="bg1"/>
                    </a:solidFill>
                    <a:latin typeface="+mn-lt"/>
                    <a:ea typeface="+mn-ea"/>
                    <a:cs typeface="+mn-cs"/>
                  </a:defRPr>
                </a:pPr>
                <a:endParaRPr lang="en-VN"/>
              </a:p>
            </c:txPr>
            <c:dLblPos val="in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'Balance Sheet'!$AL$8:$AL$10</c:f>
              <c:numCache>
                <c:formatCode>General</c:formatCode>
                <c:ptCount val="3"/>
                <c:pt idx="0">
                  <c:v>2020</c:v>
                </c:pt>
                <c:pt idx="1">
                  <c:v>2021</c:v>
                </c:pt>
                <c:pt idx="2">
                  <c:v>2022</c:v>
                </c:pt>
              </c:numCache>
            </c:numRef>
          </c:cat>
          <c:val>
            <c:numRef>
              <c:f>'Balance Sheet'!$AO$8:$AO$10</c:f>
              <c:numCache>
                <c:formatCode>0%</c:formatCode>
                <c:ptCount val="3"/>
                <c:pt idx="0">
                  <c:v>0.39521443659282129</c:v>
                </c:pt>
                <c:pt idx="1">
                  <c:v>0.41214536795846551</c:v>
                </c:pt>
                <c:pt idx="2">
                  <c:v>0.36625003910418491</c:v>
                </c:pt>
              </c:numCache>
            </c:numRef>
          </c:val>
          <c:extLst>
            <c:ext xmlns:c16="http://schemas.microsoft.com/office/drawing/2014/chart" uri="{C3380CC4-5D6E-409C-BE32-E72D297353CC}">
              <c16:uniqueId val="{00000001-E1B2-9241-BA55-39F2010DD3BE}"/>
            </c:ext>
          </c:extLst>
        </c:ser>
        <c:dLbls>
          <c:showLegendKey val="0"/>
          <c:showVal val="0"/>
          <c:showCatName val="0"/>
          <c:showSerName val="0"/>
          <c:showPercent val="0"/>
          <c:showBubbleSize val="0"/>
        </c:dLbls>
        <c:gapWidth val="100"/>
        <c:overlap val="100"/>
        <c:axId val="447065984"/>
        <c:axId val="418146992"/>
      </c:barChart>
      <c:catAx>
        <c:axId val="447065984"/>
        <c:scaling>
          <c:orientation val="maxMin"/>
        </c:scaling>
        <c:delete val="0"/>
        <c:axPos val="l"/>
        <c:numFmt formatCode="General" sourceLinked="1"/>
        <c:majorTickMark val="out"/>
        <c:minorTickMark val="none"/>
        <c:tickLblPos val="nextTo"/>
        <c:spPr>
          <a:solidFill>
            <a:schemeClr val="bg1"/>
          </a:solidFill>
          <a:ln w="9525" cap="flat" cmpd="sng" algn="ctr">
            <a:noFill/>
            <a:round/>
          </a:ln>
          <a:effectLst/>
        </c:spPr>
        <c:txPr>
          <a:bodyPr rot="-60000000" spcFirstLastPara="1" vertOverflow="ellipsis" vert="horz" wrap="square" anchor="ctr" anchorCtr="1"/>
          <a:lstStyle/>
          <a:p>
            <a:pPr>
              <a:defRPr sz="800" b="0" i="0" u="none" strike="noStrike" kern="1200" baseline="0">
                <a:solidFill>
                  <a:schemeClr val="bg1">
                    <a:lumMod val="75000"/>
                  </a:schemeClr>
                </a:solidFill>
                <a:latin typeface="+mn-lt"/>
                <a:ea typeface="+mn-ea"/>
                <a:cs typeface="+mn-cs"/>
              </a:defRPr>
            </a:pPr>
            <a:endParaRPr lang="en-VN"/>
          </a:p>
        </c:txPr>
        <c:crossAx val="418146992"/>
        <c:crosses val="autoZero"/>
        <c:auto val="1"/>
        <c:lblAlgn val="ctr"/>
        <c:lblOffset val="100"/>
        <c:noMultiLvlLbl val="0"/>
      </c:catAx>
      <c:valAx>
        <c:axId val="418146992"/>
        <c:scaling>
          <c:orientation val="minMax"/>
          <c:max val="1"/>
        </c:scaling>
        <c:delete val="0"/>
        <c:axPos val="t"/>
        <c:numFmt formatCode="0%" sourceLinked="1"/>
        <c:majorTickMark val="in"/>
        <c:minorTickMark val="none"/>
        <c:tickLblPos val="nextTo"/>
        <c:spPr>
          <a:noFill/>
          <a:ln>
            <a:solidFill>
              <a:schemeClr val="bg1">
                <a:lumMod val="75000"/>
              </a:schemeClr>
            </a:solidFill>
          </a:ln>
          <a:effectLst/>
        </c:spPr>
        <c:txPr>
          <a:bodyPr rot="0" spcFirstLastPara="1" vertOverflow="ellipsis" wrap="square" anchor="ctr" anchorCtr="1"/>
          <a:lstStyle/>
          <a:p>
            <a:pPr>
              <a:defRPr sz="800" b="0" i="0" u="none" strike="noStrike" kern="1200" baseline="0">
                <a:solidFill>
                  <a:schemeClr val="bg1">
                    <a:lumMod val="75000"/>
                  </a:schemeClr>
                </a:solidFill>
                <a:latin typeface="+mn-lt"/>
                <a:ea typeface="+mn-ea"/>
                <a:cs typeface="+mn-cs"/>
              </a:defRPr>
            </a:pPr>
            <a:endParaRPr lang="en-VN"/>
          </a:p>
        </c:txPr>
        <c:crossAx val="447065984"/>
        <c:crosses val="autoZero"/>
        <c:crossBetween val="between"/>
      </c:valAx>
      <c:spPr>
        <a:noFill/>
        <a:ln>
          <a:noFill/>
        </a:ln>
        <a:effectLst/>
      </c:spPr>
    </c:plotArea>
    <c:plotVisOnly val="1"/>
    <c:dispBlanksAs val="zero"/>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noFill/>
      <a:round/>
    </a:ln>
    <a:effectLst/>
  </c:spPr>
  <c:txPr>
    <a:bodyPr/>
    <a:lstStyle/>
    <a:p>
      <a:pPr>
        <a:defRPr/>
      </a:pPr>
      <a:endParaRPr lang="en-VN"/>
    </a:p>
  </c:txPr>
  <c:printSettings>
    <c:headerFooter/>
    <c:pageMargins b="0.75" l="0.7" r="0.7" t="0.75" header="0.3" footer="0.3"/>
    <c:pageSetup/>
  </c:printSettings>
  <c:userShapes r:id="rId3"/>
</c:chartSpace>
</file>

<file path=xl/charts/chart7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r>
              <a:rPr lang="en-US" sz="1000" b="1">
                <a:solidFill>
                  <a:schemeClr val="tx1">
                    <a:lumMod val="65000"/>
                    <a:lumOff val="35000"/>
                  </a:schemeClr>
                </a:solidFill>
              </a:rPr>
              <a:t>Long-term Assets</a:t>
            </a:r>
          </a:p>
        </c:rich>
      </c:tx>
      <c:layout>
        <c:manualLayout>
          <c:xMode val="edge"/>
          <c:yMode val="edge"/>
          <c:x val="6.8659876286047541E-2"/>
          <c:y val="0.11277747744581171"/>
        </c:manualLayout>
      </c:layout>
      <c:overlay val="0"/>
      <c:spPr>
        <a:noFill/>
        <a:ln>
          <a:noFill/>
        </a:ln>
        <a:effectLst/>
      </c:spPr>
      <c:txPr>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endParaRPr lang="en-VN"/>
        </a:p>
      </c:txPr>
    </c:title>
    <c:autoTitleDeleted val="0"/>
    <c:plotArea>
      <c:layout>
        <c:manualLayout>
          <c:layoutTarget val="inner"/>
          <c:xMode val="edge"/>
          <c:yMode val="edge"/>
          <c:x val="8.6464613999286441E-2"/>
          <c:y val="0.31039855778685582"/>
          <c:w val="0.86082746598041604"/>
          <c:h val="0.65921178496825117"/>
        </c:manualLayout>
      </c:layout>
      <c:barChart>
        <c:barDir val="bar"/>
        <c:grouping val="clustered"/>
        <c:varyColors val="0"/>
        <c:ser>
          <c:idx val="1"/>
          <c:order val="0"/>
          <c:tx>
            <c:strRef>
              <c:f>'Balance Sheet'!$AR$7</c:f>
              <c:strCache>
                <c:ptCount val="1"/>
                <c:pt idx="0">
                  <c:v>Fixed assets</c:v>
                </c:pt>
              </c:strCache>
            </c:strRef>
          </c:tx>
          <c:spPr>
            <a:solidFill>
              <a:schemeClr val="accent1">
                <a:lumMod val="50000"/>
              </a:schemeClr>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800" b="1" i="0" u="none" strike="noStrike" kern="1200" baseline="0">
                    <a:solidFill>
                      <a:schemeClr val="accent1">
                        <a:lumMod val="50000"/>
                      </a:schemeClr>
                    </a:solidFill>
                    <a:latin typeface="+mn-lt"/>
                    <a:ea typeface="+mn-ea"/>
                    <a:cs typeface="+mn-cs"/>
                  </a:defRPr>
                </a:pPr>
                <a:endParaRPr lang="en-VN"/>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'Balance Sheet'!$AL$8:$AL$10</c:f>
              <c:numCache>
                <c:formatCode>General</c:formatCode>
                <c:ptCount val="3"/>
                <c:pt idx="0">
                  <c:v>2020</c:v>
                </c:pt>
                <c:pt idx="1">
                  <c:v>2021</c:v>
                </c:pt>
                <c:pt idx="2">
                  <c:v>2022</c:v>
                </c:pt>
              </c:numCache>
            </c:numRef>
          </c:cat>
          <c:val>
            <c:numRef>
              <c:f>'Balance Sheet'!$AR$8:$AR$10</c:f>
              <c:numCache>
                <c:formatCode>0%</c:formatCode>
                <c:ptCount val="3"/>
                <c:pt idx="0">
                  <c:v>0.5</c:v>
                </c:pt>
                <c:pt idx="1">
                  <c:v>0.39</c:v>
                </c:pt>
                <c:pt idx="2">
                  <c:v>0.42</c:v>
                </c:pt>
              </c:numCache>
            </c:numRef>
          </c:val>
          <c:extLst>
            <c:ext xmlns:c16="http://schemas.microsoft.com/office/drawing/2014/chart" uri="{C3380CC4-5D6E-409C-BE32-E72D297353CC}">
              <c16:uniqueId val="{00000001-B589-C641-9C92-1FF73FA08E1F}"/>
            </c:ext>
          </c:extLst>
        </c:ser>
        <c:ser>
          <c:idx val="2"/>
          <c:order val="1"/>
          <c:tx>
            <c:strRef>
              <c:f>'Balance Sheet'!$AS$7</c:f>
              <c:strCache>
                <c:ptCount val="1"/>
                <c:pt idx="0">
                  <c:v>Long-term incomplete assets</c:v>
                </c:pt>
              </c:strCache>
            </c:strRef>
          </c:tx>
          <c:spPr>
            <a:solidFill>
              <a:schemeClr val="accent1">
                <a:lumMod val="60000"/>
                <a:lumOff val="40000"/>
              </a:schemeClr>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800" b="1" i="0" u="none" strike="noStrike" kern="1200" baseline="0">
                    <a:solidFill>
                      <a:schemeClr val="accent1">
                        <a:lumMod val="60000"/>
                        <a:lumOff val="40000"/>
                      </a:schemeClr>
                    </a:solidFill>
                    <a:latin typeface="+mn-lt"/>
                    <a:ea typeface="+mn-ea"/>
                    <a:cs typeface="+mn-cs"/>
                  </a:defRPr>
                </a:pPr>
                <a:endParaRPr lang="en-VN"/>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'Balance Sheet'!$AL$8:$AL$10</c:f>
              <c:numCache>
                <c:formatCode>General</c:formatCode>
                <c:ptCount val="3"/>
                <c:pt idx="0">
                  <c:v>2020</c:v>
                </c:pt>
                <c:pt idx="1">
                  <c:v>2021</c:v>
                </c:pt>
                <c:pt idx="2">
                  <c:v>2022</c:v>
                </c:pt>
              </c:numCache>
            </c:numRef>
          </c:cat>
          <c:val>
            <c:numRef>
              <c:f>'Balance Sheet'!$AS$8:$AS$10</c:f>
              <c:numCache>
                <c:formatCode>0%</c:formatCode>
                <c:ptCount val="3"/>
                <c:pt idx="0">
                  <c:v>0.05</c:v>
                </c:pt>
                <c:pt idx="1">
                  <c:v>0.05</c:v>
                </c:pt>
                <c:pt idx="2">
                  <c:v>0.08</c:v>
                </c:pt>
              </c:numCache>
            </c:numRef>
          </c:val>
          <c:extLst>
            <c:ext xmlns:c16="http://schemas.microsoft.com/office/drawing/2014/chart" uri="{C3380CC4-5D6E-409C-BE32-E72D297353CC}">
              <c16:uniqueId val="{00000002-B589-C641-9C92-1FF73FA08E1F}"/>
            </c:ext>
          </c:extLst>
        </c:ser>
        <c:ser>
          <c:idx val="3"/>
          <c:order val="2"/>
          <c:tx>
            <c:strRef>
              <c:f>'Balance Sheet'!$AT$7</c:f>
              <c:strCache>
                <c:ptCount val="1"/>
                <c:pt idx="0">
                  <c:v>Other Long-term Assets</c:v>
                </c:pt>
              </c:strCache>
            </c:strRef>
          </c:tx>
          <c:spPr>
            <a:solidFill>
              <a:schemeClr val="accent1">
                <a:lumMod val="20000"/>
                <a:lumOff val="80000"/>
              </a:schemeClr>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800" b="1" i="0" u="none" strike="noStrike" kern="1200" baseline="0">
                    <a:solidFill>
                      <a:schemeClr val="accent1">
                        <a:lumMod val="20000"/>
                        <a:lumOff val="80000"/>
                      </a:schemeClr>
                    </a:solidFill>
                    <a:latin typeface="+mn-lt"/>
                    <a:ea typeface="+mn-ea"/>
                    <a:cs typeface="+mn-cs"/>
                  </a:defRPr>
                </a:pPr>
                <a:endParaRPr lang="en-VN"/>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'Balance Sheet'!$AL$8:$AL$10</c:f>
              <c:numCache>
                <c:formatCode>General</c:formatCode>
                <c:ptCount val="3"/>
                <c:pt idx="0">
                  <c:v>2020</c:v>
                </c:pt>
                <c:pt idx="1">
                  <c:v>2021</c:v>
                </c:pt>
                <c:pt idx="2">
                  <c:v>2022</c:v>
                </c:pt>
              </c:numCache>
            </c:numRef>
          </c:cat>
          <c:val>
            <c:numRef>
              <c:f>'Balance Sheet'!$AT$8:$AT$10</c:f>
              <c:numCache>
                <c:formatCode>0%</c:formatCode>
                <c:ptCount val="3"/>
                <c:pt idx="0">
                  <c:v>0.01</c:v>
                </c:pt>
                <c:pt idx="1">
                  <c:v>0.03</c:v>
                </c:pt>
                <c:pt idx="2">
                  <c:v>0.03</c:v>
                </c:pt>
              </c:numCache>
            </c:numRef>
          </c:val>
          <c:extLst>
            <c:ext xmlns:c16="http://schemas.microsoft.com/office/drawing/2014/chart" uri="{C3380CC4-5D6E-409C-BE32-E72D297353CC}">
              <c16:uniqueId val="{00000003-B589-C641-9C92-1FF73FA08E1F}"/>
            </c:ext>
          </c:extLst>
        </c:ser>
        <c:dLbls>
          <c:showLegendKey val="0"/>
          <c:showVal val="0"/>
          <c:showCatName val="0"/>
          <c:showSerName val="0"/>
          <c:showPercent val="0"/>
          <c:showBubbleSize val="0"/>
        </c:dLbls>
        <c:gapWidth val="130"/>
        <c:axId val="936525071"/>
        <c:axId val="2085906895"/>
      </c:barChart>
      <c:catAx>
        <c:axId val="936525071"/>
        <c:scaling>
          <c:orientation val="maxMin"/>
        </c:scaling>
        <c:delete val="0"/>
        <c:axPos val="l"/>
        <c:numFmt formatCode="General" sourceLinked="1"/>
        <c:majorTickMark val="none"/>
        <c:minorTickMark val="none"/>
        <c:tickLblPos val="nextTo"/>
        <c:spPr>
          <a:noFill/>
          <a:ln w="9525" cap="flat" cmpd="sng" algn="ctr">
            <a:noFill/>
            <a:round/>
          </a:ln>
          <a:effectLst/>
        </c:spPr>
        <c:txPr>
          <a:bodyPr rot="-60000000" spcFirstLastPara="1" vertOverflow="ellipsis" vert="horz" wrap="square" anchor="ctr" anchorCtr="1"/>
          <a:lstStyle/>
          <a:p>
            <a:pPr>
              <a:defRPr sz="800" b="0" i="0" u="none" strike="noStrike" kern="1200" baseline="0">
                <a:solidFill>
                  <a:schemeClr val="bg1">
                    <a:lumMod val="75000"/>
                  </a:schemeClr>
                </a:solidFill>
                <a:latin typeface="+mn-lt"/>
                <a:ea typeface="+mn-ea"/>
                <a:cs typeface="+mn-cs"/>
              </a:defRPr>
            </a:pPr>
            <a:endParaRPr lang="en-VN"/>
          </a:p>
        </c:txPr>
        <c:crossAx val="2085906895"/>
        <c:crosses val="autoZero"/>
        <c:auto val="1"/>
        <c:lblAlgn val="ctr"/>
        <c:lblOffset val="100"/>
        <c:noMultiLvlLbl val="0"/>
      </c:catAx>
      <c:valAx>
        <c:axId val="2085906895"/>
        <c:scaling>
          <c:orientation val="minMax"/>
        </c:scaling>
        <c:delete val="0"/>
        <c:axPos val="t"/>
        <c:numFmt formatCode="0%" sourceLinked="1"/>
        <c:majorTickMark val="in"/>
        <c:minorTickMark val="none"/>
        <c:tickLblPos val="nextTo"/>
        <c:spPr>
          <a:noFill/>
          <a:ln>
            <a:solidFill>
              <a:schemeClr val="bg1">
                <a:lumMod val="75000"/>
              </a:schemeClr>
            </a:solidFill>
          </a:ln>
          <a:effectLst/>
        </c:spPr>
        <c:txPr>
          <a:bodyPr rot="-60000000" spcFirstLastPara="1" vertOverflow="ellipsis" vert="horz" wrap="square" anchor="ctr" anchorCtr="1"/>
          <a:lstStyle/>
          <a:p>
            <a:pPr>
              <a:defRPr sz="800" b="0" i="0" u="none" strike="noStrike" kern="1200" baseline="0">
                <a:solidFill>
                  <a:schemeClr val="bg1">
                    <a:lumMod val="75000"/>
                  </a:schemeClr>
                </a:solidFill>
                <a:latin typeface="+mn-lt"/>
                <a:ea typeface="+mn-ea"/>
                <a:cs typeface="+mn-cs"/>
              </a:defRPr>
            </a:pPr>
            <a:endParaRPr lang="en-VN"/>
          </a:p>
        </c:txPr>
        <c:crossAx val="936525071"/>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noFill/>
      <a:round/>
    </a:ln>
    <a:effectLst/>
  </c:spPr>
  <c:txPr>
    <a:bodyPr/>
    <a:lstStyle/>
    <a:p>
      <a:pPr>
        <a:defRPr/>
      </a:pPr>
      <a:endParaRPr lang="en-VN"/>
    </a:p>
  </c:txPr>
  <c:printSettings>
    <c:headerFooter/>
    <c:pageMargins b="0.75" l="0.7" r="0.7" t="0.75" header="0.3" footer="0.3"/>
    <c:pageSetup/>
  </c:printSettings>
  <c:userShapes r:id="rId3"/>
</c:chartSpace>
</file>

<file path=xl/charts/chart7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manualLayout>
          <c:layoutTarget val="inner"/>
          <c:xMode val="edge"/>
          <c:yMode val="edge"/>
          <c:x val="0.10017634892412643"/>
          <c:y val="0.11648314996504797"/>
          <c:w val="0.84910754080268269"/>
          <c:h val="0.78360909748478969"/>
        </c:manualLayout>
      </c:layout>
      <c:barChart>
        <c:barDir val="col"/>
        <c:grouping val="clustered"/>
        <c:varyColors val="0"/>
        <c:ser>
          <c:idx val="0"/>
          <c:order val="0"/>
          <c:tx>
            <c:strRef>
              <c:f>'Waterfal Chart'!$D$1</c:f>
              <c:strCache>
                <c:ptCount val="1"/>
                <c:pt idx="0">
                  <c:v>Ends</c:v>
                </c:pt>
              </c:strCache>
            </c:strRef>
          </c:tx>
          <c:spPr>
            <a:solidFill>
              <a:srgbClr val="2279BE"/>
            </a:solidFill>
            <a:ln w="25400">
              <a:noFill/>
            </a:ln>
          </c:spPr>
          <c:invertIfNegative val="0"/>
          <c:dPt>
            <c:idx val="0"/>
            <c:invertIfNegative val="0"/>
            <c:bubble3D val="0"/>
            <c:spPr>
              <a:solidFill>
                <a:schemeClr val="accent1">
                  <a:lumMod val="20000"/>
                  <a:lumOff val="80000"/>
                </a:schemeClr>
              </a:solidFill>
              <a:ln w="25400">
                <a:noFill/>
              </a:ln>
            </c:spPr>
            <c:extLst>
              <c:ext xmlns:c16="http://schemas.microsoft.com/office/drawing/2014/chart" uri="{C3380CC4-5D6E-409C-BE32-E72D297353CC}">
                <c16:uniqueId val="{00000001-61E2-CC43-9470-6D0A097CD91F}"/>
              </c:ext>
            </c:extLst>
          </c:dPt>
          <c:dPt>
            <c:idx val="4"/>
            <c:invertIfNegative val="0"/>
            <c:bubble3D val="0"/>
            <c:spPr>
              <a:solidFill>
                <a:schemeClr val="accent1">
                  <a:lumMod val="75000"/>
                </a:schemeClr>
              </a:solidFill>
              <a:ln w="25400">
                <a:noFill/>
              </a:ln>
            </c:spPr>
            <c:extLst>
              <c:ext xmlns:c16="http://schemas.microsoft.com/office/drawing/2014/chart" uri="{C3380CC4-5D6E-409C-BE32-E72D297353CC}">
                <c16:uniqueId val="{00000003-61E2-CC43-9470-6D0A097CD91F}"/>
              </c:ext>
            </c:extLst>
          </c:dPt>
          <c:dLbls>
            <c:dLbl>
              <c:idx val="0"/>
              <c:spPr>
                <a:noFill/>
                <a:ln>
                  <a:noFill/>
                </a:ln>
                <a:effectLst/>
              </c:spPr>
              <c:txPr>
                <a:bodyPr wrap="square" lIns="38100" tIns="19050" rIns="38100" bIns="19050" anchor="ctr">
                  <a:spAutoFit/>
                </a:bodyPr>
                <a:lstStyle/>
                <a:p>
                  <a:pPr>
                    <a:defRPr b="1"/>
                  </a:pPr>
                  <a:endParaRPr lang="en-VN"/>
                </a:p>
              </c:txPr>
              <c:dLblPos val="outEnd"/>
              <c:showLegendKey val="0"/>
              <c:showVal val="1"/>
              <c:showCatName val="0"/>
              <c:showSerName val="0"/>
              <c:showPercent val="0"/>
              <c:showBubbleSize val="0"/>
              <c:extLst>
                <c:ext xmlns:c16="http://schemas.microsoft.com/office/drawing/2014/chart" uri="{C3380CC4-5D6E-409C-BE32-E72D297353CC}">
                  <c16:uniqueId val="{00000001-61E2-CC43-9470-6D0A097CD91F}"/>
                </c:ext>
              </c:extLst>
            </c:dLbl>
            <c:dLbl>
              <c:idx val="4"/>
              <c:spPr>
                <a:noFill/>
                <a:ln>
                  <a:noFill/>
                </a:ln>
                <a:effectLst/>
              </c:spPr>
              <c:txPr>
                <a:bodyPr wrap="square" lIns="38100" tIns="19050" rIns="38100" bIns="19050" anchor="ctr">
                  <a:spAutoFit/>
                </a:bodyPr>
                <a:lstStyle/>
                <a:p>
                  <a:pPr>
                    <a:defRPr b="1"/>
                  </a:pPr>
                  <a:endParaRPr lang="en-VN"/>
                </a:p>
              </c:txPr>
              <c:dLblPos val="outEnd"/>
              <c:showLegendKey val="0"/>
              <c:showVal val="1"/>
              <c:showCatName val="0"/>
              <c:showSerName val="0"/>
              <c:showPercent val="0"/>
              <c:showBubbleSize val="0"/>
              <c:extLst>
                <c:ext xmlns:c16="http://schemas.microsoft.com/office/drawing/2014/chart" uri="{C3380CC4-5D6E-409C-BE32-E72D297353CC}">
                  <c16:uniqueId val="{00000003-61E2-CC43-9470-6D0A097CD91F}"/>
                </c:ext>
              </c:extLst>
            </c:dLbl>
            <c:spPr>
              <a:noFill/>
              <a:ln>
                <a:noFill/>
              </a:ln>
              <a:effectLst/>
            </c:sp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ext>
            </c:extLst>
          </c:dLbls>
          <c:cat>
            <c:strRef>
              <c:f>'Waterfal Chart'!$A$2:$A$6</c:f>
              <c:strCache>
                <c:ptCount val="5"/>
                <c:pt idx="0">
                  <c:v>The beginning of period</c:v>
                </c:pt>
                <c:pt idx="1">
                  <c:v>CFO</c:v>
                </c:pt>
                <c:pt idx="2">
                  <c:v>CFI</c:v>
                </c:pt>
                <c:pt idx="3">
                  <c:v>CFO</c:v>
                </c:pt>
                <c:pt idx="4">
                  <c:v>Ending Inventory</c:v>
                </c:pt>
              </c:strCache>
            </c:strRef>
          </c:cat>
          <c:val>
            <c:numRef>
              <c:f>'Waterfal Chart'!$D$2:$D$6</c:f>
              <c:numCache>
                <c:formatCode>General;\-General;;</c:formatCode>
                <c:ptCount val="5"/>
                <c:pt idx="0">
                  <c:v>22.5</c:v>
                </c:pt>
                <c:pt idx="1">
                  <c:v>0</c:v>
                </c:pt>
                <c:pt idx="2">
                  <c:v>0</c:v>
                </c:pt>
                <c:pt idx="3">
                  <c:v>0</c:v>
                </c:pt>
                <c:pt idx="4">
                  <c:v>8.3000000000000007</c:v>
                </c:pt>
              </c:numCache>
            </c:numRef>
          </c:val>
          <c:extLst>
            <c:ext xmlns:c16="http://schemas.microsoft.com/office/drawing/2014/chart" uri="{C3380CC4-5D6E-409C-BE32-E72D297353CC}">
              <c16:uniqueId val="{00000004-61E2-CC43-9470-6D0A097CD91F}"/>
            </c:ext>
          </c:extLst>
        </c:ser>
        <c:dLbls>
          <c:showLegendKey val="0"/>
          <c:showVal val="0"/>
          <c:showCatName val="0"/>
          <c:showSerName val="0"/>
          <c:showPercent val="0"/>
          <c:showBubbleSize val="0"/>
        </c:dLbls>
        <c:gapWidth val="50"/>
        <c:axId val="542286208"/>
        <c:axId val="542288128"/>
      </c:barChart>
      <c:lineChart>
        <c:grouping val="standard"/>
        <c:varyColors val="0"/>
        <c:ser>
          <c:idx val="1"/>
          <c:order val="1"/>
          <c:tx>
            <c:strRef>
              <c:f>'Waterfal Chart'!$E$1</c:f>
              <c:strCache>
                <c:ptCount val="1"/>
                <c:pt idx="0">
                  <c:v>Before</c:v>
                </c:pt>
              </c:strCache>
            </c:strRef>
          </c:tx>
          <c:spPr>
            <a:ln w="19050">
              <a:noFill/>
            </a:ln>
          </c:spPr>
          <c:marker>
            <c:symbol val="none"/>
          </c:marker>
          <c:cat>
            <c:strRef>
              <c:f>'Waterfal Chart'!$A$2:$A$6</c:f>
              <c:strCache>
                <c:ptCount val="5"/>
                <c:pt idx="0">
                  <c:v>The beginning of period</c:v>
                </c:pt>
                <c:pt idx="1">
                  <c:v>CFO</c:v>
                </c:pt>
                <c:pt idx="2">
                  <c:v>CFI</c:v>
                </c:pt>
                <c:pt idx="3">
                  <c:v>CFO</c:v>
                </c:pt>
                <c:pt idx="4">
                  <c:v>Ending Inventory</c:v>
                </c:pt>
              </c:strCache>
            </c:strRef>
          </c:cat>
          <c:val>
            <c:numRef>
              <c:f>'Waterfal Chart'!$E$2:$E$6</c:f>
              <c:numCache>
                <c:formatCode>General</c:formatCode>
                <c:ptCount val="5"/>
                <c:pt idx="1">
                  <c:v>22.5</c:v>
                </c:pt>
                <c:pt idx="2">
                  <c:v>34.799999999999997</c:v>
                </c:pt>
                <c:pt idx="3">
                  <c:v>10.199999999999996</c:v>
                </c:pt>
              </c:numCache>
            </c:numRef>
          </c:val>
          <c:smooth val="0"/>
          <c:extLst>
            <c:ext xmlns:c16="http://schemas.microsoft.com/office/drawing/2014/chart" uri="{C3380CC4-5D6E-409C-BE32-E72D297353CC}">
              <c16:uniqueId val="{00000005-61E2-CC43-9470-6D0A097CD91F}"/>
            </c:ext>
          </c:extLst>
        </c:ser>
        <c:ser>
          <c:idx val="2"/>
          <c:order val="2"/>
          <c:tx>
            <c:strRef>
              <c:f>'Waterfal Chart'!$F$1</c:f>
              <c:strCache>
                <c:ptCount val="1"/>
                <c:pt idx="0">
                  <c:v>After</c:v>
                </c:pt>
              </c:strCache>
            </c:strRef>
          </c:tx>
          <c:spPr>
            <a:ln w="19050">
              <a:noFill/>
            </a:ln>
          </c:spPr>
          <c:marker>
            <c:symbol val="none"/>
          </c:marker>
          <c:cat>
            <c:strRef>
              <c:f>'Waterfal Chart'!$A$2:$A$6</c:f>
              <c:strCache>
                <c:ptCount val="5"/>
                <c:pt idx="0">
                  <c:v>The beginning of period</c:v>
                </c:pt>
                <c:pt idx="1">
                  <c:v>CFO</c:v>
                </c:pt>
                <c:pt idx="2">
                  <c:v>CFI</c:v>
                </c:pt>
                <c:pt idx="3">
                  <c:v>CFO</c:v>
                </c:pt>
                <c:pt idx="4">
                  <c:v>Ending Inventory</c:v>
                </c:pt>
              </c:strCache>
            </c:strRef>
          </c:cat>
          <c:val>
            <c:numRef>
              <c:f>'Waterfal Chart'!$F$2:$F$6</c:f>
              <c:numCache>
                <c:formatCode>General</c:formatCode>
                <c:ptCount val="5"/>
                <c:pt idx="1">
                  <c:v>34.799999999999997</c:v>
                </c:pt>
                <c:pt idx="2">
                  <c:v>10.199999999999996</c:v>
                </c:pt>
                <c:pt idx="3">
                  <c:v>8.399999999999995</c:v>
                </c:pt>
              </c:numCache>
            </c:numRef>
          </c:val>
          <c:smooth val="0"/>
          <c:extLst>
            <c:ext xmlns:c16="http://schemas.microsoft.com/office/drawing/2014/chart" uri="{C3380CC4-5D6E-409C-BE32-E72D297353CC}">
              <c16:uniqueId val="{00000006-61E2-CC43-9470-6D0A097CD91F}"/>
            </c:ext>
          </c:extLst>
        </c:ser>
        <c:dLbls>
          <c:showLegendKey val="0"/>
          <c:showVal val="0"/>
          <c:showCatName val="0"/>
          <c:showSerName val="0"/>
          <c:showPercent val="0"/>
          <c:showBubbleSize val="0"/>
        </c:dLbls>
        <c:upDownBars>
          <c:gapWidth val="50"/>
          <c:upBars>
            <c:spPr>
              <a:solidFill>
                <a:srgbClr val="2CA02C"/>
              </a:solidFill>
              <a:ln w="6350">
                <a:noFill/>
              </a:ln>
            </c:spPr>
          </c:upBars>
          <c:downBars>
            <c:spPr>
              <a:solidFill>
                <a:srgbClr val="E41A1C"/>
              </a:solidFill>
              <a:ln w="6350">
                <a:noFill/>
              </a:ln>
            </c:spPr>
          </c:downBars>
        </c:upDownBars>
        <c:marker val="1"/>
        <c:smooth val="0"/>
        <c:axId val="542286208"/>
        <c:axId val="542288128"/>
      </c:lineChart>
      <c:lineChart>
        <c:grouping val="standard"/>
        <c:varyColors val="0"/>
        <c:ser>
          <c:idx val="4"/>
          <c:order val="4"/>
          <c:tx>
            <c:strRef>
              <c:f>'Waterfal Chart'!$H$1</c:f>
              <c:strCache>
                <c:ptCount val="1"/>
                <c:pt idx="0">
                  <c:v>Center Y</c:v>
                </c:pt>
              </c:strCache>
            </c:strRef>
          </c:tx>
          <c:spPr>
            <a:ln w="19050">
              <a:noFill/>
            </a:ln>
          </c:spPr>
          <c:marker>
            <c:symbol val="none"/>
          </c:marker>
          <c:dLbls>
            <c:dLbl>
              <c:idx val="0"/>
              <c:delete val="1"/>
              <c:extLst>
                <c:ext xmlns:c15="http://schemas.microsoft.com/office/drawing/2012/chart" uri="{CE6537A1-D6FC-4f65-9D91-7224C49458BB}"/>
                <c:ext xmlns:c16="http://schemas.microsoft.com/office/drawing/2014/chart" uri="{C3380CC4-5D6E-409C-BE32-E72D297353CC}">
                  <c16:uniqueId val="{00000007-61E2-CC43-9470-6D0A097CD91F}"/>
                </c:ext>
              </c:extLst>
            </c:dLbl>
            <c:spPr>
              <a:noFill/>
              <a:ln>
                <a:noFill/>
              </a:ln>
              <a:effectLst/>
            </c:spPr>
            <c:dLblPos val="ctr"/>
            <c:showLegendKey val="0"/>
            <c:showVal val="0"/>
            <c:showCatName val="1"/>
            <c:showSerName val="0"/>
            <c:showPercent val="0"/>
            <c:showBubbleSize val="0"/>
            <c:showLeaderLines val="0"/>
            <c:extLst>
              <c:ext xmlns:c15="http://schemas.microsoft.com/office/drawing/2012/chart" uri="{CE6537A1-D6FC-4f65-9D91-7224C49458BB}">
                <c15:showLeaderLines val="1"/>
              </c:ext>
            </c:extLst>
          </c:dLbls>
          <c:cat>
            <c:numRef>
              <c:f>'Waterfal Chart'!$K$2:$K$6</c:f>
              <c:numCache>
                <c:formatCode>General</c:formatCode>
                <c:ptCount val="5"/>
                <c:pt idx="1">
                  <c:v>12.3</c:v>
                </c:pt>
                <c:pt idx="2">
                  <c:v>-24.6</c:v>
                </c:pt>
                <c:pt idx="3">
                  <c:v>-1.8</c:v>
                </c:pt>
              </c:numCache>
            </c:numRef>
          </c:cat>
          <c:val>
            <c:numRef>
              <c:f>'Waterfal Chart'!$H$2:$H$6</c:f>
              <c:numCache>
                <c:formatCode>General</c:formatCode>
                <c:ptCount val="5"/>
                <c:pt idx="0">
                  <c:v>0</c:v>
                </c:pt>
                <c:pt idx="1">
                  <c:v>#N/A</c:v>
                </c:pt>
                <c:pt idx="2">
                  <c:v>#N/A</c:v>
                </c:pt>
                <c:pt idx="3">
                  <c:v>#N/A</c:v>
                </c:pt>
              </c:numCache>
            </c:numRef>
          </c:val>
          <c:smooth val="0"/>
          <c:extLst>
            <c:ext xmlns:c16="http://schemas.microsoft.com/office/drawing/2014/chart" uri="{C3380CC4-5D6E-409C-BE32-E72D297353CC}">
              <c16:uniqueId val="{00000008-61E2-CC43-9470-6D0A097CD91F}"/>
            </c:ext>
          </c:extLst>
        </c:ser>
        <c:ser>
          <c:idx val="5"/>
          <c:order val="5"/>
          <c:tx>
            <c:strRef>
              <c:f>'Waterfal Chart'!$I$1</c:f>
              <c:strCache>
                <c:ptCount val="1"/>
                <c:pt idx="0">
                  <c:v>Above Y</c:v>
                </c:pt>
              </c:strCache>
            </c:strRef>
          </c:tx>
          <c:spPr>
            <a:ln w="19050">
              <a:noFill/>
            </a:ln>
          </c:spPr>
          <c:marker>
            <c:symbol val="none"/>
          </c:marker>
          <c:dLbls>
            <c:dLbl>
              <c:idx val="0"/>
              <c:delete val="1"/>
              <c:extLst>
                <c:ext xmlns:c15="http://schemas.microsoft.com/office/drawing/2012/chart" uri="{CE6537A1-D6FC-4f65-9D91-7224C49458BB}"/>
                <c:ext xmlns:c16="http://schemas.microsoft.com/office/drawing/2014/chart" uri="{C3380CC4-5D6E-409C-BE32-E72D297353CC}">
                  <c16:uniqueId val="{00000009-61E2-CC43-9470-6D0A097CD91F}"/>
                </c:ext>
              </c:extLst>
            </c:dLbl>
            <c:spPr>
              <a:noFill/>
              <a:ln>
                <a:noFill/>
              </a:ln>
              <a:effectLst/>
            </c:spPr>
            <c:dLblPos val="t"/>
            <c:showLegendKey val="0"/>
            <c:showVal val="0"/>
            <c:showCatName val="1"/>
            <c:showSerName val="0"/>
            <c:showPercent val="0"/>
            <c:showBubbleSize val="0"/>
            <c:showLeaderLines val="0"/>
            <c:extLst>
              <c:ext xmlns:c15="http://schemas.microsoft.com/office/drawing/2012/chart" uri="{CE6537A1-D6FC-4f65-9D91-7224C49458BB}">
                <c15:showLeaderLines val="1"/>
              </c:ext>
            </c:extLst>
          </c:dLbls>
          <c:cat>
            <c:numRef>
              <c:f>'Waterfal Chart'!$K$2:$K$6</c:f>
              <c:numCache>
                <c:formatCode>General</c:formatCode>
                <c:ptCount val="5"/>
                <c:pt idx="1">
                  <c:v>12.3</c:v>
                </c:pt>
                <c:pt idx="2">
                  <c:v>-24.6</c:v>
                </c:pt>
                <c:pt idx="3">
                  <c:v>-1.8</c:v>
                </c:pt>
              </c:numCache>
            </c:numRef>
          </c:cat>
          <c:val>
            <c:numRef>
              <c:f>'Waterfal Chart'!$I$2:$I$6</c:f>
              <c:numCache>
                <c:formatCode>General</c:formatCode>
                <c:ptCount val="5"/>
                <c:pt idx="0">
                  <c:v>0</c:v>
                </c:pt>
                <c:pt idx="1">
                  <c:v>#N/A</c:v>
                </c:pt>
                <c:pt idx="2">
                  <c:v>#N/A</c:v>
                </c:pt>
                <c:pt idx="3">
                  <c:v>#N/A</c:v>
                </c:pt>
              </c:numCache>
            </c:numRef>
          </c:val>
          <c:smooth val="0"/>
          <c:extLst>
            <c:ext xmlns:c16="http://schemas.microsoft.com/office/drawing/2014/chart" uri="{C3380CC4-5D6E-409C-BE32-E72D297353CC}">
              <c16:uniqueId val="{0000000A-61E2-CC43-9470-6D0A097CD91F}"/>
            </c:ext>
          </c:extLst>
        </c:ser>
        <c:dLbls>
          <c:showLegendKey val="0"/>
          <c:showVal val="0"/>
          <c:showCatName val="0"/>
          <c:showSerName val="0"/>
          <c:showPercent val="0"/>
          <c:showBubbleSize val="0"/>
        </c:dLbls>
        <c:marker val="1"/>
        <c:smooth val="0"/>
        <c:axId val="544425472"/>
        <c:axId val="544423936"/>
      </c:lineChart>
      <c:scatterChart>
        <c:scatterStyle val="lineMarker"/>
        <c:varyColors val="0"/>
        <c:ser>
          <c:idx val="3"/>
          <c:order val="3"/>
          <c:tx>
            <c:strRef>
              <c:f>'Waterfal Chart'!$G$1</c:f>
              <c:strCache>
                <c:ptCount val="1"/>
                <c:pt idx="0">
                  <c:v>Line Y</c:v>
                </c:pt>
              </c:strCache>
            </c:strRef>
          </c:tx>
          <c:spPr>
            <a:ln w="19050">
              <a:noFill/>
            </a:ln>
          </c:spPr>
          <c:marker>
            <c:symbol val="none"/>
          </c:marker>
          <c:errBars>
            <c:errDir val="x"/>
            <c:errBarType val="both"/>
            <c:errValType val="fixedVal"/>
            <c:noEndCap val="1"/>
            <c:val val="0.83333333333333337"/>
          </c:errBars>
          <c:xVal>
            <c:numRef>
              <c:f>'Waterfal Chart'!$C$2:$C$6</c:f>
              <c:numCache>
                <c:formatCode>General</c:formatCode>
                <c:ptCount val="5"/>
                <c:pt idx="0">
                  <c:v>1.5</c:v>
                </c:pt>
                <c:pt idx="1">
                  <c:v>2.5</c:v>
                </c:pt>
                <c:pt idx="2">
                  <c:v>3.5</c:v>
                </c:pt>
                <c:pt idx="3">
                  <c:v>4.5</c:v>
                </c:pt>
              </c:numCache>
            </c:numRef>
          </c:xVal>
          <c:yVal>
            <c:numRef>
              <c:f>'Waterfal Chart'!$G$2:$G$6</c:f>
              <c:numCache>
                <c:formatCode>General</c:formatCode>
                <c:ptCount val="5"/>
                <c:pt idx="0">
                  <c:v>22.5</c:v>
                </c:pt>
                <c:pt idx="1">
                  <c:v>34.799999999999997</c:v>
                </c:pt>
                <c:pt idx="2">
                  <c:v>10.199999999999996</c:v>
                </c:pt>
                <c:pt idx="3">
                  <c:v>8.399999999999995</c:v>
                </c:pt>
              </c:numCache>
            </c:numRef>
          </c:yVal>
          <c:smooth val="0"/>
          <c:extLst>
            <c:ext xmlns:c16="http://schemas.microsoft.com/office/drawing/2014/chart" uri="{C3380CC4-5D6E-409C-BE32-E72D297353CC}">
              <c16:uniqueId val="{0000000B-61E2-CC43-9470-6D0A097CD91F}"/>
            </c:ext>
          </c:extLst>
        </c:ser>
        <c:ser>
          <c:idx val="6"/>
          <c:order val="6"/>
          <c:tx>
            <c:strRef>
              <c:f>'Waterfal Chart'!$J$1</c:f>
              <c:strCache>
                <c:ptCount val="1"/>
                <c:pt idx="0">
                  <c:v>Below X</c:v>
                </c:pt>
              </c:strCache>
            </c:strRef>
          </c:tx>
          <c:spPr>
            <a:ln w="19050">
              <a:noFill/>
            </a:ln>
          </c:spPr>
          <c:marker>
            <c:symbol val="none"/>
          </c:marker>
          <c:dLbls>
            <c:dLbl>
              <c:idx val="0"/>
              <c:delete val="1"/>
              <c:extLst>
                <c:ext xmlns:c15="http://schemas.microsoft.com/office/drawing/2012/chart" uri="{CE6537A1-D6FC-4f65-9D91-7224C49458BB}"/>
                <c:ext xmlns:c16="http://schemas.microsoft.com/office/drawing/2014/chart" uri="{C3380CC4-5D6E-409C-BE32-E72D297353CC}">
                  <c16:uniqueId val="{0000000C-61E2-CC43-9470-6D0A097CD91F}"/>
                </c:ext>
              </c:extLst>
            </c:dLbl>
            <c:spPr>
              <a:noFill/>
              <a:ln>
                <a:noFill/>
              </a:ln>
              <a:effectLst/>
            </c:spPr>
            <c:txPr>
              <a:bodyPr wrap="square" lIns="38100" tIns="19050" rIns="38100" bIns="19050" anchor="ctr">
                <a:spAutoFit/>
              </a:bodyPr>
              <a:lstStyle/>
              <a:p>
                <a:pPr>
                  <a:defRPr sz="1000" b="1">
                    <a:latin typeface="+mn-lt"/>
                  </a:defRPr>
                </a:pPr>
                <a:endParaRPr lang="en-VN"/>
              </a:p>
            </c:txPr>
            <c:dLblPos val="b"/>
            <c:showLegendKey val="0"/>
            <c:showVal val="0"/>
            <c:showCatName val="1"/>
            <c:showSerName val="0"/>
            <c:showPercent val="0"/>
            <c:showBubbleSize val="0"/>
            <c:showLeaderLines val="0"/>
            <c:extLst>
              <c:ext xmlns:c15="http://schemas.microsoft.com/office/drawing/2012/chart" uri="{CE6537A1-D6FC-4f65-9D91-7224C49458BB}">
                <c15:showLeaderLines val="1"/>
              </c:ext>
            </c:extLst>
          </c:dLbls>
          <c:xVal>
            <c:strRef>
              <c:f>'Waterfal Chart'!$A$2:$A$6</c:f>
              <c:strCache>
                <c:ptCount val="5"/>
                <c:pt idx="0">
                  <c:v>The beginning of period</c:v>
                </c:pt>
                <c:pt idx="1">
                  <c:v>CFO</c:v>
                </c:pt>
                <c:pt idx="2">
                  <c:v>CFI</c:v>
                </c:pt>
                <c:pt idx="3">
                  <c:v>CFO</c:v>
                </c:pt>
                <c:pt idx="4">
                  <c:v>Ending Inventory</c:v>
                </c:pt>
              </c:strCache>
            </c:strRef>
          </c:xVal>
          <c:yVal>
            <c:numRef>
              <c:f>'Waterfal Chart'!$J$2:$J$6</c:f>
              <c:numCache>
                <c:formatCode>General</c:formatCode>
                <c:ptCount val="5"/>
                <c:pt idx="0">
                  <c:v>1</c:v>
                </c:pt>
                <c:pt idx="1">
                  <c:v>22.5</c:v>
                </c:pt>
                <c:pt idx="2">
                  <c:v>10.199999999999996</c:v>
                </c:pt>
                <c:pt idx="3">
                  <c:v>8.399999999999995</c:v>
                </c:pt>
              </c:numCache>
            </c:numRef>
          </c:yVal>
          <c:smooth val="0"/>
          <c:extLst>
            <c:ext xmlns:c16="http://schemas.microsoft.com/office/drawing/2014/chart" uri="{C3380CC4-5D6E-409C-BE32-E72D297353CC}">
              <c16:uniqueId val="{0000000D-61E2-CC43-9470-6D0A097CD91F}"/>
            </c:ext>
          </c:extLst>
        </c:ser>
        <c:dLbls>
          <c:showLegendKey val="0"/>
          <c:showVal val="0"/>
          <c:showCatName val="0"/>
          <c:showSerName val="0"/>
          <c:showPercent val="0"/>
          <c:showBubbleSize val="0"/>
        </c:dLbls>
        <c:axId val="542286208"/>
        <c:axId val="542288128"/>
      </c:scatterChart>
      <c:catAx>
        <c:axId val="542286208"/>
        <c:scaling>
          <c:orientation val="minMax"/>
        </c:scaling>
        <c:delete val="0"/>
        <c:axPos val="b"/>
        <c:numFmt formatCode="General" sourceLinked="1"/>
        <c:majorTickMark val="out"/>
        <c:minorTickMark val="none"/>
        <c:tickLblPos val="none"/>
        <c:spPr>
          <a:ln>
            <a:solidFill>
              <a:schemeClr val="bg1">
                <a:lumMod val="75000"/>
              </a:schemeClr>
            </a:solidFill>
          </a:ln>
        </c:spPr>
        <c:txPr>
          <a:bodyPr rot="0" vert="horz"/>
          <a:lstStyle/>
          <a:p>
            <a:pPr>
              <a:defRPr>
                <a:solidFill>
                  <a:schemeClr val="bg1">
                    <a:lumMod val="75000"/>
                  </a:schemeClr>
                </a:solidFill>
              </a:defRPr>
            </a:pPr>
            <a:endParaRPr lang="en-VN"/>
          </a:p>
        </c:txPr>
        <c:crossAx val="542288128"/>
        <c:crosses val="autoZero"/>
        <c:auto val="0"/>
        <c:lblAlgn val="ctr"/>
        <c:lblOffset val="100"/>
        <c:tickLblSkip val="1"/>
        <c:noMultiLvlLbl val="0"/>
      </c:catAx>
      <c:valAx>
        <c:axId val="542288128"/>
        <c:scaling>
          <c:orientation val="minMax"/>
        </c:scaling>
        <c:delete val="0"/>
        <c:axPos val="l"/>
        <c:title>
          <c:tx>
            <c:rich>
              <a:bodyPr/>
              <a:lstStyle/>
              <a:p>
                <a:pPr>
                  <a:defRPr/>
                </a:pPr>
                <a:r>
                  <a:rPr lang="en-US" b="0">
                    <a:solidFill>
                      <a:schemeClr val="bg1">
                        <a:lumMod val="75000"/>
                      </a:schemeClr>
                    </a:solidFill>
                  </a:rPr>
                  <a:t>TRILLION VNĐ</a:t>
                </a:r>
              </a:p>
            </c:rich>
          </c:tx>
          <c:layout>
            <c:manualLayout>
              <c:xMode val="edge"/>
              <c:yMode val="edge"/>
              <c:x val="1.5593067890339103E-2"/>
              <c:y val="6.8088251544507275E-2"/>
            </c:manualLayout>
          </c:layout>
          <c:overlay val="0"/>
        </c:title>
        <c:numFmt formatCode="General;\-General;;" sourceLinked="1"/>
        <c:majorTickMark val="in"/>
        <c:minorTickMark val="none"/>
        <c:tickLblPos val="nextTo"/>
        <c:spPr>
          <a:noFill/>
          <a:ln>
            <a:solidFill>
              <a:schemeClr val="bg1">
                <a:lumMod val="75000"/>
              </a:schemeClr>
            </a:solidFill>
          </a:ln>
        </c:spPr>
        <c:txPr>
          <a:bodyPr/>
          <a:lstStyle/>
          <a:p>
            <a:pPr>
              <a:defRPr sz="1000">
                <a:solidFill>
                  <a:schemeClr val="bg1">
                    <a:lumMod val="75000"/>
                  </a:schemeClr>
                </a:solidFill>
              </a:defRPr>
            </a:pPr>
            <a:endParaRPr lang="en-VN"/>
          </a:p>
        </c:txPr>
        <c:crossAx val="542286208"/>
        <c:crosses val="autoZero"/>
        <c:crossBetween val="between"/>
        <c:majorUnit val="10"/>
      </c:valAx>
      <c:valAx>
        <c:axId val="544423936"/>
        <c:scaling>
          <c:orientation val="minMax"/>
        </c:scaling>
        <c:delete val="1"/>
        <c:axPos val="r"/>
        <c:numFmt formatCode="General" sourceLinked="1"/>
        <c:majorTickMark val="out"/>
        <c:minorTickMark val="none"/>
        <c:tickLblPos val="nextTo"/>
        <c:crossAx val="544425472"/>
        <c:crosses val="max"/>
        <c:crossBetween val="between"/>
      </c:valAx>
      <c:catAx>
        <c:axId val="544425472"/>
        <c:scaling>
          <c:orientation val="minMax"/>
        </c:scaling>
        <c:delete val="1"/>
        <c:axPos val="b"/>
        <c:numFmt formatCode="General" sourceLinked="1"/>
        <c:majorTickMark val="out"/>
        <c:minorTickMark val="none"/>
        <c:tickLblPos val="nextTo"/>
        <c:crossAx val="544423936"/>
        <c:crosses val="autoZero"/>
        <c:auto val="1"/>
        <c:lblAlgn val="ctr"/>
        <c:lblOffset val="100"/>
        <c:noMultiLvlLbl val="0"/>
      </c:catAx>
      <c:spPr>
        <a:noFill/>
        <a:ln>
          <a:noFill/>
        </a:ln>
        <a:effectLst/>
        <a:extLst>
          <a:ext uri="{909E8E84-426E-40DD-AFC4-6F175D3DCCD1}">
            <a14:hiddenFill xmlns:a14="http://schemas.microsoft.com/office/drawing/2010/main">
              <a:solidFill>
                <a:sysClr val="window" lastClr="FFFFFF"/>
              </a:solidFill>
            </a14:hiddenFill>
          </a:ext>
          <a:ext uri="{91240B29-F687-4F45-9708-019B960494DF}">
            <a14:hiddenLine xmlns:a14="http://schemas.microsoft.com/office/drawing/2010/main">
              <a:noFill/>
            </a14:hiddenLine>
          </a:ext>
        </a:ex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ysClr val="window" lastClr="FFFFFF"/>
    </a:solidFill>
    <a:ln w="6350" cap="flat" cmpd="sng" algn="ctr">
      <a:noFill/>
      <a:prstDash val="solid"/>
      <a:round/>
    </a:ln>
    <a:effectLst/>
    <a:extLst>
      <a:ext uri="{91240B29-F687-4F45-9708-019B960494DF}">
        <a14:hiddenLine xmlns:a14="http://schemas.microsoft.com/office/drawing/2010/main" w="6350" cap="flat" cmpd="sng" algn="ctr">
          <a:solidFill>
            <a:sysClr val="windowText" lastClr="000000">
              <a:tint val="75000"/>
            </a:sysClr>
          </a:solidFill>
          <a:prstDash val="solid"/>
          <a:round/>
        </a14:hiddenLine>
      </a:ext>
    </a:extLst>
  </c:spPr>
  <c:printSettings>
    <c:headerFooter/>
    <c:pageMargins b="0.75" l="0.7" r="0.7" t="0.75" header="0.3" footer="0.3"/>
    <c:pageSetup/>
  </c:printSettings>
</c:chartSpace>
</file>

<file path=xl/charts/chart7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sz="1400" b="0"/>
              <a:t>Cash flow</a:t>
            </a:r>
            <a:r>
              <a:rPr lang="en-US" sz="1400" b="0" baseline="0"/>
              <a:t> at the beginning and the end of each year </a:t>
            </a:r>
            <a:endParaRPr lang="en-US" sz="1400" b="0"/>
          </a:p>
        </c:rich>
      </c:tx>
      <c:layout>
        <c:manualLayout>
          <c:xMode val="edge"/>
          <c:yMode val="edge"/>
          <c:x val="3.5360772522790802E-2"/>
          <c:y val="5.2666182353493671E-2"/>
        </c:manualLayout>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VN"/>
        </a:p>
      </c:txPr>
    </c:title>
    <c:autoTitleDeleted val="0"/>
    <c:plotArea>
      <c:layout>
        <c:manualLayout>
          <c:layoutTarget val="inner"/>
          <c:xMode val="edge"/>
          <c:yMode val="edge"/>
          <c:x val="0.11589235211894258"/>
          <c:y val="0.16832391841003724"/>
          <c:w val="0.83681098701086076"/>
          <c:h val="0.62678857223441065"/>
        </c:manualLayout>
      </c:layout>
      <c:barChart>
        <c:barDir val="col"/>
        <c:grouping val="clustered"/>
        <c:varyColors val="0"/>
        <c:ser>
          <c:idx val="2"/>
          <c:order val="0"/>
          <c:tx>
            <c:strRef>
              <c:f>'Cash Flow Statement'!$U$20</c:f>
              <c:strCache>
                <c:ptCount val="1"/>
                <c:pt idx="0">
                  <c:v>The beginning of period</c:v>
                </c:pt>
              </c:strCache>
            </c:strRef>
          </c:tx>
          <c:spPr>
            <a:solidFill>
              <a:schemeClr val="bg1">
                <a:lumMod val="75000"/>
              </a:schemeClr>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tx1"/>
                    </a:solidFill>
                    <a:latin typeface="+mn-lt"/>
                    <a:ea typeface="+mn-ea"/>
                    <a:cs typeface="+mn-cs"/>
                  </a:defRPr>
                </a:pPr>
                <a:endParaRPr lang="en-VN"/>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'Cash Flow Statement'!$T$30:$T$32</c:f>
              <c:numCache>
                <c:formatCode>General</c:formatCode>
                <c:ptCount val="3"/>
                <c:pt idx="0">
                  <c:v>2020</c:v>
                </c:pt>
                <c:pt idx="1">
                  <c:v>2021</c:v>
                </c:pt>
                <c:pt idx="2">
                  <c:v>2022</c:v>
                </c:pt>
              </c:numCache>
            </c:numRef>
          </c:cat>
          <c:val>
            <c:numRef>
              <c:f>'Cash Flow Statement'!$U$21:$U$23</c:f>
              <c:numCache>
                <c:formatCode>General</c:formatCode>
                <c:ptCount val="3"/>
                <c:pt idx="0">
                  <c:v>4.5</c:v>
                </c:pt>
                <c:pt idx="1">
                  <c:v>13.7</c:v>
                </c:pt>
                <c:pt idx="2">
                  <c:v>22.5</c:v>
                </c:pt>
              </c:numCache>
            </c:numRef>
          </c:val>
          <c:extLst>
            <c:ext xmlns:c16="http://schemas.microsoft.com/office/drawing/2014/chart" uri="{C3380CC4-5D6E-409C-BE32-E72D297353CC}">
              <c16:uniqueId val="{00000005-B481-674B-9456-84CF3F37EF3B}"/>
            </c:ext>
          </c:extLst>
        </c:ser>
        <c:ser>
          <c:idx val="3"/>
          <c:order val="1"/>
          <c:tx>
            <c:strRef>
              <c:f>'Cash Flow Statement'!$V$20</c:f>
              <c:strCache>
                <c:ptCount val="1"/>
                <c:pt idx="0">
                  <c:v>The end of period</c:v>
                </c:pt>
              </c:strCache>
            </c:strRef>
          </c:tx>
          <c:spPr>
            <a:solidFill>
              <a:schemeClr val="bg1">
                <a:lumMod val="50000"/>
              </a:schemeClr>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tx1">
                        <a:lumMod val="75000"/>
                        <a:lumOff val="25000"/>
                      </a:schemeClr>
                    </a:solidFill>
                    <a:latin typeface="+mn-lt"/>
                    <a:ea typeface="+mn-ea"/>
                    <a:cs typeface="+mn-cs"/>
                  </a:defRPr>
                </a:pPr>
                <a:endParaRPr lang="en-VN"/>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'Cash Flow Statement'!$T$30:$T$32</c:f>
              <c:numCache>
                <c:formatCode>General</c:formatCode>
                <c:ptCount val="3"/>
                <c:pt idx="0">
                  <c:v>2020</c:v>
                </c:pt>
                <c:pt idx="1">
                  <c:v>2021</c:v>
                </c:pt>
                <c:pt idx="2">
                  <c:v>2022</c:v>
                </c:pt>
              </c:numCache>
            </c:numRef>
          </c:cat>
          <c:val>
            <c:numRef>
              <c:f>'Cash Flow Statement'!$V$21:$V$23</c:f>
              <c:numCache>
                <c:formatCode>General</c:formatCode>
                <c:ptCount val="3"/>
                <c:pt idx="0">
                  <c:v>13.7</c:v>
                </c:pt>
                <c:pt idx="1">
                  <c:v>22.5</c:v>
                </c:pt>
                <c:pt idx="2">
                  <c:v>8.3000000000000007</c:v>
                </c:pt>
              </c:numCache>
            </c:numRef>
          </c:val>
          <c:extLst>
            <c:ext xmlns:c16="http://schemas.microsoft.com/office/drawing/2014/chart" uri="{C3380CC4-5D6E-409C-BE32-E72D297353CC}">
              <c16:uniqueId val="{00000006-B481-674B-9456-84CF3F37EF3B}"/>
            </c:ext>
          </c:extLst>
        </c:ser>
        <c:dLbls>
          <c:showLegendKey val="0"/>
          <c:showVal val="0"/>
          <c:showCatName val="0"/>
          <c:showSerName val="0"/>
          <c:showPercent val="0"/>
          <c:showBubbleSize val="0"/>
        </c:dLbls>
        <c:gapWidth val="75"/>
        <c:overlap val="-3"/>
        <c:axId val="1968229935"/>
        <c:axId val="258119872"/>
      </c:barChart>
      <c:barChart>
        <c:barDir val="col"/>
        <c:grouping val="clustered"/>
        <c:varyColors val="0"/>
        <c:ser>
          <c:idx val="0"/>
          <c:order val="2"/>
          <c:tx>
            <c:strRef>
              <c:f>'Cash Flow Statement'!$U$29</c:f>
              <c:strCache>
                <c:ptCount val="1"/>
                <c:pt idx="0">
                  <c:v>Starting Color</c:v>
                </c:pt>
              </c:strCache>
            </c:strRef>
          </c:tx>
          <c:spPr>
            <a:solidFill>
              <a:schemeClr val="accent1">
                <a:lumMod val="20000"/>
                <a:lumOff val="80000"/>
              </a:schemeClr>
            </a:solidFill>
            <a:ln>
              <a:noFill/>
            </a:ln>
            <a:effectLst/>
          </c:spPr>
          <c:invertIfNegative val="0"/>
          <c:cat>
            <c:numRef>
              <c:f>'Cash Flow Statement'!$T$30:$T$32</c:f>
              <c:numCache>
                <c:formatCode>General</c:formatCode>
                <c:ptCount val="3"/>
                <c:pt idx="0">
                  <c:v>2020</c:v>
                </c:pt>
                <c:pt idx="1">
                  <c:v>2021</c:v>
                </c:pt>
                <c:pt idx="2">
                  <c:v>2022</c:v>
                </c:pt>
              </c:numCache>
            </c:numRef>
          </c:cat>
          <c:val>
            <c:numRef>
              <c:f>'Cash Flow Statement'!$U$30:$U$32</c:f>
              <c:numCache>
                <c:formatCode>_(* #,##0.0_);_(* \(#,##0.0\);_(* "-"??_);_(@_)</c:formatCode>
                <c:ptCount val="3"/>
                <c:pt idx="0">
                  <c:v>0</c:v>
                </c:pt>
                <c:pt idx="1">
                  <c:v>0</c:v>
                </c:pt>
                <c:pt idx="2">
                  <c:v>22.5</c:v>
                </c:pt>
              </c:numCache>
            </c:numRef>
          </c:val>
          <c:extLst>
            <c:ext xmlns:c16="http://schemas.microsoft.com/office/drawing/2014/chart" uri="{C3380CC4-5D6E-409C-BE32-E72D297353CC}">
              <c16:uniqueId val="{00000003-B481-674B-9456-84CF3F37EF3B}"/>
            </c:ext>
          </c:extLst>
        </c:ser>
        <c:ser>
          <c:idx val="1"/>
          <c:order val="3"/>
          <c:tx>
            <c:strRef>
              <c:f>'Cash Flow Statement'!$V$29</c:f>
              <c:strCache>
                <c:ptCount val="1"/>
                <c:pt idx="0">
                  <c:v>Ending Color</c:v>
                </c:pt>
              </c:strCache>
            </c:strRef>
          </c:tx>
          <c:spPr>
            <a:solidFill>
              <a:schemeClr val="accent1">
                <a:lumMod val="75000"/>
              </a:schemeClr>
            </a:solidFill>
            <a:ln>
              <a:noFill/>
            </a:ln>
            <a:effectLst/>
          </c:spPr>
          <c:invertIfNegative val="0"/>
          <c:cat>
            <c:numRef>
              <c:f>'Cash Flow Statement'!$T$30:$T$32</c:f>
              <c:numCache>
                <c:formatCode>General</c:formatCode>
                <c:ptCount val="3"/>
                <c:pt idx="0">
                  <c:v>2020</c:v>
                </c:pt>
                <c:pt idx="1">
                  <c:v>2021</c:v>
                </c:pt>
                <c:pt idx="2">
                  <c:v>2022</c:v>
                </c:pt>
              </c:numCache>
            </c:numRef>
          </c:cat>
          <c:val>
            <c:numRef>
              <c:f>'Cash Flow Statement'!$V$30:$V$32</c:f>
              <c:numCache>
                <c:formatCode>_(* #,##0.0_);_(* \(#,##0.0\);_(* "-"??_);_(@_)</c:formatCode>
                <c:ptCount val="3"/>
                <c:pt idx="0">
                  <c:v>0</c:v>
                </c:pt>
                <c:pt idx="1">
                  <c:v>0</c:v>
                </c:pt>
                <c:pt idx="2">
                  <c:v>8.3000000000000007</c:v>
                </c:pt>
              </c:numCache>
            </c:numRef>
          </c:val>
          <c:extLst>
            <c:ext xmlns:c16="http://schemas.microsoft.com/office/drawing/2014/chart" uri="{C3380CC4-5D6E-409C-BE32-E72D297353CC}">
              <c16:uniqueId val="{00000004-B481-674B-9456-84CF3F37EF3B}"/>
            </c:ext>
          </c:extLst>
        </c:ser>
        <c:dLbls>
          <c:showLegendKey val="0"/>
          <c:showVal val="0"/>
          <c:showCatName val="0"/>
          <c:showSerName val="0"/>
          <c:showPercent val="0"/>
          <c:showBubbleSize val="0"/>
        </c:dLbls>
        <c:gapWidth val="75"/>
        <c:overlap val="-3"/>
        <c:axId val="257755728"/>
        <c:axId val="257752752"/>
      </c:barChart>
      <c:catAx>
        <c:axId val="1968229935"/>
        <c:scaling>
          <c:orientation val="minMax"/>
        </c:scaling>
        <c:delete val="1"/>
        <c:axPos val="b"/>
        <c:numFmt formatCode="General" sourceLinked="1"/>
        <c:majorTickMark val="none"/>
        <c:minorTickMark val="none"/>
        <c:tickLblPos val="nextTo"/>
        <c:crossAx val="258119872"/>
        <c:crosses val="autoZero"/>
        <c:auto val="1"/>
        <c:lblAlgn val="ctr"/>
        <c:lblOffset val="100"/>
        <c:tickMarkSkip val="1"/>
        <c:noMultiLvlLbl val="0"/>
      </c:catAx>
      <c:valAx>
        <c:axId val="258119872"/>
        <c:scaling>
          <c:orientation val="minMax"/>
        </c:scaling>
        <c:delete val="0"/>
        <c:axPos val="l"/>
        <c:title>
          <c:tx>
            <c:rich>
              <a:bodyPr rot="-5400000" spcFirstLastPara="1" vertOverflow="ellipsis" vert="horz" wrap="square" anchor="ctr" anchorCtr="1"/>
              <a:lstStyle/>
              <a:p>
                <a:pPr>
                  <a:defRPr sz="1000" b="0" i="0" u="none" strike="noStrike" kern="1200" baseline="0">
                    <a:solidFill>
                      <a:schemeClr val="bg1">
                        <a:lumMod val="75000"/>
                      </a:schemeClr>
                    </a:solidFill>
                    <a:latin typeface="+mn-lt"/>
                    <a:ea typeface="+mn-ea"/>
                    <a:cs typeface="+mn-cs"/>
                  </a:defRPr>
                </a:pPr>
                <a:r>
                  <a:rPr lang="en-US">
                    <a:solidFill>
                      <a:schemeClr val="bg1">
                        <a:lumMod val="75000"/>
                      </a:schemeClr>
                    </a:solidFill>
                  </a:rPr>
                  <a:t>TRILLION VNĐ</a:t>
                </a:r>
              </a:p>
            </c:rich>
          </c:tx>
          <c:layout>
            <c:manualLayout>
              <c:xMode val="edge"/>
              <c:yMode val="edge"/>
              <c:x val="3.3870911252258509E-2"/>
              <c:y val="0.146989192839797"/>
            </c:manualLayout>
          </c:layout>
          <c:overlay val="0"/>
          <c:spPr>
            <a:noFill/>
            <a:ln>
              <a:noFill/>
            </a:ln>
            <a:effectLst/>
          </c:spPr>
          <c:txPr>
            <a:bodyPr rot="-5400000" spcFirstLastPara="1" vertOverflow="ellipsis" vert="horz" wrap="square" anchor="ctr" anchorCtr="1"/>
            <a:lstStyle/>
            <a:p>
              <a:pPr>
                <a:defRPr sz="1000" b="0" i="0" u="none" strike="noStrike" kern="1200" baseline="0">
                  <a:solidFill>
                    <a:schemeClr val="bg1">
                      <a:lumMod val="75000"/>
                    </a:schemeClr>
                  </a:solidFill>
                  <a:latin typeface="+mn-lt"/>
                  <a:ea typeface="+mn-ea"/>
                  <a:cs typeface="+mn-cs"/>
                </a:defRPr>
              </a:pPr>
              <a:endParaRPr lang="en-VN"/>
            </a:p>
          </c:txPr>
        </c:title>
        <c:numFmt formatCode="General" sourceLinked="1"/>
        <c:majorTickMark val="out"/>
        <c:minorTickMark val="none"/>
        <c:tickLblPos val="nextTo"/>
        <c:spPr>
          <a:noFill/>
          <a:ln>
            <a:solidFill>
              <a:schemeClr val="tx1">
                <a:lumMod val="15000"/>
                <a:lumOff val="85000"/>
              </a:schemeClr>
            </a:solidFill>
          </a:ln>
          <a:effectLst/>
        </c:spPr>
        <c:txPr>
          <a:bodyPr rot="-60000000" spcFirstLastPara="1" vertOverflow="ellipsis" vert="horz" wrap="square" anchor="ctr" anchorCtr="1"/>
          <a:lstStyle/>
          <a:p>
            <a:pPr>
              <a:defRPr sz="1000" b="0" i="0" u="none" strike="noStrike" kern="1200" baseline="0">
                <a:solidFill>
                  <a:schemeClr val="bg1">
                    <a:lumMod val="75000"/>
                  </a:schemeClr>
                </a:solidFill>
                <a:latin typeface="+mn-lt"/>
                <a:ea typeface="+mn-ea"/>
                <a:cs typeface="+mn-cs"/>
              </a:defRPr>
            </a:pPr>
            <a:endParaRPr lang="en-VN"/>
          </a:p>
        </c:txPr>
        <c:crossAx val="1968229935"/>
        <c:crosses val="autoZero"/>
        <c:crossBetween val="between"/>
        <c:majorUnit val="10"/>
      </c:valAx>
      <c:valAx>
        <c:axId val="257752752"/>
        <c:scaling>
          <c:orientation val="minMax"/>
          <c:max val="30"/>
        </c:scaling>
        <c:delete val="1"/>
        <c:axPos val="r"/>
        <c:numFmt formatCode="_(* #,##0.0_);_(* \(#,##0.0\);_(* &quot;-&quot;??_);_(@_)" sourceLinked="1"/>
        <c:majorTickMark val="out"/>
        <c:minorTickMark val="none"/>
        <c:tickLblPos val="nextTo"/>
        <c:crossAx val="257755728"/>
        <c:crosses val="max"/>
        <c:crossBetween val="between"/>
      </c:valAx>
      <c:catAx>
        <c:axId val="257755728"/>
        <c:scaling>
          <c:orientation val="minMax"/>
        </c:scaling>
        <c:delete val="1"/>
        <c:axPos val="b"/>
        <c:numFmt formatCode="General" sourceLinked="1"/>
        <c:majorTickMark val="out"/>
        <c:minorTickMark val="none"/>
        <c:tickLblPos val="nextTo"/>
        <c:crossAx val="257752752"/>
        <c:crosses val="autoZero"/>
        <c:auto val="1"/>
        <c:lblAlgn val="ctr"/>
        <c:lblOffset val="100"/>
        <c:noMultiLvlLbl val="0"/>
      </c:cat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noFill/>
      <a:round/>
    </a:ln>
    <a:effectLst/>
  </c:spPr>
  <c:txPr>
    <a:bodyPr/>
    <a:lstStyle/>
    <a:p>
      <a:pPr>
        <a:defRPr/>
      </a:pPr>
      <a:endParaRPr lang="en-VN"/>
    </a:p>
  </c:txPr>
  <c:printSettings>
    <c:headerFooter/>
    <c:pageMargins b="0.75" l="0.7" r="0.7" t="0.75" header="0.3" footer="0.3"/>
    <c:pageSetup/>
  </c:printSettings>
</c:chartSpace>
</file>

<file path=xl/charts/chart7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5.0102008873578628E-3"/>
          <c:y val="4.6304978907857576E-3"/>
          <c:w val="0.9948320413436692"/>
          <c:h val="0.99537037037037035"/>
        </c:manualLayout>
      </c:layout>
      <c:scatterChart>
        <c:scatterStyle val="lineMarker"/>
        <c:varyColors val="0"/>
        <c:ser>
          <c:idx val="0"/>
          <c:order val="0"/>
          <c:spPr>
            <a:ln w="19050" cap="rnd">
              <a:solidFill>
                <a:schemeClr val="accent1">
                  <a:lumMod val="75000"/>
                </a:schemeClr>
              </a:solidFill>
              <a:round/>
            </a:ln>
            <a:effectLst/>
          </c:spPr>
          <c:marker>
            <c:symbol val="none"/>
          </c:marker>
          <c:xVal>
            <c:numRef>
              <c:f>'Cash Flow Statement'!$T$36:$T$36</c:f>
              <c:numCache>
                <c:formatCode>General</c:formatCode>
                <c:ptCount val="1"/>
                <c:pt idx="0">
                  <c:v>2.5</c:v>
                </c:pt>
              </c:numCache>
            </c:numRef>
          </c:xVal>
          <c:yVal>
            <c:numRef>
              <c:f>'Cash Flow Statement'!$U$36:$U$36</c:f>
              <c:numCache>
                <c:formatCode>General</c:formatCode>
                <c:ptCount val="1"/>
                <c:pt idx="0">
                  <c:v>1</c:v>
                </c:pt>
              </c:numCache>
            </c:numRef>
          </c:yVal>
          <c:smooth val="0"/>
          <c:extLst>
            <c:ext xmlns:c16="http://schemas.microsoft.com/office/drawing/2014/chart" uri="{C3380CC4-5D6E-409C-BE32-E72D297353CC}">
              <c16:uniqueId val="{00000000-B1C3-BE44-8869-83A12D6CD0F6}"/>
            </c:ext>
          </c:extLst>
        </c:ser>
        <c:dLbls>
          <c:showLegendKey val="0"/>
          <c:showVal val="0"/>
          <c:showCatName val="0"/>
          <c:showSerName val="0"/>
          <c:showPercent val="0"/>
          <c:showBubbleSize val="0"/>
        </c:dLbls>
        <c:axId val="480138752"/>
        <c:axId val="480140288"/>
      </c:scatterChart>
      <c:valAx>
        <c:axId val="480138752"/>
        <c:scaling>
          <c:orientation val="minMax"/>
          <c:max val="4"/>
          <c:min val="0"/>
        </c:scaling>
        <c:delete val="1"/>
        <c:axPos val="b"/>
        <c:numFmt formatCode="General" sourceLinked="1"/>
        <c:majorTickMark val="out"/>
        <c:minorTickMark val="none"/>
        <c:tickLblPos val="nextTo"/>
        <c:crossAx val="480140288"/>
        <c:crosses val="autoZero"/>
        <c:crossBetween val="midCat"/>
      </c:valAx>
      <c:valAx>
        <c:axId val="480140288"/>
        <c:scaling>
          <c:orientation val="minMax"/>
          <c:max val="1"/>
          <c:min val="0"/>
        </c:scaling>
        <c:delete val="1"/>
        <c:axPos val="l"/>
        <c:numFmt formatCode="General" sourceLinked="1"/>
        <c:majorTickMark val="out"/>
        <c:minorTickMark val="none"/>
        <c:tickLblPos val="nextTo"/>
        <c:crossAx val="480138752"/>
        <c:crosses val="autoZero"/>
        <c:crossBetween val="midCat"/>
      </c:valAx>
      <c:spPr>
        <a:noFill/>
        <a:ln w="25400">
          <a:noFill/>
        </a:ln>
        <a:effectLst/>
      </c:spPr>
    </c:plotArea>
    <c:plotVisOnly val="1"/>
    <c:dispBlanksAs val="gap"/>
    <c:showDLblsOverMax val="0"/>
  </c:chart>
  <c:spPr>
    <a:noFill/>
    <a:ln w="9525" cap="flat" cmpd="sng" algn="ctr">
      <a:noFill/>
      <a:round/>
    </a:ln>
    <a:effectLst/>
  </c:spPr>
  <c:txPr>
    <a:bodyPr/>
    <a:lstStyle/>
    <a:p>
      <a:pPr>
        <a:defRPr/>
      </a:pPr>
      <a:endParaRPr lang="en-VN"/>
    </a:p>
  </c:txPr>
  <c:printSettings>
    <c:headerFooter/>
    <c:pageMargins b="0.75" l="0.7" r="0.7" t="0.75" header="0.3" footer="0.3"/>
    <c:pageSetup/>
  </c:printSettings>
</c:chartSpace>
</file>

<file path=xl/charts/chart7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solidFill>
                  <a:schemeClr val="tx1">
                    <a:lumMod val="65000"/>
                    <a:lumOff val="35000"/>
                  </a:schemeClr>
                </a:solidFill>
              </a:rPr>
              <a:t>Free Cash Flow</a:t>
            </a:r>
          </a:p>
        </c:rich>
      </c:tx>
      <c:layout>
        <c:manualLayout>
          <c:xMode val="edge"/>
          <c:yMode val="edge"/>
          <c:x val="2.1310464825074957E-2"/>
          <c:y val="0.10852713178294573"/>
        </c:manualLayout>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VN"/>
        </a:p>
      </c:txPr>
    </c:title>
    <c:autoTitleDeleted val="0"/>
    <c:plotArea>
      <c:layout>
        <c:manualLayout>
          <c:layoutTarget val="inner"/>
          <c:xMode val="edge"/>
          <c:yMode val="edge"/>
          <c:x val="0.10513094798028647"/>
          <c:y val="0.22914789721052312"/>
          <c:w val="0.88794481840152328"/>
          <c:h val="0.72524415552707078"/>
        </c:manualLayout>
      </c:layout>
      <c:barChart>
        <c:barDir val="col"/>
        <c:grouping val="clustered"/>
        <c:varyColors val="0"/>
        <c:ser>
          <c:idx val="1"/>
          <c:order val="0"/>
          <c:tx>
            <c:strRef>
              <c:f>'Cash Flow Statement'!$W$39</c:f>
              <c:strCache>
                <c:ptCount val="1"/>
                <c:pt idx="0">
                  <c:v>FCF</c:v>
                </c:pt>
              </c:strCache>
            </c:strRef>
          </c:tx>
          <c:spPr>
            <a:solidFill>
              <a:schemeClr val="accent2"/>
            </a:solidFill>
            <a:ln>
              <a:noFill/>
            </a:ln>
            <a:effectLst/>
          </c:spPr>
          <c:invertIfNegative val="0"/>
          <c:dPt>
            <c:idx val="0"/>
            <c:invertIfNegative val="0"/>
            <c:bubble3D val="0"/>
            <c:spPr>
              <a:solidFill>
                <a:schemeClr val="bg2">
                  <a:lumMod val="75000"/>
                </a:schemeClr>
              </a:solidFill>
              <a:ln>
                <a:noFill/>
              </a:ln>
              <a:effectLst/>
            </c:spPr>
            <c:extLst>
              <c:ext xmlns:c16="http://schemas.microsoft.com/office/drawing/2014/chart" uri="{C3380CC4-5D6E-409C-BE32-E72D297353CC}">
                <c16:uniqueId val="{00000009-0925-DD42-AAAB-812B1ED732F5}"/>
              </c:ext>
            </c:extLst>
          </c:dPt>
          <c:dPt>
            <c:idx val="1"/>
            <c:invertIfNegative val="0"/>
            <c:bubble3D val="0"/>
            <c:spPr>
              <a:solidFill>
                <a:schemeClr val="bg2">
                  <a:lumMod val="75000"/>
                </a:schemeClr>
              </a:solidFill>
              <a:ln>
                <a:noFill/>
              </a:ln>
              <a:effectLst/>
            </c:spPr>
            <c:extLst>
              <c:ext xmlns:c16="http://schemas.microsoft.com/office/drawing/2014/chart" uri="{C3380CC4-5D6E-409C-BE32-E72D297353CC}">
                <c16:uniqueId val="{00000007-0925-DD42-AAAB-812B1ED732F5}"/>
              </c:ext>
            </c:extLst>
          </c:dPt>
          <c:dPt>
            <c:idx val="2"/>
            <c:invertIfNegative val="0"/>
            <c:bubble3D val="0"/>
            <c:spPr>
              <a:solidFill>
                <a:schemeClr val="bg2">
                  <a:lumMod val="75000"/>
                </a:schemeClr>
              </a:solidFill>
              <a:ln>
                <a:noFill/>
              </a:ln>
              <a:effectLst/>
            </c:spPr>
            <c:extLst>
              <c:ext xmlns:c16="http://schemas.microsoft.com/office/drawing/2014/chart" uri="{C3380CC4-5D6E-409C-BE32-E72D297353CC}">
                <c16:uniqueId val="{00000006-0925-DD42-AAAB-812B1ED732F5}"/>
              </c:ext>
            </c:extLst>
          </c:dPt>
          <c:dLbls>
            <c:spPr>
              <a:noFill/>
              <a:ln>
                <a:noFill/>
              </a:ln>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tx1">
                        <a:lumMod val="75000"/>
                        <a:lumOff val="25000"/>
                      </a:schemeClr>
                    </a:solidFill>
                    <a:latin typeface="+mn-lt"/>
                    <a:ea typeface="+mn-ea"/>
                    <a:cs typeface="+mn-cs"/>
                  </a:defRPr>
                </a:pPr>
                <a:endParaRPr lang="en-VN"/>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'Cash Flow Statement'!$V$40:$V$42</c:f>
              <c:numCache>
                <c:formatCode>General</c:formatCode>
                <c:ptCount val="3"/>
                <c:pt idx="0">
                  <c:v>2020</c:v>
                </c:pt>
                <c:pt idx="1">
                  <c:v>2021</c:v>
                </c:pt>
                <c:pt idx="2">
                  <c:v>2022</c:v>
                </c:pt>
              </c:numCache>
            </c:numRef>
          </c:cat>
          <c:val>
            <c:numRef>
              <c:f>'Cash Flow Statement'!$W$40:$W$42</c:f>
              <c:numCache>
                <c:formatCode>0.0</c:formatCode>
                <c:ptCount val="3"/>
                <c:pt idx="0">
                  <c:v>-33.6</c:v>
                </c:pt>
                <c:pt idx="1">
                  <c:v>18.600000000000001</c:v>
                </c:pt>
                <c:pt idx="2">
                  <c:v>17.600000000000001</c:v>
                </c:pt>
              </c:numCache>
            </c:numRef>
          </c:val>
          <c:extLst>
            <c:ext xmlns:c16="http://schemas.microsoft.com/office/drawing/2014/chart" uri="{C3380CC4-5D6E-409C-BE32-E72D297353CC}">
              <c16:uniqueId val="{00000001-0925-DD42-AAAB-812B1ED732F5}"/>
            </c:ext>
          </c:extLst>
        </c:ser>
        <c:dLbls>
          <c:showLegendKey val="0"/>
          <c:showVal val="0"/>
          <c:showCatName val="0"/>
          <c:showSerName val="0"/>
          <c:showPercent val="0"/>
          <c:showBubbleSize val="0"/>
        </c:dLbls>
        <c:gapWidth val="150"/>
        <c:overlap val="-27"/>
        <c:axId val="388706000"/>
        <c:axId val="388316672"/>
      </c:barChart>
      <c:barChart>
        <c:barDir val="col"/>
        <c:grouping val="clustered"/>
        <c:varyColors val="0"/>
        <c:ser>
          <c:idx val="0"/>
          <c:order val="1"/>
          <c:tx>
            <c:strRef>
              <c:f>'Cash Flow Statement'!$W$44</c:f>
              <c:strCache>
                <c:ptCount val="1"/>
                <c:pt idx="0">
                  <c:v>FCF</c:v>
                </c:pt>
              </c:strCache>
            </c:strRef>
          </c:tx>
          <c:spPr>
            <a:solidFill>
              <a:schemeClr val="accent2"/>
            </a:solidFill>
            <a:ln>
              <a:noFill/>
            </a:ln>
            <a:effectLst/>
          </c:spPr>
          <c:invertIfNegative val="0"/>
          <c:dPt>
            <c:idx val="0"/>
            <c:invertIfNegative val="0"/>
            <c:bubble3D val="0"/>
            <c:spPr>
              <a:solidFill>
                <a:schemeClr val="accent2"/>
              </a:solidFill>
              <a:ln>
                <a:noFill/>
              </a:ln>
              <a:effectLst/>
            </c:spPr>
            <c:extLst>
              <c:ext xmlns:c16="http://schemas.microsoft.com/office/drawing/2014/chart" uri="{C3380CC4-5D6E-409C-BE32-E72D297353CC}">
                <c16:uniqueId val="{00000008-0925-DD42-AAAB-812B1ED732F5}"/>
              </c:ext>
            </c:extLst>
          </c:dPt>
          <c:val>
            <c:numRef>
              <c:f>'Cash Flow Statement'!$W$45:$W$47</c:f>
              <c:numCache>
                <c:formatCode>_(* #,##0.0_);_(* \(#,##0.0\);_(* "-"??_);_(@_)</c:formatCode>
                <c:ptCount val="3"/>
                <c:pt idx="0">
                  <c:v>0</c:v>
                </c:pt>
                <c:pt idx="1">
                  <c:v>0</c:v>
                </c:pt>
                <c:pt idx="2">
                  <c:v>17.600000000000001</c:v>
                </c:pt>
              </c:numCache>
            </c:numRef>
          </c:val>
          <c:extLst>
            <c:ext xmlns:c16="http://schemas.microsoft.com/office/drawing/2014/chart" uri="{C3380CC4-5D6E-409C-BE32-E72D297353CC}">
              <c16:uniqueId val="{00000005-0925-DD42-AAAB-812B1ED732F5}"/>
            </c:ext>
          </c:extLst>
        </c:ser>
        <c:dLbls>
          <c:showLegendKey val="0"/>
          <c:showVal val="0"/>
          <c:showCatName val="0"/>
          <c:showSerName val="0"/>
          <c:showPercent val="0"/>
          <c:showBubbleSize val="0"/>
        </c:dLbls>
        <c:gapWidth val="150"/>
        <c:overlap val="-27"/>
        <c:axId val="542763152"/>
        <c:axId val="543005184"/>
      </c:barChart>
      <c:catAx>
        <c:axId val="388706000"/>
        <c:scaling>
          <c:orientation val="minMax"/>
        </c:scaling>
        <c:delete val="0"/>
        <c:axPos val="b"/>
        <c:numFmt formatCode="General" sourceLinked="1"/>
        <c:majorTickMark val="none"/>
        <c:minorTickMark val="none"/>
        <c:tickLblPos val="none"/>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VN"/>
          </a:p>
        </c:txPr>
        <c:crossAx val="388316672"/>
        <c:crosses val="autoZero"/>
        <c:auto val="1"/>
        <c:lblAlgn val="ctr"/>
        <c:lblOffset val="100"/>
        <c:noMultiLvlLbl val="0"/>
      </c:catAx>
      <c:valAx>
        <c:axId val="388316672"/>
        <c:scaling>
          <c:orientation val="minMax"/>
        </c:scaling>
        <c:delete val="0"/>
        <c:axPos val="l"/>
        <c:title>
          <c:tx>
            <c:rich>
              <a:bodyPr rot="-5400000" spcFirstLastPara="1" vertOverflow="ellipsis" vert="horz" wrap="square" anchor="ctr" anchorCtr="1"/>
              <a:lstStyle/>
              <a:p>
                <a:pPr>
                  <a:defRPr sz="1000" b="0" i="0" u="none" strike="noStrike" kern="1200" baseline="0">
                    <a:solidFill>
                      <a:schemeClr val="bg1">
                        <a:lumMod val="75000"/>
                      </a:schemeClr>
                    </a:solidFill>
                    <a:latin typeface="+mn-lt"/>
                    <a:ea typeface="+mn-ea"/>
                    <a:cs typeface="+mn-cs"/>
                  </a:defRPr>
                </a:pPr>
                <a:r>
                  <a:rPr lang="en-US">
                    <a:solidFill>
                      <a:schemeClr val="bg1">
                        <a:lumMod val="75000"/>
                      </a:schemeClr>
                    </a:solidFill>
                  </a:rPr>
                  <a:t>TRILLION VNĐ</a:t>
                </a:r>
              </a:p>
            </c:rich>
          </c:tx>
          <c:layout>
            <c:manualLayout>
              <c:xMode val="edge"/>
              <c:yMode val="edge"/>
              <c:x val="1.9641742696932654E-2"/>
              <c:y val="0.20630470609778431"/>
            </c:manualLayout>
          </c:layout>
          <c:overlay val="0"/>
          <c:spPr>
            <a:noFill/>
            <a:ln>
              <a:noFill/>
            </a:ln>
            <a:effectLst/>
          </c:spPr>
          <c:txPr>
            <a:bodyPr rot="-5400000" spcFirstLastPara="1" vertOverflow="ellipsis" vert="horz" wrap="square" anchor="ctr" anchorCtr="1"/>
            <a:lstStyle/>
            <a:p>
              <a:pPr>
                <a:defRPr sz="1000" b="0" i="0" u="none" strike="noStrike" kern="1200" baseline="0">
                  <a:solidFill>
                    <a:schemeClr val="bg1">
                      <a:lumMod val="75000"/>
                    </a:schemeClr>
                  </a:solidFill>
                  <a:latin typeface="+mn-lt"/>
                  <a:ea typeface="+mn-ea"/>
                  <a:cs typeface="+mn-cs"/>
                </a:defRPr>
              </a:pPr>
              <a:endParaRPr lang="en-VN"/>
            </a:p>
          </c:txPr>
        </c:title>
        <c:numFmt formatCode="0" sourceLinked="0"/>
        <c:majorTickMark val="in"/>
        <c:minorTickMark val="none"/>
        <c:tickLblPos val="nextTo"/>
        <c:spPr>
          <a:noFill/>
          <a:ln>
            <a:solidFill>
              <a:schemeClr val="bg1">
                <a:lumMod val="75000"/>
              </a:schemeClr>
            </a:solidFill>
          </a:ln>
          <a:effectLst/>
        </c:spPr>
        <c:txPr>
          <a:bodyPr rot="-60000000" spcFirstLastPara="1" vertOverflow="ellipsis" vert="horz" wrap="square" anchor="ctr" anchorCtr="1"/>
          <a:lstStyle/>
          <a:p>
            <a:pPr>
              <a:defRPr sz="1000" b="0" i="0" u="none" strike="noStrike" kern="1200" baseline="0">
                <a:solidFill>
                  <a:schemeClr val="bg2">
                    <a:lumMod val="90000"/>
                  </a:schemeClr>
                </a:solidFill>
                <a:latin typeface="+mn-lt"/>
                <a:ea typeface="+mn-ea"/>
                <a:cs typeface="+mn-cs"/>
              </a:defRPr>
            </a:pPr>
            <a:endParaRPr lang="en-VN"/>
          </a:p>
        </c:txPr>
        <c:crossAx val="388706000"/>
        <c:crosses val="autoZero"/>
        <c:crossBetween val="between"/>
        <c:majorUnit val="20"/>
      </c:valAx>
      <c:valAx>
        <c:axId val="543005184"/>
        <c:scaling>
          <c:orientation val="minMax"/>
          <c:max val="60"/>
          <c:min val="-40"/>
        </c:scaling>
        <c:delete val="1"/>
        <c:axPos val="r"/>
        <c:numFmt formatCode="_(* #,##0.0_);_(* \(#,##0.0\);_(* &quot;-&quot;??_);_(@_)" sourceLinked="1"/>
        <c:majorTickMark val="out"/>
        <c:minorTickMark val="none"/>
        <c:tickLblPos val="nextTo"/>
        <c:crossAx val="542763152"/>
        <c:crosses val="max"/>
        <c:crossBetween val="between"/>
        <c:majorUnit val="20"/>
      </c:valAx>
      <c:catAx>
        <c:axId val="542763152"/>
        <c:scaling>
          <c:orientation val="minMax"/>
        </c:scaling>
        <c:delete val="1"/>
        <c:axPos val="b"/>
        <c:majorTickMark val="out"/>
        <c:minorTickMark val="none"/>
        <c:tickLblPos val="nextTo"/>
        <c:crossAx val="543005184"/>
        <c:crosses val="autoZero"/>
        <c:auto val="1"/>
        <c:lblAlgn val="ctr"/>
        <c:lblOffset val="100"/>
        <c:noMultiLvlLbl val="0"/>
      </c:cat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noFill/>
      <a:round/>
    </a:ln>
    <a:effectLst/>
  </c:spPr>
  <c:txPr>
    <a:bodyPr/>
    <a:lstStyle/>
    <a:p>
      <a:pPr>
        <a:defRPr/>
      </a:pPr>
      <a:endParaRPr lang="en-VN"/>
    </a:p>
  </c:txPr>
  <c:printSettings>
    <c:headerFooter/>
    <c:pageMargins b="0.75" l="0.7" r="0.7" t="0.75" header="0.3" footer="0.3"/>
    <c:pageSetup/>
  </c:printSettings>
</c:chartSpace>
</file>

<file path=xl/charts/chart7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sz="1400" b="1">
                <a:solidFill>
                  <a:schemeClr val="accent4">
                    <a:lumMod val="75000"/>
                  </a:schemeClr>
                </a:solidFill>
              </a:rPr>
              <a:t>MV</a:t>
            </a:r>
            <a:r>
              <a:rPr lang="en-US" sz="1400" b="1" baseline="0">
                <a:solidFill>
                  <a:schemeClr val="accent4">
                    <a:lumMod val="75000"/>
                  </a:schemeClr>
                </a:solidFill>
              </a:rPr>
              <a:t>A</a:t>
            </a:r>
            <a:r>
              <a:rPr lang="en-US" sz="1400" b="1" baseline="0"/>
              <a:t> and </a:t>
            </a:r>
            <a:r>
              <a:rPr lang="en-US" sz="1400" b="1" baseline="0">
                <a:solidFill>
                  <a:schemeClr val="accent4">
                    <a:lumMod val="60000"/>
                    <a:lumOff val="40000"/>
                  </a:schemeClr>
                </a:solidFill>
              </a:rPr>
              <a:t>EVA</a:t>
            </a:r>
            <a:endParaRPr lang="en-US" sz="1400" b="1">
              <a:solidFill>
                <a:schemeClr val="accent4">
                  <a:lumMod val="60000"/>
                  <a:lumOff val="40000"/>
                </a:schemeClr>
              </a:solidFill>
            </a:endParaRPr>
          </a:p>
        </c:rich>
      </c:tx>
      <c:layout>
        <c:manualLayout>
          <c:xMode val="edge"/>
          <c:yMode val="edge"/>
          <c:x val="3.5360772522790802E-2"/>
          <c:y val="5.2666182353493671E-2"/>
        </c:manualLayout>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VN"/>
        </a:p>
      </c:txPr>
    </c:title>
    <c:autoTitleDeleted val="0"/>
    <c:plotArea>
      <c:layout>
        <c:manualLayout>
          <c:layoutTarget val="inner"/>
          <c:xMode val="edge"/>
          <c:yMode val="edge"/>
          <c:x val="0.11773901962751655"/>
          <c:y val="0.16832391841003724"/>
          <c:w val="0.8391110151635397"/>
          <c:h val="0.62678857223441065"/>
        </c:manualLayout>
      </c:layout>
      <c:barChart>
        <c:barDir val="col"/>
        <c:grouping val="clustered"/>
        <c:varyColors val="0"/>
        <c:ser>
          <c:idx val="2"/>
          <c:order val="2"/>
          <c:tx>
            <c:strRef>
              <c:f>'Cash Flow Statement'!$U$53</c:f>
              <c:strCache>
                <c:ptCount val="1"/>
                <c:pt idx="0">
                  <c:v>MVA</c:v>
                </c:pt>
              </c:strCache>
            </c:strRef>
          </c:tx>
          <c:spPr>
            <a:solidFill>
              <a:schemeClr val="bg2">
                <a:lumMod val="90000"/>
              </a:schemeClr>
            </a:solidFill>
            <a:ln>
              <a:noFill/>
            </a:ln>
            <a:effectLst/>
          </c:spPr>
          <c:invertIfNegative val="0"/>
          <c:cat>
            <c:numRef>
              <c:f>'Cash Flow Statement'!$T$61:$T$63</c:f>
              <c:numCache>
                <c:formatCode>General</c:formatCode>
                <c:ptCount val="3"/>
                <c:pt idx="0">
                  <c:v>2020</c:v>
                </c:pt>
                <c:pt idx="1">
                  <c:v>2021</c:v>
                </c:pt>
                <c:pt idx="2">
                  <c:v>2022</c:v>
                </c:pt>
              </c:numCache>
            </c:numRef>
          </c:cat>
          <c:val>
            <c:numRef>
              <c:f>'Cash Flow Statement'!$U$54:$U$56</c:f>
              <c:numCache>
                <c:formatCode>General</c:formatCode>
                <c:ptCount val="3"/>
                <c:pt idx="0">
                  <c:v>75.5</c:v>
                </c:pt>
                <c:pt idx="1">
                  <c:v>66.400000000000006</c:v>
                </c:pt>
                <c:pt idx="2">
                  <c:v>8.6999999999999993</c:v>
                </c:pt>
              </c:numCache>
            </c:numRef>
          </c:val>
          <c:extLst>
            <c:ext xmlns:c16="http://schemas.microsoft.com/office/drawing/2014/chart" uri="{C3380CC4-5D6E-409C-BE32-E72D297353CC}">
              <c16:uniqueId val="{00000000-A44A-D745-8165-4DA8FEF9EB29}"/>
            </c:ext>
          </c:extLst>
        </c:ser>
        <c:ser>
          <c:idx val="3"/>
          <c:order val="3"/>
          <c:tx>
            <c:strRef>
              <c:f>'Cash Flow Statement'!$V$53</c:f>
              <c:strCache>
                <c:ptCount val="1"/>
                <c:pt idx="0">
                  <c:v>EVA</c:v>
                </c:pt>
              </c:strCache>
            </c:strRef>
          </c:tx>
          <c:spPr>
            <a:solidFill>
              <a:schemeClr val="accent3"/>
            </a:solidFill>
            <a:ln>
              <a:noFill/>
            </a:ln>
            <a:effectLst/>
          </c:spPr>
          <c:invertIfNegative val="0"/>
          <c:cat>
            <c:numRef>
              <c:f>'Cash Flow Statement'!$T$61:$T$63</c:f>
              <c:numCache>
                <c:formatCode>General</c:formatCode>
                <c:ptCount val="3"/>
                <c:pt idx="0">
                  <c:v>2020</c:v>
                </c:pt>
                <c:pt idx="1">
                  <c:v>2021</c:v>
                </c:pt>
                <c:pt idx="2">
                  <c:v>2022</c:v>
                </c:pt>
              </c:numCache>
            </c:numRef>
          </c:cat>
          <c:val>
            <c:numRef>
              <c:f>'Cash Flow Statement'!$V$54:$V$56</c:f>
              <c:numCache>
                <c:formatCode>General</c:formatCode>
                <c:ptCount val="3"/>
                <c:pt idx="0">
                  <c:v>3.9</c:v>
                </c:pt>
                <c:pt idx="1">
                  <c:v>23.8</c:v>
                </c:pt>
                <c:pt idx="2">
                  <c:v>0.3</c:v>
                </c:pt>
              </c:numCache>
            </c:numRef>
          </c:val>
          <c:extLst>
            <c:ext xmlns:c16="http://schemas.microsoft.com/office/drawing/2014/chart" uri="{C3380CC4-5D6E-409C-BE32-E72D297353CC}">
              <c16:uniqueId val="{00000001-A44A-D745-8165-4DA8FEF9EB29}"/>
            </c:ext>
          </c:extLst>
        </c:ser>
        <c:dLbls>
          <c:showLegendKey val="0"/>
          <c:showVal val="0"/>
          <c:showCatName val="0"/>
          <c:showSerName val="0"/>
          <c:showPercent val="0"/>
          <c:showBubbleSize val="0"/>
        </c:dLbls>
        <c:gapWidth val="75"/>
        <c:overlap val="-3"/>
        <c:axId val="1968229935"/>
        <c:axId val="258119872"/>
      </c:barChart>
      <c:barChart>
        <c:barDir val="col"/>
        <c:grouping val="clustered"/>
        <c:varyColors val="0"/>
        <c:ser>
          <c:idx val="0"/>
          <c:order val="0"/>
          <c:tx>
            <c:strRef>
              <c:f>'Cash Flow Statement'!$U$53</c:f>
              <c:strCache>
                <c:ptCount val="1"/>
                <c:pt idx="0">
                  <c:v>MVA</c:v>
                </c:pt>
              </c:strCache>
            </c:strRef>
          </c:tx>
          <c:spPr>
            <a:solidFill>
              <a:schemeClr val="accent4">
                <a:lumMod val="75000"/>
              </a:schemeClr>
            </a:solidFill>
            <a:ln>
              <a:noFill/>
            </a:ln>
            <a:effectLst/>
          </c:spPr>
          <c:invertIfNegative val="0"/>
          <c:cat>
            <c:numRef>
              <c:f>'Cash Flow Statement'!$T$61:$T$63</c:f>
              <c:numCache>
                <c:formatCode>General</c:formatCode>
                <c:ptCount val="3"/>
                <c:pt idx="0">
                  <c:v>2020</c:v>
                </c:pt>
                <c:pt idx="1">
                  <c:v>2021</c:v>
                </c:pt>
                <c:pt idx="2">
                  <c:v>2022</c:v>
                </c:pt>
              </c:numCache>
            </c:numRef>
          </c:cat>
          <c:val>
            <c:numRef>
              <c:f>'Cash Flow Statement'!$U$61:$U$63</c:f>
              <c:numCache>
                <c:formatCode>_(* #,##0.0_);_(* \(#,##0.0\);_(* "-"??_);_(@_)</c:formatCode>
                <c:ptCount val="3"/>
                <c:pt idx="0">
                  <c:v>0</c:v>
                </c:pt>
                <c:pt idx="1">
                  <c:v>0</c:v>
                </c:pt>
                <c:pt idx="2">
                  <c:v>8.6999999999999993</c:v>
                </c:pt>
              </c:numCache>
            </c:numRef>
          </c:val>
          <c:extLst>
            <c:ext xmlns:c16="http://schemas.microsoft.com/office/drawing/2014/chart" uri="{C3380CC4-5D6E-409C-BE32-E72D297353CC}">
              <c16:uniqueId val="{00000002-A44A-D745-8165-4DA8FEF9EB29}"/>
            </c:ext>
          </c:extLst>
        </c:ser>
        <c:ser>
          <c:idx val="1"/>
          <c:order val="1"/>
          <c:tx>
            <c:strRef>
              <c:f>'Cash Flow Statement'!$V$53</c:f>
              <c:strCache>
                <c:ptCount val="1"/>
                <c:pt idx="0">
                  <c:v>EVA</c:v>
                </c:pt>
              </c:strCache>
            </c:strRef>
          </c:tx>
          <c:spPr>
            <a:solidFill>
              <a:schemeClr val="accent4">
                <a:lumMod val="60000"/>
                <a:lumOff val="40000"/>
              </a:schemeClr>
            </a:solidFill>
            <a:ln>
              <a:noFill/>
            </a:ln>
            <a:effectLst/>
          </c:spPr>
          <c:invertIfNegative val="0"/>
          <c:cat>
            <c:numRef>
              <c:f>'Cash Flow Statement'!$T$61:$T$63</c:f>
              <c:numCache>
                <c:formatCode>General</c:formatCode>
                <c:ptCount val="3"/>
                <c:pt idx="0">
                  <c:v>2020</c:v>
                </c:pt>
                <c:pt idx="1">
                  <c:v>2021</c:v>
                </c:pt>
                <c:pt idx="2">
                  <c:v>2022</c:v>
                </c:pt>
              </c:numCache>
            </c:numRef>
          </c:cat>
          <c:val>
            <c:numRef>
              <c:f>'Cash Flow Statement'!$V$61:$V$63</c:f>
              <c:numCache>
                <c:formatCode>_(* #,##0.0_);_(* \(#,##0.0\);_(* "-"??_);_(@_)</c:formatCode>
                <c:ptCount val="3"/>
                <c:pt idx="0">
                  <c:v>0</c:v>
                </c:pt>
                <c:pt idx="1">
                  <c:v>0</c:v>
                </c:pt>
                <c:pt idx="2">
                  <c:v>0.3</c:v>
                </c:pt>
              </c:numCache>
            </c:numRef>
          </c:val>
          <c:extLst>
            <c:ext xmlns:c16="http://schemas.microsoft.com/office/drawing/2014/chart" uri="{C3380CC4-5D6E-409C-BE32-E72D297353CC}">
              <c16:uniqueId val="{00000003-A44A-D745-8165-4DA8FEF9EB29}"/>
            </c:ext>
          </c:extLst>
        </c:ser>
        <c:dLbls>
          <c:showLegendKey val="0"/>
          <c:showVal val="0"/>
          <c:showCatName val="0"/>
          <c:showSerName val="0"/>
          <c:showPercent val="0"/>
          <c:showBubbleSize val="0"/>
        </c:dLbls>
        <c:gapWidth val="75"/>
        <c:overlap val="-3"/>
        <c:axId val="349690080"/>
        <c:axId val="349711456"/>
      </c:barChart>
      <c:catAx>
        <c:axId val="1968229935"/>
        <c:scaling>
          <c:orientation val="minMax"/>
        </c:scaling>
        <c:delete val="0"/>
        <c:axPos val="b"/>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000" b="0" i="0" u="none" strike="noStrike" kern="1200" baseline="0">
                <a:solidFill>
                  <a:schemeClr val="bg2">
                    <a:lumMod val="75000"/>
                  </a:schemeClr>
                </a:solidFill>
                <a:latin typeface="+mn-lt"/>
                <a:ea typeface="+mn-ea"/>
                <a:cs typeface="+mn-cs"/>
              </a:defRPr>
            </a:pPr>
            <a:endParaRPr lang="en-VN"/>
          </a:p>
        </c:txPr>
        <c:crossAx val="258119872"/>
        <c:crosses val="autoZero"/>
        <c:auto val="1"/>
        <c:lblAlgn val="ctr"/>
        <c:lblOffset val="100"/>
        <c:tickMarkSkip val="1"/>
        <c:noMultiLvlLbl val="0"/>
      </c:catAx>
      <c:valAx>
        <c:axId val="258119872"/>
        <c:scaling>
          <c:orientation val="minMax"/>
        </c:scaling>
        <c:delete val="0"/>
        <c:axPos val="l"/>
        <c:title>
          <c:tx>
            <c:rich>
              <a:bodyPr rot="-5400000" spcFirstLastPara="1" vertOverflow="ellipsis" vert="horz" wrap="square" anchor="ctr" anchorCtr="1"/>
              <a:lstStyle/>
              <a:p>
                <a:pPr>
                  <a:defRPr sz="1000" b="0" i="0" u="none" strike="noStrike" kern="1200" baseline="0">
                    <a:solidFill>
                      <a:schemeClr val="bg1">
                        <a:lumMod val="75000"/>
                      </a:schemeClr>
                    </a:solidFill>
                    <a:latin typeface="+mn-lt"/>
                    <a:ea typeface="+mn-ea"/>
                    <a:cs typeface="+mn-cs"/>
                  </a:defRPr>
                </a:pPr>
                <a:r>
                  <a:rPr lang="en-US">
                    <a:solidFill>
                      <a:schemeClr val="bg1">
                        <a:lumMod val="75000"/>
                      </a:schemeClr>
                    </a:solidFill>
                  </a:rPr>
                  <a:t>TRILLION VNĐ</a:t>
                </a:r>
              </a:p>
            </c:rich>
          </c:tx>
          <c:layout>
            <c:manualLayout>
              <c:xMode val="edge"/>
              <c:yMode val="edge"/>
              <c:x val="3.3870911252258509E-2"/>
              <c:y val="0.146989192839797"/>
            </c:manualLayout>
          </c:layout>
          <c:overlay val="0"/>
          <c:spPr>
            <a:noFill/>
            <a:ln>
              <a:noFill/>
            </a:ln>
            <a:effectLst/>
          </c:spPr>
          <c:txPr>
            <a:bodyPr rot="-5400000" spcFirstLastPara="1" vertOverflow="ellipsis" vert="horz" wrap="square" anchor="ctr" anchorCtr="1"/>
            <a:lstStyle/>
            <a:p>
              <a:pPr>
                <a:defRPr sz="1000" b="0" i="0" u="none" strike="noStrike" kern="1200" baseline="0">
                  <a:solidFill>
                    <a:schemeClr val="bg1">
                      <a:lumMod val="75000"/>
                    </a:schemeClr>
                  </a:solidFill>
                  <a:latin typeface="+mn-lt"/>
                  <a:ea typeface="+mn-ea"/>
                  <a:cs typeface="+mn-cs"/>
                </a:defRPr>
              </a:pPr>
              <a:endParaRPr lang="en-VN"/>
            </a:p>
          </c:txPr>
        </c:title>
        <c:numFmt formatCode="General" sourceLinked="1"/>
        <c:majorTickMark val="out"/>
        <c:minorTickMark val="none"/>
        <c:tickLblPos val="nextTo"/>
        <c:spPr>
          <a:noFill/>
          <a:ln>
            <a:solidFill>
              <a:schemeClr val="tx1">
                <a:lumMod val="15000"/>
                <a:lumOff val="85000"/>
              </a:schemeClr>
            </a:solidFill>
          </a:ln>
          <a:effectLst/>
        </c:spPr>
        <c:txPr>
          <a:bodyPr rot="-60000000" spcFirstLastPara="1" vertOverflow="ellipsis" vert="horz" wrap="square" anchor="ctr" anchorCtr="1"/>
          <a:lstStyle/>
          <a:p>
            <a:pPr>
              <a:defRPr sz="1000" b="0" i="0" u="none" strike="noStrike" kern="1200" baseline="0">
                <a:solidFill>
                  <a:schemeClr val="bg1">
                    <a:lumMod val="75000"/>
                  </a:schemeClr>
                </a:solidFill>
                <a:latin typeface="+mn-lt"/>
                <a:ea typeface="+mn-ea"/>
                <a:cs typeface="+mn-cs"/>
              </a:defRPr>
            </a:pPr>
            <a:endParaRPr lang="en-VN"/>
          </a:p>
        </c:txPr>
        <c:crossAx val="1968229935"/>
        <c:crosses val="autoZero"/>
        <c:crossBetween val="between"/>
        <c:majorUnit val="20"/>
      </c:valAx>
      <c:valAx>
        <c:axId val="349711456"/>
        <c:scaling>
          <c:orientation val="minMax"/>
        </c:scaling>
        <c:delete val="1"/>
        <c:axPos val="r"/>
        <c:numFmt formatCode="_(* #,##0.0_);_(* \(#,##0.0\);_(* &quot;-&quot;??_);_(@_)" sourceLinked="1"/>
        <c:majorTickMark val="out"/>
        <c:minorTickMark val="none"/>
        <c:tickLblPos val="nextTo"/>
        <c:crossAx val="349690080"/>
        <c:crosses val="max"/>
        <c:crossBetween val="between"/>
        <c:majorUnit val="20"/>
      </c:valAx>
      <c:catAx>
        <c:axId val="349690080"/>
        <c:scaling>
          <c:orientation val="minMax"/>
        </c:scaling>
        <c:delete val="1"/>
        <c:axPos val="b"/>
        <c:numFmt formatCode="General" sourceLinked="1"/>
        <c:majorTickMark val="out"/>
        <c:minorTickMark val="none"/>
        <c:tickLblPos val="nextTo"/>
        <c:crossAx val="349711456"/>
        <c:crosses val="autoZero"/>
        <c:auto val="1"/>
        <c:lblAlgn val="ctr"/>
        <c:lblOffset val="100"/>
        <c:noMultiLvlLbl val="0"/>
      </c:cat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noFill/>
      <a:round/>
    </a:ln>
    <a:effectLst/>
  </c:spPr>
  <c:txPr>
    <a:bodyPr/>
    <a:lstStyle/>
    <a:p>
      <a:pPr>
        <a:defRPr/>
      </a:pPr>
      <a:endParaRPr lang="en-VN"/>
    </a:p>
  </c:txPr>
  <c:printSettings>
    <c:headerFooter/>
    <c:pageMargins b="0.75" l="0.7" r="0.7" t="0.75" header="0.3" footer="0.3"/>
    <c:pageSetup/>
  </c:printSettings>
</c:chartSpace>
</file>

<file path=xl/charts/chart7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b="1">
                <a:solidFill>
                  <a:schemeClr val="accent3"/>
                </a:solidFill>
              </a:rPr>
              <a:t>ROE</a:t>
            </a:r>
            <a:r>
              <a:rPr lang="en-US" b="1" baseline="0">
                <a:solidFill>
                  <a:schemeClr val="accent3"/>
                </a:solidFill>
              </a:rPr>
              <a:t> of </a:t>
            </a:r>
            <a:r>
              <a:rPr lang="en-US" b="1" baseline="0">
                <a:solidFill>
                  <a:schemeClr val="accent1">
                    <a:lumMod val="50000"/>
                  </a:schemeClr>
                </a:solidFill>
              </a:rPr>
              <a:t>HPG </a:t>
            </a:r>
            <a:r>
              <a:rPr lang="en-US" b="1" baseline="0">
                <a:solidFill>
                  <a:schemeClr val="accent3"/>
                </a:solidFill>
              </a:rPr>
              <a:t>and </a:t>
            </a:r>
            <a:r>
              <a:rPr lang="en-US" b="1" baseline="0">
                <a:solidFill>
                  <a:schemeClr val="accent1">
                    <a:lumMod val="40000"/>
                    <a:lumOff val="60000"/>
                  </a:schemeClr>
                </a:solidFill>
              </a:rPr>
              <a:t>Market</a:t>
            </a:r>
            <a:endParaRPr lang="en-US" b="1">
              <a:solidFill>
                <a:schemeClr val="accent1">
                  <a:lumMod val="40000"/>
                  <a:lumOff val="60000"/>
                </a:schemeClr>
              </a:solidFill>
            </a:endParaRPr>
          </a:p>
        </c:rich>
      </c:tx>
      <c:layout>
        <c:manualLayout>
          <c:xMode val="edge"/>
          <c:yMode val="edge"/>
          <c:x val="4.2410501193317414E-2"/>
          <c:y val="9.148766905330151E-2"/>
        </c:manualLayout>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VN"/>
        </a:p>
      </c:txPr>
    </c:title>
    <c:autoTitleDeleted val="0"/>
    <c:plotArea>
      <c:layout>
        <c:manualLayout>
          <c:layoutTarget val="inner"/>
          <c:xMode val="edge"/>
          <c:yMode val="edge"/>
          <c:x val="0.10528836938342134"/>
          <c:y val="0.23110580747812251"/>
          <c:w val="0.82788585496025402"/>
          <c:h val="0.67457544835535177"/>
        </c:manualLayout>
      </c:layout>
      <c:barChart>
        <c:barDir val="col"/>
        <c:grouping val="clustered"/>
        <c:varyColors val="0"/>
        <c:ser>
          <c:idx val="2"/>
          <c:order val="2"/>
          <c:tx>
            <c:strRef>
              <c:f>FR!$B$77</c:f>
              <c:strCache>
                <c:ptCount val="1"/>
                <c:pt idx="0">
                  <c:v>Sum of HPG</c:v>
                </c:pt>
              </c:strCache>
            </c:strRef>
          </c:tx>
          <c:spPr>
            <a:solidFill>
              <a:schemeClr val="accent3"/>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tx1">
                        <a:lumMod val="65000"/>
                        <a:lumOff val="35000"/>
                      </a:schemeClr>
                    </a:solidFill>
                    <a:latin typeface="+mn-lt"/>
                    <a:ea typeface="+mn-ea"/>
                    <a:cs typeface="+mn-cs"/>
                  </a:defRPr>
                </a:pPr>
                <a:endParaRPr lang="en-VN"/>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FR!$A$83:$A$85</c:f>
              <c:numCache>
                <c:formatCode>General</c:formatCode>
                <c:ptCount val="3"/>
                <c:pt idx="0">
                  <c:v>2020</c:v>
                </c:pt>
                <c:pt idx="1">
                  <c:v>2021</c:v>
                </c:pt>
                <c:pt idx="2">
                  <c:v>2022</c:v>
                </c:pt>
              </c:numCache>
            </c:numRef>
          </c:cat>
          <c:val>
            <c:numRef>
              <c:f>FR!$B$78:$B$80</c:f>
              <c:numCache>
                <c:formatCode>0%</c:formatCode>
                <c:ptCount val="3"/>
                <c:pt idx="0">
                  <c:v>0.22806843623333498</c:v>
                </c:pt>
                <c:pt idx="1">
                  <c:v>0.38026786813611585</c:v>
                </c:pt>
                <c:pt idx="2">
                  <c:v>8.7859440032456507E-2</c:v>
                </c:pt>
              </c:numCache>
            </c:numRef>
          </c:val>
          <c:extLst>
            <c:ext xmlns:c16="http://schemas.microsoft.com/office/drawing/2014/chart" uri="{C3380CC4-5D6E-409C-BE32-E72D297353CC}">
              <c16:uniqueId val="{00000002-54C7-A540-B4E2-C016C74809DC}"/>
            </c:ext>
          </c:extLst>
        </c:ser>
        <c:ser>
          <c:idx val="3"/>
          <c:order val="3"/>
          <c:tx>
            <c:strRef>
              <c:f>FR!$C$77</c:f>
              <c:strCache>
                <c:ptCount val="1"/>
                <c:pt idx="0">
                  <c:v>Sum of Market</c:v>
                </c:pt>
              </c:strCache>
            </c:strRef>
          </c:tx>
          <c:spPr>
            <a:solidFill>
              <a:schemeClr val="bg2">
                <a:lumMod val="90000"/>
              </a:schemeClr>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tx1">
                        <a:lumMod val="65000"/>
                        <a:lumOff val="35000"/>
                      </a:schemeClr>
                    </a:solidFill>
                    <a:latin typeface="+mn-lt"/>
                    <a:ea typeface="+mn-ea"/>
                    <a:cs typeface="+mn-cs"/>
                  </a:defRPr>
                </a:pPr>
                <a:endParaRPr lang="en-VN"/>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FR!$A$83:$A$85</c:f>
              <c:numCache>
                <c:formatCode>General</c:formatCode>
                <c:ptCount val="3"/>
                <c:pt idx="0">
                  <c:v>2020</c:v>
                </c:pt>
                <c:pt idx="1">
                  <c:v>2021</c:v>
                </c:pt>
                <c:pt idx="2">
                  <c:v>2022</c:v>
                </c:pt>
              </c:numCache>
            </c:numRef>
          </c:cat>
          <c:val>
            <c:numRef>
              <c:f>FR!$C$78:$C$80</c:f>
              <c:numCache>
                <c:formatCode>0%</c:formatCode>
                <c:ptCount val="3"/>
                <c:pt idx="0">
                  <c:v>0.21906932109999999</c:v>
                </c:pt>
                <c:pt idx="1">
                  <c:v>0.41649280840000003</c:v>
                </c:pt>
                <c:pt idx="2">
                  <c:v>6.2999128599999996E-2</c:v>
                </c:pt>
              </c:numCache>
            </c:numRef>
          </c:val>
          <c:extLst>
            <c:ext xmlns:c16="http://schemas.microsoft.com/office/drawing/2014/chart" uri="{C3380CC4-5D6E-409C-BE32-E72D297353CC}">
              <c16:uniqueId val="{00000003-54C7-A540-B4E2-C016C74809DC}"/>
            </c:ext>
          </c:extLst>
        </c:ser>
        <c:dLbls>
          <c:showLegendKey val="0"/>
          <c:showVal val="0"/>
          <c:showCatName val="0"/>
          <c:showSerName val="0"/>
          <c:showPercent val="0"/>
          <c:showBubbleSize val="0"/>
        </c:dLbls>
        <c:gapWidth val="219"/>
        <c:overlap val="-27"/>
        <c:axId val="902113984"/>
        <c:axId val="902116256"/>
      </c:barChart>
      <c:barChart>
        <c:barDir val="col"/>
        <c:grouping val="clustered"/>
        <c:varyColors val="0"/>
        <c:ser>
          <c:idx val="0"/>
          <c:order val="0"/>
          <c:tx>
            <c:strRef>
              <c:f>FR!$B$77</c:f>
              <c:strCache>
                <c:ptCount val="1"/>
                <c:pt idx="0">
                  <c:v>Sum of HPG</c:v>
                </c:pt>
              </c:strCache>
            </c:strRef>
          </c:tx>
          <c:spPr>
            <a:solidFill>
              <a:schemeClr val="accent1">
                <a:lumMod val="50000"/>
              </a:schemeClr>
            </a:solidFill>
            <a:ln>
              <a:noFill/>
            </a:ln>
            <a:effectLst/>
          </c:spPr>
          <c:invertIfNegative val="0"/>
          <c:cat>
            <c:numRef>
              <c:f>FR!$A$83:$A$85</c:f>
              <c:numCache>
                <c:formatCode>General</c:formatCode>
                <c:ptCount val="3"/>
                <c:pt idx="0">
                  <c:v>2020</c:v>
                </c:pt>
                <c:pt idx="1">
                  <c:v>2021</c:v>
                </c:pt>
                <c:pt idx="2">
                  <c:v>2022</c:v>
                </c:pt>
              </c:numCache>
            </c:numRef>
          </c:cat>
          <c:val>
            <c:numRef>
              <c:f>FR!$B$83:$B$85</c:f>
              <c:numCache>
                <c:formatCode>_(* #,##0%_);_(* \(#,##0%\);_(* "-"??_);_(@_)</c:formatCode>
                <c:ptCount val="3"/>
                <c:pt idx="0">
                  <c:v>0.22806843623333498</c:v>
                </c:pt>
                <c:pt idx="1">
                  <c:v>0</c:v>
                </c:pt>
                <c:pt idx="2">
                  <c:v>0</c:v>
                </c:pt>
              </c:numCache>
            </c:numRef>
          </c:val>
          <c:extLst>
            <c:ext xmlns:c16="http://schemas.microsoft.com/office/drawing/2014/chart" uri="{C3380CC4-5D6E-409C-BE32-E72D297353CC}">
              <c16:uniqueId val="{00000000-54C7-A540-B4E2-C016C74809DC}"/>
            </c:ext>
          </c:extLst>
        </c:ser>
        <c:ser>
          <c:idx val="1"/>
          <c:order val="1"/>
          <c:tx>
            <c:strRef>
              <c:f>FR!$C$77</c:f>
              <c:strCache>
                <c:ptCount val="1"/>
                <c:pt idx="0">
                  <c:v>Sum of Market</c:v>
                </c:pt>
              </c:strCache>
            </c:strRef>
          </c:tx>
          <c:spPr>
            <a:solidFill>
              <a:schemeClr val="accent1">
                <a:lumMod val="40000"/>
                <a:lumOff val="60000"/>
              </a:schemeClr>
            </a:solidFill>
            <a:ln>
              <a:noFill/>
            </a:ln>
            <a:effectLst/>
          </c:spPr>
          <c:invertIfNegative val="0"/>
          <c:cat>
            <c:numRef>
              <c:f>FR!$A$83:$A$85</c:f>
              <c:numCache>
                <c:formatCode>General</c:formatCode>
                <c:ptCount val="3"/>
                <c:pt idx="0">
                  <c:v>2020</c:v>
                </c:pt>
                <c:pt idx="1">
                  <c:v>2021</c:v>
                </c:pt>
                <c:pt idx="2">
                  <c:v>2022</c:v>
                </c:pt>
              </c:numCache>
            </c:numRef>
          </c:cat>
          <c:val>
            <c:numRef>
              <c:f>FR!$C$83:$C$85</c:f>
              <c:numCache>
                <c:formatCode>_(* #,##0%_);_(* \(#,##0%\);_(* "-"??_);_(@_)</c:formatCode>
                <c:ptCount val="3"/>
                <c:pt idx="0">
                  <c:v>0.21906932109999999</c:v>
                </c:pt>
                <c:pt idx="1">
                  <c:v>0</c:v>
                </c:pt>
                <c:pt idx="2">
                  <c:v>0</c:v>
                </c:pt>
              </c:numCache>
            </c:numRef>
          </c:val>
          <c:extLst>
            <c:ext xmlns:c16="http://schemas.microsoft.com/office/drawing/2014/chart" uri="{C3380CC4-5D6E-409C-BE32-E72D297353CC}">
              <c16:uniqueId val="{00000001-54C7-A540-B4E2-C016C74809DC}"/>
            </c:ext>
          </c:extLst>
        </c:ser>
        <c:dLbls>
          <c:showLegendKey val="0"/>
          <c:showVal val="0"/>
          <c:showCatName val="0"/>
          <c:showSerName val="0"/>
          <c:showPercent val="0"/>
          <c:showBubbleSize val="0"/>
        </c:dLbls>
        <c:gapWidth val="219"/>
        <c:overlap val="-27"/>
        <c:axId val="902147808"/>
        <c:axId val="902158464"/>
      </c:barChart>
      <c:catAx>
        <c:axId val="90211398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000" b="0" i="0" u="none" strike="noStrike" kern="1200" baseline="0">
                <a:solidFill>
                  <a:schemeClr val="bg2">
                    <a:lumMod val="75000"/>
                  </a:schemeClr>
                </a:solidFill>
                <a:latin typeface="+mn-lt"/>
                <a:ea typeface="+mn-ea"/>
                <a:cs typeface="+mn-cs"/>
              </a:defRPr>
            </a:pPr>
            <a:endParaRPr lang="en-VN"/>
          </a:p>
        </c:txPr>
        <c:crossAx val="902116256"/>
        <c:crosses val="autoZero"/>
        <c:auto val="1"/>
        <c:lblAlgn val="ctr"/>
        <c:lblOffset val="100"/>
        <c:noMultiLvlLbl val="0"/>
      </c:catAx>
      <c:valAx>
        <c:axId val="902116256"/>
        <c:scaling>
          <c:orientation val="minMax"/>
        </c:scaling>
        <c:delete val="0"/>
        <c:axPos val="l"/>
        <c:numFmt formatCode="0%" sourceLinked="1"/>
        <c:majorTickMark val="none"/>
        <c:minorTickMark val="none"/>
        <c:tickLblPos val="nextTo"/>
        <c:spPr>
          <a:noFill/>
          <a:ln>
            <a:solidFill>
              <a:schemeClr val="bg2">
                <a:lumMod val="75000"/>
              </a:schemeClr>
            </a:solidFill>
          </a:ln>
          <a:effectLst/>
        </c:spPr>
        <c:txPr>
          <a:bodyPr rot="-60000000" spcFirstLastPara="1" vertOverflow="ellipsis" vert="horz" wrap="square" anchor="ctr" anchorCtr="1"/>
          <a:lstStyle/>
          <a:p>
            <a:pPr>
              <a:defRPr sz="1000" b="0" i="0" u="none" strike="noStrike" kern="1200" baseline="0">
                <a:solidFill>
                  <a:schemeClr val="bg2">
                    <a:lumMod val="75000"/>
                  </a:schemeClr>
                </a:solidFill>
                <a:latin typeface="+mn-lt"/>
                <a:ea typeface="+mn-ea"/>
                <a:cs typeface="+mn-cs"/>
              </a:defRPr>
            </a:pPr>
            <a:endParaRPr lang="en-VN"/>
          </a:p>
        </c:txPr>
        <c:crossAx val="902113984"/>
        <c:crosses val="autoZero"/>
        <c:crossBetween val="between"/>
        <c:majorUnit val="0.15"/>
      </c:valAx>
      <c:valAx>
        <c:axId val="902158464"/>
        <c:scaling>
          <c:orientation val="minMax"/>
          <c:max val="0.45"/>
        </c:scaling>
        <c:delete val="1"/>
        <c:axPos val="r"/>
        <c:numFmt formatCode="_(* #,##0%_);_(* \(#,##0%\);_(* &quot;-&quot;??_);_(@_)" sourceLinked="1"/>
        <c:majorTickMark val="out"/>
        <c:minorTickMark val="none"/>
        <c:tickLblPos val="nextTo"/>
        <c:crossAx val="902147808"/>
        <c:crosses val="max"/>
        <c:crossBetween val="between"/>
        <c:majorUnit val="0.15"/>
        <c:minorUnit val="0.01"/>
      </c:valAx>
      <c:catAx>
        <c:axId val="902147808"/>
        <c:scaling>
          <c:orientation val="minMax"/>
        </c:scaling>
        <c:delete val="1"/>
        <c:axPos val="b"/>
        <c:numFmt formatCode="General" sourceLinked="1"/>
        <c:majorTickMark val="out"/>
        <c:minorTickMark val="none"/>
        <c:tickLblPos val="nextTo"/>
        <c:crossAx val="902158464"/>
        <c:crosses val="autoZero"/>
        <c:auto val="1"/>
        <c:lblAlgn val="ctr"/>
        <c:lblOffset val="100"/>
        <c:noMultiLvlLbl val="0"/>
      </c:cat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VN"/>
    </a:p>
  </c:txPr>
  <c:printSettings>
    <c:headerFooter/>
    <c:pageMargins b="0.75" l="0.7" r="0.7" t="0.75" header="0.3" footer="0.3"/>
    <c:pageSetup/>
  </c:printSettings>
</c:chartSpace>
</file>

<file path=xl/charts/chart8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b="1">
                <a:solidFill>
                  <a:schemeClr val="tx1">
                    <a:lumMod val="65000"/>
                    <a:lumOff val="35000"/>
                  </a:schemeClr>
                </a:solidFill>
              </a:rPr>
              <a:t>Ratio</a:t>
            </a:r>
            <a:r>
              <a:rPr lang="en-US" b="1" baseline="0">
                <a:solidFill>
                  <a:schemeClr val="tx1">
                    <a:lumMod val="65000"/>
                    <a:lumOff val="35000"/>
                  </a:schemeClr>
                </a:solidFill>
              </a:rPr>
              <a:t> analysis</a:t>
            </a:r>
            <a:endParaRPr lang="en-US" b="1">
              <a:solidFill>
                <a:schemeClr val="tx1">
                  <a:lumMod val="65000"/>
                  <a:lumOff val="35000"/>
                </a:schemeClr>
              </a:solidFill>
            </a:endParaRPr>
          </a:p>
        </c:rich>
      </c:tx>
      <c:layout>
        <c:manualLayout>
          <c:xMode val="edge"/>
          <c:yMode val="edge"/>
          <c:x val="1.5867430737412713E-2"/>
          <c:y val="6.2329771141311552E-2"/>
        </c:manualLayout>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VN"/>
        </a:p>
      </c:txPr>
    </c:title>
    <c:autoTitleDeleted val="0"/>
    <c:plotArea>
      <c:layout>
        <c:manualLayout>
          <c:layoutTarget val="inner"/>
          <c:xMode val="edge"/>
          <c:yMode val="edge"/>
          <c:x val="6.0440684135962687E-2"/>
          <c:y val="0.21735002567126288"/>
          <c:w val="0.91420844585012428"/>
          <c:h val="0.69965890153451593"/>
        </c:manualLayout>
      </c:layout>
      <c:barChart>
        <c:barDir val="col"/>
        <c:grouping val="clustered"/>
        <c:varyColors val="0"/>
        <c:ser>
          <c:idx val="0"/>
          <c:order val="0"/>
          <c:tx>
            <c:strRef>
              <c:f>FR!$J$4</c:f>
              <c:strCache>
                <c:ptCount val="1"/>
                <c:pt idx="0">
                  <c:v>HPG</c:v>
                </c:pt>
              </c:strCache>
            </c:strRef>
          </c:tx>
          <c:spPr>
            <a:solidFill>
              <a:schemeClr val="accent1"/>
            </a:solidFill>
            <a:ln>
              <a:noFill/>
            </a:ln>
            <a:effectLst/>
          </c:spPr>
          <c:invertIfNegative val="0"/>
          <c:cat>
            <c:numRef>
              <c:f>FR!$G$5:$G$61</c:f>
              <c:numCache>
                <c:formatCode>General</c:formatCode>
                <c:ptCount val="3"/>
                <c:pt idx="0">
                  <c:v>2020</c:v>
                </c:pt>
                <c:pt idx="1">
                  <c:v>2021</c:v>
                </c:pt>
                <c:pt idx="2">
                  <c:v>2022</c:v>
                </c:pt>
              </c:numCache>
            </c:numRef>
          </c:cat>
          <c:val>
            <c:numRef>
              <c:f>FR!$J$5:$J$61</c:f>
              <c:numCache>
                <c:formatCode>0.00</c:formatCode>
                <c:ptCount val="3"/>
                <c:pt idx="0">
                  <c:v>0.77</c:v>
                </c:pt>
                <c:pt idx="1">
                  <c:v>0.97</c:v>
                </c:pt>
                <c:pt idx="2">
                  <c:v>0.81</c:v>
                </c:pt>
              </c:numCache>
            </c:numRef>
          </c:val>
          <c:extLst>
            <c:ext xmlns:c16="http://schemas.microsoft.com/office/drawing/2014/chart" uri="{C3380CC4-5D6E-409C-BE32-E72D297353CC}">
              <c16:uniqueId val="{00000000-7A6B-4D46-939A-E30ED7F2AC3C}"/>
            </c:ext>
          </c:extLst>
        </c:ser>
        <c:ser>
          <c:idx val="1"/>
          <c:order val="1"/>
          <c:tx>
            <c:strRef>
              <c:f>FR!$K$4</c:f>
              <c:strCache>
                <c:ptCount val="1"/>
                <c:pt idx="0">
                  <c:v>Market Average</c:v>
                </c:pt>
              </c:strCache>
            </c:strRef>
          </c:tx>
          <c:spPr>
            <a:solidFill>
              <a:schemeClr val="accent3"/>
            </a:solidFill>
            <a:ln>
              <a:noFill/>
            </a:ln>
            <a:effectLst/>
          </c:spPr>
          <c:invertIfNegative val="0"/>
          <c:cat>
            <c:numRef>
              <c:f>FR!$G$5:$G$61</c:f>
              <c:numCache>
                <c:formatCode>General</c:formatCode>
                <c:ptCount val="3"/>
                <c:pt idx="0">
                  <c:v>2020</c:v>
                </c:pt>
                <c:pt idx="1">
                  <c:v>2021</c:v>
                </c:pt>
                <c:pt idx="2">
                  <c:v>2022</c:v>
                </c:pt>
              </c:numCache>
            </c:numRef>
          </c:cat>
          <c:val>
            <c:numRef>
              <c:f>FR!$K$5:$K$61</c:f>
              <c:numCache>
                <c:formatCode>0.00</c:formatCode>
                <c:ptCount val="3"/>
                <c:pt idx="0">
                  <c:v>0.97102695709999998</c:v>
                </c:pt>
                <c:pt idx="1">
                  <c:v>1.2623968669000001</c:v>
                </c:pt>
                <c:pt idx="2">
                  <c:v>1.0189066523000001</c:v>
                </c:pt>
              </c:numCache>
            </c:numRef>
          </c:val>
          <c:extLst>
            <c:ext xmlns:c16="http://schemas.microsoft.com/office/drawing/2014/chart" uri="{C3380CC4-5D6E-409C-BE32-E72D297353CC}">
              <c16:uniqueId val="{00000001-7A6B-4D46-939A-E30ED7F2AC3C}"/>
            </c:ext>
          </c:extLst>
        </c:ser>
        <c:dLbls>
          <c:showLegendKey val="0"/>
          <c:showVal val="0"/>
          <c:showCatName val="0"/>
          <c:showSerName val="0"/>
          <c:showPercent val="0"/>
          <c:showBubbleSize val="0"/>
        </c:dLbls>
        <c:gapWidth val="219"/>
        <c:overlap val="-27"/>
        <c:axId val="899874304"/>
        <c:axId val="899876576"/>
      </c:barChart>
      <c:catAx>
        <c:axId val="89987430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000" b="0" i="0" u="none" strike="noStrike" kern="1200" baseline="0">
                <a:solidFill>
                  <a:schemeClr val="bg2">
                    <a:lumMod val="75000"/>
                  </a:schemeClr>
                </a:solidFill>
                <a:latin typeface="+mn-lt"/>
                <a:ea typeface="+mn-ea"/>
                <a:cs typeface="+mn-cs"/>
              </a:defRPr>
            </a:pPr>
            <a:endParaRPr lang="en-VN"/>
          </a:p>
        </c:txPr>
        <c:crossAx val="899876576"/>
        <c:crosses val="autoZero"/>
        <c:auto val="1"/>
        <c:lblAlgn val="ctr"/>
        <c:lblOffset val="100"/>
        <c:noMultiLvlLbl val="0"/>
      </c:catAx>
      <c:valAx>
        <c:axId val="899876576"/>
        <c:scaling>
          <c:orientation val="minMax"/>
        </c:scaling>
        <c:delete val="0"/>
        <c:axPos val="l"/>
        <c:numFmt formatCode="0" sourceLinked="0"/>
        <c:majorTickMark val="none"/>
        <c:minorTickMark val="none"/>
        <c:tickLblPos val="nextTo"/>
        <c:spPr>
          <a:noFill/>
          <a:ln>
            <a:solidFill>
              <a:schemeClr val="bg2">
                <a:lumMod val="75000"/>
              </a:schemeClr>
            </a:solidFill>
          </a:ln>
          <a:effectLst/>
        </c:spPr>
        <c:txPr>
          <a:bodyPr rot="-60000000" spcFirstLastPara="1" vertOverflow="ellipsis" vert="horz" wrap="square" anchor="ctr" anchorCtr="1"/>
          <a:lstStyle/>
          <a:p>
            <a:pPr>
              <a:defRPr sz="1000" b="0" i="0" u="none" strike="noStrike" kern="1200" baseline="0">
                <a:solidFill>
                  <a:schemeClr val="bg2">
                    <a:lumMod val="75000"/>
                  </a:schemeClr>
                </a:solidFill>
                <a:latin typeface="+mn-lt"/>
                <a:ea typeface="+mn-ea"/>
                <a:cs typeface="+mn-cs"/>
              </a:defRPr>
            </a:pPr>
            <a:endParaRPr lang="en-VN"/>
          </a:p>
        </c:txPr>
        <c:crossAx val="899874304"/>
        <c:crosses val="autoZero"/>
        <c:crossBetween val="between"/>
      </c:valAx>
      <c:spPr>
        <a:noFill/>
        <a:ln>
          <a:noFill/>
        </a:ln>
        <a:effectLst/>
      </c:spPr>
    </c:plotArea>
    <c:legend>
      <c:legendPos val="t"/>
      <c:legendEntry>
        <c:idx val="0"/>
        <c:txPr>
          <a:bodyPr rot="0" spcFirstLastPara="1" vertOverflow="ellipsis" vert="horz" wrap="square" anchor="ctr" anchorCtr="1"/>
          <a:lstStyle/>
          <a:p>
            <a:pPr>
              <a:defRPr sz="1000" b="1" i="0" u="none" strike="noStrike" kern="1200" baseline="0">
                <a:solidFill>
                  <a:schemeClr val="accent1"/>
                </a:solidFill>
                <a:latin typeface="+mn-lt"/>
                <a:ea typeface="+mn-ea"/>
                <a:cs typeface="+mn-cs"/>
              </a:defRPr>
            </a:pPr>
            <a:endParaRPr lang="en-VN"/>
          </a:p>
        </c:txPr>
      </c:legendEntry>
      <c:legendEntry>
        <c:idx val="1"/>
        <c:txPr>
          <a:bodyPr rot="0" spcFirstLastPara="1" vertOverflow="ellipsis" vert="horz" wrap="square" anchor="ctr" anchorCtr="1"/>
          <a:lstStyle/>
          <a:p>
            <a:pPr>
              <a:defRPr sz="1000" b="1" i="0" u="none" strike="noStrike" kern="1200" baseline="0">
                <a:solidFill>
                  <a:schemeClr val="bg1">
                    <a:lumMod val="65000"/>
                  </a:schemeClr>
                </a:solidFill>
                <a:latin typeface="+mn-lt"/>
                <a:ea typeface="+mn-ea"/>
                <a:cs typeface="+mn-cs"/>
              </a:defRPr>
            </a:pPr>
            <a:endParaRPr lang="en-VN"/>
          </a:p>
        </c:txPr>
      </c:legendEntry>
      <c:layout>
        <c:manualLayout>
          <c:xMode val="edge"/>
          <c:yMode val="edge"/>
          <c:x val="4.4411376835138551E-2"/>
          <c:y val="0.13685014205150425"/>
          <c:w val="0.27317229084968225"/>
          <c:h val="6.2025441814243389E-2"/>
        </c:manualLayout>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VN"/>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noFill/>
      <a:round/>
    </a:ln>
    <a:effectLst/>
  </c:spPr>
  <c:txPr>
    <a:bodyPr/>
    <a:lstStyle/>
    <a:p>
      <a:pPr>
        <a:defRPr/>
      </a:pPr>
      <a:endParaRPr lang="en-VN"/>
    </a:p>
  </c:txPr>
  <c:printSettings>
    <c:headerFooter/>
    <c:pageMargins b="0.75" l="0.7" r="0.7" t="0.75" header="0.3" footer="0.3"/>
    <c:pageSetup/>
  </c:printSettings>
</c:chartSpace>
</file>

<file path=xl/charts/chart8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200" b="1" i="0" u="none" strike="noStrike" kern="1200" spc="0" baseline="0">
                <a:solidFill>
                  <a:schemeClr val="tx1">
                    <a:lumMod val="65000"/>
                    <a:lumOff val="35000"/>
                  </a:schemeClr>
                </a:solidFill>
                <a:latin typeface="+mn-lt"/>
                <a:ea typeface="+mn-ea"/>
                <a:cs typeface="+mn-cs"/>
              </a:defRPr>
            </a:pPr>
            <a:r>
              <a:rPr lang="en-US" sz="1200" b="1">
                <a:solidFill>
                  <a:schemeClr val="tx1">
                    <a:lumMod val="65000"/>
                    <a:lumOff val="35000"/>
                  </a:schemeClr>
                </a:solidFill>
              </a:rPr>
              <a:t> Current Assets </a:t>
            </a:r>
          </a:p>
        </c:rich>
      </c:tx>
      <c:layout>
        <c:manualLayout>
          <c:xMode val="edge"/>
          <c:yMode val="edge"/>
          <c:x val="1.7196811321350192E-2"/>
          <c:y val="4.0848960352070696E-2"/>
        </c:manualLayout>
      </c:layout>
      <c:overlay val="0"/>
      <c:spPr>
        <a:noFill/>
        <a:ln>
          <a:noFill/>
        </a:ln>
        <a:effectLst/>
      </c:spPr>
      <c:txPr>
        <a:bodyPr rot="0" spcFirstLastPara="1" vertOverflow="ellipsis" vert="horz" wrap="square" anchor="ctr" anchorCtr="1"/>
        <a:lstStyle/>
        <a:p>
          <a:pPr>
            <a:defRPr sz="1200" b="1" i="0" u="none" strike="noStrike" kern="1200" spc="0" baseline="0">
              <a:solidFill>
                <a:schemeClr val="tx1">
                  <a:lumMod val="65000"/>
                  <a:lumOff val="35000"/>
                </a:schemeClr>
              </a:solidFill>
              <a:latin typeface="+mn-lt"/>
              <a:ea typeface="+mn-ea"/>
              <a:cs typeface="+mn-cs"/>
            </a:defRPr>
          </a:pPr>
          <a:endParaRPr lang="en-VN"/>
        </a:p>
      </c:txPr>
    </c:title>
    <c:autoTitleDeleted val="0"/>
    <c:plotArea>
      <c:layout>
        <c:manualLayout>
          <c:layoutTarget val="inner"/>
          <c:xMode val="edge"/>
          <c:yMode val="edge"/>
          <c:x val="0.36652873663689023"/>
          <c:y val="0.16393157270271161"/>
          <c:w val="0.53838308805799928"/>
          <c:h val="0.7320772655433061"/>
        </c:manualLayout>
      </c:layout>
      <c:lineChart>
        <c:grouping val="standard"/>
        <c:varyColors val="0"/>
        <c:ser>
          <c:idx val="5"/>
          <c:order val="0"/>
          <c:tx>
            <c:strRef>
              <c:f>FR!$K$99</c:f>
              <c:strCache>
                <c:ptCount val="1"/>
                <c:pt idx="0">
                  <c:v>Equity Multiplier</c:v>
                </c:pt>
              </c:strCache>
            </c:strRef>
          </c:tx>
          <c:spPr>
            <a:ln w="28575" cap="rnd">
              <a:solidFill>
                <a:srgbClr val="EC0202"/>
              </a:solidFill>
              <a:round/>
            </a:ln>
            <a:effectLst/>
          </c:spPr>
          <c:marker>
            <c:symbol val="circle"/>
            <c:size val="5"/>
            <c:spPr>
              <a:solidFill>
                <a:srgbClr val="EC0202"/>
              </a:solidFill>
              <a:ln w="9525">
                <a:solidFill>
                  <a:srgbClr val="EC0202"/>
                </a:solidFill>
              </a:ln>
              <a:effectLst/>
            </c:spPr>
          </c:marker>
          <c:dPt>
            <c:idx val="1"/>
            <c:marker>
              <c:symbol val="none"/>
            </c:marker>
            <c:bubble3D val="0"/>
            <c:extLst>
              <c:ext xmlns:c16="http://schemas.microsoft.com/office/drawing/2014/chart" uri="{C3380CC4-5D6E-409C-BE32-E72D297353CC}">
                <c16:uniqueId val="{00000000-1858-6E44-98C8-47FF0DC2F082}"/>
              </c:ext>
            </c:extLst>
          </c:dPt>
          <c:dLbls>
            <c:dLbl>
              <c:idx val="0"/>
              <c:layout>
                <c:manualLayout>
                  <c:x val="-0.25187375568306608"/>
                  <c:y val="-8.8651368372263152E-3"/>
                </c:manualLayout>
              </c:layout>
              <c:tx>
                <c:rich>
                  <a:bodyPr/>
                  <a:lstStyle/>
                  <a:p>
                    <a:fld id="{E43702F3-C03B-A94F-8441-A40279267709}" type="SERIESNAME">
                      <a:rPr lang="en-US" sz="800" b="1"/>
                      <a:pPr/>
                      <a:t>[SERIES NAME]</a:t>
                    </a:fld>
                    <a:r>
                      <a:rPr lang="en-US" sz="1000" b="1" baseline="0"/>
                      <a:t> </a:t>
                    </a:r>
                    <a:fld id="{46CDE51F-9C76-0644-ACE0-CE75662B313D}" type="VALUE">
                      <a:rPr lang="en-US" sz="800" b="1" baseline="0"/>
                      <a:pPr/>
                      <a:t>[VALUE]</a:t>
                    </a:fld>
                    <a:endParaRPr lang="en-US" sz="1000" b="1" baseline="0"/>
                  </a:p>
                </c:rich>
              </c:tx>
              <c:dLblPos val="r"/>
              <c:showLegendKey val="0"/>
              <c:showVal val="1"/>
              <c:showCatName val="0"/>
              <c:showSerName val="1"/>
              <c:showPercent val="0"/>
              <c:showBubbleSize val="0"/>
              <c:separator> </c:separator>
              <c:extLst>
                <c:ext xmlns:c15="http://schemas.microsoft.com/office/drawing/2012/chart" uri="{CE6537A1-D6FC-4f65-9D91-7224C49458BB}">
                  <c15:layout>
                    <c:manualLayout>
                      <c:w val="0.25187402244149759"/>
                      <c:h val="0.1050075458369457"/>
                    </c:manualLayout>
                  </c15:layout>
                  <c15:dlblFieldTable/>
                  <c15:showDataLabelsRange val="0"/>
                </c:ext>
                <c:ext xmlns:c16="http://schemas.microsoft.com/office/drawing/2014/chart" uri="{C3380CC4-5D6E-409C-BE32-E72D297353CC}">
                  <c16:uniqueId val="{00000001-1858-6E44-98C8-47FF0DC2F082}"/>
                </c:ext>
              </c:extLst>
            </c:dLbl>
            <c:dLbl>
              <c:idx val="2"/>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rgbClr val="EC0202"/>
                      </a:solidFill>
                      <a:latin typeface="+mn-lt"/>
                      <a:ea typeface="+mn-ea"/>
                      <a:cs typeface="+mn-cs"/>
                    </a:defRPr>
                  </a:pPr>
                  <a:endParaRPr lang="en-VN"/>
                </a:p>
              </c:txPr>
              <c:dLblPos val="r"/>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2-1858-6E44-98C8-47FF0DC2F082}"/>
                </c:ext>
              </c:extLst>
            </c:dLbl>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rgbClr val="EC0202"/>
                    </a:solidFill>
                    <a:latin typeface="+mn-lt"/>
                    <a:ea typeface="+mn-ea"/>
                    <a:cs typeface="+mn-cs"/>
                  </a:defRPr>
                </a:pPr>
                <a:endParaRPr lang="en-VN"/>
              </a:p>
            </c:txPr>
            <c:dLblPos val="l"/>
            <c:showLegendKey val="0"/>
            <c:showVal val="0"/>
            <c:showCatName val="0"/>
            <c:showSerName val="0"/>
            <c:showPercent val="0"/>
            <c:showBubbleSize val="0"/>
            <c:extLst>
              <c:ext xmlns:c15="http://schemas.microsoft.com/office/drawing/2012/chart" uri="{CE6537A1-D6FC-4f65-9D91-7224C49458BB}">
                <c15:showLeaderLines val="1"/>
                <c15:leaderLines>
                  <c:spPr>
                    <a:ln w="9525" cap="flat" cmpd="sng" algn="ctr">
                      <a:noFill/>
                      <a:round/>
                    </a:ln>
                    <a:effectLst/>
                  </c:spPr>
                </c15:leaderLines>
              </c:ext>
            </c:extLst>
          </c:dLbls>
          <c:cat>
            <c:numRef>
              <c:f>FR!$J$100:$J$102</c:f>
              <c:numCache>
                <c:formatCode>General</c:formatCode>
                <c:ptCount val="3"/>
                <c:pt idx="0">
                  <c:v>2020</c:v>
                </c:pt>
                <c:pt idx="1">
                  <c:v>2021</c:v>
                </c:pt>
                <c:pt idx="2">
                  <c:v>2022</c:v>
                </c:pt>
              </c:numCache>
            </c:numRef>
          </c:cat>
          <c:val>
            <c:numRef>
              <c:f>FR!$K$100:$K$102</c:f>
              <c:numCache>
                <c:formatCode>0.00</c:formatCode>
                <c:ptCount val="3"/>
                <c:pt idx="0">
                  <c:v>2.2207347002072191</c:v>
                </c:pt>
                <c:pt idx="1">
                  <c:v>1.9633751293748241</c:v>
                </c:pt>
                <c:pt idx="2">
                  <c:v>1.7722433648274418</c:v>
                </c:pt>
              </c:numCache>
            </c:numRef>
          </c:val>
          <c:smooth val="0"/>
          <c:extLst>
            <c:ext xmlns:c16="http://schemas.microsoft.com/office/drawing/2014/chart" uri="{C3380CC4-5D6E-409C-BE32-E72D297353CC}">
              <c16:uniqueId val="{00000003-1858-6E44-98C8-47FF0DC2F082}"/>
            </c:ext>
          </c:extLst>
        </c:ser>
        <c:ser>
          <c:idx val="0"/>
          <c:order val="1"/>
          <c:tx>
            <c:strRef>
              <c:f>FR!$L$99</c:f>
              <c:strCache>
                <c:ptCount val="1"/>
                <c:pt idx="0">
                  <c:v>Net Profit Margin</c:v>
                </c:pt>
              </c:strCache>
            </c:strRef>
          </c:tx>
          <c:spPr>
            <a:ln w="28575" cap="rnd">
              <a:solidFill>
                <a:schemeClr val="accent1"/>
              </a:solidFill>
              <a:round/>
            </a:ln>
            <a:effectLst/>
          </c:spPr>
          <c:marker>
            <c:symbol val="circle"/>
            <c:size val="5"/>
            <c:spPr>
              <a:solidFill>
                <a:schemeClr val="accent1"/>
              </a:solidFill>
              <a:ln w="9525">
                <a:solidFill>
                  <a:schemeClr val="accent1"/>
                </a:solidFill>
              </a:ln>
              <a:effectLst/>
            </c:spPr>
          </c:marker>
          <c:dPt>
            <c:idx val="1"/>
            <c:marker>
              <c:symbol val="none"/>
            </c:marker>
            <c:bubble3D val="0"/>
            <c:extLst>
              <c:ext xmlns:c16="http://schemas.microsoft.com/office/drawing/2014/chart" uri="{C3380CC4-5D6E-409C-BE32-E72D297353CC}">
                <c16:uniqueId val="{00000015-1858-6E44-98C8-47FF0DC2F082}"/>
              </c:ext>
            </c:extLst>
          </c:dPt>
          <c:dLbls>
            <c:dLbl>
              <c:idx val="0"/>
              <c:layout>
                <c:manualLayout>
                  <c:x val="-0.22868986931504437"/>
                  <c:y val="-4.4325684186131576E-3"/>
                </c:manualLayout>
              </c:layout>
              <c:dLblPos val="r"/>
              <c:showLegendKey val="0"/>
              <c:showVal val="1"/>
              <c:showCatName val="0"/>
              <c:showSerName val="1"/>
              <c:showPercent val="0"/>
              <c:showBubbleSize val="0"/>
              <c:separator> </c:separator>
              <c:extLst>
                <c:ext xmlns:c15="http://schemas.microsoft.com/office/drawing/2012/chart" uri="{CE6537A1-D6FC-4f65-9D91-7224C49458BB}"/>
                <c:ext xmlns:c16="http://schemas.microsoft.com/office/drawing/2014/chart" uri="{C3380CC4-5D6E-409C-BE32-E72D297353CC}">
                  <c16:uniqueId val="{00000017-1858-6E44-98C8-47FF0DC2F082}"/>
                </c:ext>
              </c:extLst>
            </c:dLbl>
            <c:dLbl>
              <c:idx val="2"/>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19-1858-6E44-98C8-47FF0DC2F082}"/>
                </c:ext>
              </c:extLst>
            </c:dLbl>
            <c:spPr>
              <a:noFill/>
              <a:ln>
                <a:noFill/>
              </a:ln>
              <a:effectLst/>
            </c:spPr>
            <c:txPr>
              <a:bodyPr rot="0" spcFirstLastPara="1" vertOverflow="ellipsis" vert="horz" wrap="square" lIns="38100" tIns="19050" rIns="38100" bIns="19050" anchor="ctr" anchorCtr="1">
                <a:spAutoFit/>
              </a:bodyPr>
              <a:lstStyle/>
              <a:p>
                <a:pPr>
                  <a:defRPr sz="800" b="1" i="0" u="none" strike="noStrike" kern="1200" baseline="0">
                    <a:solidFill>
                      <a:schemeClr val="accent1"/>
                    </a:solidFill>
                    <a:latin typeface="+mn-lt"/>
                    <a:ea typeface="+mn-ea"/>
                    <a:cs typeface="+mn-cs"/>
                  </a:defRPr>
                </a:pPr>
                <a:endParaRPr lang="en-VN"/>
              </a:p>
            </c:txPr>
            <c:showLegendKey val="0"/>
            <c:showVal val="0"/>
            <c:showCatName val="0"/>
            <c:showSerName val="0"/>
            <c:showPercent val="0"/>
            <c:showBubbleSize val="0"/>
            <c:extLst>
              <c:ext xmlns:c15="http://schemas.microsoft.com/office/drawing/2012/chart" uri="{CE6537A1-D6FC-4f65-9D91-7224C49458BB}">
                <c15:showLeaderLines val="1"/>
                <c15:leaderLines>
                  <c:spPr>
                    <a:ln w="9525" cap="flat" cmpd="sng" algn="ctr">
                      <a:noFill/>
                      <a:round/>
                    </a:ln>
                    <a:effectLst/>
                  </c:spPr>
                </c15:leaderLines>
              </c:ext>
            </c:extLst>
          </c:dLbls>
          <c:cat>
            <c:numRef>
              <c:f>FR!$J$100:$J$102</c:f>
              <c:numCache>
                <c:formatCode>General</c:formatCode>
                <c:ptCount val="3"/>
                <c:pt idx="0">
                  <c:v>2020</c:v>
                </c:pt>
                <c:pt idx="1">
                  <c:v>2021</c:v>
                </c:pt>
                <c:pt idx="2">
                  <c:v>2022</c:v>
                </c:pt>
              </c:numCache>
            </c:numRef>
          </c:cat>
          <c:val>
            <c:numRef>
              <c:f>FR!$L$100:$L$102</c:f>
              <c:numCache>
                <c:formatCode>0.00</c:formatCode>
                <c:ptCount val="3"/>
                <c:pt idx="0">
                  <c:v>0.14987115346284027</c:v>
                </c:pt>
                <c:pt idx="1">
                  <c:v>0.23063203747187047</c:v>
                </c:pt>
                <c:pt idx="2">
                  <c:v>5.9716232098106892E-2</c:v>
                </c:pt>
              </c:numCache>
            </c:numRef>
          </c:val>
          <c:smooth val="0"/>
          <c:extLst>
            <c:ext xmlns:c16="http://schemas.microsoft.com/office/drawing/2014/chart" uri="{C3380CC4-5D6E-409C-BE32-E72D297353CC}">
              <c16:uniqueId val="{00000012-1858-6E44-98C8-47FF0DC2F082}"/>
            </c:ext>
          </c:extLst>
        </c:ser>
        <c:ser>
          <c:idx val="1"/>
          <c:order val="2"/>
          <c:tx>
            <c:strRef>
              <c:f>FR!$M$99</c:f>
              <c:strCache>
                <c:ptCount val="1"/>
                <c:pt idx="0">
                  <c:v>Total Asset Turnover</c:v>
                </c:pt>
              </c:strCache>
            </c:strRef>
          </c:tx>
          <c:spPr>
            <a:ln w="28575" cap="rnd">
              <a:solidFill>
                <a:schemeClr val="accent6"/>
              </a:solidFill>
              <a:round/>
            </a:ln>
            <a:effectLst/>
          </c:spPr>
          <c:marker>
            <c:symbol val="circle"/>
            <c:size val="5"/>
            <c:spPr>
              <a:solidFill>
                <a:schemeClr val="accent6"/>
              </a:solidFill>
              <a:ln w="9525">
                <a:solidFill>
                  <a:schemeClr val="accent6"/>
                </a:solidFill>
              </a:ln>
              <a:effectLst/>
            </c:spPr>
          </c:marker>
          <c:dPt>
            <c:idx val="1"/>
            <c:marker>
              <c:symbol val="none"/>
            </c:marker>
            <c:bubble3D val="0"/>
            <c:extLst>
              <c:ext xmlns:c16="http://schemas.microsoft.com/office/drawing/2014/chart" uri="{C3380CC4-5D6E-409C-BE32-E72D297353CC}">
                <c16:uniqueId val="{00000014-1858-6E44-98C8-47FF0DC2F082}"/>
              </c:ext>
            </c:extLst>
          </c:dPt>
          <c:dLbls>
            <c:dLbl>
              <c:idx val="0"/>
              <c:layout>
                <c:manualLayout>
                  <c:x val="-0.30942190780295087"/>
                  <c:y val="-8.1262815586261148E-17"/>
                </c:manualLayout>
              </c:layout>
              <c:spPr>
                <a:noFill/>
                <a:ln>
                  <a:noFill/>
                </a:ln>
                <a:effectLst/>
              </c:spPr>
              <c:txPr>
                <a:bodyPr rot="0" spcFirstLastPara="1" vertOverflow="ellipsis" vert="horz" wrap="square" lIns="38100" tIns="19050" rIns="38100" bIns="19050" anchor="ctr" anchorCtr="1">
                  <a:spAutoFit/>
                </a:bodyPr>
                <a:lstStyle/>
                <a:p>
                  <a:pPr>
                    <a:defRPr sz="800" b="1" i="0" u="none" strike="noStrike" kern="1200" baseline="0">
                      <a:solidFill>
                        <a:schemeClr val="accent6"/>
                      </a:solidFill>
                      <a:latin typeface="+mn-lt"/>
                      <a:ea typeface="+mn-ea"/>
                      <a:cs typeface="+mn-cs"/>
                    </a:defRPr>
                  </a:pPr>
                  <a:endParaRPr lang="en-VN"/>
                </a:p>
              </c:txPr>
              <c:showLegendKey val="0"/>
              <c:showVal val="1"/>
              <c:showCatName val="0"/>
              <c:showSerName val="1"/>
              <c:showPercent val="0"/>
              <c:showBubbleSize val="0"/>
              <c:separator> </c:separator>
              <c:extLst>
                <c:ext xmlns:c15="http://schemas.microsoft.com/office/drawing/2012/chart" uri="{CE6537A1-D6FC-4f65-9D91-7224C49458BB}">
                  <c15:layout>
                    <c:manualLayout>
                      <c:w val="0.32753560558165334"/>
                      <c:h val="9.4812638474135458E-2"/>
                    </c:manualLayout>
                  </c15:layout>
                </c:ext>
                <c:ext xmlns:c16="http://schemas.microsoft.com/office/drawing/2014/chart" uri="{C3380CC4-5D6E-409C-BE32-E72D297353CC}">
                  <c16:uniqueId val="{00000016-1858-6E44-98C8-47FF0DC2F082}"/>
                </c:ext>
              </c:extLst>
            </c:dLbl>
            <c:dLbl>
              <c:idx val="2"/>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accent6"/>
                      </a:solidFill>
                      <a:latin typeface="+mn-lt"/>
                      <a:ea typeface="+mn-ea"/>
                      <a:cs typeface="+mn-cs"/>
                    </a:defRPr>
                  </a:pPr>
                  <a:endParaRPr lang="en-VN"/>
                </a:p>
              </c:txPr>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18-1858-6E44-98C8-47FF0DC2F082}"/>
                </c:ext>
              </c:extLst>
            </c:dLbl>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VN"/>
              </a:p>
            </c:txPr>
            <c:showLegendKey val="0"/>
            <c:showVal val="0"/>
            <c:showCatName val="0"/>
            <c:showSerName val="0"/>
            <c:showPercent val="0"/>
            <c:showBubbleSize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FR!$J$100:$J$102</c:f>
              <c:numCache>
                <c:formatCode>General</c:formatCode>
                <c:ptCount val="3"/>
                <c:pt idx="0">
                  <c:v>2020</c:v>
                </c:pt>
                <c:pt idx="1">
                  <c:v>2021</c:v>
                </c:pt>
                <c:pt idx="2">
                  <c:v>2022</c:v>
                </c:pt>
              </c:numCache>
            </c:numRef>
          </c:cat>
          <c:val>
            <c:numRef>
              <c:f>FR!$M$100:$M$102</c:f>
              <c:numCache>
                <c:formatCode>0.00</c:formatCode>
                <c:ptCount val="3"/>
                <c:pt idx="0">
                  <c:v>0.68525222803262553</c:v>
                </c:pt>
                <c:pt idx="1">
                  <c:v>0.8397822846695937</c:v>
                </c:pt>
                <c:pt idx="2">
                  <c:v>0.83018078008022844</c:v>
                </c:pt>
              </c:numCache>
            </c:numRef>
          </c:val>
          <c:smooth val="0"/>
          <c:extLst>
            <c:ext xmlns:c16="http://schemas.microsoft.com/office/drawing/2014/chart" uri="{C3380CC4-5D6E-409C-BE32-E72D297353CC}">
              <c16:uniqueId val="{00000013-1858-6E44-98C8-47FF0DC2F082}"/>
            </c:ext>
          </c:extLst>
        </c:ser>
        <c:dLbls>
          <c:showLegendKey val="0"/>
          <c:showVal val="0"/>
          <c:showCatName val="0"/>
          <c:showSerName val="0"/>
          <c:showPercent val="0"/>
          <c:showBubbleSize val="0"/>
        </c:dLbls>
        <c:marker val="1"/>
        <c:smooth val="0"/>
        <c:axId val="393425504"/>
        <c:axId val="352769584"/>
      </c:lineChart>
      <c:catAx>
        <c:axId val="39342550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800" b="0" i="0" u="none" strike="noStrike" kern="1200" baseline="0">
                <a:solidFill>
                  <a:schemeClr val="bg1">
                    <a:lumMod val="75000"/>
                  </a:schemeClr>
                </a:solidFill>
                <a:latin typeface="Arial" panose="020B0604020202020204" pitchFamily="34" charset="0"/>
                <a:ea typeface="+mn-ea"/>
                <a:cs typeface="Arial" panose="020B0604020202020204" pitchFamily="34" charset="0"/>
              </a:defRPr>
            </a:pPr>
            <a:endParaRPr lang="en-VN"/>
          </a:p>
        </c:txPr>
        <c:crossAx val="352769584"/>
        <c:crosses val="autoZero"/>
        <c:auto val="1"/>
        <c:lblAlgn val="ctr"/>
        <c:lblOffset val="100"/>
        <c:noMultiLvlLbl val="0"/>
      </c:catAx>
      <c:valAx>
        <c:axId val="352769584"/>
        <c:scaling>
          <c:orientation val="minMax"/>
        </c:scaling>
        <c:delete val="1"/>
        <c:axPos val="l"/>
        <c:numFmt formatCode="0.00" sourceLinked="1"/>
        <c:majorTickMark val="none"/>
        <c:minorTickMark val="none"/>
        <c:tickLblPos val="nextTo"/>
        <c:crossAx val="393425504"/>
        <c:crosses val="autoZero"/>
        <c:crossBetween val="midCat"/>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noFill/>
      <a:round/>
    </a:ln>
    <a:effectLst/>
  </c:spPr>
  <c:txPr>
    <a:bodyPr/>
    <a:lstStyle/>
    <a:p>
      <a:pPr>
        <a:defRPr/>
      </a:pPr>
      <a:endParaRPr lang="en-VN"/>
    </a:p>
  </c:txPr>
  <c:printSettings>
    <c:headerFooter/>
    <c:pageMargins b="0.75" l="0.7" r="0.7" t="0.75" header="0.3" footer="0.3"/>
    <c:pageSetup/>
  </c:printSettings>
  <c:userShapes r:id="rId3"/>
</c:chartSpace>
</file>

<file path=xl/charts/chart8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manualLayout>
          <c:layoutTarget val="inner"/>
          <c:xMode val="edge"/>
          <c:yMode val="edge"/>
          <c:x val="8.1743179242816044E-2"/>
          <c:y val="0.21163242525718767"/>
          <c:w val="0.84910754080268269"/>
          <c:h val="0.68079711067649529"/>
        </c:manualLayout>
      </c:layout>
      <c:barChart>
        <c:barDir val="col"/>
        <c:grouping val="clustered"/>
        <c:varyColors val="0"/>
        <c:ser>
          <c:idx val="0"/>
          <c:order val="0"/>
          <c:tx>
            <c:strRef>
              <c:f>'Waterfal Chart'!$D$1</c:f>
              <c:strCache>
                <c:ptCount val="1"/>
                <c:pt idx="0">
                  <c:v>Ends</c:v>
                </c:pt>
              </c:strCache>
            </c:strRef>
          </c:tx>
          <c:spPr>
            <a:solidFill>
              <a:srgbClr val="2279BE"/>
            </a:solidFill>
            <a:ln w="25400">
              <a:noFill/>
            </a:ln>
          </c:spPr>
          <c:invertIfNegative val="0"/>
          <c:dPt>
            <c:idx val="0"/>
            <c:invertIfNegative val="0"/>
            <c:bubble3D val="0"/>
            <c:spPr>
              <a:solidFill>
                <a:schemeClr val="accent1">
                  <a:lumMod val="20000"/>
                  <a:lumOff val="80000"/>
                </a:schemeClr>
              </a:solidFill>
              <a:ln w="25400">
                <a:noFill/>
              </a:ln>
            </c:spPr>
            <c:extLst>
              <c:ext xmlns:c16="http://schemas.microsoft.com/office/drawing/2014/chart" uri="{C3380CC4-5D6E-409C-BE32-E72D297353CC}">
                <c16:uniqueId val="{0000000A-B484-7541-B797-E980458DB05C}"/>
              </c:ext>
            </c:extLst>
          </c:dPt>
          <c:dPt>
            <c:idx val="4"/>
            <c:invertIfNegative val="0"/>
            <c:bubble3D val="0"/>
            <c:spPr>
              <a:solidFill>
                <a:schemeClr val="accent1">
                  <a:lumMod val="75000"/>
                </a:schemeClr>
              </a:solidFill>
              <a:ln w="25400">
                <a:noFill/>
              </a:ln>
            </c:spPr>
            <c:extLst>
              <c:ext xmlns:c16="http://schemas.microsoft.com/office/drawing/2014/chart" uri="{C3380CC4-5D6E-409C-BE32-E72D297353CC}">
                <c16:uniqueId val="{0000000B-B484-7541-B797-E980458DB05C}"/>
              </c:ext>
            </c:extLst>
          </c:dPt>
          <c:dLbls>
            <c:dLbl>
              <c:idx val="0"/>
              <c:spPr>
                <a:noFill/>
                <a:ln>
                  <a:noFill/>
                </a:ln>
                <a:effectLst/>
              </c:spPr>
              <c:txPr>
                <a:bodyPr wrap="square" lIns="38100" tIns="19050" rIns="38100" bIns="19050" anchor="ctr">
                  <a:spAutoFit/>
                </a:bodyPr>
                <a:lstStyle/>
                <a:p>
                  <a:pPr>
                    <a:defRPr b="1"/>
                  </a:pPr>
                  <a:endParaRPr lang="en-VN"/>
                </a:p>
              </c:txPr>
              <c:dLblPos val="outEnd"/>
              <c:showLegendKey val="0"/>
              <c:showVal val="1"/>
              <c:showCatName val="0"/>
              <c:showSerName val="0"/>
              <c:showPercent val="0"/>
              <c:showBubbleSize val="0"/>
              <c:extLst>
                <c:ext xmlns:c16="http://schemas.microsoft.com/office/drawing/2014/chart" uri="{C3380CC4-5D6E-409C-BE32-E72D297353CC}">
                  <c16:uniqueId val="{0000000A-B484-7541-B797-E980458DB05C}"/>
                </c:ext>
              </c:extLst>
            </c:dLbl>
            <c:dLbl>
              <c:idx val="4"/>
              <c:spPr>
                <a:noFill/>
                <a:ln>
                  <a:noFill/>
                </a:ln>
                <a:effectLst/>
              </c:spPr>
              <c:txPr>
                <a:bodyPr wrap="square" lIns="38100" tIns="19050" rIns="38100" bIns="19050" anchor="ctr">
                  <a:spAutoFit/>
                </a:bodyPr>
                <a:lstStyle/>
                <a:p>
                  <a:pPr>
                    <a:defRPr b="1"/>
                  </a:pPr>
                  <a:endParaRPr lang="en-VN"/>
                </a:p>
              </c:txPr>
              <c:dLblPos val="outEnd"/>
              <c:showLegendKey val="0"/>
              <c:showVal val="1"/>
              <c:showCatName val="0"/>
              <c:showSerName val="0"/>
              <c:showPercent val="0"/>
              <c:showBubbleSize val="0"/>
              <c:extLst>
                <c:ext xmlns:c16="http://schemas.microsoft.com/office/drawing/2014/chart" uri="{C3380CC4-5D6E-409C-BE32-E72D297353CC}">
                  <c16:uniqueId val="{0000000B-B484-7541-B797-E980458DB05C}"/>
                </c:ext>
              </c:extLst>
            </c:dLbl>
            <c:spPr>
              <a:noFill/>
              <a:ln>
                <a:noFill/>
              </a:ln>
              <a:effectLst/>
            </c:sp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ext>
            </c:extLst>
          </c:dLbls>
          <c:cat>
            <c:strRef>
              <c:f>'Waterfal Chart'!$A$2:$A$6</c:f>
              <c:strCache>
                <c:ptCount val="5"/>
                <c:pt idx="0">
                  <c:v>The beginning of period</c:v>
                </c:pt>
                <c:pt idx="1">
                  <c:v>CFO</c:v>
                </c:pt>
                <c:pt idx="2">
                  <c:v>CFI</c:v>
                </c:pt>
                <c:pt idx="3">
                  <c:v>CFO</c:v>
                </c:pt>
                <c:pt idx="4">
                  <c:v>Ending Inventory</c:v>
                </c:pt>
              </c:strCache>
            </c:strRef>
          </c:cat>
          <c:val>
            <c:numRef>
              <c:f>'Waterfal Chart'!$D$2:$D$6</c:f>
              <c:numCache>
                <c:formatCode>General;\-General;;</c:formatCode>
                <c:ptCount val="5"/>
                <c:pt idx="0">
                  <c:v>22.5</c:v>
                </c:pt>
                <c:pt idx="1">
                  <c:v>0</c:v>
                </c:pt>
                <c:pt idx="2">
                  <c:v>0</c:v>
                </c:pt>
                <c:pt idx="3">
                  <c:v>0</c:v>
                </c:pt>
                <c:pt idx="4">
                  <c:v>8.3000000000000007</c:v>
                </c:pt>
              </c:numCache>
            </c:numRef>
          </c:val>
          <c:extLst>
            <c:ext xmlns:c16="http://schemas.microsoft.com/office/drawing/2014/chart" uri="{C3380CC4-5D6E-409C-BE32-E72D297353CC}">
              <c16:uniqueId val="{00000000-B484-7541-B797-E980458DB05C}"/>
            </c:ext>
          </c:extLst>
        </c:ser>
        <c:dLbls>
          <c:showLegendKey val="0"/>
          <c:showVal val="0"/>
          <c:showCatName val="0"/>
          <c:showSerName val="0"/>
          <c:showPercent val="0"/>
          <c:showBubbleSize val="0"/>
        </c:dLbls>
        <c:gapWidth val="50"/>
        <c:axId val="542286208"/>
        <c:axId val="542288128"/>
      </c:barChart>
      <c:lineChart>
        <c:grouping val="standard"/>
        <c:varyColors val="0"/>
        <c:ser>
          <c:idx val="1"/>
          <c:order val="1"/>
          <c:tx>
            <c:strRef>
              <c:f>'Waterfal Chart'!$E$1</c:f>
              <c:strCache>
                <c:ptCount val="1"/>
                <c:pt idx="0">
                  <c:v>Before</c:v>
                </c:pt>
              </c:strCache>
            </c:strRef>
          </c:tx>
          <c:spPr>
            <a:ln w="19050">
              <a:noFill/>
            </a:ln>
          </c:spPr>
          <c:marker>
            <c:symbol val="none"/>
          </c:marker>
          <c:cat>
            <c:strRef>
              <c:f>'Waterfal Chart'!$A$2:$A$6</c:f>
              <c:strCache>
                <c:ptCount val="5"/>
                <c:pt idx="0">
                  <c:v>The beginning of period</c:v>
                </c:pt>
                <c:pt idx="1">
                  <c:v>CFO</c:v>
                </c:pt>
                <c:pt idx="2">
                  <c:v>CFI</c:v>
                </c:pt>
                <c:pt idx="3">
                  <c:v>CFO</c:v>
                </c:pt>
                <c:pt idx="4">
                  <c:v>Ending Inventory</c:v>
                </c:pt>
              </c:strCache>
            </c:strRef>
          </c:cat>
          <c:val>
            <c:numRef>
              <c:f>'Waterfal Chart'!$E$2:$E$6</c:f>
              <c:numCache>
                <c:formatCode>General</c:formatCode>
                <c:ptCount val="5"/>
                <c:pt idx="1">
                  <c:v>22.5</c:v>
                </c:pt>
                <c:pt idx="2">
                  <c:v>34.799999999999997</c:v>
                </c:pt>
                <c:pt idx="3">
                  <c:v>10.199999999999996</c:v>
                </c:pt>
              </c:numCache>
            </c:numRef>
          </c:val>
          <c:smooth val="0"/>
          <c:extLst>
            <c:ext xmlns:c16="http://schemas.microsoft.com/office/drawing/2014/chart" uri="{C3380CC4-5D6E-409C-BE32-E72D297353CC}">
              <c16:uniqueId val="{00000001-B484-7541-B797-E980458DB05C}"/>
            </c:ext>
          </c:extLst>
        </c:ser>
        <c:ser>
          <c:idx val="2"/>
          <c:order val="2"/>
          <c:tx>
            <c:strRef>
              <c:f>'Waterfal Chart'!$F$1</c:f>
              <c:strCache>
                <c:ptCount val="1"/>
                <c:pt idx="0">
                  <c:v>After</c:v>
                </c:pt>
              </c:strCache>
            </c:strRef>
          </c:tx>
          <c:spPr>
            <a:ln w="19050">
              <a:noFill/>
            </a:ln>
          </c:spPr>
          <c:marker>
            <c:symbol val="none"/>
          </c:marker>
          <c:cat>
            <c:strRef>
              <c:f>'Waterfal Chart'!$A$2:$A$6</c:f>
              <c:strCache>
                <c:ptCount val="5"/>
                <c:pt idx="0">
                  <c:v>The beginning of period</c:v>
                </c:pt>
                <c:pt idx="1">
                  <c:v>CFO</c:v>
                </c:pt>
                <c:pt idx="2">
                  <c:v>CFI</c:v>
                </c:pt>
                <c:pt idx="3">
                  <c:v>CFO</c:v>
                </c:pt>
                <c:pt idx="4">
                  <c:v>Ending Inventory</c:v>
                </c:pt>
              </c:strCache>
            </c:strRef>
          </c:cat>
          <c:val>
            <c:numRef>
              <c:f>'Waterfal Chart'!$F$2:$F$6</c:f>
              <c:numCache>
                <c:formatCode>General</c:formatCode>
                <c:ptCount val="5"/>
                <c:pt idx="1">
                  <c:v>34.799999999999997</c:v>
                </c:pt>
                <c:pt idx="2">
                  <c:v>10.199999999999996</c:v>
                </c:pt>
                <c:pt idx="3">
                  <c:v>8.399999999999995</c:v>
                </c:pt>
              </c:numCache>
            </c:numRef>
          </c:val>
          <c:smooth val="0"/>
          <c:extLst>
            <c:ext xmlns:c16="http://schemas.microsoft.com/office/drawing/2014/chart" uri="{C3380CC4-5D6E-409C-BE32-E72D297353CC}">
              <c16:uniqueId val="{00000002-B484-7541-B797-E980458DB05C}"/>
            </c:ext>
          </c:extLst>
        </c:ser>
        <c:dLbls>
          <c:showLegendKey val="0"/>
          <c:showVal val="0"/>
          <c:showCatName val="0"/>
          <c:showSerName val="0"/>
          <c:showPercent val="0"/>
          <c:showBubbleSize val="0"/>
        </c:dLbls>
        <c:upDownBars>
          <c:gapWidth val="50"/>
          <c:upBars>
            <c:spPr>
              <a:solidFill>
                <a:srgbClr val="2CA02C"/>
              </a:solidFill>
              <a:ln w="6350">
                <a:noFill/>
              </a:ln>
            </c:spPr>
          </c:upBars>
          <c:downBars>
            <c:spPr>
              <a:solidFill>
                <a:srgbClr val="E41A1C"/>
              </a:solidFill>
              <a:ln w="6350">
                <a:noFill/>
              </a:ln>
            </c:spPr>
          </c:downBars>
        </c:upDownBars>
        <c:marker val="1"/>
        <c:smooth val="0"/>
        <c:axId val="542286208"/>
        <c:axId val="542288128"/>
      </c:lineChart>
      <c:lineChart>
        <c:grouping val="standard"/>
        <c:varyColors val="0"/>
        <c:ser>
          <c:idx val="4"/>
          <c:order val="4"/>
          <c:tx>
            <c:strRef>
              <c:f>'Waterfal Chart'!$H$1</c:f>
              <c:strCache>
                <c:ptCount val="1"/>
                <c:pt idx="0">
                  <c:v>Center Y</c:v>
                </c:pt>
              </c:strCache>
            </c:strRef>
          </c:tx>
          <c:spPr>
            <a:ln w="19050">
              <a:noFill/>
            </a:ln>
          </c:spPr>
          <c:marker>
            <c:symbol val="none"/>
          </c:marker>
          <c:dLbls>
            <c:dLbl>
              <c:idx val="0"/>
              <c:delete val="1"/>
              <c:extLst>
                <c:ext xmlns:c15="http://schemas.microsoft.com/office/drawing/2012/chart" uri="{CE6537A1-D6FC-4f65-9D91-7224C49458BB}"/>
                <c:ext xmlns:c16="http://schemas.microsoft.com/office/drawing/2014/chart" uri="{C3380CC4-5D6E-409C-BE32-E72D297353CC}">
                  <c16:uniqueId val="{00000003-B484-7541-B797-E980458DB05C}"/>
                </c:ext>
              </c:extLst>
            </c:dLbl>
            <c:spPr>
              <a:noFill/>
              <a:ln>
                <a:noFill/>
              </a:ln>
              <a:effectLst/>
            </c:spPr>
            <c:dLblPos val="ctr"/>
            <c:showLegendKey val="0"/>
            <c:showVal val="0"/>
            <c:showCatName val="1"/>
            <c:showSerName val="0"/>
            <c:showPercent val="0"/>
            <c:showBubbleSize val="0"/>
            <c:showLeaderLines val="0"/>
            <c:extLst>
              <c:ext xmlns:c15="http://schemas.microsoft.com/office/drawing/2012/chart" uri="{CE6537A1-D6FC-4f65-9D91-7224C49458BB}">
                <c15:showLeaderLines val="1"/>
              </c:ext>
            </c:extLst>
          </c:dLbls>
          <c:cat>
            <c:numRef>
              <c:f>'Waterfal Chart'!$K$2:$K$6</c:f>
              <c:numCache>
                <c:formatCode>General</c:formatCode>
                <c:ptCount val="5"/>
                <c:pt idx="1">
                  <c:v>12.3</c:v>
                </c:pt>
                <c:pt idx="2">
                  <c:v>-24.6</c:v>
                </c:pt>
                <c:pt idx="3">
                  <c:v>-1.8</c:v>
                </c:pt>
              </c:numCache>
            </c:numRef>
          </c:cat>
          <c:val>
            <c:numRef>
              <c:f>'Waterfal Chart'!$H$2:$H$6</c:f>
              <c:numCache>
                <c:formatCode>General</c:formatCode>
                <c:ptCount val="5"/>
                <c:pt idx="0">
                  <c:v>0</c:v>
                </c:pt>
                <c:pt idx="1">
                  <c:v>#N/A</c:v>
                </c:pt>
                <c:pt idx="2">
                  <c:v>#N/A</c:v>
                </c:pt>
                <c:pt idx="3">
                  <c:v>#N/A</c:v>
                </c:pt>
              </c:numCache>
            </c:numRef>
          </c:val>
          <c:smooth val="0"/>
          <c:extLst>
            <c:ext xmlns:c16="http://schemas.microsoft.com/office/drawing/2014/chart" uri="{C3380CC4-5D6E-409C-BE32-E72D297353CC}">
              <c16:uniqueId val="{00000004-B484-7541-B797-E980458DB05C}"/>
            </c:ext>
          </c:extLst>
        </c:ser>
        <c:ser>
          <c:idx val="5"/>
          <c:order val="5"/>
          <c:tx>
            <c:strRef>
              <c:f>'Waterfal Chart'!$I$1</c:f>
              <c:strCache>
                <c:ptCount val="1"/>
                <c:pt idx="0">
                  <c:v>Above Y</c:v>
                </c:pt>
              </c:strCache>
            </c:strRef>
          </c:tx>
          <c:spPr>
            <a:ln w="19050">
              <a:noFill/>
            </a:ln>
          </c:spPr>
          <c:marker>
            <c:symbol val="none"/>
          </c:marker>
          <c:dLbls>
            <c:dLbl>
              <c:idx val="0"/>
              <c:delete val="1"/>
              <c:extLst>
                <c:ext xmlns:c15="http://schemas.microsoft.com/office/drawing/2012/chart" uri="{CE6537A1-D6FC-4f65-9D91-7224C49458BB}"/>
                <c:ext xmlns:c16="http://schemas.microsoft.com/office/drawing/2014/chart" uri="{C3380CC4-5D6E-409C-BE32-E72D297353CC}">
                  <c16:uniqueId val="{00000005-B484-7541-B797-E980458DB05C}"/>
                </c:ext>
              </c:extLst>
            </c:dLbl>
            <c:spPr>
              <a:noFill/>
              <a:ln>
                <a:noFill/>
              </a:ln>
              <a:effectLst/>
            </c:spPr>
            <c:dLblPos val="t"/>
            <c:showLegendKey val="0"/>
            <c:showVal val="0"/>
            <c:showCatName val="1"/>
            <c:showSerName val="0"/>
            <c:showPercent val="0"/>
            <c:showBubbleSize val="0"/>
            <c:showLeaderLines val="0"/>
            <c:extLst>
              <c:ext xmlns:c15="http://schemas.microsoft.com/office/drawing/2012/chart" uri="{CE6537A1-D6FC-4f65-9D91-7224C49458BB}">
                <c15:showLeaderLines val="1"/>
              </c:ext>
            </c:extLst>
          </c:dLbls>
          <c:cat>
            <c:numRef>
              <c:f>'Waterfal Chart'!$K$2:$K$6</c:f>
              <c:numCache>
                <c:formatCode>General</c:formatCode>
                <c:ptCount val="5"/>
                <c:pt idx="1">
                  <c:v>12.3</c:v>
                </c:pt>
                <c:pt idx="2">
                  <c:v>-24.6</c:v>
                </c:pt>
                <c:pt idx="3">
                  <c:v>-1.8</c:v>
                </c:pt>
              </c:numCache>
            </c:numRef>
          </c:cat>
          <c:val>
            <c:numRef>
              <c:f>'Waterfal Chart'!$I$2:$I$6</c:f>
              <c:numCache>
                <c:formatCode>General</c:formatCode>
                <c:ptCount val="5"/>
                <c:pt idx="0">
                  <c:v>0</c:v>
                </c:pt>
                <c:pt idx="1">
                  <c:v>#N/A</c:v>
                </c:pt>
                <c:pt idx="2">
                  <c:v>#N/A</c:v>
                </c:pt>
                <c:pt idx="3">
                  <c:v>#N/A</c:v>
                </c:pt>
              </c:numCache>
            </c:numRef>
          </c:val>
          <c:smooth val="0"/>
          <c:extLst>
            <c:ext xmlns:c16="http://schemas.microsoft.com/office/drawing/2014/chart" uri="{C3380CC4-5D6E-409C-BE32-E72D297353CC}">
              <c16:uniqueId val="{00000006-B484-7541-B797-E980458DB05C}"/>
            </c:ext>
          </c:extLst>
        </c:ser>
        <c:dLbls>
          <c:showLegendKey val="0"/>
          <c:showVal val="0"/>
          <c:showCatName val="0"/>
          <c:showSerName val="0"/>
          <c:showPercent val="0"/>
          <c:showBubbleSize val="0"/>
        </c:dLbls>
        <c:marker val="1"/>
        <c:smooth val="0"/>
        <c:axId val="544425472"/>
        <c:axId val="544423936"/>
      </c:lineChart>
      <c:scatterChart>
        <c:scatterStyle val="lineMarker"/>
        <c:varyColors val="0"/>
        <c:ser>
          <c:idx val="3"/>
          <c:order val="3"/>
          <c:tx>
            <c:strRef>
              <c:f>'Waterfal Chart'!$G$1</c:f>
              <c:strCache>
                <c:ptCount val="1"/>
                <c:pt idx="0">
                  <c:v>Line Y</c:v>
                </c:pt>
              </c:strCache>
            </c:strRef>
          </c:tx>
          <c:spPr>
            <a:ln w="19050">
              <a:noFill/>
            </a:ln>
          </c:spPr>
          <c:marker>
            <c:symbol val="none"/>
          </c:marker>
          <c:errBars>
            <c:errDir val="x"/>
            <c:errBarType val="both"/>
            <c:errValType val="fixedVal"/>
            <c:noEndCap val="1"/>
            <c:val val="0.83333333333333337"/>
          </c:errBars>
          <c:xVal>
            <c:numRef>
              <c:f>'Waterfal Chart'!$C$2:$C$6</c:f>
              <c:numCache>
                <c:formatCode>General</c:formatCode>
                <c:ptCount val="5"/>
                <c:pt idx="0">
                  <c:v>1.5</c:v>
                </c:pt>
                <c:pt idx="1">
                  <c:v>2.5</c:v>
                </c:pt>
                <c:pt idx="2">
                  <c:v>3.5</c:v>
                </c:pt>
                <c:pt idx="3">
                  <c:v>4.5</c:v>
                </c:pt>
              </c:numCache>
            </c:numRef>
          </c:xVal>
          <c:yVal>
            <c:numRef>
              <c:f>'Waterfal Chart'!$G$2:$G$6</c:f>
              <c:numCache>
                <c:formatCode>General</c:formatCode>
                <c:ptCount val="5"/>
                <c:pt idx="0">
                  <c:v>22.5</c:v>
                </c:pt>
                <c:pt idx="1">
                  <c:v>34.799999999999997</c:v>
                </c:pt>
                <c:pt idx="2">
                  <c:v>10.199999999999996</c:v>
                </c:pt>
                <c:pt idx="3">
                  <c:v>8.399999999999995</c:v>
                </c:pt>
              </c:numCache>
            </c:numRef>
          </c:yVal>
          <c:smooth val="0"/>
          <c:extLst>
            <c:ext xmlns:c16="http://schemas.microsoft.com/office/drawing/2014/chart" uri="{C3380CC4-5D6E-409C-BE32-E72D297353CC}">
              <c16:uniqueId val="{00000007-B484-7541-B797-E980458DB05C}"/>
            </c:ext>
          </c:extLst>
        </c:ser>
        <c:ser>
          <c:idx val="6"/>
          <c:order val="6"/>
          <c:tx>
            <c:strRef>
              <c:f>'Waterfal Chart'!$J$1</c:f>
              <c:strCache>
                <c:ptCount val="1"/>
                <c:pt idx="0">
                  <c:v>Below X</c:v>
                </c:pt>
              </c:strCache>
            </c:strRef>
          </c:tx>
          <c:spPr>
            <a:ln w="19050">
              <a:noFill/>
            </a:ln>
          </c:spPr>
          <c:marker>
            <c:symbol val="none"/>
          </c:marker>
          <c:dLbls>
            <c:dLbl>
              <c:idx val="0"/>
              <c:delete val="1"/>
              <c:extLst>
                <c:ext xmlns:c15="http://schemas.microsoft.com/office/drawing/2012/chart" uri="{CE6537A1-D6FC-4f65-9D91-7224C49458BB}"/>
                <c:ext xmlns:c16="http://schemas.microsoft.com/office/drawing/2014/chart" uri="{C3380CC4-5D6E-409C-BE32-E72D297353CC}">
                  <c16:uniqueId val="{00000008-B484-7541-B797-E980458DB05C}"/>
                </c:ext>
              </c:extLst>
            </c:dLbl>
            <c:spPr>
              <a:noFill/>
              <a:ln>
                <a:noFill/>
              </a:ln>
              <a:effectLst/>
            </c:spPr>
            <c:txPr>
              <a:bodyPr wrap="square" lIns="38100" tIns="19050" rIns="38100" bIns="19050" anchor="ctr">
                <a:spAutoFit/>
              </a:bodyPr>
              <a:lstStyle/>
              <a:p>
                <a:pPr>
                  <a:defRPr sz="1000" b="0">
                    <a:latin typeface="+mn-lt"/>
                  </a:defRPr>
                </a:pPr>
                <a:endParaRPr lang="en-VN"/>
              </a:p>
            </c:txPr>
            <c:dLblPos val="b"/>
            <c:showLegendKey val="0"/>
            <c:showVal val="0"/>
            <c:showCatName val="1"/>
            <c:showSerName val="0"/>
            <c:showPercent val="0"/>
            <c:showBubbleSize val="0"/>
            <c:showLeaderLines val="0"/>
            <c:extLst>
              <c:ext xmlns:c15="http://schemas.microsoft.com/office/drawing/2012/chart" uri="{CE6537A1-D6FC-4f65-9D91-7224C49458BB}">
                <c15:showLeaderLines val="1"/>
              </c:ext>
            </c:extLst>
          </c:dLbls>
          <c:xVal>
            <c:strRef>
              <c:f>'Waterfal Chart'!$A$2:$A$6</c:f>
              <c:strCache>
                <c:ptCount val="5"/>
                <c:pt idx="0">
                  <c:v>The beginning of period</c:v>
                </c:pt>
                <c:pt idx="1">
                  <c:v>CFO</c:v>
                </c:pt>
                <c:pt idx="2">
                  <c:v>CFI</c:v>
                </c:pt>
                <c:pt idx="3">
                  <c:v>CFO</c:v>
                </c:pt>
                <c:pt idx="4">
                  <c:v>Ending Inventory</c:v>
                </c:pt>
              </c:strCache>
            </c:strRef>
          </c:xVal>
          <c:yVal>
            <c:numRef>
              <c:f>'Waterfal Chart'!$J$2:$J$6</c:f>
              <c:numCache>
                <c:formatCode>General</c:formatCode>
                <c:ptCount val="5"/>
                <c:pt idx="0">
                  <c:v>1</c:v>
                </c:pt>
                <c:pt idx="1">
                  <c:v>22.5</c:v>
                </c:pt>
                <c:pt idx="2">
                  <c:v>10.199999999999996</c:v>
                </c:pt>
                <c:pt idx="3">
                  <c:v>8.399999999999995</c:v>
                </c:pt>
              </c:numCache>
            </c:numRef>
          </c:yVal>
          <c:smooth val="0"/>
          <c:extLst>
            <c:ext xmlns:c16="http://schemas.microsoft.com/office/drawing/2014/chart" uri="{C3380CC4-5D6E-409C-BE32-E72D297353CC}">
              <c16:uniqueId val="{00000009-B484-7541-B797-E980458DB05C}"/>
            </c:ext>
          </c:extLst>
        </c:ser>
        <c:dLbls>
          <c:showLegendKey val="0"/>
          <c:showVal val="0"/>
          <c:showCatName val="0"/>
          <c:showSerName val="0"/>
          <c:showPercent val="0"/>
          <c:showBubbleSize val="0"/>
        </c:dLbls>
        <c:axId val="542286208"/>
        <c:axId val="542288128"/>
      </c:scatterChart>
      <c:catAx>
        <c:axId val="542286208"/>
        <c:scaling>
          <c:orientation val="minMax"/>
        </c:scaling>
        <c:delete val="0"/>
        <c:axPos val="b"/>
        <c:numFmt formatCode="General" sourceLinked="1"/>
        <c:majorTickMark val="out"/>
        <c:minorTickMark val="none"/>
        <c:tickLblPos val="none"/>
        <c:spPr>
          <a:ln>
            <a:solidFill>
              <a:schemeClr val="bg1">
                <a:lumMod val="75000"/>
              </a:schemeClr>
            </a:solidFill>
          </a:ln>
        </c:spPr>
        <c:txPr>
          <a:bodyPr rot="0" vert="horz"/>
          <a:lstStyle/>
          <a:p>
            <a:pPr>
              <a:defRPr/>
            </a:pPr>
            <a:endParaRPr lang="en-VN"/>
          </a:p>
        </c:txPr>
        <c:crossAx val="542288128"/>
        <c:crosses val="autoZero"/>
        <c:auto val="0"/>
        <c:lblAlgn val="ctr"/>
        <c:lblOffset val="100"/>
        <c:tickLblSkip val="1"/>
        <c:noMultiLvlLbl val="0"/>
      </c:catAx>
      <c:valAx>
        <c:axId val="542288128"/>
        <c:scaling>
          <c:orientation val="minMax"/>
        </c:scaling>
        <c:delete val="0"/>
        <c:axPos val="l"/>
        <c:numFmt formatCode="General;\-General;;" sourceLinked="1"/>
        <c:majorTickMark val="out"/>
        <c:minorTickMark val="none"/>
        <c:tickLblPos val="nextTo"/>
        <c:spPr>
          <a:noFill/>
          <a:ln>
            <a:solidFill>
              <a:schemeClr val="bg1">
                <a:lumMod val="75000"/>
              </a:schemeClr>
            </a:solidFill>
          </a:ln>
        </c:spPr>
        <c:txPr>
          <a:bodyPr/>
          <a:lstStyle/>
          <a:p>
            <a:pPr>
              <a:defRPr sz="1000">
                <a:solidFill>
                  <a:schemeClr val="bg1">
                    <a:lumMod val="75000"/>
                  </a:schemeClr>
                </a:solidFill>
              </a:defRPr>
            </a:pPr>
            <a:endParaRPr lang="en-VN"/>
          </a:p>
        </c:txPr>
        <c:crossAx val="542286208"/>
        <c:crosses val="autoZero"/>
        <c:crossBetween val="between"/>
      </c:valAx>
      <c:valAx>
        <c:axId val="544423936"/>
        <c:scaling>
          <c:orientation val="minMax"/>
        </c:scaling>
        <c:delete val="1"/>
        <c:axPos val="r"/>
        <c:numFmt formatCode="General" sourceLinked="1"/>
        <c:majorTickMark val="out"/>
        <c:minorTickMark val="none"/>
        <c:tickLblPos val="nextTo"/>
        <c:crossAx val="544425472"/>
        <c:crosses val="max"/>
        <c:crossBetween val="between"/>
      </c:valAx>
      <c:catAx>
        <c:axId val="544425472"/>
        <c:scaling>
          <c:orientation val="minMax"/>
        </c:scaling>
        <c:delete val="1"/>
        <c:axPos val="b"/>
        <c:numFmt formatCode="General" sourceLinked="1"/>
        <c:majorTickMark val="out"/>
        <c:minorTickMark val="none"/>
        <c:tickLblPos val="nextTo"/>
        <c:crossAx val="544423936"/>
        <c:crosses val="autoZero"/>
        <c:auto val="1"/>
        <c:lblAlgn val="ctr"/>
        <c:lblOffset val="100"/>
        <c:noMultiLvlLbl val="0"/>
      </c:catAx>
      <c:spPr>
        <a:noFill/>
        <a:ln>
          <a:noFill/>
        </a:ln>
        <a:effectLst/>
        <a:extLst>
          <a:ext uri="{909E8E84-426E-40DD-AFC4-6F175D3DCCD1}">
            <a14:hiddenFill xmlns:a14="http://schemas.microsoft.com/office/drawing/2010/main">
              <a:solidFill>
                <a:sysClr val="window" lastClr="FFFFFF"/>
              </a:solidFill>
            </a14:hiddenFill>
          </a:ext>
          <a:ext uri="{91240B29-F687-4F45-9708-019B960494DF}">
            <a14:hiddenLine xmlns:a14="http://schemas.microsoft.com/office/drawing/2010/main">
              <a:noFill/>
            </a14:hiddenLine>
          </a:ext>
        </a:extLst>
      </c:spPr>
    </c:plotArea>
    <c:plotVisOnly val="1"/>
    <c:dispBlanksAs val="gap"/>
    <c:showDLblsOverMax val="0"/>
  </c:chart>
  <c:spPr>
    <a:solidFill>
      <a:sysClr val="window" lastClr="FFFFFF"/>
    </a:solidFill>
    <a:ln w="6350" cap="flat" cmpd="sng" algn="ctr">
      <a:noFill/>
      <a:prstDash val="solid"/>
      <a:round/>
    </a:ln>
    <a:effectLst/>
    <a:extLst>
      <a:ext uri="{91240B29-F687-4F45-9708-019B960494DF}">
        <a14:hiddenLine xmlns:a14="http://schemas.microsoft.com/office/drawing/2010/main" w="6350" cap="flat" cmpd="sng" algn="ctr">
          <a:solidFill>
            <a:sysClr val="windowText" lastClr="000000">
              <a:tint val="75000"/>
            </a:sysClr>
          </a:solidFill>
          <a:prstDash val="solid"/>
          <a:round/>
        </a14:hiddenLine>
      </a:ext>
    </a:extLst>
  </c:spPr>
  <c:printSettings>
    <c:headerFooter/>
    <c:pageMargins b="0.75" l="0.7" r="0.7" t="0.75" header="0.3" footer="0.3"/>
    <c:pageSetup/>
  </c:printSettings>
</c:chartSpace>
</file>

<file path=xl/charts/chart8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manualLayout>
          <c:layoutTarget val="inner"/>
          <c:xMode val="edge"/>
          <c:yMode val="edge"/>
          <c:x val="8.1743179242816044E-2"/>
          <c:y val="0.21163242525718767"/>
          <c:w val="0.84910754080268269"/>
          <c:h val="0.68079711067649529"/>
        </c:manualLayout>
      </c:layout>
      <c:barChart>
        <c:barDir val="col"/>
        <c:grouping val="clustered"/>
        <c:varyColors val="0"/>
        <c:ser>
          <c:idx val="0"/>
          <c:order val="0"/>
          <c:tx>
            <c:strRef>
              <c:f>Sheet2!$D$1</c:f>
              <c:strCache>
                <c:ptCount val="1"/>
                <c:pt idx="0">
                  <c:v>Ends</c:v>
                </c:pt>
              </c:strCache>
            </c:strRef>
          </c:tx>
          <c:spPr>
            <a:solidFill>
              <a:srgbClr val="2279BE"/>
            </a:solidFill>
            <a:ln w="25400">
              <a:noFill/>
            </a:ln>
          </c:spPr>
          <c:invertIfNegative val="0"/>
          <c:dPt>
            <c:idx val="0"/>
            <c:invertIfNegative val="0"/>
            <c:bubble3D val="0"/>
            <c:spPr>
              <a:solidFill>
                <a:schemeClr val="accent1">
                  <a:lumMod val="20000"/>
                  <a:lumOff val="80000"/>
                </a:schemeClr>
              </a:solidFill>
              <a:ln w="25400">
                <a:noFill/>
              </a:ln>
            </c:spPr>
            <c:extLst>
              <c:ext xmlns:c16="http://schemas.microsoft.com/office/drawing/2014/chart" uri="{C3380CC4-5D6E-409C-BE32-E72D297353CC}">
                <c16:uniqueId val="{00000001-77C4-0F47-B3EA-40EC206F1945}"/>
              </c:ext>
            </c:extLst>
          </c:dPt>
          <c:dPt>
            <c:idx val="4"/>
            <c:invertIfNegative val="0"/>
            <c:bubble3D val="0"/>
            <c:spPr>
              <a:solidFill>
                <a:schemeClr val="accent1">
                  <a:lumMod val="75000"/>
                </a:schemeClr>
              </a:solidFill>
              <a:ln w="25400">
                <a:noFill/>
              </a:ln>
            </c:spPr>
            <c:extLst>
              <c:ext xmlns:c16="http://schemas.microsoft.com/office/drawing/2014/chart" uri="{C3380CC4-5D6E-409C-BE32-E72D297353CC}">
                <c16:uniqueId val="{00000003-77C4-0F47-B3EA-40EC206F1945}"/>
              </c:ext>
            </c:extLst>
          </c:dPt>
          <c:dLbls>
            <c:dLbl>
              <c:idx val="0"/>
              <c:spPr>
                <a:noFill/>
                <a:ln>
                  <a:noFill/>
                </a:ln>
                <a:effectLst/>
              </c:spPr>
              <c:txPr>
                <a:bodyPr wrap="square" lIns="38100" tIns="19050" rIns="38100" bIns="19050" anchor="ctr">
                  <a:spAutoFit/>
                </a:bodyPr>
                <a:lstStyle/>
                <a:p>
                  <a:pPr>
                    <a:defRPr b="1"/>
                  </a:pPr>
                  <a:endParaRPr lang="en-VN"/>
                </a:p>
              </c:txPr>
              <c:dLblPos val="outEnd"/>
              <c:showLegendKey val="0"/>
              <c:showVal val="1"/>
              <c:showCatName val="0"/>
              <c:showSerName val="0"/>
              <c:showPercent val="0"/>
              <c:showBubbleSize val="0"/>
              <c:extLst>
                <c:ext xmlns:c16="http://schemas.microsoft.com/office/drawing/2014/chart" uri="{C3380CC4-5D6E-409C-BE32-E72D297353CC}">
                  <c16:uniqueId val="{00000001-77C4-0F47-B3EA-40EC206F1945}"/>
                </c:ext>
              </c:extLst>
            </c:dLbl>
            <c:dLbl>
              <c:idx val="4"/>
              <c:spPr>
                <a:noFill/>
                <a:ln>
                  <a:noFill/>
                </a:ln>
                <a:effectLst/>
              </c:spPr>
              <c:txPr>
                <a:bodyPr wrap="square" lIns="38100" tIns="19050" rIns="38100" bIns="19050" anchor="ctr">
                  <a:spAutoFit/>
                </a:bodyPr>
                <a:lstStyle/>
                <a:p>
                  <a:pPr>
                    <a:defRPr b="1"/>
                  </a:pPr>
                  <a:endParaRPr lang="en-VN"/>
                </a:p>
              </c:txPr>
              <c:dLblPos val="outEnd"/>
              <c:showLegendKey val="0"/>
              <c:showVal val="1"/>
              <c:showCatName val="0"/>
              <c:showSerName val="0"/>
              <c:showPercent val="0"/>
              <c:showBubbleSize val="0"/>
              <c:extLst>
                <c:ext xmlns:c16="http://schemas.microsoft.com/office/drawing/2014/chart" uri="{C3380CC4-5D6E-409C-BE32-E72D297353CC}">
                  <c16:uniqueId val="{00000003-77C4-0F47-B3EA-40EC206F1945}"/>
                </c:ext>
              </c:extLst>
            </c:dLbl>
            <c:spPr>
              <a:noFill/>
              <a:ln>
                <a:noFill/>
              </a:ln>
              <a:effectLst/>
            </c:sp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ext>
            </c:extLst>
          </c:dLbls>
          <c:cat>
            <c:strRef>
              <c:f>Sheet2!$A$2:$A$8</c:f>
              <c:strCache>
                <c:ptCount val="7"/>
                <c:pt idx="0">
                  <c:v>Revenue</c:v>
                </c:pt>
                <c:pt idx="1">
                  <c:v>Cost of Sales</c:v>
                </c:pt>
                <c:pt idx="2">
                  <c:v>Operating Expenses</c:v>
                </c:pt>
                <c:pt idx="3">
                  <c:v>Interest Expenses</c:v>
                </c:pt>
                <c:pt idx="4">
                  <c:v>Tax Expenses</c:v>
                </c:pt>
                <c:pt idx="5">
                  <c:v>Other Profit/Loss</c:v>
                </c:pt>
                <c:pt idx="6">
                  <c:v>Net Profit</c:v>
                </c:pt>
              </c:strCache>
            </c:strRef>
          </c:cat>
          <c:val>
            <c:numRef>
              <c:f>Sheet2!$D$2:$D$8</c:f>
              <c:numCache>
                <c:formatCode>General;\-General;;</c:formatCode>
                <c:ptCount val="7"/>
                <c:pt idx="0">
                  <c:v>149.69999999999999</c:v>
                </c:pt>
                <c:pt idx="1">
                  <c:v>0</c:v>
                </c:pt>
                <c:pt idx="2">
                  <c:v>0</c:v>
                </c:pt>
                <c:pt idx="3">
                  <c:v>0</c:v>
                </c:pt>
                <c:pt idx="4">
                  <c:v>0</c:v>
                </c:pt>
                <c:pt idx="5">
                  <c:v>0</c:v>
                </c:pt>
                <c:pt idx="6" formatCode="General">
                  <c:v>34.5</c:v>
                </c:pt>
              </c:numCache>
            </c:numRef>
          </c:val>
          <c:extLst>
            <c:ext xmlns:c16="http://schemas.microsoft.com/office/drawing/2014/chart" uri="{C3380CC4-5D6E-409C-BE32-E72D297353CC}">
              <c16:uniqueId val="{00000004-77C4-0F47-B3EA-40EC206F1945}"/>
            </c:ext>
          </c:extLst>
        </c:ser>
        <c:dLbls>
          <c:showLegendKey val="0"/>
          <c:showVal val="0"/>
          <c:showCatName val="0"/>
          <c:showSerName val="0"/>
          <c:showPercent val="0"/>
          <c:showBubbleSize val="0"/>
        </c:dLbls>
        <c:gapWidth val="50"/>
        <c:axId val="542286208"/>
        <c:axId val="542288128"/>
      </c:barChart>
      <c:lineChart>
        <c:grouping val="standard"/>
        <c:varyColors val="0"/>
        <c:ser>
          <c:idx val="1"/>
          <c:order val="1"/>
          <c:tx>
            <c:strRef>
              <c:f>Sheet2!$E$1</c:f>
              <c:strCache>
                <c:ptCount val="1"/>
                <c:pt idx="0">
                  <c:v>Before</c:v>
                </c:pt>
              </c:strCache>
            </c:strRef>
          </c:tx>
          <c:spPr>
            <a:ln w="19050">
              <a:noFill/>
            </a:ln>
          </c:spPr>
          <c:marker>
            <c:symbol val="none"/>
          </c:marker>
          <c:cat>
            <c:strRef>
              <c:f>Sheet2!$A$2:$A$8</c:f>
              <c:strCache>
                <c:ptCount val="7"/>
                <c:pt idx="0">
                  <c:v>Revenue</c:v>
                </c:pt>
                <c:pt idx="1">
                  <c:v>Cost of Sales</c:v>
                </c:pt>
                <c:pt idx="2">
                  <c:v>Operating Expenses</c:v>
                </c:pt>
                <c:pt idx="3">
                  <c:v>Interest Expenses</c:v>
                </c:pt>
                <c:pt idx="4">
                  <c:v>Tax Expenses</c:v>
                </c:pt>
                <c:pt idx="5">
                  <c:v>Other Profit/Loss</c:v>
                </c:pt>
                <c:pt idx="6">
                  <c:v>Net Profit</c:v>
                </c:pt>
              </c:strCache>
            </c:strRef>
          </c:cat>
          <c:val>
            <c:numRef>
              <c:f>Sheet2!$E$2:$E$8</c:f>
              <c:numCache>
                <c:formatCode>General</c:formatCode>
                <c:ptCount val="7"/>
                <c:pt idx="1">
                  <c:v>149.69999999999999</c:v>
                </c:pt>
                <c:pt idx="2">
                  <c:v>41.099999999999994</c:v>
                </c:pt>
                <c:pt idx="3">
                  <c:v>37.699999999999996</c:v>
                </c:pt>
                <c:pt idx="4">
                  <c:v>35.199999999999996</c:v>
                </c:pt>
                <c:pt idx="5">
                  <c:v>32.699999999999996</c:v>
                </c:pt>
              </c:numCache>
            </c:numRef>
          </c:val>
          <c:smooth val="0"/>
          <c:extLst>
            <c:ext xmlns:c16="http://schemas.microsoft.com/office/drawing/2014/chart" uri="{C3380CC4-5D6E-409C-BE32-E72D297353CC}">
              <c16:uniqueId val="{00000005-77C4-0F47-B3EA-40EC206F1945}"/>
            </c:ext>
          </c:extLst>
        </c:ser>
        <c:ser>
          <c:idx val="2"/>
          <c:order val="2"/>
          <c:tx>
            <c:strRef>
              <c:f>Sheet2!$F$1</c:f>
              <c:strCache>
                <c:ptCount val="1"/>
                <c:pt idx="0">
                  <c:v>After</c:v>
                </c:pt>
              </c:strCache>
            </c:strRef>
          </c:tx>
          <c:spPr>
            <a:ln w="19050">
              <a:noFill/>
            </a:ln>
          </c:spPr>
          <c:marker>
            <c:symbol val="none"/>
          </c:marker>
          <c:cat>
            <c:strRef>
              <c:f>Sheet2!$A$2:$A$8</c:f>
              <c:strCache>
                <c:ptCount val="7"/>
                <c:pt idx="0">
                  <c:v>Revenue</c:v>
                </c:pt>
                <c:pt idx="1">
                  <c:v>Cost of Sales</c:v>
                </c:pt>
                <c:pt idx="2">
                  <c:v>Operating Expenses</c:v>
                </c:pt>
                <c:pt idx="3">
                  <c:v>Interest Expenses</c:v>
                </c:pt>
                <c:pt idx="4">
                  <c:v>Tax Expenses</c:v>
                </c:pt>
                <c:pt idx="5">
                  <c:v>Other Profit/Loss</c:v>
                </c:pt>
                <c:pt idx="6">
                  <c:v>Net Profit</c:v>
                </c:pt>
              </c:strCache>
            </c:strRef>
          </c:cat>
          <c:val>
            <c:numRef>
              <c:f>Sheet2!$F$2:$F$8</c:f>
              <c:numCache>
                <c:formatCode>General</c:formatCode>
                <c:ptCount val="7"/>
                <c:pt idx="1">
                  <c:v>41.099999999999994</c:v>
                </c:pt>
                <c:pt idx="2">
                  <c:v>37.699999999999996</c:v>
                </c:pt>
                <c:pt idx="3">
                  <c:v>35.199999999999996</c:v>
                </c:pt>
                <c:pt idx="4">
                  <c:v>32.699999999999996</c:v>
                </c:pt>
                <c:pt idx="5">
                  <c:v>34.499999999999993</c:v>
                </c:pt>
              </c:numCache>
            </c:numRef>
          </c:val>
          <c:smooth val="0"/>
          <c:extLst>
            <c:ext xmlns:c16="http://schemas.microsoft.com/office/drawing/2014/chart" uri="{C3380CC4-5D6E-409C-BE32-E72D297353CC}">
              <c16:uniqueId val="{00000006-77C4-0F47-B3EA-40EC206F1945}"/>
            </c:ext>
          </c:extLst>
        </c:ser>
        <c:dLbls>
          <c:showLegendKey val="0"/>
          <c:showVal val="0"/>
          <c:showCatName val="0"/>
          <c:showSerName val="0"/>
          <c:showPercent val="0"/>
          <c:showBubbleSize val="0"/>
        </c:dLbls>
        <c:upDownBars>
          <c:gapWidth val="50"/>
          <c:upBars>
            <c:spPr>
              <a:solidFill>
                <a:srgbClr val="2CA02C"/>
              </a:solidFill>
              <a:ln w="6350">
                <a:noFill/>
              </a:ln>
            </c:spPr>
          </c:upBars>
          <c:downBars>
            <c:spPr>
              <a:solidFill>
                <a:srgbClr val="E41A1C"/>
              </a:solidFill>
              <a:ln w="6350">
                <a:noFill/>
              </a:ln>
            </c:spPr>
          </c:downBars>
        </c:upDownBars>
        <c:marker val="1"/>
        <c:smooth val="0"/>
        <c:axId val="542286208"/>
        <c:axId val="542288128"/>
      </c:lineChart>
      <c:lineChart>
        <c:grouping val="standard"/>
        <c:varyColors val="0"/>
        <c:ser>
          <c:idx val="4"/>
          <c:order val="4"/>
          <c:tx>
            <c:strRef>
              <c:f>Sheet2!$H$1</c:f>
              <c:strCache>
                <c:ptCount val="1"/>
                <c:pt idx="0">
                  <c:v>Center Y</c:v>
                </c:pt>
              </c:strCache>
            </c:strRef>
          </c:tx>
          <c:spPr>
            <a:ln w="19050">
              <a:noFill/>
            </a:ln>
          </c:spPr>
          <c:marker>
            <c:symbol val="none"/>
          </c:marker>
          <c:dLbls>
            <c:dLbl>
              <c:idx val="0"/>
              <c:delete val="1"/>
              <c:extLst>
                <c:ext xmlns:c15="http://schemas.microsoft.com/office/drawing/2012/chart" uri="{CE6537A1-D6FC-4f65-9D91-7224C49458BB}"/>
                <c:ext xmlns:c16="http://schemas.microsoft.com/office/drawing/2014/chart" uri="{C3380CC4-5D6E-409C-BE32-E72D297353CC}">
                  <c16:uniqueId val="{00000007-77C4-0F47-B3EA-40EC206F1945}"/>
                </c:ext>
              </c:extLst>
            </c:dLbl>
            <c:spPr>
              <a:noFill/>
              <a:ln>
                <a:noFill/>
              </a:ln>
              <a:effectLst/>
            </c:spPr>
            <c:dLblPos val="ctr"/>
            <c:showLegendKey val="0"/>
            <c:showVal val="0"/>
            <c:showCatName val="1"/>
            <c:showSerName val="0"/>
            <c:showPercent val="0"/>
            <c:showBubbleSize val="0"/>
            <c:showLeaderLines val="0"/>
            <c:extLst>
              <c:ext xmlns:c15="http://schemas.microsoft.com/office/drawing/2012/chart" uri="{CE6537A1-D6FC-4f65-9D91-7224C49458BB}">
                <c15:showLeaderLines val="1"/>
              </c:ext>
            </c:extLst>
          </c:dLbls>
          <c:cat>
            <c:numRef>
              <c:f>Sheet2!$K$2:$K$8</c:f>
              <c:numCache>
                <c:formatCode>General</c:formatCode>
                <c:ptCount val="7"/>
                <c:pt idx="1">
                  <c:v>-108.6</c:v>
                </c:pt>
                <c:pt idx="2">
                  <c:v>-3.4</c:v>
                </c:pt>
                <c:pt idx="3">
                  <c:v>-2.5</c:v>
                </c:pt>
                <c:pt idx="4">
                  <c:v>-2.5</c:v>
                </c:pt>
                <c:pt idx="5">
                  <c:v>1.8</c:v>
                </c:pt>
              </c:numCache>
            </c:numRef>
          </c:cat>
          <c:val>
            <c:numRef>
              <c:f>Sheet2!$H$2:$H$8</c:f>
              <c:numCache>
                <c:formatCode>General</c:formatCode>
                <c:ptCount val="7"/>
                <c:pt idx="0">
                  <c:v>0</c:v>
                </c:pt>
                <c:pt idx="1">
                  <c:v>#N/A</c:v>
                </c:pt>
                <c:pt idx="2">
                  <c:v>#N/A</c:v>
                </c:pt>
                <c:pt idx="3">
                  <c:v>#N/A</c:v>
                </c:pt>
                <c:pt idx="4">
                  <c:v>#N/A</c:v>
                </c:pt>
                <c:pt idx="5">
                  <c:v>#N/A</c:v>
                </c:pt>
              </c:numCache>
            </c:numRef>
          </c:val>
          <c:smooth val="0"/>
          <c:extLst>
            <c:ext xmlns:c16="http://schemas.microsoft.com/office/drawing/2014/chart" uri="{C3380CC4-5D6E-409C-BE32-E72D297353CC}">
              <c16:uniqueId val="{00000008-77C4-0F47-B3EA-40EC206F1945}"/>
            </c:ext>
          </c:extLst>
        </c:ser>
        <c:ser>
          <c:idx val="5"/>
          <c:order val="5"/>
          <c:tx>
            <c:strRef>
              <c:f>Sheet2!$I$1</c:f>
              <c:strCache>
                <c:ptCount val="1"/>
                <c:pt idx="0">
                  <c:v>Above Y</c:v>
                </c:pt>
              </c:strCache>
            </c:strRef>
          </c:tx>
          <c:spPr>
            <a:ln w="19050">
              <a:noFill/>
            </a:ln>
          </c:spPr>
          <c:marker>
            <c:symbol val="none"/>
          </c:marker>
          <c:dLbls>
            <c:dLbl>
              <c:idx val="0"/>
              <c:delete val="1"/>
              <c:extLst>
                <c:ext xmlns:c15="http://schemas.microsoft.com/office/drawing/2012/chart" uri="{CE6537A1-D6FC-4f65-9D91-7224C49458BB}"/>
                <c:ext xmlns:c16="http://schemas.microsoft.com/office/drawing/2014/chart" uri="{C3380CC4-5D6E-409C-BE32-E72D297353CC}">
                  <c16:uniqueId val="{00000009-77C4-0F47-B3EA-40EC206F1945}"/>
                </c:ext>
              </c:extLst>
            </c:dLbl>
            <c:spPr>
              <a:noFill/>
              <a:ln>
                <a:noFill/>
              </a:ln>
              <a:effectLst/>
            </c:spPr>
            <c:dLblPos val="t"/>
            <c:showLegendKey val="0"/>
            <c:showVal val="0"/>
            <c:showCatName val="1"/>
            <c:showSerName val="0"/>
            <c:showPercent val="0"/>
            <c:showBubbleSize val="0"/>
            <c:showLeaderLines val="0"/>
            <c:extLst>
              <c:ext xmlns:c15="http://schemas.microsoft.com/office/drawing/2012/chart" uri="{CE6537A1-D6FC-4f65-9D91-7224C49458BB}">
                <c15:showLeaderLines val="1"/>
              </c:ext>
            </c:extLst>
          </c:dLbls>
          <c:cat>
            <c:numRef>
              <c:f>Sheet2!$K$2:$K$8</c:f>
              <c:numCache>
                <c:formatCode>General</c:formatCode>
                <c:ptCount val="7"/>
                <c:pt idx="1">
                  <c:v>-108.6</c:v>
                </c:pt>
                <c:pt idx="2">
                  <c:v>-3.4</c:v>
                </c:pt>
                <c:pt idx="3">
                  <c:v>-2.5</c:v>
                </c:pt>
                <c:pt idx="4">
                  <c:v>-2.5</c:v>
                </c:pt>
                <c:pt idx="5">
                  <c:v>1.8</c:v>
                </c:pt>
              </c:numCache>
            </c:numRef>
          </c:cat>
          <c:val>
            <c:numRef>
              <c:f>Sheet2!$I$2:$I$8</c:f>
              <c:numCache>
                <c:formatCode>General</c:formatCode>
                <c:ptCount val="7"/>
                <c:pt idx="0">
                  <c:v>0</c:v>
                </c:pt>
                <c:pt idx="1">
                  <c:v>#N/A</c:v>
                </c:pt>
                <c:pt idx="2">
                  <c:v>#N/A</c:v>
                </c:pt>
                <c:pt idx="3">
                  <c:v>#N/A</c:v>
                </c:pt>
                <c:pt idx="4">
                  <c:v>#N/A</c:v>
                </c:pt>
                <c:pt idx="5">
                  <c:v>#N/A</c:v>
                </c:pt>
              </c:numCache>
            </c:numRef>
          </c:val>
          <c:smooth val="0"/>
          <c:extLst>
            <c:ext xmlns:c16="http://schemas.microsoft.com/office/drawing/2014/chart" uri="{C3380CC4-5D6E-409C-BE32-E72D297353CC}">
              <c16:uniqueId val="{0000000A-77C4-0F47-B3EA-40EC206F1945}"/>
            </c:ext>
          </c:extLst>
        </c:ser>
        <c:dLbls>
          <c:showLegendKey val="0"/>
          <c:showVal val="0"/>
          <c:showCatName val="0"/>
          <c:showSerName val="0"/>
          <c:showPercent val="0"/>
          <c:showBubbleSize val="0"/>
        </c:dLbls>
        <c:marker val="1"/>
        <c:smooth val="0"/>
        <c:axId val="544425472"/>
        <c:axId val="544423936"/>
      </c:lineChart>
      <c:scatterChart>
        <c:scatterStyle val="lineMarker"/>
        <c:varyColors val="0"/>
        <c:ser>
          <c:idx val="3"/>
          <c:order val="3"/>
          <c:tx>
            <c:strRef>
              <c:f>Sheet2!$G$1</c:f>
              <c:strCache>
                <c:ptCount val="1"/>
                <c:pt idx="0">
                  <c:v>Line Y</c:v>
                </c:pt>
              </c:strCache>
            </c:strRef>
          </c:tx>
          <c:spPr>
            <a:ln w="19050">
              <a:noFill/>
            </a:ln>
          </c:spPr>
          <c:marker>
            <c:symbol val="none"/>
          </c:marker>
          <c:errBars>
            <c:errDir val="x"/>
            <c:errBarType val="both"/>
            <c:errValType val="fixedVal"/>
            <c:noEndCap val="1"/>
            <c:val val="0.83333333333333337"/>
          </c:errBars>
          <c:xVal>
            <c:numRef>
              <c:f>Sheet2!$C$2:$C$8</c:f>
              <c:numCache>
                <c:formatCode>General</c:formatCode>
                <c:ptCount val="7"/>
                <c:pt idx="0">
                  <c:v>1.5</c:v>
                </c:pt>
                <c:pt idx="1">
                  <c:v>2.5</c:v>
                </c:pt>
                <c:pt idx="2">
                  <c:v>3.5</c:v>
                </c:pt>
                <c:pt idx="3">
                  <c:v>4.5</c:v>
                </c:pt>
                <c:pt idx="4">
                  <c:v>5.5</c:v>
                </c:pt>
                <c:pt idx="5">
                  <c:v>6.5</c:v>
                </c:pt>
              </c:numCache>
            </c:numRef>
          </c:xVal>
          <c:yVal>
            <c:numRef>
              <c:f>Sheet2!$G$2:$G$8</c:f>
              <c:numCache>
                <c:formatCode>General</c:formatCode>
                <c:ptCount val="7"/>
                <c:pt idx="0">
                  <c:v>149.69999999999999</c:v>
                </c:pt>
                <c:pt idx="1">
                  <c:v>41.099999999999994</c:v>
                </c:pt>
                <c:pt idx="2">
                  <c:v>37.699999999999996</c:v>
                </c:pt>
                <c:pt idx="3">
                  <c:v>35.199999999999996</c:v>
                </c:pt>
                <c:pt idx="4">
                  <c:v>32.699999999999996</c:v>
                </c:pt>
                <c:pt idx="5">
                  <c:v>34.499999999999993</c:v>
                </c:pt>
              </c:numCache>
            </c:numRef>
          </c:yVal>
          <c:smooth val="0"/>
          <c:extLst>
            <c:ext xmlns:c16="http://schemas.microsoft.com/office/drawing/2014/chart" uri="{C3380CC4-5D6E-409C-BE32-E72D297353CC}">
              <c16:uniqueId val="{0000000B-77C4-0F47-B3EA-40EC206F1945}"/>
            </c:ext>
          </c:extLst>
        </c:ser>
        <c:ser>
          <c:idx val="6"/>
          <c:order val="6"/>
          <c:tx>
            <c:strRef>
              <c:f>Sheet2!$J$1</c:f>
              <c:strCache>
                <c:ptCount val="1"/>
                <c:pt idx="0">
                  <c:v>Below X</c:v>
                </c:pt>
              </c:strCache>
            </c:strRef>
          </c:tx>
          <c:spPr>
            <a:ln w="19050">
              <a:noFill/>
            </a:ln>
          </c:spPr>
          <c:marker>
            <c:symbol val="none"/>
          </c:marker>
          <c:dLbls>
            <c:dLbl>
              <c:idx val="0"/>
              <c:delete val="1"/>
              <c:extLst>
                <c:ext xmlns:c15="http://schemas.microsoft.com/office/drawing/2012/chart" uri="{CE6537A1-D6FC-4f65-9D91-7224C49458BB}"/>
                <c:ext xmlns:c16="http://schemas.microsoft.com/office/drawing/2014/chart" uri="{C3380CC4-5D6E-409C-BE32-E72D297353CC}">
                  <c16:uniqueId val="{0000000C-77C4-0F47-B3EA-40EC206F1945}"/>
                </c:ext>
              </c:extLst>
            </c:dLbl>
            <c:spPr>
              <a:noFill/>
              <a:ln>
                <a:noFill/>
              </a:ln>
              <a:effectLst/>
            </c:spPr>
            <c:txPr>
              <a:bodyPr wrap="square" lIns="38100" tIns="19050" rIns="38100" bIns="19050" anchor="ctr">
                <a:spAutoFit/>
              </a:bodyPr>
              <a:lstStyle/>
              <a:p>
                <a:pPr>
                  <a:defRPr sz="1000" b="0">
                    <a:latin typeface="+mn-lt"/>
                  </a:defRPr>
                </a:pPr>
                <a:endParaRPr lang="en-VN"/>
              </a:p>
            </c:txPr>
            <c:dLblPos val="b"/>
            <c:showLegendKey val="0"/>
            <c:showVal val="0"/>
            <c:showCatName val="1"/>
            <c:showSerName val="0"/>
            <c:showPercent val="0"/>
            <c:showBubbleSize val="0"/>
            <c:showLeaderLines val="0"/>
            <c:extLst>
              <c:ext xmlns:c15="http://schemas.microsoft.com/office/drawing/2012/chart" uri="{CE6537A1-D6FC-4f65-9D91-7224C49458BB}">
                <c15:showLeaderLines val="1"/>
              </c:ext>
            </c:extLst>
          </c:dLbls>
          <c:xVal>
            <c:strRef>
              <c:f>Sheet2!$A$2:$A$8</c:f>
              <c:strCache>
                <c:ptCount val="7"/>
                <c:pt idx="0">
                  <c:v>Revenue</c:v>
                </c:pt>
                <c:pt idx="1">
                  <c:v>Cost of Sales</c:v>
                </c:pt>
                <c:pt idx="2">
                  <c:v>Operating Expenses</c:v>
                </c:pt>
                <c:pt idx="3">
                  <c:v>Interest Expenses</c:v>
                </c:pt>
                <c:pt idx="4">
                  <c:v>Tax Expenses</c:v>
                </c:pt>
                <c:pt idx="5">
                  <c:v>Other Profit/Loss</c:v>
                </c:pt>
                <c:pt idx="6">
                  <c:v>Net Profit</c:v>
                </c:pt>
              </c:strCache>
            </c:strRef>
          </c:xVal>
          <c:yVal>
            <c:numRef>
              <c:f>Sheet2!$J$2:$J$8</c:f>
              <c:numCache>
                <c:formatCode>General</c:formatCode>
                <c:ptCount val="7"/>
                <c:pt idx="0">
                  <c:v>1</c:v>
                </c:pt>
                <c:pt idx="1">
                  <c:v>41.099999999999994</c:v>
                </c:pt>
                <c:pt idx="2">
                  <c:v>37.699999999999996</c:v>
                </c:pt>
                <c:pt idx="3">
                  <c:v>35.199999999999996</c:v>
                </c:pt>
                <c:pt idx="4">
                  <c:v>32.699999999999996</c:v>
                </c:pt>
                <c:pt idx="5">
                  <c:v>32.699999999999996</c:v>
                </c:pt>
              </c:numCache>
            </c:numRef>
          </c:yVal>
          <c:smooth val="0"/>
          <c:extLst>
            <c:ext xmlns:c16="http://schemas.microsoft.com/office/drawing/2014/chart" uri="{C3380CC4-5D6E-409C-BE32-E72D297353CC}">
              <c16:uniqueId val="{0000000D-77C4-0F47-B3EA-40EC206F1945}"/>
            </c:ext>
          </c:extLst>
        </c:ser>
        <c:dLbls>
          <c:showLegendKey val="0"/>
          <c:showVal val="0"/>
          <c:showCatName val="0"/>
          <c:showSerName val="0"/>
          <c:showPercent val="0"/>
          <c:showBubbleSize val="0"/>
        </c:dLbls>
        <c:axId val="542286208"/>
        <c:axId val="542288128"/>
      </c:scatterChart>
      <c:catAx>
        <c:axId val="542286208"/>
        <c:scaling>
          <c:orientation val="minMax"/>
        </c:scaling>
        <c:delete val="0"/>
        <c:axPos val="b"/>
        <c:numFmt formatCode="General" sourceLinked="1"/>
        <c:majorTickMark val="out"/>
        <c:minorTickMark val="none"/>
        <c:tickLblPos val="none"/>
        <c:spPr>
          <a:ln>
            <a:solidFill>
              <a:schemeClr val="bg1">
                <a:lumMod val="75000"/>
              </a:schemeClr>
            </a:solidFill>
          </a:ln>
        </c:spPr>
        <c:txPr>
          <a:bodyPr rot="0" vert="horz"/>
          <a:lstStyle/>
          <a:p>
            <a:pPr>
              <a:defRPr/>
            </a:pPr>
            <a:endParaRPr lang="en-VN"/>
          </a:p>
        </c:txPr>
        <c:crossAx val="542288128"/>
        <c:crosses val="autoZero"/>
        <c:auto val="0"/>
        <c:lblAlgn val="ctr"/>
        <c:lblOffset val="100"/>
        <c:tickLblSkip val="1"/>
        <c:noMultiLvlLbl val="0"/>
      </c:catAx>
      <c:valAx>
        <c:axId val="542288128"/>
        <c:scaling>
          <c:orientation val="minMax"/>
        </c:scaling>
        <c:delete val="0"/>
        <c:axPos val="l"/>
        <c:numFmt formatCode="General;\-General;;" sourceLinked="1"/>
        <c:majorTickMark val="out"/>
        <c:minorTickMark val="none"/>
        <c:tickLblPos val="nextTo"/>
        <c:spPr>
          <a:noFill/>
          <a:ln>
            <a:solidFill>
              <a:schemeClr val="bg1">
                <a:lumMod val="75000"/>
              </a:schemeClr>
            </a:solidFill>
          </a:ln>
        </c:spPr>
        <c:txPr>
          <a:bodyPr/>
          <a:lstStyle/>
          <a:p>
            <a:pPr>
              <a:defRPr sz="1000">
                <a:solidFill>
                  <a:schemeClr val="bg1">
                    <a:lumMod val="75000"/>
                  </a:schemeClr>
                </a:solidFill>
              </a:defRPr>
            </a:pPr>
            <a:endParaRPr lang="en-VN"/>
          </a:p>
        </c:txPr>
        <c:crossAx val="542286208"/>
        <c:crosses val="autoZero"/>
        <c:crossBetween val="between"/>
      </c:valAx>
      <c:valAx>
        <c:axId val="544423936"/>
        <c:scaling>
          <c:orientation val="minMax"/>
        </c:scaling>
        <c:delete val="1"/>
        <c:axPos val="r"/>
        <c:numFmt formatCode="General" sourceLinked="1"/>
        <c:majorTickMark val="out"/>
        <c:minorTickMark val="none"/>
        <c:tickLblPos val="nextTo"/>
        <c:crossAx val="544425472"/>
        <c:crosses val="max"/>
        <c:crossBetween val="between"/>
      </c:valAx>
      <c:catAx>
        <c:axId val="544425472"/>
        <c:scaling>
          <c:orientation val="minMax"/>
        </c:scaling>
        <c:delete val="1"/>
        <c:axPos val="b"/>
        <c:numFmt formatCode="General" sourceLinked="1"/>
        <c:majorTickMark val="out"/>
        <c:minorTickMark val="none"/>
        <c:tickLblPos val="nextTo"/>
        <c:crossAx val="544423936"/>
        <c:crosses val="autoZero"/>
        <c:auto val="1"/>
        <c:lblAlgn val="ctr"/>
        <c:lblOffset val="100"/>
        <c:noMultiLvlLbl val="0"/>
      </c:catAx>
      <c:spPr>
        <a:noFill/>
        <a:ln>
          <a:noFill/>
        </a:ln>
        <a:effectLst/>
        <a:extLst>
          <a:ext uri="{909E8E84-426E-40DD-AFC4-6F175D3DCCD1}">
            <a14:hiddenFill xmlns:a14="http://schemas.microsoft.com/office/drawing/2010/main">
              <a:solidFill>
                <a:sysClr val="window" lastClr="FFFFFF"/>
              </a:solidFill>
            </a14:hiddenFill>
          </a:ext>
          <a:ext uri="{91240B29-F687-4F45-9708-019B960494DF}">
            <a14:hiddenLine xmlns:a14="http://schemas.microsoft.com/office/drawing/2010/main">
              <a:noFill/>
            </a14:hiddenLine>
          </a:ext>
        </a:extLst>
      </c:spPr>
    </c:plotArea>
    <c:plotVisOnly val="1"/>
    <c:dispBlanksAs val="gap"/>
    <c:showDLblsOverMax val="0"/>
  </c:chart>
  <c:spPr>
    <a:solidFill>
      <a:sysClr val="window" lastClr="FFFFFF"/>
    </a:solidFill>
    <a:ln w="6350" cap="flat" cmpd="sng" algn="ctr">
      <a:noFill/>
      <a:prstDash val="solid"/>
      <a:round/>
    </a:ln>
    <a:effectLst/>
    <a:extLst>
      <a:ext uri="{91240B29-F687-4F45-9708-019B960494DF}">
        <a14:hiddenLine xmlns:a14="http://schemas.microsoft.com/office/drawing/2010/main" w="6350" cap="flat" cmpd="sng" algn="ctr">
          <a:solidFill>
            <a:sysClr val="windowText" lastClr="000000">
              <a:tint val="75000"/>
            </a:sysClr>
          </a:solidFill>
          <a:prstDash val="solid"/>
          <a:round/>
        </a14:hiddenLine>
      </a:ext>
    </a:extLst>
  </c:sp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7.xml><?xml version="1.0" encoding="utf-8"?>
<cs:colorStyle xmlns:cs="http://schemas.microsoft.com/office/drawing/2012/chartStyle" xmlns:a="http://schemas.openxmlformats.org/drawingml/2006/main" meth="cycle" id="11">
  <a:schemeClr val="accent1"/>
  <a:schemeClr val="accent3"/>
  <a:schemeClr val="accent5"/>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6.xml><?xml version="1.0" encoding="utf-8"?>
<cs:colorStyle xmlns:cs="http://schemas.microsoft.com/office/drawing/2012/chartStyle" xmlns:a="http://schemas.openxmlformats.org/drawingml/2006/main" meth="cycle" id="11">
  <a:schemeClr val="accent1"/>
  <a:schemeClr val="accent3"/>
  <a:schemeClr val="accent5"/>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7.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8.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9.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0.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1.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2.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3.xml><?xml version="1.0" encoding="utf-8"?>
<cs:chartStyle xmlns:cs="http://schemas.microsoft.com/office/drawing/2012/chartStyle" xmlns:a="http://schemas.openxmlformats.org/drawingml/2006/main" id="27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ln w="9525" cap="flat" cmpd="sng" algn="ctr">
        <a:solidFill>
          <a:schemeClr val="tx1">
            <a:lumMod val="15000"/>
            <a:lumOff val="85000"/>
          </a:schemeClr>
        </a:solidFill>
        <a:round/>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4.xml><?xml version="1.0" encoding="utf-8"?>
<cs:chartStyle xmlns:cs="http://schemas.microsoft.com/office/drawing/2012/chartStyle" xmlns:a="http://schemas.openxmlformats.org/drawingml/2006/main" id="33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5.xml><?xml version="1.0" encoding="utf-8"?>
<cs:chartStyle xmlns:cs="http://schemas.microsoft.com/office/drawing/2012/chartStyle" xmlns:a="http://schemas.openxmlformats.org/drawingml/2006/main" id="27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ln w="9525" cap="flat" cmpd="sng" algn="ctr">
        <a:solidFill>
          <a:schemeClr val="tx1">
            <a:lumMod val="15000"/>
            <a:lumOff val="85000"/>
          </a:schemeClr>
        </a:solidFill>
        <a:round/>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6.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7.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8.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9.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0.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1.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2.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3.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4.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5.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6.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7.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8.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9.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0.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2.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3.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4.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5.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6.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7.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8.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9.xml><?xml version="1.0" encoding="utf-8"?>
<cs:chartStyle xmlns:cs="http://schemas.microsoft.com/office/drawing/2012/chartStyle" xmlns:a="http://schemas.openxmlformats.org/drawingml/2006/main" id="33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0.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1.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2.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3.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4.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5.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6.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7.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8.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9.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0.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2.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3.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4.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5.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6.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7.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8.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9.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0.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1.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2.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3.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4.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5.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6.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7.xml><?xml version="1.0" encoding="utf-8"?>
<cs:chartStyle xmlns:cs="http://schemas.microsoft.com/office/drawing/2012/chartStyle" xmlns:a="http://schemas.openxmlformats.org/drawingml/2006/main" id="27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ln w="9525" cap="flat" cmpd="sng" algn="ctr">
        <a:solidFill>
          <a:schemeClr val="tx1">
            <a:lumMod val="15000"/>
            <a:lumOff val="85000"/>
          </a:schemeClr>
        </a:solidFill>
        <a:round/>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8.xml><?xml version="1.0" encoding="utf-8"?>
<cs:chartStyle xmlns:cs="http://schemas.microsoft.com/office/drawing/2012/chartStyle" xmlns:a="http://schemas.openxmlformats.org/drawingml/2006/main" id="33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9.xml><?xml version="1.0" encoding="utf-8"?>
<cs:chartStyle xmlns:cs="http://schemas.microsoft.com/office/drawing/2012/chartStyle" xmlns:a="http://schemas.openxmlformats.org/drawingml/2006/main" id="27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ln w="9525" cap="flat" cmpd="sng" algn="ctr">
        <a:solidFill>
          <a:schemeClr val="tx1">
            <a:lumMod val="15000"/>
            <a:lumOff val="85000"/>
          </a:schemeClr>
        </a:solidFill>
        <a:round/>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70.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7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72.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73.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74.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75.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76.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77.xml><?xml version="1.0" encoding="utf-8"?>
<cs:chartStyle xmlns:cs="http://schemas.microsoft.com/office/drawing/2012/chartStyle" xmlns:a="http://schemas.openxmlformats.org/drawingml/2006/main" id="33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trlProps/ctrlProp1.xml><?xml version="1.0" encoding="utf-8"?>
<formControlPr xmlns="http://schemas.microsoft.com/office/spreadsheetml/2009/9/main" objectType="CheckBox" fmlaLink="$H$2" lockText="1" noThreeD="1"/>
</file>

<file path=xl/ctrlProps/ctrlProp2.xml><?xml version="1.0" encoding="utf-8"?>
<formControlPr xmlns="http://schemas.microsoft.com/office/spreadsheetml/2009/9/main" objectType="CheckBox" fmlaLink="$I$2" lockText="1" noThreeD="1"/>
</file>

<file path=xl/ctrlProps/ctrlProp3.xml><?xml version="1.0" encoding="utf-8"?>
<formControlPr xmlns="http://schemas.microsoft.com/office/spreadsheetml/2009/9/main" objectType="CheckBox" checked="Checked" fmlaLink="$J$2" lockText="1" noThreeD="1"/>
</file>

<file path=xl/ctrlProps/ctrlProp4.xml><?xml version="1.0" encoding="utf-8"?>
<formControlPr xmlns="http://schemas.microsoft.com/office/spreadsheetml/2009/9/main" objectType="CheckBox" fmlaLink="$H$2" lockText="1" noThreeD="1"/>
</file>

<file path=xl/ctrlProps/ctrlProp5.xml><?xml version="1.0" encoding="utf-8"?>
<formControlPr xmlns="http://schemas.microsoft.com/office/spreadsheetml/2009/9/main" objectType="CheckBox" fmlaLink="$I$2" lockText="1" noThreeD="1"/>
</file>

<file path=xl/ctrlProps/ctrlProp6.xml><?xml version="1.0" encoding="utf-8"?>
<formControlPr xmlns="http://schemas.microsoft.com/office/spreadsheetml/2009/9/main" objectType="CheckBox" checked="Checked" fmlaLink="$J$2" lockText="1" noThreeD="1"/>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jpeg"/></Relationships>
</file>

<file path=xl/drawings/_rels/drawing2.xml.rels><?xml version="1.0" encoding="UTF-8" standalone="yes"?>
<Relationships xmlns="http://schemas.openxmlformats.org/package/2006/relationships"><Relationship Id="rId8" Type="http://schemas.openxmlformats.org/officeDocument/2006/relationships/chart" Target="../charts/chart8.xml"/><Relationship Id="rId13" Type="http://schemas.openxmlformats.org/officeDocument/2006/relationships/chart" Target="../charts/chart13.xml"/><Relationship Id="rId3" Type="http://schemas.openxmlformats.org/officeDocument/2006/relationships/chart" Target="../charts/chart3.xml"/><Relationship Id="rId7" Type="http://schemas.openxmlformats.org/officeDocument/2006/relationships/chart" Target="../charts/chart7.xml"/><Relationship Id="rId12" Type="http://schemas.openxmlformats.org/officeDocument/2006/relationships/chart" Target="../charts/chart12.xml"/><Relationship Id="rId2" Type="http://schemas.openxmlformats.org/officeDocument/2006/relationships/chart" Target="../charts/chart2.xml"/><Relationship Id="rId16" Type="http://schemas.openxmlformats.org/officeDocument/2006/relationships/chart" Target="../charts/chart16.xml"/><Relationship Id="rId1" Type="http://schemas.openxmlformats.org/officeDocument/2006/relationships/chart" Target="../charts/chart1.xml"/><Relationship Id="rId6" Type="http://schemas.openxmlformats.org/officeDocument/2006/relationships/chart" Target="../charts/chart6.xml"/><Relationship Id="rId11" Type="http://schemas.openxmlformats.org/officeDocument/2006/relationships/chart" Target="../charts/chart11.xml"/><Relationship Id="rId5" Type="http://schemas.openxmlformats.org/officeDocument/2006/relationships/chart" Target="../charts/chart5.xml"/><Relationship Id="rId15" Type="http://schemas.openxmlformats.org/officeDocument/2006/relationships/chart" Target="../charts/chart15.xml"/><Relationship Id="rId10" Type="http://schemas.openxmlformats.org/officeDocument/2006/relationships/chart" Target="../charts/chart10.xml"/><Relationship Id="rId4" Type="http://schemas.openxmlformats.org/officeDocument/2006/relationships/chart" Target="../charts/chart4.xml"/><Relationship Id="rId9" Type="http://schemas.openxmlformats.org/officeDocument/2006/relationships/chart" Target="../charts/chart9.xml"/><Relationship Id="rId14" Type="http://schemas.openxmlformats.org/officeDocument/2006/relationships/chart" Target="../charts/chart14.xml"/></Relationships>
</file>

<file path=xl/drawings/_rels/drawing19.xml.rels><?xml version="1.0" encoding="UTF-8" standalone="yes"?>
<Relationships xmlns="http://schemas.openxmlformats.org/package/2006/relationships"><Relationship Id="rId8" Type="http://schemas.openxmlformats.org/officeDocument/2006/relationships/chart" Target="../charts/chart24.xml"/><Relationship Id="rId13" Type="http://schemas.openxmlformats.org/officeDocument/2006/relationships/chart" Target="../charts/chart29.xml"/><Relationship Id="rId18" Type="http://schemas.openxmlformats.org/officeDocument/2006/relationships/chart" Target="../charts/chart34.xml"/><Relationship Id="rId3" Type="http://schemas.openxmlformats.org/officeDocument/2006/relationships/chart" Target="../charts/chart19.xml"/><Relationship Id="rId7" Type="http://schemas.openxmlformats.org/officeDocument/2006/relationships/chart" Target="../charts/chart23.xml"/><Relationship Id="rId12" Type="http://schemas.openxmlformats.org/officeDocument/2006/relationships/chart" Target="../charts/chart28.xml"/><Relationship Id="rId17" Type="http://schemas.openxmlformats.org/officeDocument/2006/relationships/chart" Target="../charts/chart33.xml"/><Relationship Id="rId2" Type="http://schemas.openxmlformats.org/officeDocument/2006/relationships/chart" Target="../charts/chart18.xml"/><Relationship Id="rId16" Type="http://schemas.openxmlformats.org/officeDocument/2006/relationships/chart" Target="../charts/chart32.xml"/><Relationship Id="rId1" Type="http://schemas.openxmlformats.org/officeDocument/2006/relationships/chart" Target="../charts/chart17.xml"/><Relationship Id="rId6" Type="http://schemas.openxmlformats.org/officeDocument/2006/relationships/chart" Target="../charts/chart22.xml"/><Relationship Id="rId11" Type="http://schemas.openxmlformats.org/officeDocument/2006/relationships/chart" Target="../charts/chart27.xml"/><Relationship Id="rId5" Type="http://schemas.openxmlformats.org/officeDocument/2006/relationships/chart" Target="../charts/chart21.xml"/><Relationship Id="rId15" Type="http://schemas.openxmlformats.org/officeDocument/2006/relationships/chart" Target="../charts/chart31.xml"/><Relationship Id="rId10" Type="http://schemas.openxmlformats.org/officeDocument/2006/relationships/chart" Target="../charts/chart26.xml"/><Relationship Id="rId4" Type="http://schemas.openxmlformats.org/officeDocument/2006/relationships/chart" Target="../charts/chart20.xml"/><Relationship Id="rId9" Type="http://schemas.openxmlformats.org/officeDocument/2006/relationships/chart" Target="../charts/chart25.xml"/><Relationship Id="rId14" Type="http://schemas.openxmlformats.org/officeDocument/2006/relationships/chart" Target="../charts/chart30.xml"/></Relationships>
</file>

<file path=xl/drawings/_rels/drawing38.xml.rels><?xml version="1.0" encoding="UTF-8" standalone="yes"?>
<Relationships xmlns="http://schemas.openxmlformats.org/package/2006/relationships"><Relationship Id="rId3" Type="http://schemas.openxmlformats.org/officeDocument/2006/relationships/chart" Target="../charts/chart37.xml"/><Relationship Id="rId2" Type="http://schemas.openxmlformats.org/officeDocument/2006/relationships/chart" Target="../charts/chart36.xml"/><Relationship Id="rId1" Type="http://schemas.openxmlformats.org/officeDocument/2006/relationships/chart" Target="../charts/chart35.xml"/><Relationship Id="rId4" Type="http://schemas.openxmlformats.org/officeDocument/2006/relationships/chart" Target="../charts/chart38.xml"/></Relationships>
</file>

<file path=xl/drawings/_rels/drawing39.xml.rels><?xml version="1.0" encoding="UTF-8" standalone="yes"?>
<Relationships xmlns="http://schemas.openxmlformats.org/package/2006/relationships"><Relationship Id="rId3" Type="http://schemas.openxmlformats.org/officeDocument/2006/relationships/chart" Target="../charts/chart41.xml"/><Relationship Id="rId2" Type="http://schemas.openxmlformats.org/officeDocument/2006/relationships/chart" Target="../charts/chart40.xml"/><Relationship Id="rId1" Type="http://schemas.openxmlformats.org/officeDocument/2006/relationships/chart" Target="../charts/chart39.xml"/></Relationships>
</file>

<file path=xl/drawings/_rels/drawing41.xml.rels><?xml version="1.0" encoding="UTF-8" standalone="yes"?>
<Relationships xmlns="http://schemas.openxmlformats.org/package/2006/relationships"><Relationship Id="rId2" Type="http://schemas.openxmlformats.org/officeDocument/2006/relationships/chart" Target="../charts/chart43.xml"/><Relationship Id="rId1" Type="http://schemas.openxmlformats.org/officeDocument/2006/relationships/chart" Target="../charts/chart42.xml"/></Relationships>
</file>

<file path=xl/drawings/_rels/drawing42.xml.rels><?xml version="1.0" encoding="UTF-8" standalone="yes"?>
<Relationships xmlns="http://schemas.openxmlformats.org/package/2006/relationships"><Relationship Id="rId8" Type="http://schemas.openxmlformats.org/officeDocument/2006/relationships/chart" Target="../charts/chart51.xml"/><Relationship Id="rId13" Type="http://schemas.openxmlformats.org/officeDocument/2006/relationships/chart" Target="../charts/chart56.xml"/><Relationship Id="rId3" Type="http://schemas.openxmlformats.org/officeDocument/2006/relationships/chart" Target="../charts/chart46.xml"/><Relationship Id="rId7" Type="http://schemas.openxmlformats.org/officeDocument/2006/relationships/chart" Target="../charts/chart50.xml"/><Relationship Id="rId12" Type="http://schemas.openxmlformats.org/officeDocument/2006/relationships/chart" Target="../charts/chart55.xml"/><Relationship Id="rId2" Type="http://schemas.openxmlformats.org/officeDocument/2006/relationships/chart" Target="../charts/chart45.xml"/><Relationship Id="rId1" Type="http://schemas.openxmlformats.org/officeDocument/2006/relationships/chart" Target="../charts/chart44.xml"/><Relationship Id="rId6" Type="http://schemas.openxmlformats.org/officeDocument/2006/relationships/chart" Target="../charts/chart49.xml"/><Relationship Id="rId11" Type="http://schemas.openxmlformats.org/officeDocument/2006/relationships/chart" Target="../charts/chart54.xml"/><Relationship Id="rId5" Type="http://schemas.openxmlformats.org/officeDocument/2006/relationships/chart" Target="../charts/chart48.xml"/><Relationship Id="rId10" Type="http://schemas.openxmlformats.org/officeDocument/2006/relationships/chart" Target="../charts/chart53.xml"/><Relationship Id="rId4" Type="http://schemas.openxmlformats.org/officeDocument/2006/relationships/chart" Target="../charts/chart47.xml"/><Relationship Id="rId9" Type="http://schemas.openxmlformats.org/officeDocument/2006/relationships/chart" Target="../charts/chart52.xml"/><Relationship Id="rId14" Type="http://schemas.openxmlformats.org/officeDocument/2006/relationships/chart" Target="../charts/chart57.xml"/></Relationships>
</file>

<file path=xl/drawings/_rels/drawing57.xml.rels><?xml version="1.0" encoding="UTF-8" standalone="yes"?>
<Relationships xmlns="http://schemas.openxmlformats.org/package/2006/relationships"><Relationship Id="rId8" Type="http://schemas.openxmlformats.org/officeDocument/2006/relationships/chart" Target="../charts/chart64.xml"/><Relationship Id="rId13" Type="http://schemas.openxmlformats.org/officeDocument/2006/relationships/chart" Target="../charts/chart69.xml"/><Relationship Id="rId3" Type="http://schemas.openxmlformats.org/officeDocument/2006/relationships/chart" Target="../charts/chart59.xml"/><Relationship Id="rId7" Type="http://schemas.openxmlformats.org/officeDocument/2006/relationships/chart" Target="../charts/chart63.xml"/><Relationship Id="rId12" Type="http://schemas.openxmlformats.org/officeDocument/2006/relationships/chart" Target="../charts/chart68.xml"/><Relationship Id="rId17" Type="http://schemas.openxmlformats.org/officeDocument/2006/relationships/chart" Target="../charts/chart73.xml"/><Relationship Id="rId2" Type="http://schemas.openxmlformats.org/officeDocument/2006/relationships/chart" Target="../charts/chart58.xml"/><Relationship Id="rId16" Type="http://schemas.openxmlformats.org/officeDocument/2006/relationships/chart" Target="../charts/chart72.xml"/><Relationship Id="rId1" Type="http://schemas.openxmlformats.org/officeDocument/2006/relationships/image" Target="../media/image3.png"/><Relationship Id="rId6" Type="http://schemas.openxmlformats.org/officeDocument/2006/relationships/chart" Target="../charts/chart62.xml"/><Relationship Id="rId11" Type="http://schemas.openxmlformats.org/officeDocument/2006/relationships/chart" Target="../charts/chart67.xml"/><Relationship Id="rId5" Type="http://schemas.openxmlformats.org/officeDocument/2006/relationships/chart" Target="../charts/chart61.xml"/><Relationship Id="rId15" Type="http://schemas.openxmlformats.org/officeDocument/2006/relationships/chart" Target="../charts/chart71.xml"/><Relationship Id="rId10" Type="http://schemas.openxmlformats.org/officeDocument/2006/relationships/chart" Target="../charts/chart66.xml"/><Relationship Id="rId4" Type="http://schemas.openxmlformats.org/officeDocument/2006/relationships/chart" Target="../charts/chart60.xml"/><Relationship Id="rId9" Type="http://schemas.openxmlformats.org/officeDocument/2006/relationships/chart" Target="../charts/chart65.xml"/><Relationship Id="rId14" Type="http://schemas.openxmlformats.org/officeDocument/2006/relationships/chart" Target="../charts/chart70.xml"/></Relationships>
</file>

<file path=xl/drawings/_rels/drawing74.xml.rels><?xml version="1.0" encoding="UTF-8" standalone="yes"?>
<Relationships xmlns="http://schemas.openxmlformats.org/package/2006/relationships"><Relationship Id="rId3" Type="http://schemas.openxmlformats.org/officeDocument/2006/relationships/chart" Target="../charts/chart76.xml"/><Relationship Id="rId2" Type="http://schemas.openxmlformats.org/officeDocument/2006/relationships/chart" Target="../charts/chart75.xml"/><Relationship Id="rId1" Type="http://schemas.openxmlformats.org/officeDocument/2006/relationships/chart" Target="../charts/chart74.xml"/><Relationship Id="rId5" Type="http://schemas.openxmlformats.org/officeDocument/2006/relationships/chart" Target="../charts/chart78.xml"/><Relationship Id="rId4" Type="http://schemas.openxmlformats.org/officeDocument/2006/relationships/chart" Target="../charts/chart77.xml"/></Relationships>
</file>

<file path=xl/drawings/_rels/drawing75.xml.rels><?xml version="1.0" encoding="UTF-8" standalone="yes"?>
<Relationships xmlns="http://schemas.openxmlformats.org/package/2006/relationships"><Relationship Id="rId3" Type="http://schemas.openxmlformats.org/officeDocument/2006/relationships/chart" Target="../charts/chart81.xml"/><Relationship Id="rId2" Type="http://schemas.openxmlformats.org/officeDocument/2006/relationships/chart" Target="../charts/chart80.xml"/><Relationship Id="rId1" Type="http://schemas.openxmlformats.org/officeDocument/2006/relationships/chart" Target="../charts/chart79.xml"/></Relationships>
</file>

<file path=xl/drawings/_rels/drawing77.xml.rels><?xml version="1.0" encoding="UTF-8" standalone="yes"?>
<Relationships xmlns="http://schemas.openxmlformats.org/package/2006/relationships"><Relationship Id="rId1" Type="http://schemas.openxmlformats.org/officeDocument/2006/relationships/chart" Target="../charts/chart82.xml"/></Relationships>
</file>

<file path=xl/drawings/_rels/drawing78.xml.rels><?xml version="1.0" encoding="UTF-8" standalone="yes"?>
<Relationships xmlns="http://schemas.openxmlformats.org/package/2006/relationships"><Relationship Id="rId1" Type="http://schemas.openxmlformats.org/officeDocument/2006/relationships/chart" Target="../charts/chart83.xml"/></Relationships>
</file>

<file path=xl/drawings/drawing1.xml><?xml version="1.0" encoding="utf-8"?>
<xdr:wsDr xmlns:xdr="http://schemas.openxmlformats.org/drawingml/2006/spreadsheetDrawing" xmlns:a="http://schemas.openxmlformats.org/drawingml/2006/main">
  <xdr:twoCellAnchor editAs="oneCell">
    <xdr:from>
      <xdr:col>11</xdr:col>
      <xdr:colOff>177210</xdr:colOff>
      <xdr:row>5</xdr:row>
      <xdr:rowOff>30036</xdr:rowOff>
    </xdr:from>
    <xdr:to>
      <xdr:col>16</xdr:col>
      <xdr:colOff>0</xdr:colOff>
      <xdr:row>20</xdr:row>
      <xdr:rowOff>26975</xdr:rowOff>
    </xdr:to>
    <xdr:pic>
      <xdr:nvPicPr>
        <xdr:cNvPr id="2" name="Picture 1">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9273954" y="916083"/>
          <a:ext cx="3957674" cy="3319613"/>
        </a:xfrm>
        <a:prstGeom prst="rect">
          <a:avLst/>
        </a:prstGeom>
      </xdr:spPr>
    </xdr:pic>
    <xdr:clientData/>
  </xdr:twoCellAnchor>
  <xdr:twoCellAnchor editAs="oneCell">
    <xdr:from>
      <xdr:col>6</xdr:col>
      <xdr:colOff>673100</xdr:colOff>
      <xdr:row>85</xdr:row>
      <xdr:rowOff>18405</xdr:rowOff>
    </xdr:from>
    <xdr:to>
      <xdr:col>13</xdr:col>
      <xdr:colOff>299306</xdr:colOff>
      <xdr:row>99</xdr:row>
      <xdr:rowOff>94584</xdr:rowOff>
    </xdr:to>
    <xdr:pic>
      <xdr:nvPicPr>
        <xdr:cNvPr id="3" name="Picture 2">
          <a:extLst>
            <a:ext uri="{FF2B5EF4-FFF2-40B4-BE49-F238E27FC236}">
              <a16:creationId xmlns:a16="http://schemas.microsoft.com/office/drawing/2014/main" id="{00000000-0008-0000-0000-000003000000}"/>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5626100" y="25202505"/>
          <a:ext cx="5404706" cy="2565379"/>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xdr:from>
      <xdr:col>10</xdr:col>
      <xdr:colOff>155959</xdr:colOff>
      <xdr:row>1</xdr:row>
      <xdr:rowOff>338678</xdr:rowOff>
    </xdr:from>
    <xdr:to>
      <xdr:col>31</xdr:col>
      <xdr:colOff>232687</xdr:colOff>
      <xdr:row>53</xdr:row>
      <xdr:rowOff>286256</xdr:rowOff>
    </xdr:to>
    <xdr:grpSp>
      <xdr:nvGrpSpPr>
        <xdr:cNvPr id="32" name="Group 31">
          <a:extLst>
            <a:ext uri="{FF2B5EF4-FFF2-40B4-BE49-F238E27FC236}">
              <a16:creationId xmlns:a16="http://schemas.microsoft.com/office/drawing/2014/main" id="{00000000-0008-0000-0100-000020000000}"/>
            </a:ext>
          </a:extLst>
        </xdr:cNvPr>
        <xdr:cNvGrpSpPr/>
      </xdr:nvGrpSpPr>
      <xdr:grpSpPr>
        <a:xfrm>
          <a:off x="23717801" y="1073941"/>
          <a:ext cx="17622781" cy="16089947"/>
          <a:chOff x="21700283" y="1737508"/>
          <a:chExt cx="17576800" cy="15573481"/>
        </a:xfrm>
      </xdr:grpSpPr>
      <xdr:grpSp>
        <xdr:nvGrpSpPr>
          <xdr:cNvPr id="33" name="Group 32">
            <a:extLst>
              <a:ext uri="{FF2B5EF4-FFF2-40B4-BE49-F238E27FC236}">
                <a16:creationId xmlns:a16="http://schemas.microsoft.com/office/drawing/2014/main" id="{00000000-0008-0000-0100-000021000000}"/>
              </a:ext>
            </a:extLst>
          </xdr:cNvPr>
          <xdr:cNvGrpSpPr/>
        </xdr:nvGrpSpPr>
        <xdr:grpSpPr>
          <a:xfrm>
            <a:off x="21700283" y="1737508"/>
            <a:ext cx="17576800" cy="15573481"/>
            <a:chOff x="21700283" y="1737508"/>
            <a:chExt cx="17576800" cy="15573481"/>
          </a:xfrm>
        </xdr:grpSpPr>
        <xdr:sp macro="" textlink="">
          <xdr:nvSpPr>
            <xdr:cNvPr id="36" name="Rectangle 35">
              <a:extLst>
                <a:ext uri="{FF2B5EF4-FFF2-40B4-BE49-F238E27FC236}">
                  <a16:creationId xmlns:a16="http://schemas.microsoft.com/office/drawing/2014/main" id="{00000000-0008-0000-0100-000024000000}"/>
                </a:ext>
              </a:extLst>
            </xdr:cNvPr>
            <xdr:cNvSpPr/>
          </xdr:nvSpPr>
          <xdr:spPr>
            <a:xfrm>
              <a:off x="21700283" y="1737508"/>
              <a:ext cx="17576800" cy="15532395"/>
            </a:xfrm>
            <a:prstGeom prst="rect">
              <a:avLst/>
            </a:prstGeom>
            <a:solidFill>
              <a:schemeClr val="bg1"/>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grpSp>
          <xdr:nvGrpSpPr>
            <xdr:cNvPr id="37" name="Group 36">
              <a:extLst>
                <a:ext uri="{FF2B5EF4-FFF2-40B4-BE49-F238E27FC236}">
                  <a16:creationId xmlns:a16="http://schemas.microsoft.com/office/drawing/2014/main" id="{00000000-0008-0000-0100-000025000000}"/>
                </a:ext>
              </a:extLst>
            </xdr:cNvPr>
            <xdr:cNvGrpSpPr/>
          </xdr:nvGrpSpPr>
          <xdr:grpSpPr>
            <a:xfrm>
              <a:off x="22697888" y="9299685"/>
              <a:ext cx="13649513" cy="8011304"/>
              <a:chOff x="22640738" y="9801335"/>
              <a:chExt cx="13833663" cy="9135254"/>
            </a:xfrm>
          </xdr:grpSpPr>
          <xdr:grpSp>
            <xdr:nvGrpSpPr>
              <xdr:cNvPr id="44" name="Group 43">
                <a:extLst>
                  <a:ext uri="{FF2B5EF4-FFF2-40B4-BE49-F238E27FC236}">
                    <a16:creationId xmlns:a16="http://schemas.microsoft.com/office/drawing/2014/main" id="{00000000-0008-0000-0100-00002C000000}"/>
                  </a:ext>
                </a:extLst>
              </xdr:cNvPr>
              <xdr:cNvGrpSpPr/>
            </xdr:nvGrpSpPr>
            <xdr:grpSpPr>
              <a:xfrm>
                <a:off x="22694901" y="9817100"/>
                <a:ext cx="4555377" cy="4582911"/>
                <a:chOff x="19439558" y="6933091"/>
                <a:chExt cx="4602816" cy="4852696"/>
              </a:xfrm>
            </xdr:grpSpPr>
            <xdr:graphicFrame macro="">
              <xdr:nvGraphicFramePr>
                <xdr:cNvPr id="60" name="Chart 59">
                  <a:extLst>
                    <a:ext uri="{FF2B5EF4-FFF2-40B4-BE49-F238E27FC236}">
                      <a16:creationId xmlns:a16="http://schemas.microsoft.com/office/drawing/2014/main" id="{00000000-0008-0000-0100-00003C000000}"/>
                    </a:ext>
                  </a:extLst>
                </xdr:cNvPr>
                <xdr:cNvGraphicFramePr>
                  <a:graphicFrameLocks/>
                </xdr:cNvGraphicFramePr>
              </xdr:nvGraphicFramePr>
              <xdr:xfrm>
                <a:off x="19439558" y="6933091"/>
                <a:ext cx="4602816" cy="4852696"/>
              </xdr:xfrm>
              <a:graphic>
                <a:graphicData uri="http://schemas.openxmlformats.org/drawingml/2006/chart">
                  <c:chart xmlns:c="http://schemas.openxmlformats.org/drawingml/2006/chart" xmlns:r="http://schemas.openxmlformats.org/officeDocument/2006/relationships" r:id="rId1"/>
                </a:graphicData>
              </a:graphic>
            </xdr:graphicFrame>
            <xdr:graphicFrame macro="">
              <xdr:nvGraphicFramePr>
                <xdr:cNvPr id="61" name="Chart 60">
                  <a:extLst>
                    <a:ext uri="{FF2B5EF4-FFF2-40B4-BE49-F238E27FC236}">
                      <a16:creationId xmlns:a16="http://schemas.microsoft.com/office/drawing/2014/main" id="{00000000-0008-0000-0100-00003D000000}"/>
                    </a:ext>
                  </a:extLst>
                </xdr:cNvPr>
                <xdr:cNvGraphicFramePr>
                  <a:graphicFrameLocks/>
                </xdr:cNvGraphicFramePr>
              </xdr:nvGraphicFramePr>
              <xdr:xfrm>
                <a:off x="19445016" y="8236717"/>
                <a:ext cx="4320058" cy="765329"/>
              </xdr:xfrm>
              <a:graphic>
                <a:graphicData uri="http://schemas.openxmlformats.org/drawingml/2006/chart">
                  <c:chart xmlns:c="http://schemas.openxmlformats.org/drawingml/2006/chart" xmlns:r="http://schemas.openxmlformats.org/officeDocument/2006/relationships" r:id="rId2"/>
                </a:graphicData>
              </a:graphic>
            </xdr:graphicFrame>
          </xdr:grpSp>
          <xdr:grpSp>
            <xdr:nvGrpSpPr>
              <xdr:cNvPr id="45" name="Group 44">
                <a:extLst>
                  <a:ext uri="{FF2B5EF4-FFF2-40B4-BE49-F238E27FC236}">
                    <a16:creationId xmlns:a16="http://schemas.microsoft.com/office/drawing/2014/main" id="{00000000-0008-0000-0100-00002D000000}"/>
                  </a:ext>
                </a:extLst>
              </xdr:cNvPr>
              <xdr:cNvGrpSpPr/>
            </xdr:nvGrpSpPr>
            <xdr:grpSpPr>
              <a:xfrm>
                <a:off x="27019978" y="9807407"/>
                <a:ext cx="4710942" cy="4638890"/>
                <a:chOff x="19496462" y="6955084"/>
                <a:chExt cx="4734469" cy="4904401"/>
              </a:xfrm>
            </xdr:grpSpPr>
            <xdr:graphicFrame macro="">
              <xdr:nvGraphicFramePr>
                <xdr:cNvPr id="58" name="Chart 57">
                  <a:extLst>
                    <a:ext uri="{FF2B5EF4-FFF2-40B4-BE49-F238E27FC236}">
                      <a16:creationId xmlns:a16="http://schemas.microsoft.com/office/drawing/2014/main" id="{00000000-0008-0000-0100-00003A000000}"/>
                    </a:ext>
                  </a:extLst>
                </xdr:cNvPr>
                <xdr:cNvGraphicFramePr>
                  <a:graphicFrameLocks/>
                </xdr:cNvGraphicFramePr>
              </xdr:nvGraphicFramePr>
              <xdr:xfrm>
                <a:off x="19496462" y="6955084"/>
                <a:ext cx="4734469" cy="4904401"/>
              </xdr:xfrm>
              <a:graphic>
                <a:graphicData uri="http://schemas.openxmlformats.org/drawingml/2006/chart">
                  <c:chart xmlns:c="http://schemas.openxmlformats.org/drawingml/2006/chart" xmlns:r="http://schemas.openxmlformats.org/officeDocument/2006/relationships" r:id="rId3"/>
                </a:graphicData>
              </a:graphic>
            </xdr:graphicFrame>
            <xdr:graphicFrame macro="">
              <xdr:nvGraphicFramePr>
                <xdr:cNvPr id="59" name="Chart 58">
                  <a:extLst>
                    <a:ext uri="{FF2B5EF4-FFF2-40B4-BE49-F238E27FC236}">
                      <a16:creationId xmlns:a16="http://schemas.microsoft.com/office/drawing/2014/main" id="{00000000-0008-0000-0100-00003B000000}"/>
                    </a:ext>
                  </a:extLst>
                </xdr:cNvPr>
                <xdr:cNvGraphicFramePr>
                  <a:graphicFrameLocks/>
                </xdr:cNvGraphicFramePr>
              </xdr:nvGraphicFramePr>
              <xdr:xfrm>
                <a:off x="19555472" y="8236717"/>
                <a:ext cx="4209598" cy="800061"/>
              </xdr:xfrm>
              <a:graphic>
                <a:graphicData uri="http://schemas.openxmlformats.org/drawingml/2006/chart">
                  <c:chart xmlns:c="http://schemas.openxmlformats.org/drawingml/2006/chart" xmlns:r="http://schemas.openxmlformats.org/officeDocument/2006/relationships" r:id="rId4"/>
                </a:graphicData>
              </a:graphic>
            </xdr:graphicFrame>
          </xdr:grpSp>
          <xdr:grpSp>
            <xdr:nvGrpSpPr>
              <xdr:cNvPr id="46" name="Group 45">
                <a:extLst>
                  <a:ext uri="{FF2B5EF4-FFF2-40B4-BE49-F238E27FC236}">
                    <a16:creationId xmlns:a16="http://schemas.microsoft.com/office/drawing/2014/main" id="{00000000-0008-0000-0100-00002E000000}"/>
                  </a:ext>
                </a:extLst>
              </xdr:cNvPr>
              <xdr:cNvGrpSpPr/>
            </xdr:nvGrpSpPr>
            <xdr:grpSpPr>
              <a:xfrm>
                <a:off x="22640738" y="14395894"/>
                <a:ext cx="4688731" cy="4540695"/>
                <a:chOff x="19496460" y="7301597"/>
                <a:chExt cx="4734469" cy="4545536"/>
              </a:xfrm>
            </xdr:grpSpPr>
            <xdr:graphicFrame macro="">
              <xdr:nvGraphicFramePr>
                <xdr:cNvPr id="56" name="Chart 55">
                  <a:extLst>
                    <a:ext uri="{FF2B5EF4-FFF2-40B4-BE49-F238E27FC236}">
                      <a16:creationId xmlns:a16="http://schemas.microsoft.com/office/drawing/2014/main" id="{00000000-0008-0000-0100-000038000000}"/>
                    </a:ext>
                  </a:extLst>
                </xdr:cNvPr>
                <xdr:cNvGraphicFramePr>
                  <a:graphicFrameLocks/>
                </xdr:cNvGraphicFramePr>
              </xdr:nvGraphicFramePr>
              <xdr:xfrm>
                <a:off x="19496460" y="7301597"/>
                <a:ext cx="4734469" cy="4545536"/>
              </xdr:xfrm>
              <a:graphic>
                <a:graphicData uri="http://schemas.openxmlformats.org/drawingml/2006/chart">
                  <c:chart xmlns:c="http://schemas.openxmlformats.org/drawingml/2006/chart" xmlns:r="http://schemas.openxmlformats.org/officeDocument/2006/relationships" r:id="rId5"/>
                </a:graphicData>
              </a:graphic>
            </xdr:graphicFrame>
            <xdr:graphicFrame macro="">
              <xdr:nvGraphicFramePr>
                <xdr:cNvPr id="57" name="Chart 56">
                  <a:extLst>
                    <a:ext uri="{FF2B5EF4-FFF2-40B4-BE49-F238E27FC236}">
                      <a16:creationId xmlns:a16="http://schemas.microsoft.com/office/drawing/2014/main" id="{00000000-0008-0000-0100-000039000000}"/>
                    </a:ext>
                  </a:extLst>
                </xdr:cNvPr>
                <xdr:cNvGraphicFramePr>
                  <a:graphicFrameLocks/>
                </xdr:cNvGraphicFramePr>
              </xdr:nvGraphicFramePr>
              <xdr:xfrm>
                <a:off x="19555470" y="8175220"/>
                <a:ext cx="4311923" cy="762740"/>
              </xdr:xfrm>
              <a:graphic>
                <a:graphicData uri="http://schemas.openxmlformats.org/drawingml/2006/chart">
                  <c:chart xmlns:c="http://schemas.openxmlformats.org/drawingml/2006/chart" xmlns:r="http://schemas.openxmlformats.org/officeDocument/2006/relationships" r:id="rId6"/>
                </a:graphicData>
              </a:graphic>
            </xdr:graphicFrame>
          </xdr:grpSp>
          <xdr:grpSp>
            <xdr:nvGrpSpPr>
              <xdr:cNvPr id="47" name="Group 46">
                <a:extLst>
                  <a:ext uri="{FF2B5EF4-FFF2-40B4-BE49-F238E27FC236}">
                    <a16:creationId xmlns:a16="http://schemas.microsoft.com/office/drawing/2014/main" id="{00000000-0008-0000-0100-00002F000000}"/>
                  </a:ext>
                </a:extLst>
              </xdr:cNvPr>
              <xdr:cNvGrpSpPr/>
            </xdr:nvGrpSpPr>
            <xdr:grpSpPr>
              <a:xfrm>
                <a:off x="31631464" y="9801335"/>
                <a:ext cx="4699556" cy="4638890"/>
                <a:chOff x="19496460" y="6955083"/>
                <a:chExt cx="4734469" cy="4904401"/>
              </a:xfrm>
            </xdr:grpSpPr>
            <xdr:graphicFrame macro="">
              <xdr:nvGraphicFramePr>
                <xdr:cNvPr id="54" name="Chart 53">
                  <a:extLst>
                    <a:ext uri="{FF2B5EF4-FFF2-40B4-BE49-F238E27FC236}">
                      <a16:creationId xmlns:a16="http://schemas.microsoft.com/office/drawing/2014/main" id="{00000000-0008-0000-0100-000036000000}"/>
                    </a:ext>
                  </a:extLst>
                </xdr:cNvPr>
                <xdr:cNvGraphicFramePr>
                  <a:graphicFrameLocks/>
                </xdr:cNvGraphicFramePr>
              </xdr:nvGraphicFramePr>
              <xdr:xfrm>
                <a:off x="19496460" y="6955083"/>
                <a:ext cx="4734469" cy="4904401"/>
              </xdr:xfrm>
              <a:graphic>
                <a:graphicData uri="http://schemas.openxmlformats.org/drawingml/2006/chart">
                  <c:chart xmlns:c="http://schemas.openxmlformats.org/drawingml/2006/chart" xmlns:r="http://schemas.openxmlformats.org/officeDocument/2006/relationships" r:id="rId7"/>
                </a:graphicData>
              </a:graphic>
            </xdr:graphicFrame>
            <xdr:graphicFrame macro="">
              <xdr:nvGraphicFramePr>
                <xdr:cNvPr id="55" name="Chart 54">
                  <a:extLst>
                    <a:ext uri="{FF2B5EF4-FFF2-40B4-BE49-F238E27FC236}">
                      <a16:creationId xmlns:a16="http://schemas.microsoft.com/office/drawing/2014/main" id="{00000000-0008-0000-0100-000037000000}"/>
                    </a:ext>
                  </a:extLst>
                </xdr:cNvPr>
                <xdr:cNvGraphicFramePr>
                  <a:graphicFrameLocks/>
                </xdr:cNvGraphicFramePr>
              </xdr:nvGraphicFramePr>
              <xdr:xfrm>
                <a:off x="19555472" y="8236717"/>
                <a:ext cx="4436097" cy="800061"/>
              </xdr:xfrm>
              <a:graphic>
                <a:graphicData uri="http://schemas.openxmlformats.org/drawingml/2006/chart">
                  <c:chart xmlns:c="http://schemas.openxmlformats.org/drawingml/2006/chart" xmlns:r="http://schemas.openxmlformats.org/officeDocument/2006/relationships" r:id="rId8"/>
                </a:graphicData>
              </a:graphic>
            </xdr:graphicFrame>
          </xdr:grpSp>
          <xdr:grpSp>
            <xdr:nvGrpSpPr>
              <xdr:cNvPr id="48" name="Group 47">
                <a:extLst>
                  <a:ext uri="{FF2B5EF4-FFF2-40B4-BE49-F238E27FC236}">
                    <a16:creationId xmlns:a16="http://schemas.microsoft.com/office/drawing/2014/main" id="{00000000-0008-0000-0100-000030000000}"/>
                  </a:ext>
                </a:extLst>
              </xdr:cNvPr>
              <xdr:cNvGrpSpPr/>
            </xdr:nvGrpSpPr>
            <xdr:grpSpPr>
              <a:xfrm>
                <a:off x="27215524" y="14390255"/>
                <a:ext cx="4712977" cy="4540695"/>
                <a:chOff x="19496461" y="7301597"/>
                <a:chExt cx="4734469" cy="4545536"/>
              </a:xfrm>
            </xdr:grpSpPr>
            <xdr:graphicFrame macro="">
              <xdr:nvGraphicFramePr>
                <xdr:cNvPr id="52" name="Chart 51">
                  <a:extLst>
                    <a:ext uri="{FF2B5EF4-FFF2-40B4-BE49-F238E27FC236}">
                      <a16:creationId xmlns:a16="http://schemas.microsoft.com/office/drawing/2014/main" id="{00000000-0008-0000-0100-000034000000}"/>
                    </a:ext>
                  </a:extLst>
                </xdr:cNvPr>
                <xdr:cNvGraphicFramePr>
                  <a:graphicFrameLocks/>
                </xdr:cNvGraphicFramePr>
              </xdr:nvGraphicFramePr>
              <xdr:xfrm>
                <a:off x="19496461" y="7301597"/>
                <a:ext cx="4734469" cy="4545536"/>
              </xdr:xfrm>
              <a:graphic>
                <a:graphicData uri="http://schemas.openxmlformats.org/drawingml/2006/chart">
                  <c:chart xmlns:c="http://schemas.openxmlformats.org/drawingml/2006/chart" xmlns:r="http://schemas.openxmlformats.org/officeDocument/2006/relationships" r:id="rId9"/>
                </a:graphicData>
              </a:graphic>
            </xdr:graphicFrame>
            <xdr:graphicFrame macro="">
              <xdr:nvGraphicFramePr>
                <xdr:cNvPr id="53" name="Chart 52">
                  <a:extLst>
                    <a:ext uri="{FF2B5EF4-FFF2-40B4-BE49-F238E27FC236}">
                      <a16:creationId xmlns:a16="http://schemas.microsoft.com/office/drawing/2014/main" id="{00000000-0008-0000-0100-000035000000}"/>
                    </a:ext>
                  </a:extLst>
                </xdr:cNvPr>
                <xdr:cNvGraphicFramePr>
                  <a:graphicFrameLocks/>
                </xdr:cNvGraphicFramePr>
              </xdr:nvGraphicFramePr>
              <xdr:xfrm>
                <a:off x="19555470" y="8175220"/>
                <a:ext cx="4266937" cy="762741"/>
              </xdr:xfrm>
              <a:graphic>
                <a:graphicData uri="http://schemas.openxmlformats.org/drawingml/2006/chart">
                  <c:chart xmlns:c="http://schemas.openxmlformats.org/drawingml/2006/chart" xmlns:r="http://schemas.openxmlformats.org/officeDocument/2006/relationships" r:id="rId10"/>
                </a:graphicData>
              </a:graphic>
            </xdr:graphicFrame>
          </xdr:grpSp>
          <xdr:grpSp>
            <xdr:nvGrpSpPr>
              <xdr:cNvPr id="49" name="Group 48">
                <a:extLst>
                  <a:ext uri="{FF2B5EF4-FFF2-40B4-BE49-F238E27FC236}">
                    <a16:creationId xmlns:a16="http://schemas.microsoft.com/office/drawing/2014/main" id="{00000000-0008-0000-0100-000031000000}"/>
                  </a:ext>
                </a:extLst>
              </xdr:cNvPr>
              <xdr:cNvGrpSpPr/>
            </xdr:nvGrpSpPr>
            <xdr:grpSpPr>
              <a:xfrm>
                <a:off x="31621391" y="14386561"/>
                <a:ext cx="4853010" cy="4540695"/>
                <a:chOff x="19484499" y="7301602"/>
                <a:chExt cx="4879331" cy="4545539"/>
              </a:xfrm>
            </xdr:grpSpPr>
            <xdr:graphicFrame macro="">
              <xdr:nvGraphicFramePr>
                <xdr:cNvPr id="50" name="Chart 49">
                  <a:extLst>
                    <a:ext uri="{FF2B5EF4-FFF2-40B4-BE49-F238E27FC236}">
                      <a16:creationId xmlns:a16="http://schemas.microsoft.com/office/drawing/2014/main" id="{00000000-0008-0000-0100-000032000000}"/>
                    </a:ext>
                  </a:extLst>
                </xdr:cNvPr>
                <xdr:cNvGraphicFramePr>
                  <a:graphicFrameLocks/>
                </xdr:cNvGraphicFramePr>
              </xdr:nvGraphicFramePr>
              <xdr:xfrm>
                <a:off x="19496460" y="7301602"/>
                <a:ext cx="4734469" cy="4545539"/>
              </xdr:xfrm>
              <a:graphic>
                <a:graphicData uri="http://schemas.openxmlformats.org/drawingml/2006/chart">
                  <c:chart xmlns:c="http://schemas.openxmlformats.org/drawingml/2006/chart" xmlns:r="http://schemas.openxmlformats.org/officeDocument/2006/relationships" r:id="rId11"/>
                </a:graphicData>
              </a:graphic>
            </xdr:graphicFrame>
            <xdr:graphicFrame macro="">
              <xdr:nvGraphicFramePr>
                <xdr:cNvPr id="51" name="Chart 50">
                  <a:extLst>
                    <a:ext uri="{FF2B5EF4-FFF2-40B4-BE49-F238E27FC236}">
                      <a16:creationId xmlns:a16="http://schemas.microsoft.com/office/drawing/2014/main" id="{00000000-0008-0000-0100-000033000000}"/>
                    </a:ext>
                  </a:extLst>
                </xdr:cNvPr>
                <xdr:cNvGraphicFramePr>
                  <a:graphicFrameLocks/>
                </xdr:cNvGraphicFramePr>
              </xdr:nvGraphicFramePr>
              <xdr:xfrm>
                <a:off x="19484499" y="8182097"/>
                <a:ext cx="4879331" cy="762740"/>
              </xdr:xfrm>
              <a:graphic>
                <a:graphicData uri="http://schemas.openxmlformats.org/drawingml/2006/chart">
                  <c:chart xmlns:c="http://schemas.openxmlformats.org/drawingml/2006/chart" xmlns:r="http://schemas.openxmlformats.org/officeDocument/2006/relationships" r:id="rId12"/>
                </a:graphicData>
              </a:graphic>
            </xdr:graphicFrame>
          </xdr:grpSp>
        </xdr:grpSp>
        <xdr:grpSp>
          <xdr:nvGrpSpPr>
            <xdr:cNvPr id="38" name="Group 37">
              <a:extLst>
                <a:ext uri="{FF2B5EF4-FFF2-40B4-BE49-F238E27FC236}">
                  <a16:creationId xmlns:a16="http://schemas.microsoft.com/office/drawing/2014/main" id="{00000000-0008-0000-0100-000026000000}"/>
                </a:ext>
              </a:extLst>
            </xdr:cNvPr>
            <xdr:cNvGrpSpPr/>
          </xdr:nvGrpSpPr>
          <xdr:grpSpPr>
            <a:xfrm>
              <a:off x="22484874" y="2697349"/>
              <a:ext cx="11870575" cy="6418895"/>
              <a:chOff x="22504148" y="1012369"/>
              <a:chExt cx="11928445" cy="6466014"/>
            </a:xfrm>
          </xdr:grpSpPr>
          <xdr:graphicFrame macro="">
            <xdr:nvGraphicFramePr>
              <xdr:cNvPr id="39" name="Chart 38">
                <a:extLst>
                  <a:ext uri="{FF2B5EF4-FFF2-40B4-BE49-F238E27FC236}">
                    <a16:creationId xmlns:a16="http://schemas.microsoft.com/office/drawing/2014/main" id="{00000000-0008-0000-0100-000027000000}"/>
                  </a:ext>
                </a:extLst>
              </xdr:cNvPr>
              <xdr:cNvGraphicFramePr/>
            </xdr:nvGraphicFramePr>
            <xdr:xfrm>
              <a:off x="22516549" y="1012369"/>
              <a:ext cx="6232543" cy="2924814"/>
            </xdr:xfrm>
            <a:graphic>
              <a:graphicData uri="http://schemas.openxmlformats.org/drawingml/2006/chart">
                <c:chart xmlns:c="http://schemas.openxmlformats.org/drawingml/2006/chart" xmlns:r="http://schemas.openxmlformats.org/officeDocument/2006/relationships" r:id="rId13"/>
              </a:graphicData>
            </a:graphic>
          </xdr:graphicFrame>
          <xdr:graphicFrame macro="">
            <xdr:nvGraphicFramePr>
              <xdr:cNvPr id="40" name="Chart 39">
                <a:extLst>
                  <a:ext uri="{FF2B5EF4-FFF2-40B4-BE49-F238E27FC236}">
                    <a16:creationId xmlns:a16="http://schemas.microsoft.com/office/drawing/2014/main" id="{00000000-0008-0000-0100-000028000000}"/>
                  </a:ext>
                </a:extLst>
              </xdr:cNvPr>
              <xdr:cNvGraphicFramePr/>
            </xdr:nvGraphicFramePr>
            <xdr:xfrm>
              <a:off x="28678439" y="1128264"/>
              <a:ext cx="5754154" cy="2879149"/>
            </xdr:xfrm>
            <a:graphic>
              <a:graphicData uri="http://schemas.openxmlformats.org/drawingml/2006/chart">
                <c:chart xmlns:c="http://schemas.openxmlformats.org/drawingml/2006/chart" xmlns:r="http://schemas.openxmlformats.org/officeDocument/2006/relationships" r:id="rId14"/>
              </a:graphicData>
            </a:graphic>
          </xdr:graphicFrame>
          <xdr:graphicFrame macro="">
            <xdr:nvGraphicFramePr>
              <xdr:cNvPr id="41" name="Chart 40">
                <a:extLst>
                  <a:ext uri="{FF2B5EF4-FFF2-40B4-BE49-F238E27FC236}">
                    <a16:creationId xmlns:a16="http://schemas.microsoft.com/office/drawing/2014/main" id="{00000000-0008-0000-0100-000029000000}"/>
                  </a:ext>
                </a:extLst>
              </xdr:cNvPr>
              <xdr:cNvGraphicFramePr/>
            </xdr:nvGraphicFramePr>
            <xdr:xfrm>
              <a:off x="22504148" y="4174359"/>
              <a:ext cx="6195943" cy="3304024"/>
            </xdr:xfrm>
            <a:graphic>
              <a:graphicData uri="http://schemas.openxmlformats.org/drawingml/2006/chart">
                <c:chart xmlns:c="http://schemas.openxmlformats.org/drawingml/2006/chart" xmlns:r="http://schemas.openxmlformats.org/officeDocument/2006/relationships" r:id="rId15"/>
              </a:graphicData>
            </a:graphic>
          </xdr:graphicFrame>
          <xdr:graphicFrame macro="">
            <xdr:nvGraphicFramePr>
              <xdr:cNvPr id="42" name="Chart 41">
                <a:extLst>
                  <a:ext uri="{FF2B5EF4-FFF2-40B4-BE49-F238E27FC236}">
                    <a16:creationId xmlns:a16="http://schemas.microsoft.com/office/drawing/2014/main" id="{00000000-0008-0000-0100-00002A000000}"/>
                  </a:ext>
                </a:extLst>
              </xdr:cNvPr>
              <xdr:cNvGraphicFramePr/>
            </xdr:nvGraphicFramePr>
            <xdr:xfrm>
              <a:off x="28642691" y="4204318"/>
              <a:ext cx="5763086" cy="3257095"/>
            </xdr:xfrm>
            <a:graphic>
              <a:graphicData uri="http://schemas.openxmlformats.org/drawingml/2006/chart">
                <c:chart xmlns:c="http://schemas.openxmlformats.org/drawingml/2006/chart" xmlns:r="http://schemas.openxmlformats.org/officeDocument/2006/relationships" r:id="rId16"/>
              </a:graphicData>
            </a:graphic>
          </xdr:graphicFrame>
        </xdr:grpSp>
      </xdr:grpSp>
      <xdr:sp macro="" textlink="">
        <xdr:nvSpPr>
          <xdr:cNvPr id="34" name="TextBox 33">
            <a:extLst>
              <a:ext uri="{FF2B5EF4-FFF2-40B4-BE49-F238E27FC236}">
                <a16:creationId xmlns:a16="http://schemas.microsoft.com/office/drawing/2014/main" id="{00000000-0008-0000-0100-000022000000}"/>
              </a:ext>
            </a:extLst>
          </xdr:cNvPr>
          <xdr:cNvSpPr txBox="1"/>
        </xdr:nvSpPr>
        <xdr:spPr>
          <a:xfrm>
            <a:off x="22629284" y="2429933"/>
            <a:ext cx="5444067" cy="465666"/>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2000" b="1">
                <a:solidFill>
                  <a:schemeClr val="tx1">
                    <a:lumMod val="65000"/>
                    <a:lumOff val="35000"/>
                  </a:schemeClr>
                </a:solidFill>
              </a:rPr>
              <a:t>VERTICAL ANALYSIS</a:t>
            </a:r>
          </a:p>
        </xdr:txBody>
      </xdr:sp>
      <xdr:sp macro="" textlink="">
        <xdr:nvSpPr>
          <xdr:cNvPr id="35" name="TextBox 34">
            <a:extLst>
              <a:ext uri="{FF2B5EF4-FFF2-40B4-BE49-F238E27FC236}">
                <a16:creationId xmlns:a16="http://schemas.microsoft.com/office/drawing/2014/main" id="{00000000-0008-0000-0100-000023000000}"/>
              </a:ext>
            </a:extLst>
          </xdr:cNvPr>
          <xdr:cNvSpPr txBox="1"/>
        </xdr:nvSpPr>
        <xdr:spPr>
          <a:xfrm>
            <a:off x="22758364" y="9526471"/>
            <a:ext cx="5444067" cy="421216"/>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2000" b="1">
                <a:solidFill>
                  <a:schemeClr val="tx1">
                    <a:lumMod val="65000"/>
                    <a:lumOff val="35000"/>
                  </a:schemeClr>
                </a:solidFill>
              </a:rPr>
              <a:t>HORIZONTAL ANALYSIS</a:t>
            </a:r>
          </a:p>
        </xdr:txBody>
      </xdr:sp>
    </xdr:grpSp>
    <xdr:clientData/>
  </xdr:twoCellAnchor>
  <xdr:twoCellAnchor editAs="absolute">
    <xdr:from>
      <xdr:col>25</xdr:col>
      <xdr:colOff>563846</xdr:colOff>
      <xdr:row>4</xdr:row>
      <xdr:rowOff>85281</xdr:rowOff>
    </xdr:from>
    <xdr:to>
      <xdr:col>27</xdr:col>
      <xdr:colOff>732318</xdr:colOff>
      <xdr:row>7</xdr:row>
      <xdr:rowOff>250806</xdr:rowOff>
    </xdr:to>
    <mc:AlternateContent xmlns:mc="http://schemas.openxmlformats.org/markup-compatibility/2006" xmlns:sle15="http://schemas.microsoft.com/office/drawing/2012/slicer">
      <mc:Choice Requires="sle15">
        <xdr:graphicFrame macro="">
          <xdr:nvGraphicFramePr>
            <xdr:cNvPr id="2" name="YEAR 2">
              <a:extLst>
                <a:ext uri="{FF2B5EF4-FFF2-40B4-BE49-F238E27FC236}">
                  <a16:creationId xmlns:a16="http://schemas.microsoft.com/office/drawing/2014/main" id="{00000000-0008-0000-0100-000002000000}"/>
                </a:ext>
              </a:extLst>
            </xdr:cNvPr>
            <xdr:cNvGraphicFramePr/>
          </xdr:nvGraphicFramePr>
          <xdr:xfrm>
            <a:off x="0" y="0"/>
            <a:ext cx="0" cy="0"/>
          </xdr:xfrm>
          <a:graphic>
            <a:graphicData uri="http://schemas.microsoft.com/office/drawing/2010/slicer">
              <sle:slicer xmlns:sle="http://schemas.microsoft.com/office/drawing/2010/slicer" name="YEAR 2"/>
            </a:graphicData>
          </a:graphic>
        </xdr:graphicFrame>
      </mc:Choice>
      <mc:Fallback xmlns="">
        <xdr:sp macro="" textlink="">
          <xdr:nvSpPr>
            <xdr:cNvPr id="0" name=""/>
            <xdr:cNvSpPr>
              <a:spLocks noTextEdit="1"/>
            </xdr:cNvSpPr>
          </xdr:nvSpPr>
          <xdr:spPr>
            <a:xfrm>
              <a:off x="36466746" y="2180781"/>
              <a:ext cx="1819472" cy="1092625"/>
            </a:xfrm>
            <a:prstGeom prst="rect">
              <a:avLst/>
            </a:prstGeom>
            <a:solidFill>
              <a:prstClr val="white"/>
            </a:solidFill>
            <a:ln w="1">
              <a:solidFill>
                <a:prstClr val="green"/>
              </a:solidFill>
            </a:ln>
          </xdr:spPr>
          <xdr:txBody>
            <a:bodyPr vertOverflow="clip" horzOverflow="clip"/>
            <a:lstStyle/>
            <a:p>
              <a:r>
                <a:rPr lang="en-US" sz="1100"/>
                <a:t>This shape represents a table slicer. Table slicers are not supported in this version of Excel.
If the shape was modified in an earlier version of Excel, or if the workbook was saved in Excel 2007 or earlier, the slicer can't be used.</a:t>
              </a:r>
            </a:p>
          </xdr:txBody>
        </xdr:sp>
      </mc:Fallback>
    </mc:AlternateContent>
    <xdr:clientData/>
  </xdr:twoCellAnchor>
</xdr:wsDr>
</file>

<file path=xl/drawings/drawing3.xml><?xml version="1.0" encoding="utf-8"?>
<c:userShapes xmlns:c="http://schemas.openxmlformats.org/drawingml/2006/chart">
  <cdr:relSizeAnchor xmlns:cdr="http://schemas.openxmlformats.org/drawingml/2006/chartDrawing">
    <cdr:from>
      <cdr:x>0</cdr:x>
      <cdr:y>0.4333</cdr:y>
    </cdr:from>
    <cdr:to>
      <cdr:x>0.38326</cdr:x>
      <cdr:y>0.56243</cdr:y>
    </cdr:to>
    <cdr:sp macro="" textlink="">
      <cdr:nvSpPr>
        <cdr:cNvPr id="2" name="TextBox 4">
          <a:extLst xmlns:a="http://schemas.openxmlformats.org/drawingml/2006/main">
            <a:ext uri="{FF2B5EF4-FFF2-40B4-BE49-F238E27FC236}">
              <a16:creationId xmlns:a16="http://schemas.microsoft.com/office/drawing/2014/main" id="{7E9D0545-2390-B5FD-23A9-12E0B3067368}"/>
            </a:ext>
          </a:extLst>
        </cdr:cNvPr>
        <cdr:cNvSpPr txBox="1"/>
      </cdr:nvSpPr>
      <cdr:spPr>
        <a:xfrm xmlns:a="http://schemas.openxmlformats.org/drawingml/2006/main">
          <a:off x="0" y="1642622"/>
          <a:ext cx="1734874" cy="489540"/>
        </a:xfrm>
        <a:prstGeom xmlns:a="http://schemas.openxmlformats.org/drawingml/2006/main" prst="rect">
          <a:avLst/>
        </a:prstGeom>
        <a:solidFill xmlns:a="http://schemas.openxmlformats.org/drawingml/2006/main">
          <a:schemeClr val="lt1"/>
        </a:solidFill>
        <a:ln xmlns:a="http://schemas.openxmlformats.org/drawingml/2006/main" w="9525" cmpd="sng">
          <a:noFill/>
        </a:ln>
      </cdr:spPr>
      <cdr:style>
        <a:lnRef xmlns:a="http://schemas.openxmlformats.org/drawingml/2006/main" idx="0">
          <a:scrgbClr r="0" g="0" b="0"/>
        </a:lnRef>
        <a:fillRef xmlns:a="http://schemas.openxmlformats.org/drawingml/2006/main" idx="0">
          <a:scrgbClr r="0" g="0" b="0"/>
        </a:fillRef>
        <a:effectRef xmlns:a="http://schemas.openxmlformats.org/drawingml/2006/main" idx="0">
          <a:scrgbClr r="0" g="0" b="0"/>
        </a:effectRef>
        <a:fontRef xmlns:a="http://schemas.openxmlformats.org/drawingml/2006/main" idx="minor">
          <a:schemeClr val="dk1"/>
        </a:fontRef>
      </cdr:style>
      <cdr:txBody>
        <a:bodyPr xmlns:a="http://schemas.openxmlformats.org/drawingml/2006/main" wrap="square" rtlCol="0" anchor="t"/>
        <a:lstStyle xmlns:a="http://schemas.openxmlformats.org/drawingml/2006/main">
          <a:lvl1pPr marL="0" indent="0">
            <a:defRPr sz="1100">
              <a:solidFill>
                <a:schemeClr val="dk1"/>
              </a:solidFill>
              <a:latin typeface="+mn-lt"/>
              <a:ea typeface="+mn-ea"/>
              <a:cs typeface="+mn-cs"/>
            </a:defRPr>
          </a:lvl1pPr>
          <a:lvl2pPr marL="457200" indent="0">
            <a:defRPr sz="1100">
              <a:solidFill>
                <a:schemeClr val="dk1"/>
              </a:solidFill>
              <a:latin typeface="+mn-lt"/>
              <a:ea typeface="+mn-ea"/>
              <a:cs typeface="+mn-cs"/>
            </a:defRPr>
          </a:lvl2pPr>
          <a:lvl3pPr marL="914400" indent="0">
            <a:defRPr sz="1100">
              <a:solidFill>
                <a:schemeClr val="dk1"/>
              </a:solidFill>
              <a:latin typeface="+mn-lt"/>
              <a:ea typeface="+mn-ea"/>
              <a:cs typeface="+mn-cs"/>
            </a:defRPr>
          </a:lvl3pPr>
          <a:lvl4pPr marL="1371600" indent="0">
            <a:defRPr sz="1100">
              <a:solidFill>
                <a:schemeClr val="dk1"/>
              </a:solidFill>
              <a:latin typeface="+mn-lt"/>
              <a:ea typeface="+mn-ea"/>
              <a:cs typeface="+mn-cs"/>
            </a:defRPr>
          </a:lvl4pPr>
          <a:lvl5pPr marL="1828800" indent="0">
            <a:defRPr sz="1100">
              <a:solidFill>
                <a:schemeClr val="dk1"/>
              </a:solidFill>
              <a:latin typeface="+mn-lt"/>
              <a:ea typeface="+mn-ea"/>
              <a:cs typeface="+mn-cs"/>
            </a:defRPr>
          </a:lvl5pPr>
          <a:lvl6pPr marL="2286000" indent="0">
            <a:defRPr sz="1100">
              <a:solidFill>
                <a:schemeClr val="dk1"/>
              </a:solidFill>
              <a:latin typeface="+mn-lt"/>
              <a:ea typeface="+mn-ea"/>
              <a:cs typeface="+mn-cs"/>
            </a:defRPr>
          </a:lvl6pPr>
          <a:lvl7pPr marL="2743200" indent="0">
            <a:defRPr sz="1100">
              <a:solidFill>
                <a:schemeClr val="dk1"/>
              </a:solidFill>
              <a:latin typeface="+mn-lt"/>
              <a:ea typeface="+mn-ea"/>
              <a:cs typeface="+mn-cs"/>
            </a:defRPr>
          </a:lvl7pPr>
          <a:lvl8pPr marL="3200400" indent="0">
            <a:defRPr sz="1100">
              <a:solidFill>
                <a:schemeClr val="dk1"/>
              </a:solidFill>
              <a:latin typeface="+mn-lt"/>
              <a:ea typeface="+mn-ea"/>
              <a:cs typeface="+mn-cs"/>
            </a:defRPr>
          </a:lvl8pPr>
          <a:lvl9pPr marL="3657600" indent="0">
            <a:defRPr sz="1100">
              <a:solidFill>
                <a:schemeClr val="dk1"/>
              </a:solidFill>
              <a:latin typeface="+mn-lt"/>
              <a:ea typeface="+mn-ea"/>
              <a:cs typeface="+mn-cs"/>
            </a:defRPr>
          </a:lvl9pPr>
        </a:lstStyle>
        <a:p xmlns:a="http://schemas.openxmlformats.org/drawingml/2006/main">
          <a:pPr algn="ctr"/>
          <a:r>
            <a:rPr lang="en-US" sz="1800" b="1">
              <a:solidFill>
                <a:schemeClr val="accent1">
                  <a:lumMod val="75000"/>
                </a:schemeClr>
              </a:solidFill>
              <a:latin typeface="Arial" panose="020B0604020202020204" pitchFamily="34" charset="0"/>
              <a:cs typeface="Arial" panose="020B0604020202020204" pitchFamily="34" charset="0"/>
            </a:rPr>
            <a:t>-7,9</a:t>
          </a:r>
          <a:r>
            <a:rPr lang="en-US" sz="1800" b="1" baseline="0">
              <a:solidFill>
                <a:schemeClr val="accent1">
                  <a:lumMod val="75000"/>
                </a:schemeClr>
              </a:solidFill>
              <a:latin typeface="Arial" panose="020B0604020202020204" pitchFamily="34" charset="0"/>
              <a:cs typeface="Arial" panose="020B0604020202020204" pitchFamily="34" charset="0"/>
            </a:rPr>
            <a:t> T</a:t>
          </a:r>
        </a:p>
        <a:p xmlns:a="http://schemas.openxmlformats.org/drawingml/2006/main">
          <a:pPr algn="ctr"/>
          <a:r>
            <a:rPr lang="en-US" sz="1000" b="0" i="1" baseline="0">
              <a:solidFill>
                <a:schemeClr val="bg1">
                  <a:lumMod val="65000"/>
                </a:schemeClr>
              </a:solidFill>
              <a:latin typeface="Symbol" pitchFamily="2" charset="2"/>
              <a:cs typeface="Arial" panose="020B0604020202020204" pitchFamily="34" charset="0"/>
            </a:rPr>
            <a:t>D</a:t>
          </a:r>
          <a:r>
            <a:rPr lang="en-US" sz="800" b="0" i="1" baseline="0">
              <a:solidFill>
                <a:schemeClr val="bg1">
                  <a:lumMod val="65000"/>
                </a:schemeClr>
              </a:solidFill>
              <a:latin typeface="Arial" panose="020B0604020202020204" pitchFamily="34" charset="0"/>
              <a:cs typeface="Arial" panose="020B0604020202020204" pitchFamily="34" charset="0"/>
            </a:rPr>
            <a:t> from prior year</a:t>
          </a:r>
          <a:endParaRPr lang="en-US" sz="800" b="0" i="1">
            <a:solidFill>
              <a:schemeClr val="bg1">
                <a:lumMod val="65000"/>
              </a:schemeClr>
            </a:solidFill>
            <a:latin typeface="Arial" panose="020B0604020202020204" pitchFamily="34" charset="0"/>
            <a:cs typeface="Arial" panose="020B0604020202020204" pitchFamily="34" charset="0"/>
          </a:endParaRPr>
        </a:p>
      </cdr:txBody>
    </cdr:sp>
  </cdr:relSizeAnchor>
  <cdr:relSizeAnchor xmlns:cdr="http://schemas.openxmlformats.org/drawingml/2006/chartDrawing">
    <cdr:from>
      <cdr:x>0.54321</cdr:x>
      <cdr:y>0.43372</cdr:y>
    </cdr:from>
    <cdr:to>
      <cdr:x>0.92647</cdr:x>
      <cdr:y>0.54871</cdr:y>
    </cdr:to>
    <cdr:sp macro="" textlink="">
      <cdr:nvSpPr>
        <cdr:cNvPr id="3" name="TextBox 4">
          <a:extLst xmlns:a="http://schemas.openxmlformats.org/drawingml/2006/main">
            <a:ext uri="{FF2B5EF4-FFF2-40B4-BE49-F238E27FC236}">
              <a16:creationId xmlns:a16="http://schemas.microsoft.com/office/drawing/2014/main" id="{7E9D0545-2390-B5FD-23A9-12E0B3067368}"/>
            </a:ext>
          </a:extLst>
        </cdr:cNvPr>
        <cdr:cNvSpPr txBox="1"/>
      </cdr:nvSpPr>
      <cdr:spPr>
        <a:xfrm xmlns:a="http://schemas.openxmlformats.org/drawingml/2006/main">
          <a:off x="2473840" y="1970430"/>
          <a:ext cx="1745383" cy="522393"/>
        </a:xfrm>
        <a:prstGeom xmlns:a="http://schemas.openxmlformats.org/drawingml/2006/main" prst="rect">
          <a:avLst/>
        </a:prstGeom>
        <a:solidFill xmlns:a="http://schemas.openxmlformats.org/drawingml/2006/main">
          <a:schemeClr val="lt1"/>
        </a:solidFill>
        <a:ln xmlns:a="http://schemas.openxmlformats.org/drawingml/2006/main" w="9525" cmpd="sng">
          <a:noFill/>
        </a:ln>
      </cdr:spPr>
      <cdr:style>
        <a:lnRef xmlns:a="http://schemas.openxmlformats.org/drawingml/2006/main" idx="0">
          <a:scrgbClr r="0" g="0" b="0"/>
        </a:lnRef>
        <a:fillRef xmlns:a="http://schemas.openxmlformats.org/drawingml/2006/main" idx="0">
          <a:scrgbClr r="0" g="0" b="0"/>
        </a:fillRef>
        <a:effectRef xmlns:a="http://schemas.openxmlformats.org/drawingml/2006/main" idx="0">
          <a:scrgbClr r="0" g="0" b="0"/>
        </a:effectRef>
        <a:fontRef xmlns:a="http://schemas.openxmlformats.org/drawingml/2006/main" idx="minor">
          <a:schemeClr val="dk1"/>
        </a:fontRef>
      </cdr:style>
      <cdr:txBody>
        <a:bodyPr xmlns:a="http://schemas.openxmlformats.org/drawingml/2006/main" wrap="square" rtlCol="0" anchor="t"/>
        <a:lstStyle xmlns:a="http://schemas.openxmlformats.org/drawingml/2006/main">
          <a:lvl1pPr marL="0" indent="0">
            <a:defRPr sz="1100">
              <a:solidFill>
                <a:schemeClr val="dk1"/>
              </a:solidFill>
              <a:latin typeface="+mn-lt"/>
              <a:ea typeface="+mn-ea"/>
              <a:cs typeface="+mn-cs"/>
            </a:defRPr>
          </a:lvl1pPr>
          <a:lvl2pPr marL="457200" indent="0">
            <a:defRPr sz="1100">
              <a:solidFill>
                <a:schemeClr val="dk1"/>
              </a:solidFill>
              <a:latin typeface="+mn-lt"/>
              <a:ea typeface="+mn-ea"/>
              <a:cs typeface="+mn-cs"/>
            </a:defRPr>
          </a:lvl2pPr>
          <a:lvl3pPr marL="914400" indent="0">
            <a:defRPr sz="1100">
              <a:solidFill>
                <a:schemeClr val="dk1"/>
              </a:solidFill>
              <a:latin typeface="+mn-lt"/>
              <a:ea typeface="+mn-ea"/>
              <a:cs typeface="+mn-cs"/>
            </a:defRPr>
          </a:lvl3pPr>
          <a:lvl4pPr marL="1371600" indent="0">
            <a:defRPr sz="1100">
              <a:solidFill>
                <a:schemeClr val="dk1"/>
              </a:solidFill>
              <a:latin typeface="+mn-lt"/>
              <a:ea typeface="+mn-ea"/>
              <a:cs typeface="+mn-cs"/>
            </a:defRPr>
          </a:lvl4pPr>
          <a:lvl5pPr marL="1828800" indent="0">
            <a:defRPr sz="1100">
              <a:solidFill>
                <a:schemeClr val="dk1"/>
              </a:solidFill>
              <a:latin typeface="+mn-lt"/>
              <a:ea typeface="+mn-ea"/>
              <a:cs typeface="+mn-cs"/>
            </a:defRPr>
          </a:lvl5pPr>
          <a:lvl6pPr marL="2286000" indent="0">
            <a:defRPr sz="1100">
              <a:solidFill>
                <a:schemeClr val="dk1"/>
              </a:solidFill>
              <a:latin typeface="+mn-lt"/>
              <a:ea typeface="+mn-ea"/>
              <a:cs typeface="+mn-cs"/>
            </a:defRPr>
          </a:lvl6pPr>
          <a:lvl7pPr marL="2743200" indent="0">
            <a:defRPr sz="1100">
              <a:solidFill>
                <a:schemeClr val="dk1"/>
              </a:solidFill>
              <a:latin typeface="+mn-lt"/>
              <a:ea typeface="+mn-ea"/>
              <a:cs typeface="+mn-cs"/>
            </a:defRPr>
          </a:lvl7pPr>
          <a:lvl8pPr marL="3200400" indent="0">
            <a:defRPr sz="1100">
              <a:solidFill>
                <a:schemeClr val="dk1"/>
              </a:solidFill>
              <a:latin typeface="+mn-lt"/>
              <a:ea typeface="+mn-ea"/>
              <a:cs typeface="+mn-cs"/>
            </a:defRPr>
          </a:lvl8pPr>
          <a:lvl9pPr marL="3657600" indent="0">
            <a:defRPr sz="1100">
              <a:solidFill>
                <a:schemeClr val="dk1"/>
              </a:solidFill>
              <a:latin typeface="+mn-lt"/>
              <a:ea typeface="+mn-ea"/>
              <a:cs typeface="+mn-cs"/>
            </a:defRPr>
          </a:lvl9pPr>
        </a:lstStyle>
        <a:p xmlns:a="http://schemas.openxmlformats.org/drawingml/2006/main">
          <a:pPr algn="ctr"/>
          <a:r>
            <a:rPr lang="en-US" sz="1800" b="1">
              <a:solidFill>
                <a:schemeClr val="accent1">
                  <a:lumMod val="75000"/>
                </a:schemeClr>
              </a:solidFill>
              <a:latin typeface="Arial" panose="020B0604020202020204" pitchFamily="34" charset="0"/>
              <a:cs typeface="Arial" panose="020B0604020202020204" pitchFamily="34" charset="0"/>
            </a:rPr>
            <a:t>- 4%</a:t>
          </a:r>
          <a:endParaRPr lang="en-US" sz="1800" b="1" baseline="0">
            <a:solidFill>
              <a:schemeClr val="accent1">
                <a:lumMod val="75000"/>
              </a:schemeClr>
            </a:solidFill>
            <a:latin typeface="Arial" panose="020B0604020202020204" pitchFamily="34" charset="0"/>
            <a:cs typeface="Arial" panose="020B0604020202020204" pitchFamily="34" charset="0"/>
          </a:endParaRPr>
        </a:p>
        <a:p xmlns:a="http://schemas.openxmlformats.org/drawingml/2006/main">
          <a:pPr algn="ctr"/>
          <a:r>
            <a:rPr lang="en-US" sz="1000" b="0" i="1" baseline="0">
              <a:solidFill>
                <a:schemeClr val="bg2">
                  <a:lumMod val="75000"/>
                </a:schemeClr>
              </a:solidFill>
              <a:latin typeface="Symbol" pitchFamily="2" charset="2"/>
              <a:cs typeface="Arial" panose="020B0604020202020204" pitchFamily="34" charset="0"/>
            </a:rPr>
            <a:t>%D</a:t>
          </a:r>
          <a:r>
            <a:rPr lang="en-US" sz="800" b="0" i="1" baseline="0">
              <a:solidFill>
                <a:schemeClr val="bg2">
                  <a:lumMod val="75000"/>
                </a:schemeClr>
              </a:solidFill>
              <a:latin typeface="Arial" panose="020B0604020202020204" pitchFamily="34" charset="0"/>
              <a:cs typeface="Arial" panose="020B0604020202020204" pitchFamily="34" charset="0"/>
            </a:rPr>
            <a:t> from prior year</a:t>
          </a:r>
          <a:endParaRPr lang="en-US" sz="800" b="0" i="1">
            <a:solidFill>
              <a:schemeClr val="bg2">
                <a:lumMod val="75000"/>
              </a:schemeClr>
            </a:solidFill>
            <a:latin typeface="Arial" panose="020B0604020202020204" pitchFamily="34" charset="0"/>
            <a:cs typeface="Arial" panose="020B0604020202020204" pitchFamily="34" charset="0"/>
          </a:endParaRPr>
        </a:p>
      </cdr:txBody>
    </cdr:sp>
  </cdr:relSizeAnchor>
  <cdr:relSizeAnchor xmlns:cdr="http://schemas.openxmlformats.org/drawingml/2006/chartDrawing">
    <cdr:from>
      <cdr:x>0.00214</cdr:x>
      <cdr:y>0.17135</cdr:y>
    </cdr:from>
    <cdr:to>
      <cdr:x>0.7425</cdr:x>
      <cdr:y>0.26799</cdr:y>
    </cdr:to>
    <cdr:sp macro="" textlink="">
      <cdr:nvSpPr>
        <cdr:cNvPr id="5" name="TextBox 5">
          <a:extLst xmlns:a="http://schemas.openxmlformats.org/drawingml/2006/main">
            <a:ext uri="{FF2B5EF4-FFF2-40B4-BE49-F238E27FC236}">
              <a16:creationId xmlns:a16="http://schemas.microsoft.com/office/drawing/2014/main" id="{3AB09488-37E1-B114-BCA6-19DE19049335}"/>
            </a:ext>
          </a:extLst>
        </cdr:cNvPr>
        <cdr:cNvSpPr txBox="1"/>
      </cdr:nvSpPr>
      <cdr:spPr>
        <a:xfrm xmlns:a="http://schemas.openxmlformats.org/drawingml/2006/main">
          <a:off x="9694" y="639775"/>
          <a:ext cx="3348215" cy="360809"/>
        </a:xfrm>
        <a:prstGeom xmlns:a="http://schemas.openxmlformats.org/drawingml/2006/main" prst="rect">
          <a:avLst/>
        </a:prstGeom>
        <a:solidFill xmlns:a="http://schemas.openxmlformats.org/drawingml/2006/main">
          <a:schemeClr val="lt1"/>
        </a:solidFill>
        <a:ln xmlns:a="http://schemas.openxmlformats.org/drawingml/2006/main" w="9525" cmpd="sng">
          <a:noFill/>
        </a:ln>
      </cdr:spPr>
      <cdr:style>
        <a:lnRef xmlns:a="http://schemas.openxmlformats.org/drawingml/2006/main" idx="0">
          <a:scrgbClr r="0" g="0" b="0"/>
        </a:lnRef>
        <a:fillRef xmlns:a="http://schemas.openxmlformats.org/drawingml/2006/main" idx="0">
          <a:scrgbClr r="0" g="0" b="0"/>
        </a:fillRef>
        <a:effectRef xmlns:a="http://schemas.openxmlformats.org/drawingml/2006/main" idx="0">
          <a:scrgbClr r="0" g="0" b="0"/>
        </a:effectRef>
        <a:fontRef xmlns:a="http://schemas.openxmlformats.org/drawingml/2006/main" idx="minor">
          <a:schemeClr val="dk1"/>
        </a:fontRef>
      </cdr:style>
      <cdr:txBody>
        <a:bodyPr xmlns:a="http://schemas.openxmlformats.org/drawingml/2006/main" wrap="square" rtlCol="0" anchor="t"/>
        <a:lstStyle xmlns:a="http://schemas.openxmlformats.org/drawingml/2006/main">
          <a:lvl1pPr marL="0" indent="0">
            <a:defRPr sz="1100">
              <a:solidFill>
                <a:schemeClr val="dk1"/>
              </a:solidFill>
              <a:latin typeface="+mn-lt"/>
              <a:ea typeface="+mn-ea"/>
              <a:cs typeface="+mn-cs"/>
            </a:defRPr>
          </a:lvl1pPr>
          <a:lvl2pPr marL="457200" indent="0">
            <a:defRPr sz="1100">
              <a:solidFill>
                <a:schemeClr val="dk1"/>
              </a:solidFill>
              <a:latin typeface="+mn-lt"/>
              <a:ea typeface="+mn-ea"/>
              <a:cs typeface="+mn-cs"/>
            </a:defRPr>
          </a:lvl2pPr>
          <a:lvl3pPr marL="914400" indent="0">
            <a:defRPr sz="1100">
              <a:solidFill>
                <a:schemeClr val="dk1"/>
              </a:solidFill>
              <a:latin typeface="+mn-lt"/>
              <a:ea typeface="+mn-ea"/>
              <a:cs typeface="+mn-cs"/>
            </a:defRPr>
          </a:lvl3pPr>
          <a:lvl4pPr marL="1371600" indent="0">
            <a:defRPr sz="1100">
              <a:solidFill>
                <a:schemeClr val="dk1"/>
              </a:solidFill>
              <a:latin typeface="+mn-lt"/>
              <a:ea typeface="+mn-ea"/>
              <a:cs typeface="+mn-cs"/>
            </a:defRPr>
          </a:lvl4pPr>
          <a:lvl5pPr marL="1828800" indent="0">
            <a:defRPr sz="1100">
              <a:solidFill>
                <a:schemeClr val="dk1"/>
              </a:solidFill>
              <a:latin typeface="+mn-lt"/>
              <a:ea typeface="+mn-ea"/>
              <a:cs typeface="+mn-cs"/>
            </a:defRPr>
          </a:lvl5pPr>
          <a:lvl6pPr marL="2286000" indent="0">
            <a:defRPr sz="1100">
              <a:solidFill>
                <a:schemeClr val="dk1"/>
              </a:solidFill>
              <a:latin typeface="+mn-lt"/>
              <a:ea typeface="+mn-ea"/>
              <a:cs typeface="+mn-cs"/>
            </a:defRPr>
          </a:lvl6pPr>
          <a:lvl7pPr marL="2743200" indent="0">
            <a:defRPr sz="1100">
              <a:solidFill>
                <a:schemeClr val="dk1"/>
              </a:solidFill>
              <a:latin typeface="+mn-lt"/>
              <a:ea typeface="+mn-ea"/>
              <a:cs typeface="+mn-cs"/>
            </a:defRPr>
          </a:lvl7pPr>
          <a:lvl8pPr marL="3200400" indent="0">
            <a:defRPr sz="1100">
              <a:solidFill>
                <a:schemeClr val="dk1"/>
              </a:solidFill>
              <a:latin typeface="+mn-lt"/>
              <a:ea typeface="+mn-ea"/>
              <a:cs typeface="+mn-cs"/>
            </a:defRPr>
          </a:lvl8pPr>
          <a:lvl9pPr marL="3657600" indent="0">
            <a:defRPr sz="1100">
              <a:solidFill>
                <a:schemeClr val="dk1"/>
              </a:solidFill>
              <a:latin typeface="+mn-lt"/>
              <a:ea typeface="+mn-ea"/>
              <a:cs typeface="+mn-cs"/>
            </a:defRPr>
          </a:lvl9pPr>
        </a:lstStyle>
        <a:p xmlns:a="http://schemas.openxmlformats.org/drawingml/2006/main">
          <a:r>
            <a:rPr lang="en-US" sz="1200" b="1">
              <a:solidFill>
                <a:schemeClr val="tx1">
                  <a:lumMod val="65000"/>
                  <a:lumOff val="35000"/>
                </a:schemeClr>
              </a:solidFill>
              <a:latin typeface="Arial" panose="020B0604020202020204" pitchFamily="34" charset="0"/>
              <a:cs typeface="Arial" panose="020B0604020202020204" pitchFamily="34" charset="0"/>
            </a:rPr>
            <a:t>Total</a:t>
          </a:r>
          <a:r>
            <a:rPr lang="en-US" sz="1200" b="1" baseline="0">
              <a:solidFill>
                <a:schemeClr val="tx1">
                  <a:lumMod val="65000"/>
                  <a:lumOff val="35000"/>
                </a:schemeClr>
              </a:solidFill>
              <a:latin typeface="Arial" panose="020B0604020202020204" pitchFamily="34" charset="0"/>
              <a:cs typeface="Arial" panose="020B0604020202020204" pitchFamily="34" charset="0"/>
            </a:rPr>
            <a:t> Assets</a:t>
          </a:r>
          <a:endParaRPr lang="en-US" sz="1200" b="1">
            <a:solidFill>
              <a:schemeClr val="tx1">
                <a:lumMod val="65000"/>
                <a:lumOff val="35000"/>
              </a:schemeClr>
            </a:solidFill>
            <a:latin typeface="Arial" panose="020B0604020202020204" pitchFamily="34" charset="0"/>
            <a:cs typeface="Arial" panose="020B0604020202020204" pitchFamily="34" charset="0"/>
          </a:endParaRPr>
        </a:p>
        <a:p xmlns:a="http://schemas.openxmlformats.org/drawingml/2006/main">
          <a:r>
            <a:rPr lang="en-US" sz="800">
              <a:solidFill>
                <a:schemeClr val="bg2">
                  <a:lumMod val="75000"/>
                </a:schemeClr>
              </a:solidFill>
              <a:latin typeface="Arial" panose="020B0604020202020204" pitchFamily="34" charset="0"/>
              <a:cs typeface="Arial" panose="020B0604020202020204" pitchFamily="34" charset="0"/>
            </a:rPr>
            <a:t>vs YTD PY</a:t>
          </a:r>
        </a:p>
      </cdr:txBody>
    </cdr:sp>
  </cdr:relSizeAnchor>
</c:userShapes>
</file>

<file path=xl/drawings/drawing4.xml><?xml version="1.0" encoding="utf-8"?>
<c:userShapes xmlns:c="http://schemas.openxmlformats.org/drawingml/2006/chart">
  <cdr:relSizeAnchor xmlns:cdr="http://schemas.openxmlformats.org/drawingml/2006/chartDrawing">
    <cdr:from>
      <cdr:x>0.87344</cdr:x>
      <cdr:y>0.20263</cdr:y>
    </cdr:from>
    <cdr:to>
      <cdr:x>0.87344</cdr:x>
      <cdr:y>0.81127</cdr:y>
    </cdr:to>
    <cdr:cxnSp macro="">
      <cdr:nvCxnSpPr>
        <cdr:cNvPr id="14" name="Straight Connector 13">
          <a:extLst xmlns:a="http://schemas.openxmlformats.org/drawingml/2006/main">
            <a:ext uri="{FF2B5EF4-FFF2-40B4-BE49-F238E27FC236}">
              <a16:creationId xmlns:a16="http://schemas.microsoft.com/office/drawing/2014/main" id="{86187232-A382-6181-5CC9-4B31D63B16BB}"/>
            </a:ext>
          </a:extLst>
        </cdr:cNvPr>
        <cdr:cNvCxnSpPr/>
      </cdr:nvCxnSpPr>
      <cdr:spPr>
        <a:xfrm xmlns:a="http://schemas.openxmlformats.org/drawingml/2006/main">
          <a:off x="4081050" y="145743"/>
          <a:ext cx="0" cy="437771"/>
        </a:xfrm>
        <a:prstGeom xmlns:a="http://schemas.openxmlformats.org/drawingml/2006/main" prst="line">
          <a:avLst/>
        </a:prstGeom>
        <a:ln xmlns:a="http://schemas.openxmlformats.org/drawingml/2006/main" w="25400">
          <a:solidFill>
            <a:schemeClr val="accent1">
              <a:lumMod val="50000"/>
            </a:schemeClr>
          </a:solidFill>
        </a:ln>
      </cdr:spPr>
      <cdr:style>
        <a:lnRef xmlns:a="http://schemas.openxmlformats.org/drawingml/2006/main" idx="1">
          <a:schemeClr val="dk1"/>
        </a:lnRef>
        <a:fillRef xmlns:a="http://schemas.openxmlformats.org/drawingml/2006/main" idx="0">
          <a:schemeClr val="dk1"/>
        </a:fillRef>
        <a:effectRef xmlns:a="http://schemas.openxmlformats.org/drawingml/2006/main" idx="0">
          <a:schemeClr val="dk1"/>
        </a:effectRef>
        <a:fontRef xmlns:a="http://schemas.openxmlformats.org/drawingml/2006/main" idx="minor">
          <a:schemeClr val="tx1"/>
        </a:fontRef>
      </cdr:style>
    </cdr:cxnSp>
  </cdr:relSizeAnchor>
</c:userShapes>
</file>

<file path=xl/drawings/drawing5.xml><?xml version="1.0" encoding="utf-8"?>
<c:userShapes xmlns:c="http://schemas.openxmlformats.org/drawingml/2006/chart">
  <cdr:relSizeAnchor xmlns:cdr="http://schemas.openxmlformats.org/drawingml/2006/chartDrawing">
    <cdr:from>
      <cdr:x>0</cdr:x>
      <cdr:y>0.4333</cdr:y>
    </cdr:from>
    <cdr:to>
      <cdr:x>0.38326</cdr:x>
      <cdr:y>0.54829</cdr:y>
    </cdr:to>
    <cdr:sp macro="" textlink="">
      <cdr:nvSpPr>
        <cdr:cNvPr id="2" name="TextBox 4">
          <a:extLst xmlns:a="http://schemas.openxmlformats.org/drawingml/2006/main">
            <a:ext uri="{FF2B5EF4-FFF2-40B4-BE49-F238E27FC236}">
              <a16:creationId xmlns:a16="http://schemas.microsoft.com/office/drawing/2014/main" id="{7E9D0545-2390-B5FD-23A9-12E0B3067368}"/>
            </a:ext>
          </a:extLst>
        </cdr:cNvPr>
        <cdr:cNvSpPr txBox="1"/>
      </cdr:nvSpPr>
      <cdr:spPr>
        <a:xfrm xmlns:a="http://schemas.openxmlformats.org/drawingml/2006/main">
          <a:off x="0" y="1968500"/>
          <a:ext cx="1745384" cy="522394"/>
        </a:xfrm>
        <a:prstGeom xmlns:a="http://schemas.openxmlformats.org/drawingml/2006/main" prst="rect">
          <a:avLst/>
        </a:prstGeom>
        <a:solidFill xmlns:a="http://schemas.openxmlformats.org/drawingml/2006/main">
          <a:schemeClr val="lt1"/>
        </a:solidFill>
        <a:ln xmlns:a="http://schemas.openxmlformats.org/drawingml/2006/main" w="9525" cmpd="sng">
          <a:noFill/>
        </a:ln>
      </cdr:spPr>
      <cdr:style>
        <a:lnRef xmlns:a="http://schemas.openxmlformats.org/drawingml/2006/main" idx="0">
          <a:scrgbClr r="0" g="0" b="0"/>
        </a:lnRef>
        <a:fillRef xmlns:a="http://schemas.openxmlformats.org/drawingml/2006/main" idx="0">
          <a:scrgbClr r="0" g="0" b="0"/>
        </a:fillRef>
        <a:effectRef xmlns:a="http://schemas.openxmlformats.org/drawingml/2006/main" idx="0">
          <a:scrgbClr r="0" g="0" b="0"/>
        </a:effectRef>
        <a:fontRef xmlns:a="http://schemas.openxmlformats.org/drawingml/2006/main" idx="minor">
          <a:schemeClr val="dk1"/>
        </a:fontRef>
      </cdr:style>
      <cdr:txBody>
        <a:bodyPr xmlns:a="http://schemas.openxmlformats.org/drawingml/2006/main" wrap="square" rtlCol="0" anchor="t"/>
        <a:lstStyle xmlns:a="http://schemas.openxmlformats.org/drawingml/2006/main">
          <a:lvl1pPr marL="0" indent="0">
            <a:defRPr sz="1100">
              <a:solidFill>
                <a:schemeClr val="dk1"/>
              </a:solidFill>
              <a:latin typeface="+mn-lt"/>
              <a:ea typeface="+mn-ea"/>
              <a:cs typeface="+mn-cs"/>
            </a:defRPr>
          </a:lvl1pPr>
          <a:lvl2pPr marL="457200" indent="0">
            <a:defRPr sz="1100">
              <a:solidFill>
                <a:schemeClr val="dk1"/>
              </a:solidFill>
              <a:latin typeface="+mn-lt"/>
              <a:ea typeface="+mn-ea"/>
              <a:cs typeface="+mn-cs"/>
            </a:defRPr>
          </a:lvl2pPr>
          <a:lvl3pPr marL="914400" indent="0">
            <a:defRPr sz="1100">
              <a:solidFill>
                <a:schemeClr val="dk1"/>
              </a:solidFill>
              <a:latin typeface="+mn-lt"/>
              <a:ea typeface="+mn-ea"/>
              <a:cs typeface="+mn-cs"/>
            </a:defRPr>
          </a:lvl3pPr>
          <a:lvl4pPr marL="1371600" indent="0">
            <a:defRPr sz="1100">
              <a:solidFill>
                <a:schemeClr val="dk1"/>
              </a:solidFill>
              <a:latin typeface="+mn-lt"/>
              <a:ea typeface="+mn-ea"/>
              <a:cs typeface="+mn-cs"/>
            </a:defRPr>
          </a:lvl4pPr>
          <a:lvl5pPr marL="1828800" indent="0">
            <a:defRPr sz="1100">
              <a:solidFill>
                <a:schemeClr val="dk1"/>
              </a:solidFill>
              <a:latin typeface="+mn-lt"/>
              <a:ea typeface="+mn-ea"/>
              <a:cs typeface="+mn-cs"/>
            </a:defRPr>
          </a:lvl5pPr>
          <a:lvl6pPr marL="2286000" indent="0">
            <a:defRPr sz="1100">
              <a:solidFill>
                <a:schemeClr val="dk1"/>
              </a:solidFill>
              <a:latin typeface="+mn-lt"/>
              <a:ea typeface="+mn-ea"/>
              <a:cs typeface="+mn-cs"/>
            </a:defRPr>
          </a:lvl6pPr>
          <a:lvl7pPr marL="2743200" indent="0">
            <a:defRPr sz="1100">
              <a:solidFill>
                <a:schemeClr val="dk1"/>
              </a:solidFill>
              <a:latin typeface="+mn-lt"/>
              <a:ea typeface="+mn-ea"/>
              <a:cs typeface="+mn-cs"/>
            </a:defRPr>
          </a:lvl7pPr>
          <a:lvl8pPr marL="3200400" indent="0">
            <a:defRPr sz="1100">
              <a:solidFill>
                <a:schemeClr val="dk1"/>
              </a:solidFill>
              <a:latin typeface="+mn-lt"/>
              <a:ea typeface="+mn-ea"/>
              <a:cs typeface="+mn-cs"/>
            </a:defRPr>
          </a:lvl8pPr>
          <a:lvl9pPr marL="3657600" indent="0">
            <a:defRPr sz="1100">
              <a:solidFill>
                <a:schemeClr val="dk1"/>
              </a:solidFill>
              <a:latin typeface="+mn-lt"/>
              <a:ea typeface="+mn-ea"/>
              <a:cs typeface="+mn-cs"/>
            </a:defRPr>
          </a:lvl9pPr>
        </a:lstStyle>
        <a:p xmlns:a="http://schemas.openxmlformats.org/drawingml/2006/main">
          <a:pPr algn="ctr"/>
          <a:r>
            <a:rPr lang="en-US" sz="1800" b="1">
              <a:solidFill>
                <a:schemeClr val="accent1">
                  <a:lumMod val="75000"/>
                </a:schemeClr>
              </a:solidFill>
              <a:latin typeface="Arial" panose="020B0604020202020204" pitchFamily="34" charset="0"/>
              <a:cs typeface="Arial" panose="020B0604020202020204" pitchFamily="34" charset="0"/>
            </a:rPr>
            <a:t>-13,6</a:t>
          </a:r>
          <a:r>
            <a:rPr lang="en-US" sz="1800" b="1" baseline="0">
              <a:solidFill>
                <a:schemeClr val="accent1">
                  <a:lumMod val="75000"/>
                </a:schemeClr>
              </a:solidFill>
              <a:latin typeface="Arial" panose="020B0604020202020204" pitchFamily="34" charset="0"/>
              <a:cs typeface="Arial" panose="020B0604020202020204" pitchFamily="34" charset="0"/>
            </a:rPr>
            <a:t> T</a:t>
          </a:r>
        </a:p>
        <a:p xmlns:a="http://schemas.openxmlformats.org/drawingml/2006/main">
          <a:pPr algn="ctr"/>
          <a:r>
            <a:rPr lang="en-US" sz="1000" b="0" i="1" baseline="0">
              <a:solidFill>
                <a:schemeClr val="bg2">
                  <a:lumMod val="75000"/>
                </a:schemeClr>
              </a:solidFill>
              <a:latin typeface="Symbol" pitchFamily="2" charset="2"/>
              <a:cs typeface="Arial" panose="020B0604020202020204" pitchFamily="34" charset="0"/>
            </a:rPr>
            <a:t>D</a:t>
          </a:r>
          <a:r>
            <a:rPr lang="en-US" sz="800" b="0" i="1" baseline="0">
              <a:solidFill>
                <a:schemeClr val="bg2">
                  <a:lumMod val="75000"/>
                </a:schemeClr>
              </a:solidFill>
              <a:latin typeface="Arial" panose="020B0604020202020204" pitchFamily="34" charset="0"/>
              <a:cs typeface="Arial" panose="020B0604020202020204" pitchFamily="34" charset="0"/>
            </a:rPr>
            <a:t> from prior year</a:t>
          </a:r>
          <a:endParaRPr lang="en-US" sz="800" b="0" i="1">
            <a:solidFill>
              <a:schemeClr val="bg2">
                <a:lumMod val="75000"/>
              </a:schemeClr>
            </a:solidFill>
            <a:latin typeface="Arial" panose="020B0604020202020204" pitchFamily="34" charset="0"/>
            <a:cs typeface="Arial" panose="020B0604020202020204" pitchFamily="34" charset="0"/>
          </a:endParaRPr>
        </a:p>
      </cdr:txBody>
    </cdr:sp>
  </cdr:relSizeAnchor>
  <cdr:relSizeAnchor xmlns:cdr="http://schemas.openxmlformats.org/drawingml/2006/chartDrawing">
    <cdr:from>
      <cdr:x>0.54321</cdr:x>
      <cdr:y>0.43372</cdr:y>
    </cdr:from>
    <cdr:to>
      <cdr:x>0.92647</cdr:x>
      <cdr:y>0.54871</cdr:y>
    </cdr:to>
    <cdr:sp macro="" textlink="">
      <cdr:nvSpPr>
        <cdr:cNvPr id="3" name="TextBox 4">
          <a:extLst xmlns:a="http://schemas.openxmlformats.org/drawingml/2006/main">
            <a:ext uri="{FF2B5EF4-FFF2-40B4-BE49-F238E27FC236}">
              <a16:creationId xmlns:a16="http://schemas.microsoft.com/office/drawing/2014/main" id="{7E9D0545-2390-B5FD-23A9-12E0B3067368}"/>
            </a:ext>
          </a:extLst>
        </cdr:cNvPr>
        <cdr:cNvSpPr txBox="1"/>
      </cdr:nvSpPr>
      <cdr:spPr>
        <a:xfrm xmlns:a="http://schemas.openxmlformats.org/drawingml/2006/main">
          <a:off x="2473840" y="1970430"/>
          <a:ext cx="1745383" cy="522393"/>
        </a:xfrm>
        <a:prstGeom xmlns:a="http://schemas.openxmlformats.org/drawingml/2006/main" prst="rect">
          <a:avLst/>
        </a:prstGeom>
        <a:solidFill xmlns:a="http://schemas.openxmlformats.org/drawingml/2006/main">
          <a:schemeClr val="lt1"/>
        </a:solidFill>
        <a:ln xmlns:a="http://schemas.openxmlformats.org/drawingml/2006/main" w="9525" cmpd="sng">
          <a:noFill/>
        </a:ln>
      </cdr:spPr>
      <cdr:style>
        <a:lnRef xmlns:a="http://schemas.openxmlformats.org/drawingml/2006/main" idx="0">
          <a:scrgbClr r="0" g="0" b="0"/>
        </a:lnRef>
        <a:fillRef xmlns:a="http://schemas.openxmlformats.org/drawingml/2006/main" idx="0">
          <a:scrgbClr r="0" g="0" b="0"/>
        </a:fillRef>
        <a:effectRef xmlns:a="http://schemas.openxmlformats.org/drawingml/2006/main" idx="0">
          <a:scrgbClr r="0" g="0" b="0"/>
        </a:effectRef>
        <a:fontRef xmlns:a="http://schemas.openxmlformats.org/drawingml/2006/main" idx="minor">
          <a:schemeClr val="dk1"/>
        </a:fontRef>
      </cdr:style>
      <cdr:txBody>
        <a:bodyPr xmlns:a="http://schemas.openxmlformats.org/drawingml/2006/main" wrap="square" rtlCol="0" anchor="t"/>
        <a:lstStyle xmlns:a="http://schemas.openxmlformats.org/drawingml/2006/main">
          <a:lvl1pPr marL="0" indent="0">
            <a:defRPr sz="1100">
              <a:solidFill>
                <a:schemeClr val="dk1"/>
              </a:solidFill>
              <a:latin typeface="+mn-lt"/>
              <a:ea typeface="+mn-ea"/>
              <a:cs typeface="+mn-cs"/>
            </a:defRPr>
          </a:lvl1pPr>
          <a:lvl2pPr marL="457200" indent="0">
            <a:defRPr sz="1100">
              <a:solidFill>
                <a:schemeClr val="dk1"/>
              </a:solidFill>
              <a:latin typeface="+mn-lt"/>
              <a:ea typeface="+mn-ea"/>
              <a:cs typeface="+mn-cs"/>
            </a:defRPr>
          </a:lvl2pPr>
          <a:lvl3pPr marL="914400" indent="0">
            <a:defRPr sz="1100">
              <a:solidFill>
                <a:schemeClr val="dk1"/>
              </a:solidFill>
              <a:latin typeface="+mn-lt"/>
              <a:ea typeface="+mn-ea"/>
              <a:cs typeface="+mn-cs"/>
            </a:defRPr>
          </a:lvl3pPr>
          <a:lvl4pPr marL="1371600" indent="0">
            <a:defRPr sz="1100">
              <a:solidFill>
                <a:schemeClr val="dk1"/>
              </a:solidFill>
              <a:latin typeface="+mn-lt"/>
              <a:ea typeface="+mn-ea"/>
              <a:cs typeface="+mn-cs"/>
            </a:defRPr>
          </a:lvl4pPr>
          <a:lvl5pPr marL="1828800" indent="0">
            <a:defRPr sz="1100">
              <a:solidFill>
                <a:schemeClr val="dk1"/>
              </a:solidFill>
              <a:latin typeface="+mn-lt"/>
              <a:ea typeface="+mn-ea"/>
              <a:cs typeface="+mn-cs"/>
            </a:defRPr>
          </a:lvl5pPr>
          <a:lvl6pPr marL="2286000" indent="0">
            <a:defRPr sz="1100">
              <a:solidFill>
                <a:schemeClr val="dk1"/>
              </a:solidFill>
              <a:latin typeface="+mn-lt"/>
              <a:ea typeface="+mn-ea"/>
              <a:cs typeface="+mn-cs"/>
            </a:defRPr>
          </a:lvl6pPr>
          <a:lvl7pPr marL="2743200" indent="0">
            <a:defRPr sz="1100">
              <a:solidFill>
                <a:schemeClr val="dk1"/>
              </a:solidFill>
              <a:latin typeface="+mn-lt"/>
              <a:ea typeface="+mn-ea"/>
              <a:cs typeface="+mn-cs"/>
            </a:defRPr>
          </a:lvl7pPr>
          <a:lvl8pPr marL="3200400" indent="0">
            <a:defRPr sz="1100">
              <a:solidFill>
                <a:schemeClr val="dk1"/>
              </a:solidFill>
              <a:latin typeface="+mn-lt"/>
              <a:ea typeface="+mn-ea"/>
              <a:cs typeface="+mn-cs"/>
            </a:defRPr>
          </a:lvl8pPr>
          <a:lvl9pPr marL="3657600" indent="0">
            <a:defRPr sz="1100">
              <a:solidFill>
                <a:schemeClr val="dk1"/>
              </a:solidFill>
              <a:latin typeface="+mn-lt"/>
              <a:ea typeface="+mn-ea"/>
              <a:cs typeface="+mn-cs"/>
            </a:defRPr>
          </a:lvl9pPr>
        </a:lstStyle>
        <a:p xmlns:a="http://schemas.openxmlformats.org/drawingml/2006/main">
          <a:pPr algn="ctr"/>
          <a:r>
            <a:rPr lang="en-US" sz="1800" b="1">
              <a:solidFill>
                <a:schemeClr val="accent1">
                  <a:lumMod val="75000"/>
                </a:schemeClr>
              </a:solidFill>
              <a:latin typeface="Arial" panose="020B0604020202020204" pitchFamily="34" charset="0"/>
              <a:cs typeface="Arial" panose="020B0604020202020204" pitchFamily="34" charset="0"/>
            </a:rPr>
            <a:t>-14%</a:t>
          </a:r>
          <a:endParaRPr lang="en-US" sz="1800" b="1" baseline="0">
            <a:solidFill>
              <a:schemeClr val="accent1">
                <a:lumMod val="75000"/>
              </a:schemeClr>
            </a:solidFill>
            <a:latin typeface="Arial" panose="020B0604020202020204" pitchFamily="34" charset="0"/>
            <a:cs typeface="Arial" panose="020B0604020202020204" pitchFamily="34" charset="0"/>
          </a:endParaRPr>
        </a:p>
        <a:p xmlns:a="http://schemas.openxmlformats.org/drawingml/2006/main">
          <a:pPr algn="ctr"/>
          <a:r>
            <a:rPr lang="en-US" sz="1000" b="0" i="1" baseline="0">
              <a:solidFill>
                <a:schemeClr val="bg2">
                  <a:lumMod val="75000"/>
                </a:schemeClr>
              </a:solidFill>
              <a:latin typeface="Symbol" pitchFamily="2" charset="2"/>
              <a:cs typeface="Arial" panose="020B0604020202020204" pitchFamily="34" charset="0"/>
            </a:rPr>
            <a:t>%D</a:t>
          </a:r>
          <a:r>
            <a:rPr lang="en-US" sz="800" b="0" i="1" baseline="0">
              <a:solidFill>
                <a:schemeClr val="bg2">
                  <a:lumMod val="75000"/>
                </a:schemeClr>
              </a:solidFill>
              <a:latin typeface="Arial" panose="020B0604020202020204" pitchFamily="34" charset="0"/>
              <a:cs typeface="Arial" panose="020B0604020202020204" pitchFamily="34" charset="0"/>
            </a:rPr>
            <a:t> from prior year</a:t>
          </a:r>
          <a:endParaRPr lang="en-US" sz="800" b="0" i="1">
            <a:solidFill>
              <a:schemeClr val="bg2">
                <a:lumMod val="75000"/>
              </a:schemeClr>
            </a:solidFill>
            <a:latin typeface="Arial" panose="020B0604020202020204" pitchFamily="34" charset="0"/>
            <a:cs typeface="Arial" panose="020B0604020202020204" pitchFamily="34" charset="0"/>
          </a:endParaRPr>
        </a:p>
      </cdr:txBody>
    </cdr:sp>
  </cdr:relSizeAnchor>
  <cdr:relSizeAnchor xmlns:cdr="http://schemas.openxmlformats.org/drawingml/2006/chartDrawing">
    <cdr:from>
      <cdr:x>0.01246</cdr:x>
      <cdr:y>0.16876</cdr:y>
    </cdr:from>
    <cdr:to>
      <cdr:x>0.42875</cdr:x>
      <cdr:y>0.28357</cdr:y>
    </cdr:to>
    <cdr:sp macro="" textlink="">
      <cdr:nvSpPr>
        <cdr:cNvPr id="5" name="TextBox 5">
          <a:extLst xmlns:a="http://schemas.openxmlformats.org/drawingml/2006/main">
            <a:ext uri="{FF2B5EF4-FFF2-40B4-BE49-F238E27FC236}">
              <a16:creationId xmlns:a16="http://schemas.microsoft.com/office/drawing/2014/main" id="{3AB09488-37E1-B114-BCA6-19DE19049335}"/>
            </a:ext>
          </a:extLst>
        </cdr:cNvPr>
        <cdr:cNvSpPr txBox="1"/>
      </cdr:nvSpPr>
      <cdr:spPr>
        <a:xfrm xmlns:a="http://schemas.openxmlformats.org/drawingml/2006/main">
          <a:off x="58167" y="630083"/>
          <a:ext cx="1942697" cy="428670"/>
        </a:xfrm>
        <a:prstGeom xmlns:a="http://schemas.openxmlformats.org/drawingml/2006/main" prst="rect">
          <a:avLst/>
        </a:prstGeom>
        <a:solidFill xmlns:a="http://schemas.openxmlformats.org/drawingml/2006/main">
          <a:schemeClr val="lt1"/>
        </a:solidFill>
        <a:ln xmlns:a="http://schemas.openxmlformats.org/drawingml/2006/main" w="9525" cmpd="sng">
          <a:noFill/>
        </a:ln>
      </cdr:spPr>
      <cdr:style>
        <a:lnRef xmlns:a="http://schemas.openxmlformats.org/drawingml/2006/main" idx="0">
          <a:scrgbClr r="0" g="0" b="0"/>
        </a:lnRef>
        <a:fillRef xmlns:a="http://schemas.openxmlformats.org/drawingml/2006/main" idx="0">
          <a:scrgbClr r="0" g="0" b="0"/>
        </a:fillRef>
        <a:effectRef xmlns:a="http://schemas.openxmlformats.org/drawingml/2006/main" idx="0">
          <a:scrgbClr r="0" g="0" b="0"/>
        </a:effectRef>
        <a:fontRef xmlns:a="http://schemas.openxmlformats.org/drawingml/2006/main" idx="minor">
          <a:schemeClr val="dk1"/>
        </a:fontRef>
      </cdr:style>
      <cdr:txBody>
        <a:bodyPr xmlns:a="http://schemas.openxmlformats.org/drawingml/2006/main" wrap="square" rtlCol="0" anchor="t"/>
        <a:lstStyle xmlns:a="http://schemas.openxmlformats.org/drawingml/2006/main">
          <a:lvl1pPr marL="0" indent="0">
            <a:defRPr sz="1100">
              <a:solidFill>
                <a:schemeClr val="dk1"/>
              </a:solidFill>
              <a:latin typeface="+mn-lt"/>
              <a:ea typeface="+mn-ea"/>
              <a:cs typeface="+mn-cs"/>
            </a:defRPr>
          </a:lvl1pPr>
          <a:lvl2pPr marL="457200" indent="0">
            <a:defRPr sz="1100">
              <a:solidFill>
                <a:schemeClr val="dk1"/>
              </a:solidFill>
              <a:latin typeface="+mn-lt"/>
              <a:ea typeface="+mn-ea"/>
              <a:cs typeface="+mn-cs"/>
            </a:defRPr>
          </a:lvl2pPr>
          <a:lvl3pPr marL="914400" indent="0">
            <a:defRPr sz="1100">
              <a:solidFill>
                <a:schemeClr val="dk1"/>
              </a:solidFill>
              <a:latin typeface="+mn-lt"/>
              <a:ea typeface="+mn-ea"/>
              <a:cs typeface="+mn-cs"/>
            </a:defRPr>
          </a:lvl3pPr>
          <a:lvl4pPr marL="1371600" indent="0">
            <a:defRPr sz="1100">
              <a:solidFill>
                <a:schemeClr val="dk1"/>
              </a:solidFill>
              <a:latin typeface="+mn-lt"/>
              <a:ea typeface="+mn-ea"/>
              <a:cs typeface="+mn-cs"/>
            </a:defRPr>
          </a:lvl4pPr>
          <a:lvl5pPr marL="1828800" indent="0">
            <a:defRPr sz="1100">
              <a:solidFill>
                <a:schemeClr val="dk1"/>
              </a:solidFill>
              <a:latin typeface="+mn-lt"/>
              <a:ea typeface="+mn-ea"/>
              <a:cs typeface="+mn-cs"/>
            </a:defRPr>
          </a:lvl5pPr>
          <a:lvl6pPr marL="2286000" indent="0">
            <a:defRPr sz="1100">
              <a:solidFill>
                <a:schemeClr val="dk1"/>
              </a:solidFill>
              <a:latin typeface="+mn-lt"/>
              <a:ea typeface="+mn-ea"/>
              <a:cs typeface="+mn-cs"/>
            </a:defRPr>
          </a:lvl6pPr>
          <a:lvl7pPr marL="2743200" indent="0">
            <a:defRPr sz="1100">
              <a:solidFill>
                <a:schemeClr val="dk1"/>
              </a:solidFill>
              <a:latin typeface="+mn-lt"/>
              <a:ea typeface="+mn-ea"/>
              <a:cs typeface="+mn-cs"/>
            </a:defRPr>
          </a:lvl7pPr>
          <a:lvl8pPr marL="3200400" indent="0">
            <a:defRPr sz="1100">
              <a:solidFill>
                <a:schemeClr val="dk1"/>
              </a:solidFill>
              <a:latin typeface="+mn-lt"/>
              <a:ea typeface="+mn-ea"/>
              <a:cs typeface="+mn-cs"/>
            </a:defRPr>
          </a:lvl8pPr>
          <a:lvl9pPr marL="3657600" indent="0">
            <a:defRPr sz="1100">
              <a:solidFill>
                <a:schemeClr val="dk1"/>
              </a:solidFill>
              <a:latin typeface="+mn-lt"/>
              <a:ea typeface="+mn-ea"/>
              <a:cs typeface="+mn-cs"/>
            </a:defRPr>
          </a:lvl9pPr>
        </a:lstStyle>
        <a:p xmlns:a="http://schemas.openxmlformats.org/drawingml/2006/main">
          <a:r>
            <a:rPr lang="en-US" sz="1200" b="1">
              <a:solidFill>
                <a:schemeClr val="tx1">
                  <a:lumMod val="65000"/>
                  <a:lumOff val="35000"/>
                </a:schemeClr>
              </a:solidFill>
              <a:latin typeface="Arial" panose="020B0604020202020204" pitchFamily="34" charset="0"/>
              <a:cs typeface="Arial" panose="020B0604020202020204" pitchFamily="34" charset="0"/>
            </a:rPr>
            <a:t>Current Assets</a:t>
          </a:r>
        </a:p>
        <a:p xmlns:a="http://schemas.openxmlformats.org/drawingml/2006/main">
          <a:r>
            <a:rPr lang="en-US" sz="800">
              <a:solidFill>
                <a:schemeClr val="bg2">
                  <a:lumMod val="75000"/>
                </a:schemeClr>
              </a:solidFill>
              <a:latin typeface="Arial" panose="020B0604020202020204" pitchFamily="34" charset="0"/>
              <a:cs typeface="Arial" panose="020B0604020202020204" pitchFamily="34" charset="0"/>
            </a:rPr>
            <a:t>vs YTD PY</a:t>
          </a:r>
        </a:p>
      </cdr:txBody>
    </cdr:sp>
  </cdr:relSizeAnchor>
</c:userShapes>
</file>

<file path=xl/drawings/drawing6.xml><?xml version="1.0" encoding="utf-8"?>
<c:userShapes xmlns:c="http://schemas.openxmlformats.org/drawingml/2006/chart">
  <cdr:relSizeAnchor xmlns:cdr="http://schemas.openxmlformats.org/drawingml/2006/chartDrawing">
    <cdr:from>
      <cdr:x>0.91432</cdr:x>
      <cdr:y>0.18944</cdr:y>
    </cdr:from>
    <cdr:to>
      <cdr:x>0.91432</cdr:x>
      <cdr:y>0.79808</cdr:y>
    </cdr:to>
    <cdr:cxnSp macro="">
      <cdr:nvCxnSpPr>
        <cdr:cNvPr id="14" name="Straight Connector 13">
          <a:extLst xmlns:a="http://schemas.openxmlformats.org/drawingml/2006/main">
            <a:ext uri="{FF2B5EF4-FFF2-40B4-BE49-F238E27FC236}">
              <a16:creationId xmlns:a16="http://schemas.microsoft.com/office/drawing/2014/main" id="{86187232-A382-6181-5CC9-4B31D63B16BB}"/>
            </a:ext>
          </a:extLst>
        </cdr:cNvPr>
        <cdr:cNvCxnSpPr/>
      </cdr:nvCxnSpPr>
      <cdr:spPr>
        <a:xfrm xmlns:a="http://schemas.openxmlformats.org/drawingml/2006/main">
          <a:off x="3788052" y="134653"/>
          <a:ext cx="0" cy="432614"/>
        </a:xfrm>
        <a:prstGeom xmlns:a="http://schemas.openxmlformats.org/drawingml/2006/main" prst="line">
          <a:avLst/>
        </a:prstGeom>
        <a:ln xmlns:a="http://schemas.openxmlformats.org/drawingml/2006/main" w="25400">
          <a:solidFill>
            <a:schemeClr val="accent1">
              <a:lumMod val="50000"/>
            </a:schemeClr>
          </a:solidFill>
        </a:ln>
      </cdr:spPr>
      <cdr:style>
        <a:lnRef xmlns:a="http://schemas.openxmlformats.org/drawingml/2006/main" idx="1">
          <a:schemeClr val="dk1"/>
        </a:lnRef>
        <a:fillRef xmlns:a="http://schemas.openxmlformats.org/drawingml/2006/main" idx="0">
          <a:schemeClr val="dk1"/>
        </a:fillRef>
        <a:effectRef xmlns:a="http://schemas.openxmlformats.org/drawingml/2006/main" idx="0">
          <a:schemeClr val="dk1"/>
        </a:effectRef>
        <a:fontRef xmlns:a="http://schemas.openxmlformats.org/drawingml/2006/main" idx="minor">
          <a:schemeClr val="tx1"/>
        </a:fontRef>
      </cdr:style>
    </cdr:cxnSp>
  </cdr:relSizeAnchor>
</c:userShapes>
</file>

<file path=xl/drawings/drawing7.xml><?xml version="1.0" encoding="utf-8"?>
<c:userShapes xmlns:c="http://schemas.openxmlformats.org/drawingml/2006/chart">
  <cdr:relSizeAnchor xmlns:cdr="http://schemas.openxmlformats.org/drawingml/2006/chartDrawing">
    <cdr:from>
      <cdr:x>0</cdr:x>
      <cdr:y>0.3545</cdr:y>
    </cdr:from>
    <cdr:to>
      <cdr:x>0.38326</cdr:x>
      <cdr:y>0.46949</cdr:y>
    </cdr:to>
    <cdr:sp macro="" textlink="">
      <cdr:nvSpPr>
        <cdr:cNvPr id="2" name="TextBox 4">
          <a:extLst xmlns:a="http://schemas.openxmlformats.org/drawingml/2006/main">
            <a:ext uri="{FF2B5EF4-FFF2-40B4-BE49-F238E27FC236}">
              <a16:creationId xmlns:a16="http://schemas.microsoft.com/office/drawing/2014/main" id="{7E9D0545-2390-B5FD-23A9-12E0B3067368}"/>
            </a:ext>
          </a:extLst>
        </cdr:cNvPr>
        <cdr:cNvSpPr txBox="1"/>
      </cdr:nvSpPr>
      <cdr:spPr>
        <a:xfrm xmlns:a="http://schemas.openxmlformats.org/drawingml/2006/main">
          <a:off x="0" y="1392245"/>
          <a:ext cx="1786259" cy="451611"/>
        </a:xfrm>
        <a:prstGeom xmlns:a="http://schemas.openxmlformats.org/drawingml/2006/main" prst="rect">
          <a:avLst/>
        </a:prstGeom>
        <a:solidFill xmlns:a="http://schemas.openxmlformats.org/drawingml/2006/main">
          <a:schemeClr val="lt1"/>
        </a:solidFill>
        <a:ln xmlns:a="http://schemas.openxmlformats.org/drawingml/2006/main" w="9525" cmpd="sng">
          <a:noFill/>
        </a:ln>
      </cdr:spPr>
      <cdr:style>
        <a:lnRef xmlns:a="http://schemas.openxmlformats.org/drawingml/2006/main" idx="0">
          <a:scrgbClr r="0" g="0" b="0"/>
        </a:lnRef>
        <a:fillRef xmlns:a="http://schemas.openxmlformats.org/drawingml/2006/main" idx="0">
          <a:scrgbClr r="0" g="0" b="0"/>
        </a:fillRef>
        <a:effectRef xmlns:a="http://schemas.openxmlformats.org/drawingml/2006/main" idx="0">
          <a:scrgbClr r="0" g="0" b="0"/>
        </a:effectRef>
        <a:fontRef xmlns:a="http://schemas.openxmlformats.org/drawingml/2006/main" idx="minor">
          <a:schemeClr val="dk1"/>
        </a:fontRef>
      </cdr:style>
      <cdr:txBody>
        <a:bodyPr xmlns:a="http://schemas.openxmlformats.org/drawingml/2006/main" wrap="square" rtlCol="0" anchor="t"/>
        <a:lstStyle xmlns:a="http://schemas.openxmlformats.org/drawingml/2006/main">
          <a:lvl1pPr marL="0" indent="0">
            <a:defRPr sz="1100">
              <a:solidFill>
                <a:schemeClr val="dk1"/>
              </a:solidFill>
              <a:latin typeface="+mn-lt"/>
              <a:ea typeface="+mn-ea"/>
              <a:cs typeface="+mn-cs"/>
            </a:defRPr>
          </a:lvl1pPr>
          <a:lvl2pPr marL="457200" indent="0">
            <a:defRPr sz="1100">
              <a:solidFill>
                <a:schemeClr val="dk1"/>
              </a:solidFill>
              <a:latin typeface="+mn-lt"/>
              <a:ea typeface="+mn-ea"/>
              <a:cs typeface="+mn-cs"/>
            </a:defRPr>
          </a:lvl2pPr>
          <a:lvl3pPr marL="914400" indent="0">
            <a:defRPr sz="1100">
              <a:solidFill>
                <a:schemeClr val="dk1"/>
              </a:solidFill>
              <a:latin typeface="+mn-lt"/>
              <a:ea typeface="+mn-ea"/>
              <a:cs typeface="+mn-cs"/>
            </a:defRPr>
          </a:lvl3pPr>
          <a:lvl4pPr marL="1371600" indent="0">
            <a:defRPr sz="1100">
              <a:solidFill>
                <a:schemeClr val="dk1"/>
              </a:solidFill>
              <a:latin typeface="+mn-lt"/>
              <a:ea typeface="+mn-ea"/>
              <a:cs typeface="+mn-cs"/>
            </a:defRPr>
          </a:lvl4pPr>
          <a:lvl5pPr marL="1828800" indent="0">
            <a:defRPr sz="1100">
              <a:solidFill>
                <a:schemeClr val="dk1"/>
              </a:solidFill>
              <a:latin typeface="+mn-lt"/>
              <a:ea typeface="+mn-ea"/>
              <a:cs typeface="+mn-cs"/>
            </a:defRPr>
          </a:lvl5pPr>
          <a:lvl6pPr marL="2286000" indent="0">
            <a:defRPr sz="1100">
              <a:solidFill>
                <a:schemeClr val="dk1"/>
              </a:solidFill>
              <a:latin typeface="+mn-lt"/>
              <a:ea typeface="+mn-ea"/>
              <a:cs typeface="+mn-cs"/>
            </a:defRPr>
          </a:lvl6pPr>
          <a:lvl7pPr marL="2743200" indent="0">
            <a:defRPr sz="1100">
              <a:solidFill>
                <a:schemeClr val="dk1"/>
              </a:solidFill>
              <a:latin typeface="+mn-lt"/>
              <a:ea typeface="+mn-ea"/>
              <a:cs typeface="+mn-cs"/>
            </a:defRPr>
          </a:lvl7pPr>
          <a:lvl8pPr marL="3200400" indent="0">
            <a:defRPr sz="1100">
              <a:solidFill>
                <a:schemeClr val="dk1"/>
              </a:solidFill>
              <a:latin typeface="+mn-lt"/>
              <a:ea typeface="+mn-ea"/>
              <a:cs typeface="+mn-cs"/>
            </a:defRPr>
          </a:lvl8pPr>
          <a:lvl9pPr marL="3657600" indent="0">
            <a:defRPr sz="1100">
              <a:solidFill>
                <a:schemeClr val="dk1"/>
              </a:solidFill>
              <a:latin typeface="+mn-lt"/>
              <a:ea typeface="+mn-ea"/>
              <a:cs typeface="+mn-cs"/>
            </a:defRPr>
          </a:lvl9pPr>
        </a:lstStyle>
        <a:p xmlns:a="http://schemas.openxmlformats.org/drawingml/2006/main">
          <a:pPr algn="ctr"/>
          <a:r>
            <a:rPr lang="en-US" sz="1800" b="1" baseline="0">
              <a:solidFill>
                <a:schemeClr val="accent1">
                  <a:lumMod val="75000"/>
                </a:schemeClr>
              </a:solidFill>
              <a:latin typeface="Arial" panose="020B0604020202020204" pitchFamily="34" charset="0"/>
              <a:cs typeface="Arial" panose="020B0604020202020204" pitchFamily="34" charset="0"/>
            </a:rPr>
            <a:t>-11,1 T</a:t>
          </a:r>
        </a:p>
        <a:p xmlns:a="http://schemas.openxmlformats.org/drawingml/2006/main">
          <a:pPr algn="ctr"/>
          <a:r>
            <a:rPr lang="en-US" sz="1000" b="0" i="1" baseline="0">
              <a:solidFill>
                <a:schemeClr val="bg2">
                  <a:lumMod val="75000"/>
                </a:schemeClr>
              </a:solidFill>
              <a:latin typeface="Symbol" pitchFamily="2" charset="2"/>
              <a:cs typeface="Arial" panose="020B0604020202020204" pitchFamily="34" charset="0"/>
            </a:rPr>
            <a:t>D</a:t>
          </a:r>
          <a:r>
            <a:rPr lang="en-US" sz="800" b="0" i="1" baseline="0">
              <a:solidFill>
                <a:schemeClr val="bg2">
                  <a:lumMod val="75000"/>
                </a:schemeClr>
              </a:solidFill>
              <a:latin typeface="Arial" panose="020B0604020202020204" pitchFamily="34" charset="0"/>
              <a:cs typeface="Arial" panose="020B0604020202020204" pitchFamily="34" charset="0"/>
            </a:rPr>
            <a:t> from prior year</a:t>
          </a:r>
          <a:endParaRPr lang="en-US" sz="800" b="0" i="1">
            <a:solidFill>
              <a:schemeClr val="bg2">
                <a:lumMod val="75000"/>
              </a:schemeClr>
            </a:solidFill>
            <a:latin typeface="Arial" panose="020B0604020202020204" pitchFamily="34" charset="0"/>
            <a:cs typeface="Arial" panose="020B0604020202020204" pitchFamily="34" charset="0"/>
          </a:endParaRPr>
        </a:p>
      </cdr:txBody>
    </cdr:sp>
  </cdr:relSizeAnchor>
  <cdr:relSizeAnchor xmlns:cdr="http://schemas.openxmlformats.org/drawingml/2006/chartDrawing">
    <cdr:from>
      <cdr:x>0.54321</cdr:x>
      <cdr:y>0.36035</cdr:y>
    </cdr:from>
    <cdr:to>
      <cdr:x>0.92647</cdr:x>
      <cdr:y>0.47534</cdr:y>
    </cdr:to>
    <cdr:sp macro="" textlink="">
      <cdr:nvSpPr>
        <cdr:cNvPr id="3" name="TextBox 4">
          <a:extLst xmlns:a="http://schemas.openxmlformats.org/drawingml/2006/main">
            <a:ext uri="{FF2B5EF4-FFF2-40B4-BE49-F238E27FC236}">
              <a16:creationId xmlns:a16="http://schemas.microsoft.com/office/drawing/2014/main" id="{7E9D0545-2390-B5FD-23A9-12E0B3067368}"/>
            </a:ext>
          </a:extLst>
        </cdr:cNvPr>
        <cdr:cNvSpPr txBox="1"/>
      </cdr:nvSpPr>
      <cdr:spPr>
        <a:xfrm xmlns:a="http://schemas.openxmlformats.org/drawingml/2006/main">
          <a:off x="2531738" y="1415238"/>
          <a:ext cx="1786259" cy="451611"/>
        </a:xfrm>
        <a:prstGeom xmlns:a="http://schemas.openxmlformats.org/drawingml/2006/main" prst="rect">
          <a:avLst/>
        </a:prstGeom>
        <a:solidFill xmlns:a="http://schemas.openxmlformats.org/drawingml/2006/main">
          <a:schemeClr val="lt1"/>
        </a:solidFill>
        <a:ln xmlns:a="http://schemas.openxmlformats.org/drawingml/2006/main" w="9525" cmpd="sng">
          <a:noFill/>
        </a:ln>
      </cdr:spPr>
      <cdr:style>
        <a:lnRef xmlns:a="http://schemas.openxmlformats.org/drawingml/2006/main" idx="0">
          <a:scrgbClr r="0" g="0" b="0"/>
        </a:lnRef>
        <a:fillRef xmlns:a="http://schemas.openxmlformats.org/drawingml/2006/main" idx="0">
          <a:scrgbClr r="0" g="0" b="0"/>
        </a:fillRef>
        <a:effectRef xmlns:a="http://schemas.openxmlformats.org/drawingml/2006/main" idx="0">
          <a:scrgbClr r="0" g="0" b="0"/>
        </a:effectRef>
        <a:fontRef xmlns:a="http://schemas.openxmlformats.org/drawingml/2006/main" idx="minor">
          <a:schemeClr val="dk1"/>
        </a:fontRef>
      </cdr:style>
      <cdr:txBody>
        <a:bodyPr xmlns:a="http://schemas.openxmlformats.org/drawingml/2006/main" wrap="square" rtlCol="0" anchor="t"/>
        <a:lstStyle xmlns:a="http://schemas.openxmlformats.org/drawingml/2006/main">
          <a:lvl1pPr marL="0" indent="0">
            <a:defRPr sz="1100">
              <a:solidFill>
                <a:schemeClr val="dk1"/>
              </a:solidFill>
              <a:latin typeface="+mn-lt"/>
              <a:ea typeface="+mn-ea"/>
              <a:cs typeface="+mn-cs"/>
            </a:defRPr>
          </a:lvl1pPr>
          <a:lvl2pPr marL="457200" indent="0">
            <a:defRPr sz="1100">
              <a:solidFill>
                <a:schemeClr val="dk1"/>
              </a:solidFill>
              <a:latin typeface="+mn-lt"/>
              <a:ea typeface="+mn-ea"/>
              <a:cs typeface="+mn-cs"/>
            </a:defRPr>
          </a:lvl2pPr>
          <a:lvl3pPr marL="914400" indent="0">
            <a:defRPr sz="1100">
              <a:solidFill>
                <a:schemeClr val="dk1"/>
              </a:solidFill>
              <a:latin typeface="+mn-lt"/>
              <a:ea typeface="+mn-ea"/>
              <a:cs typeface="+mn-cs"/>
            </a:defRPr>
          </a:lvl3pPr>
          <a:lvl4pPr marL="1371600" indent="0">
            <a:defRPr sz="1100">
              <a:solidFill>
                <a:schemeClr val="dk1"/>
              </a:solidFill>
              <a:latin typeface="+mn-lt"/>
              <a:ea typeface="+mn-ea"/>
              <a:cs typeface="+mn-cs"/>
            </a:defRPr>
          </a:lvl4pPr>
          <a:lvl5pPr marL="1828800" indent="0">
            <a:defRPr sz="1100">
              <a:solidFill>
                <a:schemeClr val="dk1"/>
              </a:solidFill>
              <a:latin typeface="+mn-lt"/>
              <a:ea typeface="+mn-ea"/>
              <a:cs typeface="+mn-cs"/>
            </a:defRPr>
          </a:lvl5pPr>
          <a:lvl6pPr marL="2286000" indent="0">
            <a:defRPr sz="1100">
              <a:solidFill>
                <a:schemeClr val="dk1"/>
              </a:solidFill>
              <a:latin typeface="+mn-lt"/>
              <a:ea typeface="+mn-ea"/>
              <a:cs typeface="+mn-cs"/>
            </a:defRPr>
          </a:lvl6pPr>
          <a:lvl7pPr marL="2743200" indent="0">
            <a:defRPr sz="1100">
              <a:solidFill>
                <a:schemeClr val="dk1"/>
              </a:solidFill>
              <a:latin typeface="+mn-lt"/>
              <a:ea typeface="+mn-ea"/>
              <a:cs typeface="+mn-cs"/>
            </a:defRPr>
          </a:lvl7pPr>
          <a:lvl8pPr marL="3200400" indent="0">
            <a:defRPr sz="1100">
              <a:solidFill>
                <a:schemeClr val="dk1"/>
              </a:solidFill>
              <a:latin typeface="+mn-lt"/>
              <a:ea typeface="+mn-ea"/>
              <a:cs typeface="+mn-cs"/>
            </a:defRPr>
          </a:lvl8pPr>
          <a:lvl9pPr marL="3657600" indent="0">
            <a:defRPr sz="1100">
              <a:solidFill>
                <a:schemeClr val="dk1"/>
              </a:solidFill>
              <a:latin typeface="+mn-lt"/>
              <a:ea typeface="+mn-ea"/>
              <a:cs typeface="+mn-cs"/>
            </a:defRPr>
          </a:lvl9pPr>
        </a:lstStyle>
        <a:p xmlns:a="http://schemas.openxmlformats.org/drawingml/2006/main">
          <a:pPr algn="ctr"/>
          <a:r>
            <a:rPr lang="en-US" sz="1800" b="1">
              <a:solidFill>
                <a:schemeClr val="accent1">
                  <a:lumMod val="75000"/>
                </a:schemeClr>
              </a:solidFill>
              <a:latin typeface="Arial" panose="020B0604020202020204" pitchFamily="34" charset="0"/>
              <a:cs typeface="Arial" panose="020B0604020202020204" pitchFamily="34" charset="0"/>
            </a:rPr>
            <a:t>-15%</a:t>
          </a:r>
          <a:endParaRPr lang="en-US" sz="1800" b="1" baseline="0">
            <a:solidFill>
              <a:schemeClr val="accent1">
                <a:lumMod val="75000"/>
              </a:schemeClr>
            </a:solidFill>
            <a:latin typeface="Arial" panose="020B0604020202020204" pitchFamily="34" charset="0"/>
            <a:cs typeface="Arial" panose="020B0604020202020204" pitchFamily="34" charset="0"/>
          </a:endParaRPr>
        </a:p>
        <a:p xmlns:a="http://schemas.openxmlformats.org/drawingml/2006/main">
          <a:pPr algn="ctr"/>
          <a:r>
            <a:rPr lang="en-US" sz="1000" b="0" i="1" baseline="0">
              <a:solidFill>
                <a:schemeClr val="bg2">
                  <a:lumMod val="75000"/>
                </a:schemeClr>
              </a:solidFill>
              <a:latin typeface="Symbol" pitchFamily="2" charset="2"/>
              <a:cs typeface="Arial" panose="020B0604020202020204" pitchFamily="34" charset="0"/>
            </a:rPr>
            <a:t>%D</a:t>
          </a:r>
          <a:r>
            <a:rPr lang="en-US" sz="800" b="0" i="1" baseline="0">
              <a:solidFill>
                <a:schemeClr val="bg2">
                  <a:lumMod val="75000"/>
                </a:schemeClr>
              </a:solidFill>
              <a:latin typeface="Arial" panose="020B0604020202020204" pitchFamily="34" charset="0"/>
              <a:cs typeface="Arial" panose="020B0604020202020204" pitchFamily="34" charset="0"/>
            </a:rPr>
            <a:t> from prior year</a:t>
          </a:r>
          <a:endParaRPr lang="en-US" sz="800" b="0" i="1">
            <a:solidFill>
              <a:schemeClr val="bg2">
                <a:lumMod val="75000"/>
              </a:schemeClr>
            </a:solidFill>
            <a:latin typeface="Arial" panose="020B0604020202020204" pitchFamily="34" charset="0"/>
            <a:cs typeface="Arial" panose="020B0604020202020204" pitchFamily="34" charset="0"/>
          </a:endParaRPr>
        </a:p>
      </cdr:txBody>
    </cdr:sp>
  </cdr:relSizeAnchor>
  <cdr:relSizeAnchor xmlns:cdr="http://schemas.openxmlformats.org/drawingml/2006/chartDrawing">
    <cdr:from>
      <cdr:x>0</cdr:x>
      <cdr:y>0.09993</cdr:y>
    </cdr:from>
    <cdr:to>
      <cdr:x>0.41629</cdr:x>
      <cdr:y>0.18563</cdr:y>
    </cdr:to>
    <cdr:sp macro="" textlink="">
      <cdr:nvSpPr>
        <cdr:cNvPr id="5" name="TextBox 5">
          <a:extLst xmlns:a="http://schemas.openxmlformats.org/drawingml/2006/main">
            <a:ext uri="{FF2B5EF4-FFF2-40B4-BE49-F238E27FC236}">
              <a16:creationId xmlns:a16="http://schemas.microsoft.com/office/drawing/2014/main" id="{3AB09488-37E1-B114-BCA6-19DE19049335}"/>
            </a:ext>
          </a:extLst>
        </cdr:cNvPr>
        <cdr:cNvSpPr txBox="1"/>
      </cdr:nvSpPr>
      <cdr:spPr>
        <a:xfrm xmlns:a="http://schemas.openxmlformats.org/drawingml/2006/main">
          <a:off x="0" y="401777"/>
          <a:ext cx="1912469" cy="344548"/>
        </a:xfrm>
        <a:prstGeom xmlns:a="http://schemas.openxmlformats.org/drawingml/2006/main" prst="rect">
          <a:avLst/>
        </a:prstGeom>
        <a:solidFill xmlns:a="http://schemas.openxmlformats.org/drawingml/2006/main">
          <a:schemeClr val="lt1"/>
        </a:solidFill>
        <a:ln xmlns:a="http://schemas.openxmlformats.org/drawingml/2006/main" w="9525" cmpd="sng">
          <a:noFill/>
        </a:ln>
      </cdr:spPr>
      <cdr:style>
        <a:lnRef xmlns:a="http://schemas.openxmlformats.org/drawingml/2006/main" idx="0">
          <a:scrgbClr r="0" g="0" b="0"/>
        </a:lnRef>
        <a:fillRef xmlns:a="http://schemas.openxmlformats.org/drawingml/2006/main" idx="0">
          <a:scrgbClr r="0" g="0" b="0"/>
        </a:fillRef>
        <a:effectRef xmlns:a="http://schemas.openxmlformats.org/drawingml/2006/main" idx="0">
          <a:scrgbClr r="0" g="0" b="0"/>
        </a:effectRef>
        <a:fontRef xmlns:a="http://schemas.openxmlformats.org/drawingml/2006/main" idx="minor">
          <a:schemeClr val="dk1"/>
        </a:fontRef>
      </cdr:style>
      <cdr:txBody>
        <a:bodyPr xmlns:a="http://schemas.openxmlformats.org/drawingml/2006/main" wrap="square" rtlCol="0" anchor="t"/>
        <a:lstStyle xmlns:a="http://schemas.openxmlformats.org/drawingml/2006/main">
          <a:lvl1pPr marL="0" indent="0">
            <a:defRPr sz="1100">
              <a:solidFill>
                <a:schemeClr val="dk1"/>
              </a:solidFill>
              <a:latin typeface="+mn-lt"/>
              <a:ea typeface="+mn-ea"/>
              <a:cs typeface="+mn-cs"/>
            </a:defRPr>
          </a:lvl1pPr>
          <a:lvl2pPr marL="457200" indent="0">
            <a:defRPr sz="1100">
              <a:solidFill>
                <a:schemeClr val="dk1"/>
              </a:solidFill>
              <a:latin typeface="+mn-lt"/>
              <a:ea typeface="+mn-ea"/>
              <a:cs typeface="+mn-cs"/>
            </a:defRPr>
          </a:lvl2pPr>
          <a:lvl3pPr marL="914400" indent="0">
            <a:defRPr sz="1100">
              <a:solidFill>
                <a:schemeClr val="dk1"/>
              </a:solidFill>
              <a:latin typeface="+mn-lt"/>
              <a:ea typeface="+mn-ea"/>
              <a:cs typeface="+mn-cs"/>
            </a:defRPr>
          </a:lvl3pPr>
          <a:lvl4pPr marL="1371600" indent="0">
            <a:defRPr sz="1100">
              <a:solidFill>
                <a:schemeClr val="dk1"/>
              </a:solidFill>
              <a:latin typeface="+mn-lt"/>
              <a:ea typeface="+mn-ea"/>
              <a:cs typeface="+mn-cs"/>
            </a:defRPr>
          </a:lvl4pPr>
          <a:lvl5pPr marL="1828800" indent="0">
            <a:defRPr sz="1100">
              <a:solidFill>
                <a:schemeClr val="dk1"/>
              </a:solidFill>
              <a:latin typeface="+mn-lt"/>
              <a:ea typeface="+mn-ea"/>
              <a:cs typeface="+mn-cs"/>
            </a:defRPr>
          </a:lvl5pPr>
          <a:lvl6pPr marL="2286000" indent="0">
            <a:defRPr sz="1100">
              <a:solidFill>
                <a:schemeClr val="dk1"/>
              </a:solidFill>
              <a:latin typeface="+mn-lt"/>
              <a:ea typeface="+mn-ea"/>
              <a:cs typeface="+mn-cs"/>
            </a:defRPr>
          </a:lvl6pPr>
          <a:lvl7pPr marL="2743200" indent="0">
            <a:defRPr sz="1100">
              <a:solidFill>
                <a:schemeClr val="dk1"/>
              </a:solidFill>
              <a:latin typeface="+mn-lt"/>
              <a:ea typeface="+mn-ea"/>
              <a:cs typeface="+mn-cs"/>
            </a:defRPr>
          </a:lvl7pPr>
          <a:lvl8pPr marL="3200400" indent="0">
            <a:defRPr sz="1100">
              <a:solidFill>
                <a:schemeClr val="dk1"/>
              </a:solidFill>
              <a:latin typeface="+mn-lt"/>
              <a:ea typeface="+mn-ea"/>
              <a:cs typeface="+mn-cs"/>
            </a:defRPr>
          </a:lvl8pPr>
          <a:lvl9pPr marL="3657600" indent="0">
            <a:defRPr sz="1100">
              <a:solidFill>
                <a:schemeClr val="dk1"/>
              </a:solidFill>
              <a:latin typeface="+mn-lt"/>
              <a:ea typeface="+mn-ea"/>
              <a:cs typeface="+mn-cs"/>
            </a:defRPr>
          </a:lvl9pPr>
        </a:lstStyle>
        <a:p xmlns:a="http://schemas.openxmlformats.org/drawingml/2006/main">
          <a:r>
            <a:rPr lang="en-US" sz="1200" b="1">
              <a:solidFill>
                <a:schemeClr val="tx1">
                  <a:lumMod val="65000"/>
                  <a:lumOff val="35000"/>
                </a:schemeClr>
              </a:solidFill>
              <a:latin typeface="Arial" panose="020B0604020202020204" pitchFamily="34" charset="0"/>
              <a:cs typeface="Arial" panose="020B0604020202020204" pitchFamily="34" charset="0"/>
            </a:rPr>
            <a:t>Current Liabilities</a:t>
          </a:r>
        </a:p>
        <a:p xmlns:a="http://schemas.openxmlformats.org/drawingml/2006/main">
          <a:r>
            <a:rPr lang="en-US" sz="800">
              <a:solidFill>
                <a:schemeClr val="bg2">
                  <a:lumMod val="75000"/>
                </a:schemeClr>
              </a:solidFill>
              <a:latin typeface="Arial" panose="020B0604020202020204" pitchFamily="34" charset="0"/>
              <a:cs typeface="Arial" panose="020B0604020202020204" pitchFamily="34" charset="0"/>
            </a:rPr>
            <a:t>vs YTD PY</a:t>
          </a:r>
        </a:p>
      </cdr:txBody>
    </cdr:sp>
  </cdr:relSizeAnchor>
</c:userShapes>
</file>

<file path=xl/drawings/drawing8.xml><?xml version="1.0" encoding="utf-8"?>
<c:userShapes xmlns:c="http://schemas.openxmlformats.org/drawingml/2006/chart">
  <cdr:relSizeAnchor xmlns:cdr="http://schemas.openxmlformats.org/drawingml/2006/chartDrawing">
    <cdr:from>
      <cdr:x>0.89576</cdr:x>
      <cdr:y>0.18567</cdr:y>
    </cdr:from>
    <cdr:to>
      <cdr:x>0.89576</cdr:x>
      <cdr:y>0.79431</cdr:y>
    </cdr:to>
    <cdr:cxnSp macro="">
      <cdr:nvCxnSpPr>
        <cdr:cNvPr id="14" name="Straight Connector 13">
          <a:extLst xmlns:a="http://schemas.openxmlformats.org/drawingml/2006/main">
            <a:ext uri="{FF2B5EF4-FFF2-40B4-BE49-F238E27FC236}">
              <a16:creationId xmlns:a16="http://schemas.microsoft.com/office/drawing/2014/main" id="{86187232-A382-6181-5CC9-4B31D63B16BB}"/>
            </a:ext>
          </a:extLst>
        </cdr:cNvPr>
        <cdr:cNvCxnSpPr/>
      </cdr:nvCxnSpPr>
      <cdr:spPr>
        <a:xfrm xmlns:a="http://schemas.openxmlformats.org/drawingml/2006/main">
          <a:off x="3805734" y="131251"/>
          <a:ext cx="0" cy="430240"/>
        </a:xfrm>
        <a:prstGeom xmlns:a="http://schemas.openxmlformats.org/drawingml/2006/main" prst="line">
          <a:avLst/>
        </a:prstGeom>
        <a:ln xmlns:a="http://schemas.openxmlformats.org/drawingml/2006/main" w="25400">
          <a:solidFill>
            <a:schemeClr val="accent1">
              <a:lumMod val="50000"/>
            </a:schemeClr>
          </a:solidFill>
        </a:ln>
      </cdr:spPr>
      <cdr:style>
        <a:lnRef xmlns:a="http://schemas.openxmlformats.org/drawingml/2006/main" idx="1">
          <a:schemeClr val="dk1"/>
        </a:lnRef>
        <a:fillRef xmlns:a="http://schemas.openxmlformats.org/drawingml/2006/main" idx="0">
          <a:schemeClr val="dk1"/>
        </a:fillRef>
        <a:effectRef xmlns:a="http://schemas.openxmlformats.org/drawingml/2006/main" idx="0">
          <a:schemeClr val="dk1"/>
        </a:effectRef>
        <a:fontRef xmlns:a="http://schemas.openxmlformats.org/drawingml/2006/main" idx="minor">
          <a:schemeClr val="tx1"/>
        </a:fontRef>
      </cdr:style>
    </cdr:cxnSp>
  </cdr:relSizeAnchor>
</c:userShapes>
</file>

<file path=xl/drawings/drawing9.xml><?xml version="1.0" encoding="utf-8"?>
<c:userShapes xmlns:c="http://schemas.openxmlformats.org/drawingml/2006/chart">
  <cdr:relSizeAnchor xmlns:cdr="http://schemas.openxmlformats.org/drawingml/2006/chartDrawing">
    <cdr:from>
      <cdr:x>0</cdr:x>
      <cdr:y>0.4333</cdr:y>
    </cdr:from>
    <cdr:to>
      <cdr:x>0.38326</cdr:x>
      <cdr:y>0.54829</cdr:y>
    </cdr:to>
    <cdr:sp macro="" textlink="">
      <cdr:nvSpPr>
        <cdr:cNvPr id="2" name="TextBox 4">
          <a:extLst xmlns:a="http://schemas.openxmlformats.org/drawingml/2006/main">
            <a:ext uri="{FF2B5EF4-FFF2-40B4-BE49-F238E27FC236}">
              <a16:creationId xmlns:a16="http://schemas.microsoft.com/office/drawing/2014/main" id="{7E9D0545-2390-B5FD-23A9-12E0B3067368}"/>
            </a:ext>
          </a:extLst>
        </cdr:cNvPr>
        <cdr:cNvSpPr txBox="1"/>
      </cdr:nvSpPr>
      <cdr:spPr>
        <a:xfrm xmlns:a="http://schemas.openxmlformats.org/drawingml/2006/main">
          <a:off x="0" y="1968500"/>
          <a:ext cx="1745384" cy="522394"/>
        </a:xfrm>
        <a:prstGeom xmlns:a="http://schemas.openxmlformats.org/drawingml/2006/main" prst="rect">
          <a:avLst/>
        </a:prstGeom>
        <a:solidFill xmlns:a="http://schemas.openxmlformats.org/drawingml/2006/main">
          <a:schemeClr val="lt1"/>
        </a:solidFill>
        <a:ln xmlns:a="http://schemas.openxmlformats.org/drawingml/2006/main" w="9525" cmpd="sng">
          <a:noFill/>
        </a:ln>
      </cdr:spPr>
      <cdr:style>
        <a:lnRef xmlns:a="http://schemas.openxmlformats.org/drawingml/2006/main" idx="0">
          <a:scrgbClr r="0" g="0" b="0"/>
        </a:lnRef>
        <a:fillRef xmlns:a="http://schemas.openxmlformats.org/drawingml/2006/main" idx="0">
          <a:scrgbClr r="0" g="0" b="0"/>
        </a:fillRef>
        <a:effectRef xmlns:a="http://schemas.openxmlformats.org/drawingml/2006/main" idx="0">
          <a:scrgbClr r="0" g="0" b="0"/>
        </a:effectRef>
        <a:fontRef xmlns:a="http://schemas.openxmlformats.org/drawingml/2006/main" idx="minor">
          <a:schemeClr val="dk1"/>
        </a:fontRef>
      </cdr:style>
      <cdr:txBody>
        <a:bodyPr xmlns:a="http://schemas.openxmlformats.org/drawingml/2006/main" wrap="square" rtlCol="0" anchor="t"/>
        <a:lstStyle xmlns:a="http://schemas.openxmlformats.org/drawingml/2006/main">
          <a:lvl1pPr marL="0" indent="0">
            <a:defRPr sz="1100">
              <a:solidFill>
                <a:schemeClr val="dk1"/>
              </a:solidFill>
              <a:latin typeface="+mn-lt"/>
              <a:ea typeface="+mn-ea"/>
              <a:cs typeface="+mn-cs"/>
            </a:defRPr>
          </a:lvl1pPr>
          <a:lvl2pPr marL="457200" indent="0">
            <a:defRPr sz="1100">
              <a:solidFill>
                <a:schemeClr val="dk1"/>
              </a:solidFill>
              <a:latin typeface="+mn-lt"/>
              <a:ea typeface="+mn-ea"/>
              <a:cs typeface="+mn-cs"/>
            </a:defRPr>
          </a:lvl2pPr>
          <a:lvl3pPr marL="914400" indent="0">
            <a:defRPr sz="1100">
              <a:solidFill>
                <a:schemeClr val="dk1"/>
              </a:solidFill>
              <a:latin typeface="+mn-lt"/>
              <a:ea typeface="+mn-ea"/>
              <a:cs typeface="+mn-cs"/>
            </a:defRPr>
          </a:lvl3pPr>
          <a:lvl4pPr marL="1371600" indent="0">
            <a:defRPr sz="1100">
              <a:solidFill>
                <a:schemeClr val="dk1"/>
              </a:solidFill>
              <a:latin typeface="+mn-lt"/>
              <a:ea typeface="+mn-ea"/>
              <a:cs typeface="+mn-cs"/>
            </a:defRPr>
          </a:lvl4pPr>
          <a:lvl5pPr marL="1828800" indent="0">
            <a:defRPr sz="1100">
              <a:solidFill>
                <a:schemeClr val="dk1"/>
              </a:solidFill>
              <a:latin typeface="+mn-lt"/>
              <a:ea typeface="+mn-ea"/>
              <a:cs typeface="+mn-cs"/>
            </a:defRPr>
          </a:lvl5pPr>
          <a:lvl6pPr marL="2286000" indent="0">
            <a:defRPr sz="1100">
              <a:solidFill>
                <a:schemeClr val="dk1"/>
              </a:solidFill>
              <a:latin typeface="+mn-lt"/>
              <a:ea typeface="+mn-ea"/>
              <a:cs typeface="+mn-cs"/>
            </a:defRPr>
          </a:lvl6pPr>
          <a:lvl7pPr marL="2743200" indent="0">
            <a:defRPr sz="1100">
              <a:solidFill>
                <a:schemeClr val="dk1"/>
              </a:solidFill>
              <a:latin typeface="+mn-lt"/>
              <a:ea typeface="+mn-ea"/>
              <a:cs typeface="+mn-cs"/>
            </a:defRPr>
          </a:lvl7pPr>
          <a:lvl8pPr marL="3200400" indent="0">
            <a:defRPr sz="1100">
              <a:solidFill>
                <a:schemeClr val="dk1"/>
              </a:solidFill>
              <a:latin typeface="+mn-lt"/>
              <a:ea typeface="+mn-ea"/>
              <a:cs typeface="+mn-cs"/>
            </a:defRPr>
          </a:lvl8pPr>
          <a:lvl9pPr marL="3657600" indent="0">
            <a:defRPr sz="1100">
              <a:solidFill>
                <a:schemeClr val="dk1"/>
              </a:solidFill>
              <a:latin typeface="+mn-lt"/>
              <a:ea typeface="+mn-ea"/>
              <a:cs typeface="+mn-cs"/>
            </a:defRPr>
          </a:lvl9pPr>
        </a:lstStyle>
        <a:p xmlns:a="http://schemas.openxmlformats.org/drawingml/2006/main">
          <a:pPr algn="ctr"/>
          <a:r>
            <a:rPr lang="en-US" sz="1800" b="1" baseline="0">
              <a:solidFill>
                <a:schemeClr val="accent1">
                  <a:lumMod val="75000"/>
                </a:schemeClr>
              </a:solidFill>
              <a:latin typeface="Arial" panose="020B0604020202020204" pitchFamily="34" charset="0"/>
              <a:cs typeface="Arial" panose="020B0604020202020204" pitchFamily="34" charset="0"/>
            </a:rPr>
            <a:t>5,7 T</a:t>
          </a:r>
        </a:p>
        <a:p xmlns:a="http://schemas.openxmlformats.org/drawingml/2006/main">
          <a:pPr algn="ctr"/>
          <a:r>
            <a:rPr lang="en-US" sz="1000" b="0" i="1" baseline="0">
              <a:solidFill>
                <a:schemeClr val="bg2">
                  <a:lumMod val="75000"/>
                </a:schemeClr>
              </a:solidFill>
              <a:latin typeface="Symbol" pitchFamily="2" charset="2"/>
              <a:cs typeface="Arial" panose="020B0604020202020204" pitchFamily="34" charset="0"/>
            </a:rPr>
            <a:t>D</a:t>
          </a:r>
          <a:r>
            <a:rPr lang="en-US" sz="800" b="0" i="1" baseline="0">
              <a:solidFill>
                <a:schemeClr val="bg2">
                  <a:lumMod val="75000"/>
                </a:schemeClr>
              </a:solidFill>
              <a:latin typeface="Arial" panose="020B0604020202020204" pitchFamily="34" charset="0"/>
              <a:cs typeface="Arial" panose="020B0604020202020204" pitchFamily="34" charset="0"/>
            </a:rPr>
            <a:t> from prior year</a:t>
          </a:r>
          <a:endParaRPr lang="en-US" sz="800" b="0" i="1">
            <a:solidFill>
              <a:schemeClr val="bg2">
                <a:lumMod val="75000"/>
              </a:schemeClr>
            </a:solidFill>
            <a:latin typeface="Arial" panose="020B0604020202020204" pitchFamily="34" charset="0"/>
            <a:cs typeface="Arial" panose="020B0604020202020204" pitchFamily="34" charset="0"/>
          </a:endParaRPr>
        </a:p>
      </cdr:txBody>
    </cdr:sp>
  </cdr:relSizeAnchor>
  <cdr:relSizeAnchor xmlns:cdr="http://schemas.openxmlformats.org/drawingml/2006/chartDrawing">
    <cdr:from>
      <cdr:x>0.54321</cdr:x>
      <cdr:y>0.43372</cdr:y>
    </cdr:from>
    <cdr:to>
      <cdr:x>0.92647</cdr:x>
      <cdr:y>0.54871</cdr:y>
    </cdr:to>
    <cdr:sp macro="" textlink="">
      <cdr:nvSpPr>
        <cdr:cNvPr id="3" name="TextBox 4">
          <a:extLst xmlns:a="http://schemas.openxmlformats.org/drawingml/2006/main">
            <a:ext uri="{FF2B5EF4-FFF2-40B4-BE49-F238E27FC236}">
              <a16:creationId xmlns:a16="http://schemas.microsoft.com/office/drawing/2014/main" id="{7E9D0545-2390-B5FD-23A9-12E0B3067368}"/>
            </a:ext>
          </a:extLst>
        </cdr:cNvPr>
        <cdr:cNvSpPr txBox="1"/>
      </cdr:nvSpPr>
      <cdr:spPr>
        <a:xfrm xmlns:a="http://schemas.openxmlformats.org/drawingml/2006/main">
          <a:off x="2473840" y="1970430"/>
          <a:ext cx="1745383" cy="522393"/>
        </a:xfrm>
        <a:prstGeom xmlns:a="http://schemas.openxmlformats.org/drawingml/2006/main" prst="rect">
          <a:avLst/>
        </a:prstGeom>
        <a:solidFill xmlns:a="http://schemas.openxmlformats.org/drawingml/2006/main">
          <a:schemeClr val="lt1"/>
        </a:solidFill>
        <a:ln xmlns:a="http://schemas.openxmlformats.org/drawingml/2006/main" w="9525" cmpd="sng">
          <a:noFill/>
        </a:ln>
      </cdr:spPr>
      <cdr:style>
        <a:lnRef xmlns:a="http://schemas.openxmlformats.org/drawingml/2006/main" idx="0">
          <a:scrgbClr r="0" g="0" b="0"/>
        </a:lnRef>
        <a:fillRef xmlns:a="http://schemas.openxmlformats.org/drawingml/2006/main" idx="0">
          <a:scrgbClr r="0" g="0" b="0"/>
        </a:fillRef>
        <a:effectRef xmlns:a="http://schemas.openxmlformats.org/drawingml/2006/main" idx="0">
          <a:scrgbClr r="0" g="0" b="0"/>
        </a:effectRef>
        <a:fontRef xmlns:a="http://schemas.openxmlformats.org/drawingml/2006/main" idx="minor">
          <a:schemeClr val="dk1"/>
        </a:fontRef>
      </cdr:style>
      <cdr:txBody>
        <a:bodyPr xmlns:a="http://schemas.openxmlformats.org/drawingml/2006/main" wrap="square" rtlCol="0" anchor="t"/>
        <a:lstStyle xmlns:a="http://schemas.openxmlformats.org/drawingml/2006/main">
          <a:lvl1pPr marL="0" indent="0">
            <a:defRPr sz="1100">
              <a:solidFill>
                <a:schemeClr val="dk1"/>
              </a:solidFill>
              <a:latin typeface="+mn-lt"/>
              <a:ea typeface="+mn-ea"/>
              <a:cs typeface="+mn-cs"/>
            </a:defRPr>
          </a:lvl1pPr>
          <a:lvl2pPr marL="457200" indent="0">
            <a:defRPr sz="1100">
              <a:solidFill>
                <a:schemeClr val="dk1"/>
              </a:solidFill>
              <a:latin typeface="+mn-lt"/>
              <a:ea typeface="+mn-ea"/>
              <a:cs typeface="+mn-cs"/>
            </a:defRPr>
          </a:lvl2pPr>
          <a:lvl3pPr marL="914400" indent="0">
            <a:defRPr sz="1100">
              <a:solidFill>
                <a:schemeClr val="dk1"/>
              </a:solidFill>
              <a:latin typeface="+mn-lt"/>
              <a:ea typeface="+mn-ea"/>
              <a:cs typeface="+mn-cs"/>
            </a:defRPr>
          </a:lvl3pPr>
          <a:lvl4pPr marL="1371600" indent="0">
            <a:defRPr sz="1100">
              <a:solidFill>
                <a:schemeClr val="dk1"/>
              </a:solidFill>
              <a:latin typeface="+mn-lt"/>
              <a:ea typeface="+mn-ea"/>
              <a:cs typeface="+mn-cs"/>
            </a:defRPr>
          </a:lvl4pPr>
          <a:lvl5pPr marL="1828800" indent="0">
            <a:defRPr sz="1100">
              <a:solidFill>
                <a:schemeClr val="dk1"/>
              </a:solidFill>
              <a:latin typeface="+mn-lt"/>
              <a:ea typeface="+mn-ea"/>
              <a:cs typeface="+mn-cs"/>
            </a:defRPr>
          </a:lvl5pPr>
          <a:lvl6pPr marL="2286000" indent="0">
            <a:defRPr sz="1100">
              <a:solidFill>
                <a:schemeClr val="dk1"/>
              </a:solidFill>
              <a:latin typeface="+mn-lt"/>
              <a:ea typeface="+mn-ea"/>
              <a:cs typeface="+mn-cs"/>
            </a:defRPr>
          </a:lvl6pPr>
          <a:lvl7pPr marL="2743200" indent="0">
            <a:defRPr sz="1100">
              <a:solidFill>
                <a:schemeClr val="dk1"/>
              </a:solidFill>
              <a:latin typeface="+mn-lt"/>
              <a:ea typeface="+mn-ea"/>
              <a:cs typeface="+mn-cs"/>
            </a:defRPr>
          </a:lvl7pPr>
          <a:lvl8pPr marL="3200400" indent="0">
            <a:defRPr sz="1100">
              <a:solidFill>
                <a:schemeClr val="dk1"/>
              </a:solidFill>
              <a:latin typeface="+mn-lt"/>
              <a:ea typeface="+mn-ea"/>
              <a:cs typeface="+mn-cs"/>
            </a:defRPr>
          </a:lvl8pPr>
          <a:lvl9pPr marL="3657600" indent="0">
            <a:defRPr sz="1100">
              <a:solidFill>
                <a:schemeClr val="dk1"/>
              </a:solidFill>
              <a:latin typeface="+mn-lt"/>
              <a:ea typeface="+mn-ea"/>
              <a:cs typeface="+mn-cs"/>
            </a:defRPr>
          </a:lvl9pPr>
        </a:lstStyle>
        <a:p xmlns:a="http://schemas.openxmlformats.org/drawingml/2006/main">
          <a:pPr algn="ctr"/>
          <a:r>
            <a:rPr lang="en-US" sz="1800" b="1">
              <a:solidFill>
                <a:schemeClr val="accent1">
                  <a:lumMod val="75000"/>
                </a:schemeClr>
              </a:solidFill>
              <a:latin typeface="Arial" panose="020B0604020202020204" pitchFamily="34" charset="0"/>
              <a:cs typeface="Arial" panose="020B0604020202020204" pitchFamily="34" charset="0"/>
            </a:rPr>
            <a:t>7%</a:t>
          </a:r>
          <a:endParaRPr lang="en-US" sz="1800" b="1" baseline="0">
            <a:solidFill>
              <a:schemeClr val="accent1">
                <a:lumMod val="75000"/>
              </a:schemeClr>
            </a:solidFill>
            <a:latin typeface="Arial" panose="020B0604020202020204" pitchFamily="34" charset="0"/>
            <a:cs typeface="Arial" panose="020B0604020202020204" pitchFamily="34" charset="0"/>
          </a:endParaRPr>
        </a:p>
        <a:p xmlns:a="http://schemas.openxmlformats.org/drawingml/2006/main">
          <a:pPr algn="ctr"/>
          <a:r>
            <a:rPr lang="en-US" sz="1000" b="0" i="1" baseline="0">
              <a:solidFill>
                <a:schemeClr val="bg2">
                  <a:lumMod val="75000"/>
                </a:schemeClr>
              </a:solidFill>
              <a:latin typeface="Symbol" pitchFamily="2" charset="2"/>
              <a:cs typeface="Arial" panose="020B0604020202020204" pitchFamily="34" charset="0"/>
            </a:rPr>
            <a:t>%D</a:t>
          </a:r>
          <a:r>
            <a:rPr lang="en-US" sz="800" b="0" i="1" baseline="0">
              <a:solidFill>
                <a:schemeClr val="bg2">
                  <a:lumMod val="75000"/>
                </a:schemeClr>
              </a:solidFill>
              <a:latin typeface="Arial" panose="020B0604020202020204" pitchFamily="34" charset="0"/>
              <a:cs typeface="Arial" panose="020B0604020202020204" pitchFamily="34" charset="0"/>
            </a:rPr>
            <a:t> from prior year</a:t>
          </a:r>
          <a:endParaRPr lang="en-US" sz="800" b="0" i="1">
            <a:solidFill>
              <a:schemeClr val="bg2">
                <a:lumMod val="75000"/>
              </a:schemeClr>
            </a:solidFill>
            <a:latin typeface="Arial" panose="020B0604020202020204" pitchFamily="34" charset="0"/>
            <a:cs typeface="Arial" panose="020B0604020202020204" pitchFamily="34" charset="0"/>
          </a:endParaRPr>
        </a:p>
      </cdr:txBody>
    </cdr:sp>
  </cdr:relSizeAnchor>
  <cdr:relSizeAnchor xmlns:cdr="http://schemas.openxmlformats.org/drawingml/2006/chartDrawing">
    <cdr:from>
      <cdr:x>0.01246</cdr:x>
      <cdr:y>0.16876</cdr:y>
    </cdr:from>
    <cdr:to>
      <cdr:x>0.42875</cdr:x>
      <cdr:y>0.28357</cdr:y>
    </cdr:to>
    <cdr:sp macro="" textlink="">
      <cdr:nvSpPr>
        <cdr:cNvPr id="5" name="TextBox 5">
          <a:extLst xmlns:a="http://schemas.openxmlformats.org/drawingml/2006/main">
            <a:ext uri="{FF2B5EF4-FFF2-40B4-BE49-F238E27FC236}">
              <a16:creationId xmlns:a16="http://schemas.microsoft.com/office/drawing/2014/main" id="{3AB09488-37E1-B114-BCA6-19DE19049335}"/>
            </a:ext>
          </a:extLst>
        </cdr:cNvPr>
        <cdr:cNvSpPr txBox="1"/>
      </cdr:nvSpPr>
      <cdr:spPr>
        <a:xfrm xmlns:a="http://schemas.openxmlformats.org/drawingml/2006/main">
          <a:off x="58167" y="630083"/>
          <a:ext cx="1942697" cy="428670"/>
        </a:xfrm>
        <a:prstGeom xmlns:a="http://schemas.openxmlformats.org/drawingml/2006/main" prst="rect">
          <a:avLst/>
        </a:prstGeom>
        <a:solidFill xmlns:a="http://schemas.openxmlformats.org/drawingml/2006/main">
          <a:schemeClr val="lt1"/>
        </a:solidFill>
        <a:ln xmlns:a="http://schemas.openxmlformats.org/drawingml/2006/main" w="9525" cmpd="sng">
          <a:noFill/>
        </a:ln>
      </cdr:spPr>
      <cdr:style>
        <a:lnRef xmlns:a="http://schemas.openxmlformats.org/drawingml/2006/main" idx="0">
          <a:scrgbClr r="0" g="0" b="0"/>
        </a:lnRef>
        <a:fillRef xmlns:a="http://schemas.openxmlformats.org/drawingml/2006/main" idx="0">
          <a:scrgbClr r="0" g="0" b="0"/>
        </a:fillRef>
        <a:effectRef xmlns:a="http://schemas.openxmlformats.org/drawingml/2006/main" idx="0">
          <a:scrgbClr r="0" g="0" b="0"/>
        </a:effectRef>
        <a:fontRef xmlns:a="http://schemas.openxmlformats.org/drawingml/2006/main" idx="minor">
          <a:schemeClr val="dk1"/>
        </a:fontRef>
      </cdr:style>
      <cdr:txBody>
        <a:bodyPr xmlns:a="http://schemas.openxmlformats.org/drawingml/2006/main" wrap="square" rtlCol="0" anchor="t"/>
        <a:lstStyle xmlns:a="http://schemas.openxmlformats.org/drawingml/2006/main">
          <a:lvl1pPr marL="0" indent="0">
            <a:defRPr sz="1100">
              <a:solidFill>
                <a:schemeClr val="dk1"/>
              </a:solidFill>
              <a:latin typeface="+mn-lt"/>
              <a:ea typeface="+mn-ea"/>
              <a:cs typeface="+mn-cs"/>
            </a:defRPr>
          </a:lvl1pPr>
          <a:lvl2pPr marL="457200" indent="0">
            <a:defRPr sz="1100">
              <a:solidFill>
                <a:schemeClr val="dk1"/>
              </a:solidFill>
              <a:latin typeface="+mn-lt"/>
              <a:ea typeface="+mn-ea"/>
              <a:cs typeface="+mn-cs"/>
            </a:defRPr>
          </a:lvl2pPr>
          <a:lvl3pPr marL="914400" indent="0">
            <a:defRPr sz="1100">
              <a:solidFill>
                <a:schemeClr val="dk1"/>
              </a:solidFill>
              <a:latin typeface="+mn-lt"/>
              <a:ea typeface="+mn-ea"/>
              <a:cs typeface="+mn-cs"/>
            </a:defRPr>
          </a:lvl3pPr>
          <a:lvl4pPr marL="1371600" indent="0">
            <a:defRPr sz="1100">
              <a:solidFill>
                <a:schemeClr val="dk1"/>
              </a:solidFill>
              <a:latin typeface="+mn-lt"/>
              <a:ea typeface="+mn-ea"/>
              <a:cs typeface="+mn-cs"/>
            </a:defRPr>
          </a:lvl4pPr>
          <a:lvl5pPr marL="1828800" indent="0">
            <a:defRPr sz="1100">
              <a:solidFill>
                <a:schemeClr val="dk1"/>
              </a:solidFill>
              <a:latin typeface="+mn-lt"/>
              <a:ea typeface="+mn-ea"/>
              <a:cs typeface="+mn-cs"/>
            </a:defRPr>
          </a:lvl5pPr>
          <a:lvl6pPr marL="2286000" indent="0">
            <a:defRPr sz="1100">
              <a:solidFill>
                <a:schemeClr val="dk1"/>
              </a:solidFill>
              <a:latin typeface="+mn-lt"/>
              <a:ea typeface="+mn-ea"/>
              <a:cs typeface="+mn-cs"/>
            </a:defRPr>
          </a:lvl6pPr>
          <a:lvl7pPr marL="2743200" indent="0">
            <a:defRPr sz="1100">
              <a:solidFill>
                <a:schemeClr val="dk1"/>
              </a:solidFill>
              <a:latin typeface="+mn-lt"/>
              <a:ea typeface="+mn-ea"/>
              <a:cs typeface="+mn-cs"/>
            </a:defRPr>
          </a:lvl7pPr>
          <a:lvl8pPr marL="3200400" indent="0">
            <a:defRPr sz="1100">
              <a:solidFill>
                <a:schemeClr val="dk1"/>
              </a:solidFill>
              <a:latin typeface="+mn-lt"/>
              <a:ea typeface="+mn-ea"/>
              <a:cs typeface="+mn-cs"/>
            </a:defRPr>
          </a:lvl8pPr>
          <a:lvl9pPr marL="3657600" indent="0">
            <a:defRPr sz="1100">
              <a:solidFill>
                <a:schemeClr val="dk1"/>
              </a:solidFill>
              <a:latin typeface="+mn-lt"/>
              <a:ea typeface="+mn-ea"/>
              <a:cs typeface="+mn-cs"/>
            </a:defRPr>
          </a:lvl9pPr>
        </a:lstStyle>
        <a:p xmlns:a="http://schemas.openxmlformats.org/drawingml/2006/main">
          <a:r>
            <a:rPr lang="en-US" sz="1200" b="1">
              <a:solidFill>
                <a:schemeClr val="tx1">
                  <a:lumMod val="65000"/>
                  <a:lumOff val="35000"/>
                </a:schemeClr>
              </a:solidFill>
              <a:latin typeface="Arial" panose="020B0604020202020204" pitchFamily="34" charset="0"/>
              <a:cs typeface="Arial" panose="020B0604020202020204" pitchFamily="34" charset="0"/>
            </a:rPr>
            <a:t>Long-term Assets</a:t>
          </a:r>
        </a:p>
        <a:p xmlns:a="http://schemas.openxmlformats.org/drawingml/2006/main">
          <a:r>
            <a:rPr lang="en-US" sz="800">
              <a:solidFill>
                <a:schemeClr val="bg2">
                  <a:lumMod val="75000"/>
                </a:schemeClr>
              </a:solidFill>
              <a:latin typeface="Arial" panose="020B0604020202020204" pitchFamily="34" charset="0"/>
              <a:cs typeface="Arial" panose="020B0604020202020204" pitchFamily="34" charset="0"/>
            </a:rPr>
            <a:t>vs YTD PY</a:t>
          </a:r>
        </a:p>
      </cdr:txBody>
    </cdr:sp>
  </cdr:relSizeAnchor>
</c:userShapes>
</file>

<file path=xl/drawings/drawing10.xml><?xml version="1.0" encoding="utf-8"?>
<c:userShapes xmlns:c="http://schemas.openxmlformats.org/drawingml/2006/chart">
  <cdr:relSizeAnchor xmlns:cdr="http://schemas.openxmlformats.org/drawingml/2006/chartDrawing">
    <cdr:from>
      <cdr:x>0.8281</cdr:x>
      <cdr:y>0.18067</cdr:y>
    </cdr:from>
    <cdr:to>
      <cdr:x>0.8281</cdr:x>
      <cdr:y>0.78931</cdr:y>
    </cdr:to>
    <cdr:cxnSp macro="">
      <cdr:nvCxnSpPr>
        <cdr:cNvPr id="14" name="Straight Connector 13">
          <a:extLst xmlns:a="http://schemas.openxmlformats.org/drawingml/2006/main">
            <a:ext uri="{FF2B5EF4-FFF2-40B4-BE49-F238E27FC236}">
              <a16:creationId xmlns:a16="http://schemas.microsoft.com/office/drawing/2014/main" id="{86187232-A382-6181-5CC9-4B31D63B16BB}"/>
            </a:ext>
          </a:extLst>
        </cdr:cNvPr>
        <cdr:cNvCxnSpPr/>
      </cdr:nvCxnSpPr>
      <cdr:spPr>
        <a:xfrm xmlns:a="http://schemas.openxmlformats.org/drawingml/2006/main">
          <a:off x="3558588" y="120621"/>
          <a:ext cx="0" cy="406349"/>
        </a:xfrm>
        <a:prstGeom xmlns:a="http://schemas.openxmlformats.org/drawingml/2006/main" prst="line">
          <a:avLst/>
        </a:prstGeom>
        <a:ln xmlns:a="http://schemas.openxmlformats.org/drawingml/2006/main" w="25400">
          <a:solidFill>
            <a:schemeClr val="accent1">
              <a:lumMod val="50000"/>
            </a:schemeClr>
          </a:solidFill>
        </a:ln>
      </cdr:spPr>
      <cdr:style>
        <a:lnRef xmlns:a="http://schemas.openxmlformats.org/drawingml/2006/main" idx="1">
          <a:schemeClr val="dk1"/>
        </a:lnRef>
        <a:fillRef xmlns:a="http://schemas.openxmlformats.org/drawingml/2006/main" idx="0">
          <a:schemeClr val="dk1"/>
        </a:fillRef>
        <a:effectRef xmlns:a="http://schemas.openxmlformats.org/drawingml/2006/main" idx="0">
          <a:schemeClr val="dk1"/>
        </a:effectRef>
        <a:fontRef xmlns:a="http://schemas.openxmlformats.org/drawingml/2006/main" idx="minor">
          <a:schemeClr val="tx1"/>
        </a:fontRef>
      </cdr:style>
    </cdr:cxnSp>
  </cdr:relSizeAnchor>
</c:userShapes>
</file>

<file path=xl/drawings/drawing11.xml><?xml version="1.0" encoding="utf-8"?>
<c:userShapes xmlns:c="http://schemas.openxmlformats.org/drawingml/2006/chart">
  <cdr:relSizeAnchor xmlns:cdr="http://schemas.openxmlformats.org/drawingml/2006/chartDrawing">
    <cdr:from>
      <cdr:x>0</cdr:x>
      <cdr:y>0.3545</cdr:y>
    </cdr:from>
    <cdr:to>
      <cdr:x>0.38326</cdr:x>
      <cdr:y>0.46949</cdr:y>
    </cdr:to>
    <cdr:sp macro="" textlink="">
      <cdr:nvSpPr>
        <cdr:cNvPr id="2" name="TextBox 4">
          <a:extLst xmlns:a="http://schemas.openxmlformats.org/drawingml/2006/main">
            <a:ext uri="{FF2B5EF4-FFF2-40B4-BE49-F238E27FC236}">
              <a16:creationId xmlns:a16="http://schemas.microsoft.com/office/drawing/2014/main" id="{7E9D0545-2390-B5FD-23A9-12E0B3067368}"/>
            </a:ext>
          </a:extLst>
        </cdr:cNvPr>
        <cdr:cNvSpPr txBox="1"/>
      </cdr:nvSpPr>
      <cdr:spPr>
        <a:xfrm xmlns:a="http://schemas.openxmlformats.org/drawingml/2006/main">
          <a:off x="0" y="1392245"/>
          <a:ext cx="1786259" cy="451611"/>
        </a:xfrm>
        <a:prstGeom xmlns:a="http://schemas.openxmlformats.org/drawingml/2006/main" prst="rect">
          <a:avLst/>
        </a:prstGeom>
        <a:solidFill xmlns:a="http://schemas.openxmlformats.org/drawingml/2006/main">
          <a:schemeClr val="lt1"/>
        </a:solidFill>
        <a:ln xmlns:a="http://schemas.openxmlformats.org/drawingml/2006/main" w="9525" cmpd="sng">
          <a:noFill/>
        </a:ln>
      </cdr:spPr>
      <cdr:style>
        <a:lnRef xmlns:a="http://schemas.openxmlformats.org/drawingml/2006/main" idx="0">
          <a:scrgbClr r="0" g="0" b="0"/>
        </a:lnRef>
        <a:fillRef xmlns:a="http://schemas.openxmlformats.org/drawingml/2006/main" idx="0">
          <a:scrgbClr r="0" g="0" b="0"/>
        </a:fillRef>
        <a:effectRef xmlns:a="http://schemas.openxmlformats.org/drawingml/2006/main" idx="0">
          <a:scrgbClr r="0" g="0" b="0"/>
        </a:effectRef>
        <a:fontRef xmlns:a="http://schemas.openxmlformats.org/drawingml/2006/main" idx="minor">
          <a:schemeClr val="dk1"/>
        </a:fontRef>
      </cdr:style>
      <cdr:txBody>
        <a:bodyPr xmlns:a="http://schemas.openxmlformats.org/drawingml/2006/main" wrap="square" rtlCol="0" anchor="t"/>
        <a:lstStyle xmlns:a="http://schemas.openxmlformats.org/drawingml/2006/main">
          <a:lvl1pPr marL="0" indent="0">
            <a:defRPr sz="1100">
              <a:solidFill>
                <a:schemeClr val="dk1"/>
              </a:solidFill>
              <a:latin typeface="+mn-lt"/>
              <a:ea typeface="+mn-ea"/>
              <a:cs typeface="+mn-cs"/>
            </a:defRPr>
          </a:lvl1pPr>
          <a:lvl2pPr marL="457200" indent="0">
            <a:defRPr sz="1100">
              <a:solidFill>
                <a:schemeClr val="dk1"/>
              </a:solidFill>
              <a:latin typeface="+mn-lt"/>
              <a:ea typeface="+mn-ea"/>
              <a:cs typeface="+mn-cs"/>
            </a:defRPr>
          </a:lvl2pPr>
          <a:lvl3pPr marL="914400" indent="0">
            <a:defRPr sz="1100">
              <a:solidFill>
                <a:schemeClr val="dk1"/>
              </a:solidFill>
              <a:latin typeface="+mn-lt"/>
              <a:ea typeface="+mn-ea"/>
              <a:cs typeface="+mn-cs"/>
            </a:defRPr>
          </a:lvl3pPr>
          <a:lvl4pPr marL="1371600" indent="0">
            <a:defRPr sz="1100">
              <a:solidFill>
                <a:schemeClr val="dk1"/>
              </a:solidFill>
              <a:latin typeface="+mn-lt"/>
              <a:ea typeface="+mn-ea"/>
              <a:cs typeface="+mn-cs"/>
            </a:defRPr>
          </a:lvl4pPr>
          <a:lvl5pPr marL="1828800" indent="0">
            <a:defRPr sz="1100">
              <a:solidFill>
                <a:schemeClr val="dk1"/>
              </a:solidFill>
              <a:latin typeface="+mn-lt"/>
              <a:ea typeface="+mn-ea"/>
              <a:cs typeface="+mn-cs"/>
            </a:defRPr>
          </a:lvl5pPr>
          <a:lvl6pPr marL="2286000" indent="0">
            <a:defRPr sz="1100">
              <a:solidFill>
                <a:schemeClr val="dk1"/>
              </a:solidFill>
              <a:latin typeface="+mn-lt"/>
              <a:ea typeface="+mn-ea"/>
              <a:cs typeface="+mn-cs"/>
            </a:defRPr>
          </a:lvl6pPr>
          <a:lvl7pPr marL="2743200" indent="0">
            <a:defRPr sz="1100">
              <a:solidFill>
                <a:schemeClr val="dk1"/>
              </a:solidFill>
              <a:latin typeface="+mn-lt"/>
              <a:ea typeface="+mn-ea"/>
              <a:cs typeface="+mn-cs"/>
            </a:defRPr>
          </a:lvl7pPr>
          <a:lvl8pPr marL="3200400" indent="0">
            <a:defRPr sz="1100">
              <a:solidFill>
                <a:schemeClr val="dk1"/>
              </a:solidFill>
              <a:latin typeface="+mn-lt"/>
              <a:ea typeface="+mn-ea"/>
              <a:cs typeface="+mn-cs"/>
            </a:defRPr>
          </a:lvl8pPr>
          <a:lvl9pPr marL="3657600" indent="0">
            <a:defRPr sz="1100">
              <a:solidFill>
                <a:schemeClr val="dk1"/>
              </a:solidFill>
              <a:latin typeface="+mn-lt"/>
              <a:ea typeface="+mn-ea"/>
              <a:cs typeface="+mn-cs"/>
            </a:defRPr>
          </a:lvl9pPr>
        </a:lstStyle>
        <a:p xmlns:a="http://schemas.openxmlformats.org/drawingml/2006/main">
          <a:pPr algn="ctr"/>
          <a:r>
            <a:rPr lang="en-US" sz="1800" b="1" baseline="0">
              <a:solidFill>
                <a:schemeClr val="accent1">
                  <a:lumMod val="75000"/>
                </a:schemeClr>
              </a:solidFill>
              <a:latin typeface="Arial" panose="020B0604020202020204" pitchFamily="34" charset="0"/>
              <a:cs typeface="Arial" panose="020B0604020202020204" pitchFamily="34" charset="0"/>
            </a:rPr>
            <a:t>-2,2 T</a:t>
          </a:r>
        </a:p>
        <a:p xmlns:a="http://schemas.openxmlformats.org/drawingml/2006/main">
          <a:pPr algn="ctr"/>
          <a:r>
            <a:rPr lang="en-US" sz="1000" b="0" i="1" baseline="0">
              <a:solidFill>
                <a:schemeClr val="bg2">
                  <a:lumMod val="75000"/>
                </a:schemeClr>
              </a:solidFill>
              <a:latin typeface="Symbol" pitchFamily="2" charset="2"/>
              <a:cs typeface="Arial" panose="020B0604020202020204" pitchFamily="34" charset="0"/>
            </a:rPr>
            <a:t>D</a:t>
          </a:r>
          <a:r>
            <a:rPr lang="en-US" sz="800" b="0" i="1" baseline="0">
              <a:solidFill>
                <a:schemeClr val="bg2">
                  <a:lumMod val="75000"/>
                </a:schemeClr>
              </a:solidFill>
              <a:latin typeface="Arial" panose="020B0604020202020204" pitchFamily="34" charset="0"/>
              <a:cs typeface="Arial" panose="020B0604020202020204" pitchFamily="34" charset="0"/>
            </a:rPr>
            <a:t> from prior year</a:t>
          </a:r>
          <a:endParaRPr lang="en-US" sz="800" b="0" i="1">
            <a:solidFill>
              <a:schemeClr val="bg2">
                <a:lumMod val="75000"/>
              </a:schemeClr>
            </a:solidFill>
            <a:latin typeface="Arial" panose="020B0604020202020204" pitchFamily="34" charset="0"/>
            <a:cs typeface="Arial" panose="020B0604020202020204" pitchFamily="34" charset="0"/>
          </a:endParaRPr>
        </a:p>
      </cdr:txBody>
    </cdr:sp>
  </cdr:relSizeAnchor>
  <cdr:relSizeAnchor xmlns:cdr="http://schemas.openxmlformats.org/drawingml/2006/chartDrawing">
    <cdr:from>
      <cdr:x>0.54321</cdr:x>
      <cdr:y>0.36035</cdr:y>
    </cdr:from>
    <cdr:to>
      <cdr:x>0.92647</cdr:x>
      <cdr:y>0.47534</cdr:y>
    </cdr:to>
    <cdr:sp macro="" textlink="">
      <cdr:nvSpPr>
        <cdr:cNvPr id="3" name="TextBox 4">
          <a:extLst xmlns:a="http://schemas.openxmlformats.org/drawingml/2006/main">
            <a:ext uri="{FF2B5EF4-FFF2-40B4-BE49-F238E27FC236}">
              <a16:creationId xmlns:a16="http://schemas.microsoft.com/office/drawing/2014/main" id="{7E9D0545-2390-B5FD-23A9-12E0B3067368}"/>
            </a:ext>
          </a:extLst>
        </cdr:cNvPr>
        <cdr:cNvSpPr txBox="1"/>
      </cdr:nvSpPr>
      <cdr:spPr>
        <a:xfrm xmlns:a="http://schemas.openxmlformats.org/drawingml/2006/main">
          <a:off x="2531738" y="1415238"/>
          <a:ext cx="1786259" cy="451611"/>
        </a:xfrm>
        <a:prstGeom xmlns:a="http://schemas.openxmlformats.org/drawingml/2006/main" prst="rect">
          <a:avLst/>
        </a:prstGeom>
        <a:solidFill xmlns:a="http://schemas.openxmlformats.org/drawingml/2006/main">
          <a:schemeClr val="lt1"/>
        </a:solidFill>
        <a:ln xmlns:a="http://schemas.openxmlformats.org/drawingml/2006/main" w="9525" cmpd="sng">
          <a:noFill/>
        </a:ln>
      </cdr:spPr>
      <cdr:style>
        <a:lnRef xmlns:a="http://schemas.openxmlformats.org/drawingml/2006/main" idx="0">
          <a:scrgbClr r="0" g="0" b="0"/>
        </a:lnRef>
        <a:fillRef xmlns:a="http://schemas.openxmlformats.org/drawingml/2006/main" idx="0">
          <a:scrgbClr r="0" g="0" b="0"/>
        </a:fillRef>
        <a:effectRef xmlns:a="http://schemas.openxmlformats.org/drawingml/2006/main" idx="0">
          <a:scrgbClr r="0" g="0" b="0"/>
        </a:effectRef>
        <a:fontRef xmlns:a="http://schemas.openxmlformats.org/drawingml/2006/main" idx="minor">
          <a:schemeClr val="dk1"/>
        </a:fontRef>
      </cdr:style>
      <cdr:txBody>
        <a:bodyPr xmlns:a="http://schemas.openxmlformats.org/drawingml/2006/main" wrap="square" rtlCol="0" anchor="t"/>
        <a:lstStyle xmlns:a="http://schemas.openxmlformats.org/drawingml/2006/main">
          <a:lvl1pPr marL="0" indent="0">
            <a:defRPr sz="1100">
              <a:solidFill>
                <a:schemeClr val="dk1"/>
              </a:solidFill>
              <a:latin typeface="+mn-lt"/>
              <a:ea typeface="+mn-ea"/>
              <a:cs typeface="+mn-cs"/>
            </a:defRPr>
          </a:lvl1pPr>
          <a:lvl2pPr marL="457200" indent="0">
            <a:defRPr sz="1100">
              <a:solidFill>
                <a:schemeClr val="dk1"/>
              </a:solidFill>
              <a:latin typeface="+mn-lt"/>
              <a:ea typeface="+mn-ea"/>
              <a:cs typeface="+mn-cs"/>
            </a:defRPr>
          </a:lvl2pPr>
          <a:lvl3pPr marL="914400" indent="0">
            <a:defRPr sz="1100">
              <a:solidFill>
                <a:schemeClr val="dk1"/>
              </a:solidFill>
              <a:latin typeface="+mn-lt"/>
              <a:ea typeface="+mn-ea"/>
              <a:cs typeface="+mn-cs"/>
            </a:defRPr>
          </a:lvl3pPr>
          <a:lvl4pPr marL="1371600" indent="0">
            <a:defRPr sz="1100">
              <a:solidFill>
                <a:schemeClr val="dk1"/>
              </a:solidFill>
              <a:latin typeface="+mn-lt"/>
              <a:ea typeface="+mn-ea"/>
              <a:cs typeface="+mn-cs"/>
            </a:defRPr>
          </a:lvl4pPr>
          <a:lvl5pPr marL="1828800" indent="0">
            <a:defRPr sz="1100">
              <a:solidFill>
                <a:schemeClr val="dk1"/>
              </a:solidFill>
              <a:latin typeface="+mn-lt"/>
              <a:ea typeface="+mn-ea"/>
              <a:cs typeface="+mn-cs"/>
            </a:defRPr>
          </a:lvl5pPr>
          <a:lvl6pPr marL="2286000" indent="0">
            <a:defRPr sz="1100">
              <a:solidFill>
                <a:schemeClr val="dk1"/>
              </a:solidFill>
              <a:latin typeface="+mn-lt"/>
              <a:ea typeface="+mn-ea"/>
              <a:cs typeface="+mn-cs"/>
            </a:defRPr>
          </a:lvl6pPr>
          <a:lvl7pPr marL="2743200" indent="0">
            <a:defRPr sz="1100">
              <a:solidFill>
                <a:schemeClr val="dk1"/>
              </a:solidFill>
              <a:latin typeface="+mn-lt"/>
              <a:ea typeface="+mn-ea"/>
              <a:cs typeface="+mn-cs"/>
            </a:defRPr>
          </a:lvl7pPr>
          <a:lvl8pPr marL="3200400" indent="0">
            <a:defRPr sz="1100">
              <a:solidFill>
                <a:schemeClr val="dk1"/>
              </a:solidFill>
              <a:latin typeface="+mn-lt"/>
              <a:ea typeface="+mn-ea"/>
              <a:cs typeface="+mn-cs"/>
            </a:defRPr>
          </a:lvl8pPr>
          <a:lvl9pPr marL="3657600" indent="0">
            <a:defRPr sz="1100">
              <a:solidFill>
                <a:schemeClr val="dk1"/>
              </a:solidFill>
              <a:latin typeface="+mn-lt"/>
              <a:ea typeface="+mn-ea"/>
              <a:cs typeface="+mn-cs"/>
            </a:defRPr>
          </a:lvl9pPr>
        </a:lstStyle>
        <a:p xmlns:a="http://schemas.openxmlformats.org/drawingml/2006/main">
          <a:pPr algn="ctr"/>
          <a:r>
            <a:rPr lang="en-US" sz="1800" b="1">
              <a:solidFill>
                <a:schemeClr val="accent1">
                  <a:lumMod val="75000"/>
                </a:schemeClr>
              </a:solidFill>
              <a:latin typeface="Arial" panose="020B0604020202020204" pitchFamily="34" charset="0"/>
              <a:cs typeface="Arial" panose="020B0604020202020204" pitchFamily="34" charset="0"/>
            </a:rPr>
            <a:t>-15%</a:t>
          </a:r>
          <a:endParaRPr lang="en-US" sz="1800" b="1" baseline="0">
            <a:solidFill>
              <a:schemeClr val="accent1">
                <a:lumMod val="75000"/>
              </a:schemeClr>
            </a:solidFill>
            <a:latin typeface="Arial" panose="020B0604020202020204" pitchFamily="34" charset="0"/>
            <a:cs typeface="Arial" panose="020B0604020202020204" pitchFamily="34" charset="0"/>
          </a:endParaRPr>
        </a:p>
        <a:p xmlns:a="http://schemas.openxmlformats.org/drawingml/2006/main">
          <a:pPr algn="ctr"/>
          <a:r>
            <a:rPr lang="en-US" sz="1000" b="0" i="1" baseline="0">
              <a:solidFill>
                <a:schemeClr val="bg2">
                  <a:lumMod val="75000"/>
                </a:schemeClr>
              </a:solidFill>
              <a:latin typeface="Symbol" pitchFamily="2" charset="2"/>
              <a:cs typeface="Arial" panose="020B0604020202020204" pitchFamily="34" charset="0"/>
            </a:rPr>
            <a:t>%D</a:t>
          </a:r>
          <a:r>
            <a:rPr lang="en-US" sz="800" b="0" i="1" baseline="0">
              <a:solidFill>
                <a:schemeClr val="bg2">
                  <a:lumMod val="75000"/>
                </a:schemeClr>
              </a:solidFill>
              <a:latin typeface="Arial" panose="020B0604020202020204" pitchFamily="34" charset="0"/>
              <a:cs typeface="Arial" panose="020B0604020202020204" pitchFamily="34" charset="0"/>
            </a:rPr>
            <a:t> from prior year</a:t>
          </a:r>
          <a:endParaRPr lang="en-US" sz="800" b="0" i="1">
            <a:solidFill>
              <a:schemeClr val="bg2">
                <a:lumMod val="75000"/>
              </a:schemeClr>
            </a:solidFill>
            <a:latin typeface="Arial" panose="020B0604020202020204" pitchFamily="34" charset="0"/>
            <a:cs typeface="Arial" panose="020B0604020202020204" pitchFamily="34" charset="0"/>
          </a:endParaRPr>
        </a:p>
      </cdr:txBody>
    </cdr:sp>
  </cdr:relSizeAnchor>
  <cdr:relSizeAnchor xmlns:cdr="http://schemas.openxmlformats.org/drawingml/2006/chartDrawing">
    <cdr:from>
      <cdr:x>0</cdr:x>
      <cdr:y>0.10155</cdr:y>
    </cdr:from>
    <cdr:to>
      <cdr:x>0.41629</cdr:x>
      <cdr:y>0.18725</cdr:y>
    </cdr:to>
    <cdr:sp macro="" textlink="">
      <cdr:nvSpPr>
        <cdr:cNvPr id="5" name="TextBox 5">
          <a:extLst xmlns:a="http://schemas.openxmlformats.org/drawingml/2006/main">
            <a:ext uri="{FF2B5EF4-FFF2-40B4-BE49-F238E27FC236}">
              <a16:creationId xmlns:a16="http://schemas.microsoft.com/office/drawing/2014/main" id="{3AB09488-37E1-B114-BCA6-19DE19049335}"/>
            </a:ext>
          </a:extLst>
        </cdr:cNvPr>
        <cdr:cNvSpPr txBox="1"/>
      </cdr:nvSpPr>
      <cdr:spPr>
        <a:xfrm xmlns:a="http://schemas.openxmlformats.org/drawingml/2006/main">
          <a:off x="0" y="407400"/>
          <a:ext cx="1924476" cy="343827"/>
        </a:xfrm>
        <a:prstGeom xmlns:a="http://schemas.openxmlformats.org/drawingml/2006/main" prst="rect">
          <a:avLst/>
        </a:prstGeom>
        <a:solidFill xmlns:a="http://schemas.openxmlformats.org/drawingml/2006/main">
          <a:schemeClr val="lt1"/>
        </a:solidFill>
        <a:ln xmlns:a="http://schemas.openxmlformats.org/drawingml/2006/main" w="9525" cmpd="sng">
          <a:noFill/>
        </a:ln>
      </cdr:spPr>
      <cdr:style>
        <a:lnRef xmlns:a="http://schemas.openxmlformats.org/drawingml/2006/main" idx="0">
          <a:scrgbClr r="0" g="0" b="0"/>
        </a:lnRef>
        <a:fillRef xmlns:a="http://schemas.openxmlformats.org/drawingml/2006/main" idx="0">
          <a:scrgbClr r="0" g="0" b="0"/>
        </a:fillRef>
        <a:effectRef xmlns:a="http://schemas.openxmlformats.org/drawingml/2006/main" idx="0">
          <a:scrgbClr r="0" g="0" b="0"/>
        </a:effectRef>
        <a:fontRef xmlns:a="http://schemas.openxmlformats.org/drawingml/2006/main" idx="minor">
          <a:schemeClr val="dk1"/>
        </a:fontRef>
      </cdr:style>
      <cdr:txBody>
        <a:bodyPr xmlns:a="http://schemas.openxmlformats.org/drawingml/2006/main" wrap="square" rtlCol="0" anchor="t"/>
        <a:lstStyle xmlns:a="http://schemas.openxmlformats.org/drawingml/2006/main">
          <a:lvl1pPr marL="0" indent="0">
            <a:defRPr sz="1100">
              <a:solidFill>
                <a:schemeClr val="dk1"/>
              </a:solidFill>
              <a:latin typeface="+mn-lt"/>
              <a:ea typeface="+mn-ea"/>
              <a:cs typeface="+mn-cs"/>
            </a:defRPr>
          </a:lvl1pPr>
          <a:lvl2pPr marL="457200" indent="0">
            <a:defRPr sz="1100">
              <a:solidFill>
                <a:schemeClr val="dk1"/>
              </a:solidFill>
              <a:latin typeface="+mn-lt"/>
              <a:ea typeface="+mn-ea"/>
              <a:cs typeface="+mn-cs"/>
            </a:defRPr>
          </a:lvl2pPr>
          <a:lvl3pPr marL="914400" indent="0">
            <a:defRPr sz="1100">
              <a:solidFill>
                <a:schemeClr val="dk1"/>
              </a:solidFill>
              <a:latin typeface="+mn-lt"/>
              <a:ea typeface="+mn-ea"/>
              <a:cs typeface="+mn-cs"/>
            </a:defRPr>
          </a:lvl3pPr>
          <a:lvl4pPr marL="1371600" indent="0">
            <a:defRPr sz="1100">
              <a:solidFill>
                <a:schemeClr val="dk1"/>
              </a:solidFill>
              <a:latin typeface="+mn-lt"/>
              <a:ea typeface="+mn-ea"/>
              <a:cs typeface="+mn-cs"/>
            </a:defRPr>
          </a:lvl4pPr>
          <a:lvl5pPr marL="1828800" indent="0">
            <a:defRPr sz="1100">
              <a:solidFill>
                <a:schemeClr val="dk1"/>
              </a:solidFill>
              <a:latin typeface="+mn-lt"/>
              <a:ea typeface="+mn-ea"/>
              <a:cs typeface="+mn-cs"/>
            </a:defRPr>
          </a:lvl5pPr>
          <a:lvl6pPr marL="2286000" indent="0">
            <a:defRPr sz="1100">
              <a:solidFill>
                <a:schemeClr val="dk1"/>
              </a:solidFill>
              <a:latin typeface="+mn-lt"/>
              <a:ea typeface="+mn-ea"/>
              <a:cs typeface="+mn-cs"/>
            </a:defRPr>
          </a:lvl6pPr>
          <a:lvl7pPr marL="2743200" indent="0">
            <a:defRPr sz="1100">
              <a:solidFill>
                <a:schemeClr val="dk1"/>
              </a:solidFill>
              <a:latin typeface="+mn-lt"/>
              <a:ea typeface="+mn-ea"/>
              <a:cs typeface="+mn-cs"/>
            </a:defRPr>
          </a:lvl7pPr>
          <a:lvl8pPr marL="3200400" indent="0">
            <a:defRPr sz="1100">
              <a:solidFill>
                <a:schemeClr val="dk1"/>
              </a:solidFill>
              <a:latin typeface="+mn-lt"/>
              <a:ea typeface="+mn-ea"/>
              <a:cs typeface="+mn-cs"/>
            </a:defRPr>
          </a:lvl8pPr>
          <a:lvl9pPr marL="3657600" indent="0">
            <a:defRPr sz="1100">
              <a:solidFill>
                <a:schemeClr val="dk1"/>
              </a:solidFill>
              <a:latin typeface="+mn-lt"/>
              <a:ea typeface="+mn-ea"/>
              <a:cs typeface="+mn-cs"/>
            </a:defRPr>
          </a:lvl9pPr>
        </a:lstStyle>
        <a:p xmlns:a="http://schemas.openxmlformats.org/drawingml/2006/main">
          <a:r>
            <a:rPr lang="en-US" sz="1200" b="1">
              <a:solidFill>
                <a:schemeClr val="tx1">
                  <a:lumMod val="65000"/>
                  <a:lumOff val="35000"/>
                </a:schemeClr>
              </a:solidFill>
              <a:latin typeface="Arial" panose="020B0604020202020204" pitchFamily="34" charset="0"/>
              <a:cs typeface="Arial" panose="020B0604020202020204" pitchFamily="34" charset="0"/>
            </a:rPr>
            <a:t>Long-term Liabilities</a:t>
          </a:r>
        </a:p>
        <a:p xmlns:a="http://schemas.openxmlformats.org/drawingml/2006/main">
          <a:r>
            <a:rPr lang="en-US" sz="800">
              <a:solidFill>
                <a:schemeClr val="bg2">
                  <a:lumMod val="75000"/>
                </a:schemeClr>
              </a:solidFill>
              <a:latin typeface="Arial" panose="020B0604020202020204" pitchFamily="34" charset="0"/>
              <a:cs typeface="Arial" panose="020B0604020202020204" pitchFamily="34" charset="0"/>
            </a:rPr>
            <a:t>vs YTD PY</a:t>
          </a:r>
        </a:p>
      </cdr:txBody>
    </cdr:sp>
  </cdr:relSizeAnchor>
</c:userShapes>
</file>

<file path=xl/drawings/drawing12.xml><?xml version="1.0" encoding="utf-8"?>
<c:userShapes xmlns:c="http://schemas.openxmlformats.org/drawingml/2006/chart">
  <cdr:relSizeAnchor xmlns:cdr="http://schemas.openxmlformats.org/drawingml/2006/chartDrawing">
    <cdr:from>
      <cdr:x>0.91249</cdr:x>
      <cdr:y>0.18418</cdr:y>
    </cdr:from>
    <cdr:to>
      <cdr:x>0.91249</cdr:x>
      <cdr:y>0.79282</cdr:y>
    </cdr:to>
    <cdr:cxnSp macro="">
      <cdr:nvCxnSpPr>
        <cdr:cNvPr id="14" name="Straight Connector 13">
          <a:extLst xmlns:a="http://schemas.openxmlformats.org/drawingml/2006/main">
            <a:ext uri="{FF2B5EF4-FFF2-40B4-BE49-F238E27FC236}">
              <a16:creationId xmlns:a16="http://schemas.microsoft.com/office/drawing/2014/main" id="{86187232-A382-6181-5CC9-4B31D63B16BB}"/>
            </a:ext>
          </a:extLst>
        </cdr:cNvPr>
        <cdr:cNvCxnSpPr/>
      </cdr:nvCxnSpPr>
      <cdr:spPr>
        <a:xfrm xmlns:a="http://schemas.openxmlformats.org/drawingml/2006/main">
          <a:off x="3843309" y="121218"/>
          <a:ext cx="0" cy="400573"/>
        </a:xfrm>
        <a:prstGeom xmlns:a="http://schemas.openxmlformats.org/drawingml/2006/main" prst="line">
          <a:avLst/>
        </a:prstGeom>
        <a:ln xmlns:a="http://schemas.openxmlformats.org/drawingml/2006/main" w="25400">
          <a:solidFill>
            <a:schemeClr val="accent1">
              <a:lumMod val="50000"/>
            </a:schemeClr>
          </a:solidFill>
        </a:ln>
      </cdr:spPr>
      <cdr:style>
        <a:lnRef xmlns:a="http://schemas.openxmlformats.org/drawingml/2006/main" idx="1">
          <a:schemeClr val="dk1"/>
        </a:lnRef>
        <a:fillRef xmlns:a="http://schemas.openxmlformats.org/drawingml/2006/main" idx="0">
          <a:schemeClr val="dk1"/>
        </a:fillRef>
        <a:effectRef xmlns:a="http://schemas.openxmlformats.org/drawingml/2006/main" idx="0">
          <a:schemeClr val="dk1"/>
        </a:effectRef>
        <a:fontRef xmlns:a="http://schemas.openxmlformats.org/drawingml/2006/main" idx="minor">
          <a:schemeClr val="tx1"/>
        </a:fontRef>
      </cdr:style>
    </cdr:cxnSp>
  </cdr:relSizeAnchor>
</c:userShapes>
</file>

<file path=xl/drawings/drawing13.xml><?xml version="1.0" encoding="utf-8"?>
<c:userShapes xmlns:c="http://schemas.openxmlformats.org/drawingml/2006/chart">
  <cdr:relSizeAnchor xmlns:cdr="http://schemas.openxmlformats.org/drawingml/2006/chartDrawing">
    <cdr:from>
      <cdr:x>0</cdr:x>
      <cdr:y>0.3545</cdr:y>
    </cdr:from>
    <cdr:to>
      <cdr:x>0.38326</cdr:x>
      <cdr:y>0.46949</cdr:y>
    </cdr:to>
    <cdr:sp macro="" textlink="">
      <cdr:nvSpPr>
        <cdr:cNvPr id="2" name="TextBox 4">
          <a:extLst xmlns:a="http://schemas.openxmlformats.org/drawingml/2006/main">
            <a:ext uri="{FF2B5EF4-FFF2-40B4-BE49-F238E27FC236}">
              <a16:creationId xmlns:a16="http://schemas.microsoft.com/office/drawing/2014/main" id="{7E9D0545-2390-B5FD-23A9-12E0B3067368}"/>
            </a:ext>
          </a:extLst>
        </cdr:cNvPr>
        <cdr:cNvSpPr txBox="1"/>
      </cdr:nvSpPr>
      <cdr:spPr>
        <a:xfrm xmlns:a="http://schemas.openxmlformats.org/drawingml/2006/main">
          <a:off x="0" y="1392245"/>
          <a:ext cx="1786259" cy="451611"/>
        </a:xfrm>
        <a:prstGeom xmlns:a="http://schemas.openxmlformats.org/drawingml/2006/main" prst="rect">
          <a:avLst/>
        </a:prstGeom>
        <a:solidFill xmlns:a="http://schemas.openxmlformats.org/drawingml/2006/main">
          <a:schemeClr val="lt1"/>
        </a:solidFill>
        <a:ln xmlns:a="http://schemas.openxmlformats.org/drawingml/2006/main" w="9525" cmpd="sng">
          <a:noFill/>
        </a:ln>
      </cdr:spPr>
      <cdr:style>
        <a:lnRef xmlns:a="http://schemas.openxmlformats.org/drawingml/2006/main" idx="0">
          <a:scrgbClr r="0" g="0" b="0"/>
        </a:lnRef>
        <a:fillRef xmlns:a="http://schemas.openxmlformats.org/drawingml/2006/main" idx="0">
          <a:scrgbClr r="0" g="0" b="0"/>
        </a:fillRef>
        <a:effectRef xmlns:a="http://schemas.openxmlformats.org/drawingml/2006/main" idx="0">
          <a:scrgbClr r="0" g="0" b="0"/>
        </a:effectRef>
        <a:fontRef xmlns:a="http://schemas.openxmlformats.org/drawingml/2006/main" idx="minor">
          <a:schemeClr val="dk1"/>
        </a:fontRef>
      </cdr:style>
      <cdr:txBody>
        <a:bodyPr xmlns:a="http://schemas.openxmlformats.org/drawingml/2006/main" wrap="square" rtlCol="0" anchor="t"/>
        <a:lstStyle xmlns:a="http://schemas.openxmlformats.org/drawingml/2006/main">
          <a:lvl1pPr marL="0" indent="0">
            <a:defRPr sz="1100">
              <a:solidFill>
                <a:schemeClr val="dk1"/>
              </a:solidFill>
              <a:latin typeface="+mn-lt"/>
              <a:ea typeface="+mn-ea"/>
              <a:cs typeface="+mn-cs"/>
            </a:defRPr>
          </a:lvl1pPr>
          <a:lvl2pPr marL="457200" indent="0">
            <a:defRPr sz="1100">
              <a:solidFill>
                <a:schemeClr val="dk1"/>
              </a:solidFill>
              <a:latin typeface="+mn-lt"/>
              <a:ea typeface="+mn-ea"/>
              <a:cs typeface="+mn-cs"/>
            </a:defRPr>
          </a:lvl2pPr>
          <a:lvl3pPr marL="914400" indent="0">
            <a:defRPr sz="1100">
              <a:solidFill>
                <a:schemeClr val="dk1"/>
              </a:solidFill>
              <a:latin typeface="+mn-lt"/>
              <a:ea typeface="+mn-ea"/>
              <a:cs typeface="+mn-cs"/>
            </a:defRPr>
          </a:lvl3pPr>
          <a:lvl4pPr marL="1371600" indent="0">
            <a:defRPr sz="1100">
              <a:solidFill>
                <a:schemeClr val="dk1"/>
              </a:solidFill>
              <a:latin typeface="+mn-lt"/>
              <a:ea typeface="+mn-ea"/>
              <a:cs typeface="+mn-cs"/>
            </a:defRPr>
          </a:lvl4pPr>
          <a:lvl5pPr marL="1828800" indent="0">
            <a:defRPr sz="1100">
              <a:solidFill>
                <a:schemeClr val="dk1"/>
              </a:solidFill>
              <a:latin typeface="+mn-lt"/>
              <a:ea typeface="+mn-ea"/>
              <a:cs typeface="+mn-cs"/>
            </a:defRPr>
          </a:lvl5pPr>
          <a:lvl6pPr marL="2286000" indent="0">
            <a:defRPr sz="1100">
              <a:solidFill>
                <a:schemeClr val="dk1"/>
              </a:solidFill>
              <a:latin typeface="+mn-lt"/>
              <a:ea typeface="+mn-ea"/>
              <a:cs typeface="+mn-cs"/>
            </a:defRPr>
          </a:lvl6pPr>
          <a:lvl7pPr marL="2743200" indent="0">
            <a:defRPr sz="1100">
              <a:solidFill>
                <a:schemeClr val="dk1"/>
              </a:solidFill>
              <a:latin typeface="+mn-lt"/>
              <a:ea typeface="+mn-ea"/>
              <a:cs typeface="+mn-cs"/>
            </a:defRPr>
          </a:lvl7pPr>
          <a:lvl8pPr marL="3200400" indent="0">
            <a:defRPr sz="1100">
              <a:solidFill>
                <a:schemeClr val="dk1"/>
              </a:solidFill>
              <a:latin typeface="+mn-lt"/>
              <a:ea typeface="+mn-ea"/>
              <a:cs typeface="+mn-cs"/>
            </a:defRPr>
          </a:lvl8pPr>
          <a:lvl9pPr marL="3657600" indent="0">
            <a:defRPr sz="1100">
              <a:solidFill>
                <a:schemeClr val="dk1"/>
              </a:solidFill>
              <a:latin typeface="+mn-lt"/>
              <a:ea typeface="+mn-ea"/>
              <a:cs typeface="+mn-cs"/>
            </a:defRPr>
          </a:lvl9pPr>
        </a:lstStyle>
        <a:p xmlns:a="http://schemas.openxmlformats.org/drawingml/2006/main">
          <a:pPr algn="ctr"/>
          <a:r>
            <a:rPr lang="en-US" sz="1800" b="1" baseline="0">
              <a:solidFill>
                <a:schemeClr val="accent1">
                  <a:lumMod val="75000"/>
                </a:schemeClr>
              </a:solidFill>
              <a:latin typeface="Arial" panose="020B0604020202020204" pitchFamily="34" charset="0"/>
              <a:cs typeface="Arial" panose="020B0604020202020204" pitchFamily="34" charset="0"/>
            </a:rPr>
            <a:t>5,3 T</a:t>
          </a:r>
        </a:p>
        <a:p xmlns:a="http://schemas.openxmlformats.org/drawingml/2006/main">
          <a:pPr algn="ctr"/>
          <a:r>
            <a:rPr lang="en-US" sz="1000" b="0" i="1" baseline="0">
              <a:solidFill>
                <a:schemeClr val="bg2">
                  <a:lumMod val="75000"/>
                </a:schemeClr>
              </a:solidFill>
              <a:latin typeface="Symbol" pitchFamily="2" charset="2"/>
              <a:cs typeface="Arial" panose="020B0604020202020204" pitchFamily="34" charset="0"/>
            </a:rPr>
            <a:t>D</a:t>
          </a:r>
          <a:r>
            <a:rPr lang="en-US" sz="800" b="0" i="1" baseline="0">
              <a:solidFill>
                <a:schemeClr val="bg2">
                  <a:lumMod val="75000"/>
                </a:schemeClr>
              </a:solidFill>
              <a:latin typeface="Arial" panose="020B0604020202020204" pitchFamily="34" charset="0"/>
              <a:cs typeface="Arial" panose="020B0604020202020204" pitchFamily="34" charset="0"/>
            </a:rPr>
            <a:t> from prior year</a:t>
          </a:r>
          <a:endParaRPr lang="en-US" sz="800" b="0" i="1">
            <a:solidFill>
              <a:schemeClr val="bg2">
                <a:lumMod val="75000"/>
              </a:schemeClr>
            </a:solidFill>
            <a:latin typeface="Arial" panose="020B0604020202020204" pitchFamily="34" charset="0"/>
            <a:cs typeface="Arial" panose="020B0604020202020204" pitchFamily="34" charset="0"/>
          </a:endParaRPr>
        </a:p>
      </cdr:txBody>
    </cdr:sp>
  </cdr:relSizeAnchor>
  <cdr:relSizeAnchor xmlns:cdr="http://schemas.openxmlformats.org/drawingml/2006/chartDrawing">
    <cdr:from>
      <cdr:x>0.54321</cdr:x>
      <cdr:y>0.36035</cdr:y>
    </cdr:from>
    <cdr:to>
      <cdr:x>0.92647</cdr:x>
      <cdr:y>0.47534</cdr:y>
    </cdr:to>
    <cdr:sp macro="" textlink="">
      <cdr:nvSpPr>
        <cdr:cNvPr id="3" name="TextBox 4">
          <a:extLst xmlns:a="http://schemas.openxmlformats.org/drawingml/2006/main">
            <a:ext uri="{FF2B5EF4-FFF2-40B4-BE49-F238E27FC236}">
              <a16:creationId xmlns:a16="http://schemas.microsoft.com/office/drawing/2014/main" id="{7E9D0545-2390-B5FD-23A9-12E0B3067368}"/>
            </a:ext>
          </a:extLst>
        </cdr:cNvPr>
        <cdr:cNvSpPr txBox="1"/>
      </cdr:nvSpPr>
      <cdr:spPr>
        <a:xfrm xmlns:a="http://schemas.openxmlformats.org/drawingml/2006/main">
          <a:off x="2531738" y="1415238"/>
          <a:ext cx="1786259" cy="451611"/>
        </a:xfrm>
        <a:prstGeom xmlns:a="http://schemas.openxmlformats.org/drawingml/2006/main" prst="rect">
          <a:avLst/>
        </a:prstGeom>
        <a:solidFill xmlns:a="http://schemas.openxmlformats.org/drawingml/2006/main">
          <a:schemeClr val="lt1"/>
        </a:solidFill>
        <a:ln xmlns:a="http://schemas.openxmlformats.org/drawingml/2006/main" w="9525" cmpd="sng">
          <a:noFill/>
        </a:ln>
      </cdr:spPr>
      <cdr:style>
        <a:lnRef xmlns:a="http://schemas.openxmlformats.org/drawingml/2006/main" idx="0">
          <a:scrgbClr r="0" g="0" b="0"/>
        </a:lnRef>
        <a:fillRef xmlns:a="http://schemas.openxmlformats.org/drawingml/2006/main" idx="0">
          <a:scrgbClr r="0" g="0" b="0"/>
        </a:fillRef>
        <a:effectRef xmlns:a="http://schemas.openxmlformats.org/drawingml/2006/main" idx="0">
          <a:scrgbClr r="0" g="0" b="0"/>
        </a:effectRef>
        <a:fontRef xmlns:a="http://schemas.openxmlformats.org/drawingml/2006/main" idx="minor">
          <a:schemeClr val="dk1"/>
        </a:fontRef>
      </cdr:style>
      <cdr:txBody>
        <a:bodyPr xmlns:a="http://schemas.openxmlformats.org/drawingml/2006/main" wrap="square" rtlCol="0" anchor="t"/>
        <a:lstStyle xmlns:a="http://schemas.openxmlformats.org/drawingml/2006/main">
          <a:lvl1pPr marL="0" indent="0">
            <a:defRPr sz="1100">
              <a:solidFill>
                <a:schemeClr val="dk1"/>
              </a:solidFill>
              <a:latin typeface="+mn-lt"/>
              <a:ea typeface="+mn-ea"/>
              <a:cs typeface="+mn-cs"/>
            </a:defRPr>
          </a:lvl1pPr>
          <a:lvl2pPr marL="457200" indent="0">
            <a:defRPr sz="1100">
              <a:solidFill>
                <a:schemeClr val="dk1"/>
              </a:solidFill>
              <a:latin typeface="+mn-lt"/>
              <a:ea typeface="+mn-ea"/>
              <a:cs typeface="+mn-cs"/>
            </a:defRPr>
          </a:lvl2pPr>
          <a:lvl3pPr marL="914400" indent="0">
            <a:defRPr sz="1100">
              <a:solidFill>
                <a:schemeClr val="dk1"/>
              </a:solidFill>
              <a:latin typeface="+mn-lt"/>
              <a:ea typeface="+mn-ea"/>
              <a:cs typeface="+mn-cs"/>
            </a:defRPr>
          </a:lvl3pPr>
          <a:lvl4pPr marL="1371600" indent="0">
            <a:defRPr sz="1100">
              <a:solidFill>
                <a:schemeClr val="dk1"/>
              </a:solidFill>
              <a:latin typeface="+mn-lt"/>
              <a:ea typeface="+mn-ea"/>
              <a:cs typeface="+mn-cs"/>
            </a:defRPr>
          </a:lvl4pPr>
          <a:lvl5pPr marL="1828800" indent="0">
            <a:defRPr sz="1100">
              <a:solidFill>
                <a:schemeClr val="dk1"/>
              </a:solidFill>
              <a:latin typeface="+mn-lt"/>
              <a:ea typeface="+mn-ea"/>
              <a:cs typeface="+mn-cs"/>
            </a:defRPr>
          </a:lvl5pPr>
          <a:lvl6pPr marL="2286000" indent="0">
            <a:defRPr sz="1100">
              <a:solidFill>
                <a:schemeClr val="dk1"/>
              </a:solidFill>
              <a:latin typeface="+mn-lt"/>
              <a:ea typeface="+mn-ea"/>
              <a:cs typeface="+mn-cs"/>
            </a:defRPr>
          </a:lvl6pPr>
          <a:lvl7pPr marL="2743200" indent="0">
            <a:defRPr sz="1100">
              <a:solidFill>
                <a:schemeClr val="dk1"/>
              </a:solidFill>
              <a:latin typeface="+mn-lt"/>
              <a:ea typeface="+mn-ea"/>
              <a:cs typeface="+mn-cs"/>
            </a:defRPr>
          </a:lvl7pPr>
          <a:lvl8pPr marL="3200400" indent="0">
            <a:defRPr sz="1100">
              <a:solidFill>
                <a:schemeClr val="dk1"/>
              </a:solidFill>
              <a:latin typeface="+mn-lt"/>
              <a:ea typeface="+mn-ea"/>
              <a:cs typeface="+mn-cs"/>
            </a:defRPr>
          </a:lvl8pPr>
          <a:lvl9pPr marL="3657600" indent="0">
            <a:defRPr sz="1100">
              <a:solidFill>
                <a:schemeClr val="dk1"/>
              </a:solidFill>
              <a:latin typeface="+mn-lt"/>
              <a:ea typeface="+mn-ea"/>
              <a:cs typeface="+mn-cs"/>
            </a:defRPr>
          </a:lvl9pPr>
        </a:lstStyle>
        <a:p xmlns:a="http://schemas.openxmlformats.org/drawingml/2006/main">
          <a:pPr algn="ctr"/>
          <a:r>
            <a:rPr lang="en-US" sz="1800" b="1">
              <a:solidFill>
                <a:schemeClr val="accent1">
                  <a:lumMod val="75000"/>
                </a:schemeClr>
              </a:solidFill>
              <a:latin typeface="Arial" panose="020B0604020202020204" pitchFamily="34" charset="0"/>
              <a:cs typeface="Arial" panose="020B0604020202020204" pitchFamily="34" charset="0"/>
            </a:rPr>
            <a:t>6%</a:t>
          </a:r>
          <a:endParaRPr lang="en-US" sz="1800" b="1" baseline="0">
            <a:solidFill>
              <a:schemeClr val="accent1">
                <a:lumMod val="75000"/>
              </a:schemeClr>
            </a:solidFill>
            <a:latin typeface="Arial" panose="020B0604020202020204" pitchFamily="34" charset="0"/>
            <a:cs typeface="Arial" panose="020B0604020202020204" pitchFamily="34" charset="0"/>
          </a:endParaRPr>
        </a:p>
        <a:p xmlns:a="http://schemas.openxmlformats.org/drawingml/2006/main">
          <a:pPr algn="ctr"/>
          <a:r>
            <a:rPr lang="en-US" sz="1000" b="0" i="1" baseline="0">
              <a:solidFill>
                <a:schemeClr val="bg2">
                  <a:lumMod val="75000"/>
                </a:schemeClr>
              </a:solidFill>
              <a:latin typeface="Symbol" pitchFamily="2" charset="2"/>
              <a:cs typeface="Arial" panose="020B0604020202020204" pitchFamily="34" charset="0"/>
            </a:rPr>
            <a:t>%D</a:t>
          </a:r>
          <a:r>
            <a:rPr lang="en-US" sz="800" b="0" i="1" baseline="0">
              <a:solidFill>
                <a:schemeClr val="bg2">
                  <a:lumMod val="75000"/>
                </a:schemeClr>
              </a:solidFill>
              <a:latin typeface="Arial" panose="020B0604020202020204" pitchFamily="34" charset="0"/>
              <a:cs typeface="Arial" panose="020B0604020202020204" pitchFamily="34" charset="0"/>
            </a:rPr>
            <a:t> from prior year</a:t>
          </a:r>
          <a:endParaRPr lang="en-US" sz="800" b="0" i="1">
            <a:solidFill>
              <a:schemeClr val="bg2">
                <a:lumMod val="75000"/>
              </a:schemeClr>
            </a:solidFill>
            <a:latin typeface="Arial" panose="020B0604020202020204" pitchFamily="34" charset="0"/>
            <a:cs typeface="Arial" panose="020B0604020202020204" pitchFamily="34" charset="0"/>
          </a:endParaRPr>
        </a:p>
      </cdr:txBody>
    </cdr:sp>
  </cdr:relSizeAnchor>
  <cdr:relSizeAnchor xmlns:cdr="http://schemas.openxmlformats.org/drawingml/2006/chartDrawing">
    <cdr:from>
      <cdr:x>0</cdr:x>
      <cdr:y>0.10797</cdr:y>
    </cdr:from>
    <cdr:to>
      <cdr:x>0.28012</cdr:x>
      <cdr:y>0.19367</cdr:y>
    </cdr:to>
    <cdr:sp macro="" textlink="">
      <cdr:nvSpPr>
        <cdr:cNvPr id="5" name="TextBox 5">
          <a:extLst xmlns:a="http://schemas.openxmlformats.org/drawingml/2006/main">
            <a:ext uri="{FF2B5EF4-FFF2-40B4-BE49-F238E27FC236}">
              <a16:creationId xmlns:a16="http://schemas.microsoft.com/office/drawing/2014/main" id="{3AB09488-37E1-B114-BCA6-19DE19049335}"/>
            </a:ext>
          </a:extLst>
        </cdr:cNvPr>
        <cdr:cNvSpPr txBox="1"/>
      </cdr:nvSpPr>
      <cdr:spPr>
        <a:xfrm xmlns:a="http://schemas.openxmlformats.org/drawingml/2006/main">
          <a:off x="0" y="434851"/>
          <a:ext cx="1286933" cy="345158"/>
        </a:xfrm>
        <a:prstGeom xmlns:a="http://schemas.openxmlformats.org/drawingml/2006/main" prst="rect">
          <a:avLst/>
        </a:prstGeom>
        <a:solidFill xmlns:a="http://schemas.openxmlformats.org/drawingml/2006/main">
          <a:schemeClr val="lt1"/>
        </a:solidFill>
        <a:ln xmlns:a="http://schemas.openxmlformats.org/drawingml/2006/main" w="9525" cmpd="sng">
          <a:noFill/>
        </a:ln>
      </cdr:spPr>
      <cdr:style>
        <a:lnRef xmlns:a="http://schemas.openxmlformats.org/drawingml/2006/main" idx="0">
          <a:scrgbClr r="0" g="0" b="0"/>
        </a:lnRef>
        <a:fillRef xmlns:a="http://schemas.openxmlformats.org/drawingml/2006/main" idx="0">
          <a:scrgbClr r="0" g="0" b="0"/>
        </a:fillRef>
        <a:effectRef xmlns:a="http://schemas.openxmlformats.org/drawingml/2006/main" idx="0">
          <a:scrgbClr r="0" g="0" b="0"/>
        </a:effectRef>
        <a:fontRef xmlns:a="http://schemas.openxmlformats.org/drawingml/2006/main" idx="minor">
          <a:schemeClr val="dk1"/>
        </a:fontRef>
      </cdr:style>
      <cdr:txBody>
        <a:bodyPr xmlns:a="http://schemas.openxmlformats.org/drawingml/2006/main" wrap="square" rtlCol="0" anchor="t"/>
        <a:lstStyle xmlns:a="http://schemas.openxmlformats.org/drawingml/2006/main">
          <a:lvl1pPr marL="0" indent="0">
            <a:defRPr sz="1100">
              <a:solidFill>
                <a:schemeClr val="dk1"/>
              </a:solidFill>
              <a:latin typeface="+mn-lt"/>
              <a:ea typeface="+mn-ea"/>
              <a:cs typeface="+mn-cs"/>
            </a:defRPr>
          </a:lvl1pPr>
          <a:lvl2pPr marL="457200" indent="0">
            <a:defRPr sz="1100">
              <a:solidFill>
                <a:schemeClr val="dk1"/>
              </a:solidFill>
              <a:latin typeface="+mn-lt"/>
              <a:ea typeface="+mn-ea"/>
              <a:cs typeface="+mn-cs"/>
            </a:defRPr>
          </a:lvl2pPr>
          <a:lvl3pPr marL="914400" indent="0">
            <a:defRPr sz="1100">
              <a:solidFill>
                <a:schemeClr val="dk1"/>
              </a:solidFill>
              <a:latin typeface="+mn-lt"/>
              <a:ea typeface="+mn-ea"/>
              <a:cs typeface="+mn-cs"/>
            </a:defRPr>
          </a:lvl3pPr>
          <a:lvl4pPr marL="1371600" indent="0">
            <a:defRPr sz="1100">
              <a:solidFill>
                <a:schemeClr val="dk1"/>
              </a:solidFill>
              <a:latin typeface="+mn-lt"/>
              <a:ea typeface="+mn-ea"/>
              <a:cs typeface="+mn-cs"/>
            </a:defRPr>
          </a:lvl4pPr>
          <a:lvl5pPr marL="1828800" indent="0">
            <a:defRPr sz="1100">
              <a:solidFill>
                <a:schemeClr val="dk1"/>
              </a:solidFill>
              <a:latin typeface="+mn-lt"/>
              <a:ea typeface="+mn-ea"/>
              <a:cs typeface="+mn-cs"/>
            </a:defRPr>
          </a:lvl5pPr>
          <a:lvl6pPr marL="2286000" indent="0">
            <a:defRPr sz="1100">
              <a:solidFill>
                <a:schemeClr val="dk1"/>
              </a:solidFill>
              <a:latin typeface="+mn-lt"/>
              <a:ea typeface="+mn-ea"/>
              <a:cs typeface="+mn-cs"/>
            </a:defRPr>
          </a:lvl6pPr>
          <a:lvl7pPr marL="2743200" indent="0">
            <a:defRPr sz="1100">
              <a:solidFill>
                <a:schemeClr val="dk1"/>
              </a:solidFill>
              <a:latin typeface="+mn-lt"/>
              <a:ea typeface="+mn-ea"/>
              <a:cs typeface="+mn-cs"/>
            </a:defRPr>
          </a:lvl7pPr>
          <a:lvl8pPr marL="3200400" indent="0">
            <a:defRPr sz="1100">
              <a:solidFill>
                <a:schemeClr val="dk1"/>
              </a:solidFill>
              <a:latin typeface="+mn-lt"/>
              <a:ea typeface="+mn-ea"/>
              <a:cs typeface="+mn-cs"/>
            </a:defRPr>
          </a:lvl8pPr>
          <a:lvl9pPr marL="3657600" indent="0">
            <a:defRPr sz="1100">
              <a:solidFill>
                <a:schemeClr val="dk1"/>
              </a:solidFill>
              <a:latin typeface="+mn-lt"/>
              <a:ea typeface="+mn-ea"/>
              <a:cs typeface="+mn-cs"/>
            </a:defRPr>
          </a:lvl9pPr>
        </a:lstStyle>
        <a:p xmlns:a="http://schemas.openxmlformats.org/drawingml/2006/main">
          <a:r>
            <a:rPr lang="en-US" sz="1200" b="1">
              <a:solidFill>
                <a:schemeClr val="tx1">
                  <a:lumMod val="65000"/>
                  <a:lumOff val="35000"/>
                </a:schemeClr>
              </a:solidFill>
              <a:latin typeface="Arial" panose="020B0604020202020204" pitchFamily="34" charset="0"/>
              <a:cs typeface="Arial" panose="020B0604020202020204" pitchFamily="34" charset="0"/>
            </a:rPr>
            <a:t>Owner's Equity</a:t>
          </a:r>
        </a:p>
        <a:p xmlns:a="http://schemas.openxmlformats.org/drawingml/2006/main">
          <a:r>
            <a:rPr lang="en-US" sz="800">
              <a:solidFill>
                <a:schemeClr val="bg2">
                  <a:lumMod val="75000"/>
                </a:schemeClr>
              </a:solidFill>
              <a:latin typeface="Arial" panose="020B0604020202020204" pitchFamily="34" charset="0"/>
              <a:cs typeface="Arial" panose="020B0604020202020204" pitchFamily="34" charset="0"/>
            </a:rPr>
            <a:t>vs YTD PY</a:t>
          </a:r>
        </a:p>
      </cdr:txBody>
    </cdr:sp>
  </cdr:relSizeAnchor>
</c:userShapes>
</file>

<file path=xl/drawings/drawing14.xml><?xml version="1.0" encoding="utf-8"?>
<c:userShapes xmlns:c="http://schemas.openxmlformats.org/drawingml/2006/chart">
  <cdr:relSizeAnchor xmlns:cdr="http://schemas.openxmlformats.org/drawingml/2006/chartDrawing">
    <cdr:from>
      <cdr:x>0.77851</cdr:x>
      <cdr:y>0.18772</cdr:y>
    </cdr:from>
    <cdr:to>
      <cdr:x>0.77851</cdr:x>
      <cdr:y>0.79636</cdr:y>
    </cdr:to>
    <cdr:cxnSp macro="">
      <cdr:nvCxnSpPr>
        <cdr:cNvPr id="14" name="Straight Connector 13">
          <a:extLst xmlns:a="http://schemas.openxmlformats.org/drawingml/2006/main">
            <a:ext uri="{FF2B5EF4-FFF2-40B4-BE49-F238E27FC236}">
              <a16:creationId xmlns:a16="http://schemas.microsoft.com/office/drawing/2014/main" id="{86187232-A382-6181-5CC9-4B31D63B16BB}"/>
            </a:ext>
          </a:extLst>
        </cdr:cNvPr>
        <cdr:cNvCxnSpPr/>
      </cdr:nvCxnSpPr>
      <cdr:spPr>
        <a:xfrm xmlns:a="http://schemas.openxmlformats.org/drawingml/2006/main">
          <a:off x="3742123" y="131875"/>
          <a:ext cx="0" cy="427571"/>
        </a:xfrm>
        <a:prstGeom xmlns:a="http://schemas.openxmlformats.org/drawingml/2006/main" prst="line">
          <a:avLst/>
        </a:prstGeom>
        <a:ln xmlns:a="http://schemas.openxmlformats.org/drawingml/2006/main" w="25400">
          <a:solidFill>
            <a:schemeClr val="accent1">
              <a:lumMod val="50000"/>
            </a:schemeClr>
          </a:solidFill>
        </a:ln>
      </cdr:spPr>
      <cdr:style>
        <a:lnRef xmlns:a="http://schemas.openxmlformats.org/drawingml/2006/main" idx="1">
          <a:schemeClr val="dk1"/>
        </a:lnRef>
        <a:fillRef xmlns:a="http://schemas.openxmlformats.org/drawingml/2006/main" idx="0">
          <a:schemeClr val="dk1"/>
        </a:fillRef>
        <a:effectRef xmlns:a="http://schemas.openxmlformats.org/drawingml/2006/main" idx="0">
          <a:schemeClr val="dk1"/>
        </a:effectRef>
        <a:fontRef xmlns:a="http://schemas.openxmlformats.org/drawingml/2006/main" idx="minor">
          <a:schemeClr val="tx1"/>
        </a:fontRef>
      </cdr:style>
    </cdr:cxnSp>
  </cdr:relSizeAnchor>
</c:userShapes>
</file>

<file path=xl/drawings/drawing15.xml><?xml version="1.0" encoding="utf-8"?>
<c:userShapes xmlns:c="http://schemas.openxmlformats.org/drawingml/2006/chart">
  <cdr:relSizeAnchor xmlns:cdr="http://schemas.openxmlformats.org/drawingml/2006/chartDrawing">
    <cdr:from>
      <cdr:x>0.91145</cdr:x>
      <cdr:y>0.46089</cdr:y>
    </cdr:from>
    <cdr:to>
      <cdr:x>1</cdr:x>
      <cdr:y>0.54397</cdr:y>
    </cdr:to>
    <cdr:sp macro="" textlink="">
      <cdr:nvSpPr>
        <cdr:cNvPr id="4" name="TextBox 1">
          <a:extLst xmlns:a="http://schemas.openxmlformats.org/drawingml/2006/main">
            <a:ext uri="{FF2B5EF4-FFF2-40B4-BE49-F238E27FC236}">
              <a16:creationId xmlns:a16="http://schemas.microsoft.com/office/drawing/2014/main" id="{48B08BB2-9CFD-6139-B260-52A2F61072D2}"/>
            </a:ext>
          </a:extLst>
        </cdr:cNvPr>
        <cdr:cNvSpPr txBox="1"/>
      </cdr:nvSpPr>
      <cdr:spPr>
        <a:xfrm xmlns:a="http://schemas.openxmlformats.org/drawingml/2006/main">
          <a:off x="4012308" y="1187893"/>
          <a:ext cx="389807" cy="214128"/>
        </a:xfrm>
        <a:prstGeom xmlns:a="http://schemas.openxmlformats.org/drawingml/2006/main" prst="rect">
          <a:avLst/>
        </a:prstGeom>
      </cdr:spPr>
      <cdr:txBody>
        <a:bodyPr xmlns:a="http://schemas.openxmlformats.org/drawingml/2006/main" wrap="square" rtlCol="0"/>
        <a:lstStyle xmlns:a="http://schemas.openxmlformats.org/drawingml/2006/main">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xmlns:a="http://schemas.openxmlformats.org/drawingml/2006/main">
          <a:endParaRPr lang="en-US" sz="800"/>
        </a:p>
      </cdr:txBody>
    </cdr:sp>
  </cdr:relSizeAnchor>
  <cdr:relSizeAnchor xmlns:cdr="http://schemas.openxmlformats.org/drawingml/2006/chartDrawing">
    <cdr:from>
      <cdr:x>0.80809</cdr:x>
      <cdr:y>0.50978</cdr:y>
    </cdr:from>
    <cdr:to>
      <cdr:x>0.9982</cdr:x>
      <cdr:y>0.57479</cdr:y>
    </cdr:to>
    <cdr:sp macro="" textlink="">
      <cdr:nvSpPr>
        <cdr:cNvPr id="5" name="TextBox 4">
          <a:extLst xmlns:a="http://schemas.openxmlformats.org/drawingml/2006/main">
            <a:ext uri="{FF2B5EF4-FFF2-40B4-BE49-F238E27FC236}">
              <a16:creationId xmlns:a16="http://schemas.microsoft.com/office/drawing/2014/main" id="{4846B774-1123-A507-0577-3071687F42A5}"/>
            </a:ext>
          </a:extLst>
        </cdr:cNvPr>
        <cdr:cNvSpPr txBox="1"/>
      </cdr:nvSpPr>
      <cdr:spPr>
        <a:xfrm xmlns:a="http://schemas.openxmlformats.org/drawingml/2006/main">
          <a:off x="5035826" y="1530136"/>
          <a:ext cx="1184703" cy="195126"/>
        </a:xfrm>
        <a:prstGeom xmlns:a="http://schemas.openxmlformats.org/drawingml/2006/main" prst="rect">
          <a:avLst/>
        </a:prstGeom>
      </cdr:spPr>
      <cdr:txBody>
        <a:bodyPr xmlns:a="http://schemas.openxmlformats.org/drawingml/2006/main" vertOverflow="clip" wrap="square" rtlCol="0"/>
        <a:lstStyle xmlns:a="http://schemas.openxmlformats.org/drawingml/2006/main"/>
        <a:p xmlns:a="http://schemas.openxmlformats.org/drawingml/2006/main">
          <a:r>
            <a:rPr lang="en-US" sz="800" b="1">
              <a:solidFill>
                <a:schemeClr val="accent1">
                  <a:lumMod val="50000"/>
                </a:schemeClr>
              </a:solidFill>
            </a:rPr>
            <a:t>Long-term Assets</a:t>
          </a:r>
        </a:p>
      </cdr:txBody>
    </cdr:sp>
  </cdr:relSizeAnchor>
  <cdr:relSizeAnchor xmlns:cdr="http://schemas.openxmlformats.org/drawingml/2006/chartDrawing">
    <cdr:from>
      <cdr:x>0.80752</cdr:x>
      <cdr:y>0.16057</cdr:y>
    </cdr:from>
    <cdr:to>
      <cdr:x>0.97112</cdr:x>
      <cdr:y>0.22999</cdr:y>
    </cdr:to>
    <cdr:sp macro="" textlink="">
      <cdr:nvSpPr>
        <cdr:cNvPr id="6" name="TextBox 1">
          <a:extLst xmlns:a="http://schemas.openxmlformats.org/drawingml/2006/main">
            <a:ext uri="{FF2B5EF4-FFF2-40B4-BE49-F238E27FC236}">
              <a16:creationId xmlns:a16="http://schemas.microsoft.com/office/drawing/2014/main" id="{5ABA226E-9DE1-204B-A7A3-412DBFA56AAB}"/>
            </a:ext>
          </a:extLst>
        </cdr:cNvPr>
        <cdr:cNvSpPr txBox="1"/>
      </cdr:nvSpPr>
      <cdr:spPr>
        <a:xfrm xmlns:a="http://schemas.openxmlformats.org/drawingml/2006/main">
          <a:off x="5032302" y="481971"/>
          <a:ext cx="1019517" cy="208368"/>
        </a:xfrm>
        <a:prstGeom xmlns:a="http://schemas.openxmlformats.org/drawingml/2006/main" prst="rect">
          <a:avLst/>
        </a:prstGeom>
      </cdr:spPr>
      <cdr:txBody>
        <a:bodyPr xmlns:a="http://schemas.openxmlformats.org/drawingml/2006/main" wrap="square" rtlCol="0"/>
        <a:lstStyle xmlns:a="http://schemas.openxmlformats.org/drawingml/2006/main">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xmlns:a="http://schemas.openxmlformats.org/drawingml/2006/main">
          <a:r>
            <a:rPr lang="en-US" sz="800" b="1">
              <a:solidFill>
                <a:schemeClr val="accent1"/>
              </a:solidFill>
            </a:rPr>
            <a:t>Current Assets</a:t>
          </a:r>
        </a:p>
      </cdr:txBody>
    </cdr:sp>
  </cdr:relSizeAnchor>
</c:userShapes>
</file>

<file path=xl/drawings/drawing16.xml><?xml version="1.0" encoding="utf-8"?>
<c:userShapes xmlns:c="http://schemas.openxmlformats.org/drawingml/2006/chart">
  <cdr:relSizeAnchor xmlns:cdr="http://schemas.openxmlformats.org/drawingml/2006/chartDrawing">
    <cdr:from>
      <cdr:x>0.15139</cdr:x>
      <cdr:y>0.09043</cdr:y>
    </cdr:from>
    <cdr:to>
      <cdr:x>0.41529</cdr:x>
      <cdr:y>0.16304</cdr:y>
    </cdr:to>
    <cdr:sp macro="" textlink="">
      <cdr:nvSpPr>
        <cdr:cNvPr id="3" name="TextBox 2">
          <a:extLst xmlns:a="http://schemas.openxmlformats.org/drawingml/2006/main">
            <a:ext uri="{FF2B5EF4-FFF2-40B4-BE49-F238E27FC236}">
              <a16:creationId xmlns:a16="http://schemas.microsoft.com/office/drawing/2014/main" id="{6C2D5E93-AEF0-BDFE-8E3D-257AC3A02D01}"/>
            </a:ext>
          </a:extLst>
        </cdr:cNvPr>
        <cdr:cNvSpPr txBox="1"/>
      </cdr:nvSpPr>
      <cdr:spPr>
        <a:xfrm xmlns:a="http://schemas.openxmlformats.org/drawingml/2006/main">
          <a:off x="857513" y="261481"/>
          <a:ext cx="1494801" cy="209956"/>
        </a:xfrm>
        <a:prstGeom xmlns:a="http://schemas.openxmlformats.org/drawingml/2006/main" prst="rect">
          <a:avLst/>
        </a:prstGeom>
      </cdr:spPr>
      <cdr:txBody>
        <a:bodyPr xmlns:a="http://schemas.openxmlformats.org/drawingml/2006/main" vertOverflow="clip" wrap="square" rtlCol="0"/>
        <a:lstStyle xmlns:a="http://schemas.openxmlformats.org/drawingml/2006/main"/>
        <a:p xmlns:a="http://schemas.openxmlformats.org/drawingml/2006/main">
          <a:r>
            <a:rPr lang="en-US" sz="800" b="0">
              <a:solidFill>
                <a:schemeClr val="bg1">
                  <a:lumMod val="75000"/>
                </a:schemeClr>
              </a:solidFill>
            </a:rPr>
            <a:t>Type of Current Asset</a:t>
          </a:r>
        </a:p>
      </cdr:txBody>
    </cdr:sp>
  </cdr:relSizeAnchor>
  <cdr:relSizeAnchor xmlns:cdr="http://schemas.openxmlformats.org/drawingml/2006/chartDrawing">
    <cdr:from>
      <cdr:x>0.35124</cdr:x>
      <cdr:y>0.10834</cdr:y>
    </cdr:from>
    <cdr:to>
      <cdr:x>0.35124</cdr:x>
      <cdr:y>0.15479</cdr:y>
    </cdr:to>
    <cdr:cxnSp macro="">
      <cdr:nvCxnSpPr>
        <cdr:cNvPr id="5" name="Straight Connector 4">
          <a:extLst xmlns:a="http://schemas.openxmlformats.org/drawingml/2006/main">
            <a:ext uri="{FF2B5EF4-FFF2-40B4-BE49-F238E27FC236}">
              <a16:creationId xmlns:a16="http://schemas.microsoft.com/office/drawing/2014/main" id="{CB8E3FB5-52F8-53B4-79BC-0A5F32AF6357}"/>
            </a:ext>
          </a:extLst>
        </cdr:cNvPr>
        <cdr:cNvCxnSpPr/>
      </cdr:nvCxnSpPr>
      <cdr:spPr>
        <a:xfrm xmlns:a="http://schemas.openxmlformats.org/drawingml/2006/main">
          <a:off x="1996211" y="314058"/>
          <a:ext cx="0" cy="134665"/>
        </a:xfrm>
        <a:prstGeom xmlns:a="http://schemas.openxmlformats.org/drawingml/2006/main" prst="line">
          <a:avLst/>
        </a:prstGeom>
        <a:ln xmlns:a="http://schemas.openxmlformats.org/drawingml/2006/main" w="12700">
          <a:solidFill>
            <a:schemeClr val="bg1">
              <a:lumMod val="75000"/>
            </a:schemeClr>
          </a:solidFill>
        </a:ln>
      </cdr:spPr>
      <cdr:style>
        <a:lnRef xmlns:a="http://schemas.openxmlformats.org/drawingml/2006/main" idx="1">
          <a:schemeClr val="accent1"/>
        </a:lnRef>
        <a:fillRef xmlns:a="http://schemas.openxmlformats.org/drawingml/2006/main" idx="0">
          <a:schemeClr val="accent1"/>
        </a:fillRef>
        <a:effectRef xmlns:a="http://schemas.openxmlformats.org/drawingml/2006/main" idx="0">
          <a:schemeClr val="accent1"/>
        </a:effectRef>
        <a:fontRef xmlns:a="http://schemas.openxmlformats.org/drawingml/2006/main" idx="minor">
          <a:schemeClr val="tx1"/>
        </a:fontRef>
      </cdr:style>
    </cdr:cxnSp>
  </cdr:relSizeAnchor>
  <cdr:relSizeAnchor xmlns:cdr="http://schemas.openxmlformats.org/drawingml/2006/chartDrawing">
    <cdr:from>
      <cdr:x>0.34646</cdr:x>
      <cdr:y>0.09253</cdr:y>
    </cdr:from>
    <cdr:to>
      <cdr:x>0.61037</cdr:x>
      <cdr:y>0.16514</cdr:y>
    </cdr:to>
    <cdr:sp macro="" textlink="">
      <cdr:nvSpPr>
        <cdr:cNvPr id="8" name="TextBox 1">
          <a:extLst xmlns:a="http://schemas.openxmlformats.org/drawingml/2006/main">
            <a:ext uri="{FF2B5EF4-FFF2-40B4-BE49-F238E27FC236}">
              <a16:creationId xmlns:a16="http://schemas.microsoft.com/office/drawing/2014/main" id="{96FD5160-886D-B139-D7ED-AF074A5874D8}"/>
            </a:ext>
          </a:extLst>
        </cdr:cNvPr>
        <cdr:cNvSpPr txBox="1"/>
      </cdr:nvSpPr>
      <cdr:spPr>
        <a:xfrm xmlns:a="http://schemas.openxmlformats.org/drawingml/2006/main">
          <a:off x="1969054" y="268224"/>
          <a:ext cx="1499892" cy="210486"/>
        </a:xfrm>
        <a:prstGeom xmlns:a="http://schemas.openxmlformats.org/drawingml/2006/main" prst="rect">
          <a:avLst/>
        </a:prstGeom>
      </cdr:spPr>
      <cdr:txBody>
        <a:bodyPr xmlns:a="http://schemas.openxmlformats.org/drawingml/2006/main" wrap="square" rtlCol="0"/>
        <a:lstStyle xmlns:a="http://schemas.openxmlformats.org/drawingml/2006/main">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xmlns:a="http://schemas.openxmlformats.org/drawingml/2006/main">
          <a:r>
            <a:rPr lang="en-US" sz="800" b="0">
              <a:solidFill>
                <a:schemeClr val="bg1">
                  <a:lumMod val="75000"/>
                </a:schemeClr>
              </a:solidFill>
            </a:rPr>
            <a:t>Percentage Per</a:t>
          </a:r>
          <a:r>
            <a:rPr lang="en-US" sz="800" b="0" baseline="0">
              <a:solidFill>
                <a:schemeClr val="bg1">
                  <a:lumMod val="75000"/>
                </a:schemeClr>
              </a:solidFill>
            </a:rPr>
            <a:t> Total Assets</a:t>
          </a:r>
          <a:endParaRPr lang="en-US" sz="800" b="0">
            <a:solidFill>
              <a:schemeClr val="bg1">
                <a:lumMod val="75000"/>
              </a:schemeClr>
            </a:solidFill>
          </a:endParaRPr>
        </a:p>
      </cdr:txBody>
    </cdr:sp>
  </cdr:relSizeAnchor>
</c:userShapes>
</file>

<file path=xl/drawings/drawing17.xml><?xml version="1.0" encoding="utf-8"?>
<c:userShapes xmlns:c="http://schemas.openxmlformats.org/drawingml/2006/chart">
  <cdr:relSizeAnchor xmlns:cdr="http://schemas.openxmlformats.org/drawingml/2006/chartDrawing">
    <cdr:from>
      <cdr:x>0.06596</cdr:x>
      <cdr:y>0.16622</cdr:y>
    </cdr:from>
    <cdr:to>
      <cdr:x>0.98566</cdr:x>
      <cdr:y>0.25693</cdr:y>
    </cdr:to>
    <cdr:sp macro="" textlink="">
      <cdr:nvSpPr>
        <cdr:cNvPr id="2" name="TextBox 1">
          <a:extLst xmlns:a="http://schemas.openxmlformats.org/drawingml/2006/main">
            <a:ext uri="{FF2B5EF4-FFF2-40B4-BE49-F238E27FC236}">
              <a16:creationId xmlns:a16="http://schemas.microsoft.com/office/drawing/2014/main" id="{0FAAD05D-589B-C317-FC4F-F30B8A31DB43}"/>
            </a:ext>
          </a:extLst>
        </cdr:cNvPr>
        <cdr:cNvSpPr txBox="1"/>
      </cdr:nvSpPr>
      <cdr:spPr>
        <a:xfrm xmlns:a="http://schemas.openxmlformats.org/drawingml/2006/main">
          <a:off x="409489" y="579999"/>
          <a:ext cx="5709686" cy="316526"/>
        </a:xfrm>
        <a:prstGeom xmlns:a="http://schemas.openxmlformats.org/drawingml/2006/main" prst="rect">
          <a:avLst/>
        </a:prstGeom>
      </cdr:spPr>
      <cdr:txBody>
        <a:bodyPr xmlns:a="http://schemas.openxmlformats.org/drawingml/2006/main" vertOverflow="clip" wrap="square" rtlCol="0"/>
        <a:lstStyle xmlns:a="http://schemas.openxmlformats.org/drawingml/2006/main"/>
        <a:p xmlns:a="http://schemas.openxmlformats.org/drawingml/2006/main">
          <a:r>
            <a:rPr lang="en-US" sz="800" b="1">
              <a:solidFill>
                <a:schemeClr val="accent1">
                  <a:lumMod val="50000"/>
                </a:schemeClr>
              </a:solidFill>
            </a:rPr>
            <a:t>Owner's</a:t>
          </a:r>
          <a:r>
            <a:rPr lang="en-US" sz="800" b="1" baseline="0">
              <a:solidFill>
                <a:schemeClr val="accent1">
                  <a:lumMod val="50000"/>
                </a:schemeClr>
              </a:solidFill>
            </a:rPr>
            <a:t> Equity                                                           </a:t>
          </a:r>
          <a:r>
            <a:rPr lang="en-US" sz="800" b="1" baseline="0">
              <a:solidFill>
                <a:schemeClr val="accent1">
                  <a:lumMod val="60000"/>
                  <a:lumOff val="40000"/>
                </a:schemeClr>
              </a:solidFill>
            </a:rPr>
            <a:t>Long-term Liabilities                                           </a:t>
          </a:r>
          <a:r>
            <a:rPr lang="en-US" sz="800" b="1" baseline="0">
              <a:solidFill>
                <a:schemeClr val="accent1"/>
              </a:solidFill>
            </a:rPr>
            <a:t>Current Liabilities</a:t>
          </a:r>
          <a:endParaRPr lang="en-US" sz="800" b="1">
            <a:solidFill>
              <a:schemeClr val="accent1"/>
            </a:solidFill>
          </a:endParaRPr>
        </a:p>
      </cdr:txBody>
    </cdr:sp>
  </cdr:relSizeAnchor>
  <cdr:relSizeAnchor xmlns:cdr="http://schemas.openxmlformats.org/drawingml/2006/chartDrawing">
    <cdr:from>
      <cdr:x>0.0657</cdr:x>
      <cdr:y>0.20395</cdr:y>
    </cdr:from>
    <cdr:to>
      <cdr:x>0.48138</cdr:x>
      <cdr:y>0.25852</cdr:y>
    </cdr:to>
    <cdr:sp macro="" textlink="">
      <cdr:nvSpPr>
        <cdr:cNvPr id="3" name="TextBox 2">
          <a:extLst xmlns:a="http://schemas.openxmlformats.org/drawingml/2006/main">
            <a:ext uri="{FF2B5EF4-FFF2-40B4-BE49-F238E27FC236}">
              <a16:creationId xmlns:a16="http://schemas.microsoft.com/office/drawing/2014/main" id="{445D2B4C-7F1C-3717-E01F-451753B9A06B}"/>
            </a:ext>
          </a:extLst>
        </cdr:cNvPr>
        <cdr:cNvSpPr txBox="1"/>
      </cdr:nvSpPr>
      <cdr:spPr>
        <a:xfrm xmlns:a="http://schemas.openxmlformats.org/drawingml/2006/main">
          <a:off x="403285" y="682208"/>
          <a:ext cx="2551583" cy="182537"/>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r>
            <a:rPr lang="en-US" sz="800">
              <a:solidFill>
                <a:schemeClr val="bg1">
                  <a:lumMod val="75000"/>
                </a:schemeClr>
              </a:solidFill>
            </a:rPr>
            <a:t>Percentage per Total Assets</a:t>
          </a:r>
        </a:p>
      </cdr:txBody>
    </cdr:sp>
  </cdr:relSizeAnchor>
</c:userShapes>
</file>

<file path=xl/drawings/drawing18.xml><?xml version="1.0" encoding="utf-8"?>
<c:userShapes xmlns:c="http://schemas.openxmlformats.org/drawingml/2006/chart">
  <cdr:relSizeAnchor xmlns:cdr="http://schemas.openxmlformats.org/drawingml/2006/chartDrawing">
    <cdr:from>
      <cdr:x>0.05969</cdr:x>
      <cdr:y>0.16183</cdr:y>
    </cdr:from>
    <cdr:to>
      <cdr:x>1</cdr:x>
      <cdr:y>0.2525</cdr:y>
    </cdr:to>
    <cdr:sp macro="" textlink="">
      <cdr:nvSpPr>
        <cdr:cNvPr id="2" name="TextBox 1">
          <a:extLst xmlns:a="http://schemas.openxmlformats.org/drawingml/2006/main">
            <a:ext uri="{FF2B5EF4-FFF2-40B4-BE49-F238E27FC236}">
              <a16:creationId xmlns:a16="http://schemas.microsoft.com/office/drawing/2014/main" id="{22231269-9CEE-C52C-AD55-741047525C62}"/>
            </a:ext>
          </a:extLst>
        </cdr:cNvPr>
        <cdr:cNvSpPr txBox="1"/>
      </cdr:nvSpPr>
      <cdr:spPr>
        <a:xfrm xmlns:a="http://schemas.openxmlformats.org/drawingml/2006/main">
          <a:off x="340800" y="533635"/>
          <a:ext cx="5368703" cy="298984"/>
        </a:xfrm>
        <a:prstGeom xmlns:a="http://schemas.openxmlformats.org/drawingml/2006/main" prst="rect">
          <a:avLst/>
        </a:prstGeom>
      </cdr:spPr>
      <cdr:txBody>
        <a:bodyPr xmlns:a="http://schemas.openxmlformats.org/drawingml/2006/main" wrap="square" rtlCol="0"/>
        <a:lstStyle xmlns:a="http://schemas.openxmlformats.org/drawingml/2006/main">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xmlns:a="http://schemas.openxmlformats.org/drawingml/2006/main">
          <a:r>
            <a:rPr lang="en-US" sz="800" b="1" baseline="0">
              <a:solidFill>
                <a:schemeClr val="accent1">
                  <a:lumMod val="50000"/>
                </a:schemeClr>
              </a:solidFill>
            </a:rPr>
            <a:t>Fixed Assets                                           </a:t>
          </a:r>
          <a:r>
            <a:rPr lang="en-US" sz="800" b="1" baseline="0">
              <a:solidFill>
                <a:schemeClr val="accent1">
                  <a:lumMod val="60000"/>
                  <a:lumOff val="40000"/>
                </a:schemeClr>
              </a:solidFill>
            </a:rPr>
            <a:t>Long-term Incomplete Assets                        </a:t>
          </a:r>
          <a:r>
            <a:rPr lang="en-US" sz="800" b="1" baseline="0">
              <a:solidFill>
                <a:schemeClr val="accent1">
                  <a:lumMod val="20000"/>
                  <a:lumOff val="80000"/>
                </a:schemeClr>
              </a:solidFill>
            </a:rPr>
            <a:t>Other Long-term Assets</a:t>
          </a:r>
          <a:endParaRPr lang="en-US" sz="800" b="1">
            <a:solidFill>
              <a:schemeClr val="accent1">
                <a:lumMod val="20000"/>
                <a:lumOff val="80000"/>
              </a:schemeClr>
            </a:solidFill>
          </a:endParaRPr>
        </a:p>
      </cdr:txBody>
    </cdr:sp>
  </cdr:relSizeAnchor>
  <cdr:relSizeAnchor xmlns:cdr="http://schemas.openxmlformats.org/drawingml/2006/chartDrawing">
    <cdr:from>
      <cdr:x>0.05932</cdr:x>
      <cdr:y>0.20156</cdr:y>
    </cdr:from>
    <cdr:to>
      <cdr:x>0.47623</cdr:x>
      <cdr:y>0.2561</cdr:y>
    </cdr:to>
    <cdr:sp macro="" textlink="">
      <cdr:nvSpPr>
        <cdr:cNvPr id="3" name="TextBox 1">
          <a:extLst xmlns:a="http://schemas.openxmlformats.org/drawingml/2006/main">
            <a:ext uri="{FF2B5EF4-FFF2-40B4-BE49-F238E27FC236}">
              <a16:creationId xmlns:a16="http://schemas.microsoft.com/office/drawing/2014/main" id="{6D33811F-33D8-F6AB-6335-C48C655D1C17}"/>
            </a:ext>
          </a:extLst>
        </cdr:cNvPr>
        <cdr:cNvSpPr txBox="1"/>
      </cdr:nvSpPr>
      <cdr:spPr>
        <a:xfrm xmlns:a="http://schemas.openxmlformats.org/drawingml/2006/main">
          <a:off x="338667" y="664643"/>
          <a:ext cx="2380349" cy="179846"/>
        </a:xfrm>
        <a:prstGeom xmlns:a="http://schemas.openxmlformats.org/drawingml/2006/main" prst="rect">
          <a:avLst/>
        </a:prstGeom>
      </cdr:spPr>
      <cdr:txBody>
        <a:bodyPr xmlns:a="http://schemas.openxmlformats.org/drawingml/2006/main" wrap="none" rtlCol="0"/>
        <a:lstStyle xmlns:a="http://schemas.openxmlformats.org/drawingml/2006/main">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xmlns:a="http://schemas.openxmlformats.org/drawingml/2006/main">
          <a:r>
            <a:rPr lang="en-US" sz="800">
              <a:solidFill>
                <a:schemeClr val="bg1">
                  <a:lumMod val="75000"/>
                </a:schemeClr>
              </a:solidFill>
            </a:rPr>
            <a:t>Percentage per Total Assets</a:t>
          </a:r>
        </a:p>
      </cdr:txBody>
    </cdr:sp>
  </cdr:relSizeAnchor>
</c:userShapes>
</file>

<file path=xl/drawings/drawing19.xml><?xml version="1.0" encoding="utf-8"?>
<xdr:wsDr xmlns:xdr="http://schemas.openxmlformats.org/drawingml/2006/spreadsheetDrawing" xmlns:a="http://schemas.openxmlformats.org/drawingml/2006/main">
  <xdr:twoCellAnchor>
    <xdr:from>
      <xdr:col>16</xdr:col>
      <xdr:colOff>550336</xdr:colOff>
      <xdr:row>38</xdr:row>
      <xdr:rowOff>174399</xdr:rowOff>
    </xdr:from>
    <xdr:to>
      <xdr:col>24</xdr:col>
      <xdr:colOff>771989</xdr:colOff>
      <xdr:row>69</xdr:row>
      <xdr:rowOff>22604</xdr:rowOff>
    </xdr:to>
    <xdr:grpSp>
      <xdr:nvGrpSpPr>
        <xdr:cNvPr id="6" name="Group 5">
          <a:extLst>
            <a:ext uri="{FF2B5EF4-FFF2-40B4-BE49-F238E27FC236}">
              <a16:creationId xmlns:a16="http://schemas.microsoft.com/office/drawing/2014/main" id="{00000000-0008-0000-0200-000006000000}"/>
            </a:ext>
          </a:extLst>
        </xdr:cNvPr>
        <xdr:cNvGrpSpPr/>
      </xdr:nvGrpSpPr>
      <xdr:grpSpPr>
        <a:xfrm>
          <a:off x="31150147" y="10118739"/>
          <a:ext cx="6739389" cy="5048016"/>
          <a:chOff x="31274828" y="11918173"/>
          <a:chExt cx="4611662" cy="4236716"/>
        </a:xfrm>
      </xdr:grpSpPr>
      <xdr:graphicFrame macro="">
        <xdr:nvGraphicFramePr>
          <xdr:cNvPr id="4" name="Chart 3">
            <a:extLst>
              <a:ext uri="{FF2B5EF4-FFF2-40B4-BE49-F238E27FC236}">
                <a16:creationId xmlns:a16="http://schemas.microsoft.com/office/drawing/2014/main" id="{00000000-0008-0000-0200-000004000000}"/>
              </a:ext>
            </a:extLst>
          </xdr:cNvPr>
          <xdr:cNvGraphicFramePr>
            <a:graphicFrameLocks/>
          </xdr:cNvGraphicFramePr>
        </xdr:nvGraphicFramePr>
        <xdr:xfrm>
          <a:off x="31274828" y="11918173"/>
          <a:ext cx="4611662" cy="4236716"/>
        </xdr:xfrm>
        <a:graphic>
          <a:graphicData uri="http://schemas.openxmlformats.org/drawingml/2006/chart">
            <c:chart xmlns:c="http://schemas.openxmlformats.org/drawingml/2006/chart" xmlns:r="http://schemas.openxmlformats.org/officeDocument/2006/relationships" r:id="rId1"/>
          </a:graphicData>
        </a:graphic>
      </xdr:graphicFrame>
      <xdr:graphicFrame macro="">
        <xdr:nvGraphicFramePr>
          <xdr:cNvPr id="5" name="Chart 4">
            <a:extLst>
              <a:ext uri="{FF2B5EF4-FFF2-40B4-BE49-F238E27FC236}">
                <a16:creationId xmlns:a16="http://schemas.microsoft.com/office/drawing/2014/main" id="{00000000-0008-0000-0200-000005000000}"/>
              </a:ext>
            </a:extLst>
          </xdr:cNvPr>
          <xdr:cNvGraphicFramePr>
            <a:graphicFrameLocks/>
          </xdr:cNvGraphicFramePr>
        </xdr:nvGraphicFramePr>
        <xdr:xfrm>
          <a:off x="31359108" y="13062739"/>
          <a:ext cx="3260940" cy="613077"/>
        </xdr:xfrm>
        <a:graphic>
          <a:graphicData uri="http://schemas.openxmlformats.org/drawingml/2006/chart">
            <c:chart xmlns:c="http://schemas.openxmlformats.org/drawingml/2006/chart" xmlns:r="http://schemas.openxmlformats.org/officeDocument/2006/relationships" r:id="rId2"/>
          </a:graphicData>
        </a:graphic>
      </xdr:graphicFrame>
    </xdr:grpSp>
    <xdr:clientData/>
  </xdr:twoCellAnchor>
  <xdr:twoCellAnchor>
    <xdr:from>
      <xdr:col>9</xdr:col>
      <xdr:colOff>737420</xdr:colOff>
      <xdr:row>0</xdr:row>
      <xdr:rowOff>0</xdr:rowOff>
    </xdr:from>
    <xdr:to>
      <xdr:col>40</xdr:col>
      <xdr:colOff>77271</xdr:colOff>
      <xdr:row>44</xdr:row>
      <xdr:rowOff>121027</xdr:rowOff>
    </xdr:to>
    <xdr:grpSp>
      <xdr:nvGrpSpPr>
        <xdr:cNvPr id="7" name="Group 6">
          <a:extLst>
            <a:ext uri="{FF2B5EF4-FFF2-40B4-BE49-F238E27FC236}">
              <a16:creationId xmlns:a16="http://schemas.microsoft.com/office/drawing/2014/main" id="{00000000-0008-0000-0200-000007000000}"/>
            </a:ext>
          </a:extLst>
        </xdr:cNvPr>
        <xdr:cNvGrpSpPr/>
      </xdr:nvGrpSpPr>
      <xdr:grpSpPr>
        <a:xfrm>
          <a:off x="25634212" y="0"/>
          <a:ext cx="24596078" cy="11071782"/>
          <a:chOff x="11675283" y="570896"/>
          <a:chExt cx="24656393" cy="11052626"/>
        </a:xfrm>
      </xdr:grpSpPr>
      <xdr:grpSp>
        <xdr:nvGrpSpPr>
          <xdr:cNvPr id="8" name="Group 7">
            <a:extLst>
              <a:ext uri="{FF2B5EF4-FFF2-40B4-BE49-F238E27FC236}">
                <a16:creationId xmlns:a16="http://schemas.microsoft.com/office/drawing/2014/main" id="{00000000-0008-0000-0200-000008000000}"/>
              </a:ext>
            </a:extLst>
          </xdr:cNvPr>
          <xdr:cNvGrpSpPr/>
        </xdr:nvGrpSpPr>
        <xdr:grpSpPr>
          <a:xfrm>
            <a:off x="11675283" y="570896"/>
            <a:ext cx="24656393" cy="11052626"/>
            <a:chOff x="27639788" y="2483349"/>
            <a:chExt cx="24735012" cy="10800850"/>
          </a:xfrm>
        </xdr:grpSpPr>
        <xdr:grpSp>
          <xdr:nvGrpSpPr>
            <xdr:cNvPr id="11" name="Group 10">
              <a:extLst>
                <a:ext uri="{FF2B5EF4-FFF2-40B4-BE49-F238E27FC236}">
                  <a16:creationId xmlns:a16="http://schemas.microsoft.com/office/drawing/2014/main" id="{00000000-0008-0000-0200-00000B000000}"/>
                </a:ext>
              </a:extLst>
            </xdr:cNvPr>
            <xdr:cNvGrpSpPr/>
          </xdr:nvGrpSpPr>
          <xdr:grpSpPr>
            <a:xfrm>
              <a:off x="27639788" y="2483349"/>
              <a:ext cx="24735012" cy="10800850"/>
              <a:chOff x="29443188" y="-3638051"/>
              <a:chExt cx="24735012" cy="10800850"/>
            </a:xfrm>
          </xdr:grpSpPr>
          <xdr:grpSp>
            <xdr:nvGrpSpPr>
              <xdr:cNvPr id="14" name="Group 13">
                <a:extLst>
                  <a:ext uri="{FF2B5EF4-FFF2-40B4-BE49-F238E27FC236}">
                    <a16:creationId xmlns:a16="http://schemas.microsoft.com/office/drawing/2014/main" id="{00000000-0008-0000-0200-00000E000000}"/>
                  </a:ext>
                </a:extLst>
              </xdr:cNvPr>
              <xdr:cNvGrpSpPr/>
            </xdr:nvGrpSpPr>
            <xdr:grpSpPr>
              <a:xfrm>
                <a:off x="29443188" y="-3638051"/>
                <a:ext cx="24735012" cy="10800850"/>
                <a:chOff x="29443188" y="-3638051"/>
                <a:chExt cx="24735012" cy="10800850"/>
              </a:xfrm>
            </xdr:grpSpPr>
            <xdr:grpSp>
              <xdr:nvGrpSpPr>
                <xdr:cNvPr id="16" name="Group 15">
                  <a:extLst>
                    <a:ext uri="{FF2B5EF4-FFF2-40B4-BE49-F238E27FC236}">
                      <a16:creationId xmlns:a16="http://schemas.microsoft.com/office/drawing/2014/main" id="{00000000-0008-0000-0200-000010000000}"/>
                    </a:ext>
                  </a:extLst>
                </xdr:cNvPr>
                <xdr:cNvGrpSpPr/>
              </xdr:nvGrpSpPr>
              <xdr:grpSpPr>
                <a:xfrm>
                  <a:off x="29443188" y="-3638051"/>
                  <a:ext cx="24735012" cy="10800850"/>
                  <a:chOff x="26873197" y="-4106952"/>
                  <a:chExt cx="24268649" cy="11317803"/>
                </a:xfrm>
              </xdr:grpSpPr>
              <xdr:grpSp>
                <xdr:nvGrpSpPr>
                  <xdr:cNvPr id="27" name="Group 26">
                    <a:extLst>
                      <a:ext uri="{FF2B5EF4-FFF2-40B4-BE49-F238E27FC236}">
                        <a16:creationId xmlns:a16="http://schemas.microsoft.com/office/drawing/2014/main" id="{00000000-0008-0000-0200-00001B000000}"/>
                      </a:ext>
                    </a:extLst>
                  </xdr:cNvPr>
                  <xdr:cNvGrpSpPr/>
                </xdr:nvGrpSpPr>
                <xdr:grpSpPr>
                  <a:xfrm>
                    <a:off x="26873197" y="-4106952"/>
                    <a:ext cx="24268649" cy="11317803"/>
                    <a:chOff x="17668771" y="-4555483"/>
                    <a:chExt cx="24511322" cy="12358597"/>
                  </a:xfrm>
                </xdr:grpSpPr>
                <xdr:grpSp>
                  <xdr:nvGrpSpPr>
                    <xdr:cNvPr id="34" name="Group 33">
                      <a:extLst>
                        <a:ext uri="{FF2B5EF4-FFF2-40B4-BE49-F238E27FC236}">
                          <a16:creationId xmlns:a16="http://schemas.microsoft.com/office/drawing/2014/main" id="{00000000-0008-0000-0200-000022000000}"/>
                        </a:ext>
                      </a:extLst>
                    </xdr:cNvPr>
                    <xdr:cNvGrpSpPr/>
                  </xdr:nvGrpSpPr>
                  <xdr:grpSpPr>
                    <a:xfrm>
                      <a:off x="17668771" y="-4555483"/>
                      <a:ext cx="24511322" cy="12358597"/>
                      <a:chOff x="11533410" y="-3018868"/>
                      <a:chExt cx="24265319" cy="11333214"/>
                    </a:xfrm>
                  </xdr:grpSpPr>
                  <xdr:sp macro="" textlink="">
                    <xdr:nvSpPr>
                      <xdr:cNvPr id="62" name="Rectangle 61">
                        <a:extLst>
                          <a:ext uri="{FF2B5EF4-FFF2-40B4-BE49-F238E27FC236}">
                            <a16:creationId xmlns:a16="http://schemas.microsoft.com/office/drawing/2014/main" id="{00000000-0008-0000-0200-00003E000000}"/>
                          </a:ext>
                        </a:extLst>
                      </xdr:cNvPr>
                      <xdr:cNvSpPr/>
                    </xdr:nvSpPr>
                    <xdr:spPr>
                      <a:xfrm>
                        <a:off x="11533410" y="-3018868"/>
                        <a:ext cx="24265319" cy="11333214"/>
                      </a:xfrm>
                      <a:prstGeom prst="rect">
                        <a:avLst/>
                      </a:prstGeom>
                      <a:solidFill>
                        <a:schemeClr val="bg1"/>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100"/>
                          <a:t>]</a:t>
                        </a:r>
                      </a:p>
                      <a:p>
                        <a:pPr algn="l"/>
                        <a:endParaRPr lang="en-US" sz="1100"/>
                      </a:p>
                      <a:p>
                        <a:pPr algn="l"/>
                        <a:endParaRPr lang="en-US" sz="1100"/>
                      </a:p>
                    </xdr:txBody>
                  </xdr:sp>
                  <xdr:graphicFrame macro="">
                    <xdr:nvGraphicFramePr>
                      <xdr:cNvPr id="63" name="Chart 62">
                        <a:extLst>
                          <a:ext uri="{FF2B5EF4-FFF2-40B4-BE49-F238E27FC236}">
                            <a16:creationId xmlns:a16="http://schemas.microsoft.com/office/drawing/2014/main" id="{00000000-0008-0000-0200-00003F000000}"/>
                          </a:ext>
                        </a:extLst>
                      </xdr:cNvPr>
                      <xdr:cNvGraphicFramePr/>
                    </xdr:nvGraphicFramePr>
                    <xdr:xfrm>
                      <a:off x="16762016" y="2607466"/>
                      <a:ext cx="4590918" cy="5616662"/>
                    </xdr:xfrm>
                    <a:graphic>
                      <a:graphicData uri="http://schemas.openxmlformats.org/drawingml/2006/chart">
                        <c:chart xmlns:c="http://schemas.openxmlformats.org/drawingml/2006/chart" xmlns:r="http://schemas.openxmlformats.org/officeDocument/2006/relationships" r:id="rId3"/>
                      </a:graphicData>
                    </a:graphic>
                  </xdr:graphicFrame>
                  <xdr:sp macro="" textlink="">
                    <xdr:nvSpPr>
                      <xdr:cNvPr id="64" name="TextBox 63">
                        <a:extLst>
                          <a:ext uri="{FF2B5EF4-FFF2-40B4-BE49-F238E27FC236}">
                            <a16:creationId xmlns:a16="http://schemas.microsoft.com/office/drawing/2014/main" id="{00000000-0008-0000-0200-000040000000}"/>
                          </a:ext>
                        </a:extLst>
                      </xdr:cNvPr>
                      <xdr:cNvSpPr txBox="1"/>
                    </xdr:nvSpPr>
                    <xdr:spPr>
                      <a:xfrm>
                        <a:off x="16223749" y="4539351"/>
                        <a:ext cx="3275833" cy="56168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US" sz="1800" b="1">
                            <a:solidFill>
                              <a:schemeClr val="accent1">
                                <a:lumMod val="75000"/>
                              </a:schemeClr>
                            </a:solidFill>
                            <a:latin typeface="Arial" panose="020B0604020202020204" pitchFamily="34" charset="0"/>
                            <a:cs typeface="Arial" panose="020B0604020202020204" pitchFamily="34" charset="0"/>
                          </a:rPr>
                          <a:t>-24,3</a:t>
                        </a:r>
                        <a:r>
                          <a:rPr lang="en-US" sz="1800" b="1" baseline="0">
                            <a:solidFill>
                              <a:schemeClr val="accent1">
                                <a:lumMod val="75000"/>
                              </a:schemeClr>
                            </a:solidFill>
                            <a:latin typeface="Arial" panose="020B0604020202020204" pitchFamily="34" charset="0"/>
                            <a:cs typeface="Arial" panose="020B0604020202020204" pitchFamily="34" charset="0"/>
                          </a:rPr>
                          <a:t> T</a:t>
                        </a:r>
                      </a:p>
                      <a:p>
                        <a:pPr algn="ctr"/>
                        <a:r>
                          <a:rPr lang="en-US" sz="1000" b="0" i="1" baseline="0">
                            <a:solidFill>
                              <a:schemeClr val="bg2">
                                <a:lumMod val="75000"/>
                              </a:schemeClr>
                            </a:solidFill>
                            <a:latin typeface="Symbol" pitchFamily="2" charset="2"/>
                            <a:cs typeface="Arial" panose="020B0604020202020204" pitchFamily="34" charset="0"/>
                          </a:rPr>
                          <a:t>D</a:t>
                        </a:r>
                        <a:r>
                          <a:rPr lang="en-US" sz="800" b="0" i="1" baseline="0">
                            <a:solidFill>
                              <a:schemeClr val="bg2">
                                <a:lumMod val="75000"/>
                              </a:schemeClr>
                            </a:solidFill>
                            <a:latin typeface="Arial" panose="020B0604020202020204" pitchFamily="34" charset="0"/>
                            <a:cs typeface="Arial" panose="020B0604020202020204" pitchFamily="34" charset="0"/>
                          </a:rPr>
                          <a:t> from prior year</a:t>
                        </a:r>
                        <a:endParaRPr lang="en-US" sz="800" b="0" i="1">
                          <a:solidFill>
                            <a:schemeClr val="bg2">
                              <a:lumMod val="75000"/>
                            </a:schemeClr>
                          </a:solidFill>
                          <a:latin typeface="Arial" panose="020B0604020202020204" pitchFamily="34" charset="0"/>
                          <a:cs typeface="Arial" panose="020B0604020202020204" pitchFamily="34" charset="0"/>
                        </a:endParaRPr>
                      </a:p>
                    </xdr:txBody>
                  </xdr:sp>
                  <xdr:sp macro="" textlink="">
                    <xdr:nvSpPr>
                      <xdr:cNvPr id="65" name="TextBox 64">
                        <a:extLst>
                          <a:ext uri="{FF2B5EF4-FFF2-40B4-BE49-F238E27FC236}">
                            <a16:creationId xmlns:a16="http://schemas.microsoft.com/office/drawing/2014/main" id="{00000000-0008-0000-0200-000041000000}"/>
                          </a:ext>
                        </a:extLst>
                      </xdr:cNvPr>
                      <xdr:cNvSpPr txBox="1"/>
                    </xdr:nvSpPr>
                    <xdr:spPr>
                      <a:xfrm>
                        <a:off x="16954175" y="3438602"/>
                        <a:ext cx="3222884" cy="427513"/>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200" b="1">
                            <a:solidFill>
                              <a:schemeClr val="tx1">
                                <a:lumMod val="65000"/>
                                <a:lumOff val="35000"/>
                              </a:schemeClr>
                            </a:solidFill>
                            <a:latin typeface="Arial" panose="020B0604020202020204" pitchFamily="34" charset="0"/>
                            <a:cs typeface="Arial" panose="020B0604020202020204" pitchFamily="34" charset="0"/>
                          </a:rPr>
                          <a:t>Gross Profit (EBITDA)</a:t>
                        </a:r>
                      </a:p>
                      <a:p>
                        <a:r>
                          <a:rPr lang="en-US" sz="800">
                            <a:solidFill>
                              <a:schemeClr val="bg2">
                                <a:lumMod val="75000"/>
                              </a:schemeClr>
                            </a:solidFill>
                            <a:latin typeface="Arial" panose="020B0604020202020204" pitchFamily="34" charset="0"/>
                            <a:cs typeface="Arial" panose="020B0604020202020204" pitchFamily="34" charset="0"/>
                          </a:rPr>
                          <a:t>vs YTD PY</a:t>
                        </a:r>
                      </a:p>
                    </xdr:txBody>
                  </xdr:sp>
                </xdr:grpSp>
                <xdr:graphicFrame macro="">
                  <xdr:nvGraphicFramePr>
                    <xdr:cNvPr id="61" name="Chart 60">
                      <a:extLst>
                        <a:ext uri="{FF2B5EF4-FFF2-40B4-BE49-F238E27FC236}">
                          <a16:creationId xmlns:a16="http://schemas.microsoft.com/office/drawing/2014/main" id="{00000000-0008-0000-0200-00003D000000}"/>
                        </a:ext>
                      </a:extLst>
                    </xdr:cNvPr>
                    <xdr:cNvGraphicFramePr/>
                  </xdr:nvGraphicFramePr>
                  <xdr:xfrm>
                    <a:off x="23159254" y="2873510"/>
                    <a:ext cx="4679397" cy="672327"/>
                  </xdr:xfrm>
                  <a:graphic>
                    <a:graphicData uri="http://schemas.openxmlformats.org/drawingml/2006/chart">
                      <c:chart xmlns:c="http://schemas.openxmlformats.org/drawingml/2006/chart" xmlns:r="http://schemas.openxmlformats.org/officeDocument/2006/relationships" r:id="rId4"/>
                    </a:graphicData>
                  </a:graphic>
                </xdr:graphicFrame>
              </xdr:grpSp>
              <xdr:grpSp>
                <xdr:nvGrpSpPr>
                  <xdr:cNvPr id="28" name="Group 27">
                    <a:extLst>
                      <a:ext uri="{FF2B5EF4-FFF2-40B4-BE49-F238E27FC236}">
                        <a16:creationId xmlns:a16="http://schemas.microsoft.com/office/drawing/2014/main" id="{00000000-0008-0000-0200-00001C000000}"/>
                      </a:ext>
                    </a:extLst>
                  </xdr:cNvPr>
                  <xdr:cNvGrpSpPr/>
                </xdr:nvGrpSpPr>
                <xdr:grpSpPr>
                  <a:xfrm>
                    <a:off x="27451297" y="1527841"/>
                    <a:ext cx="4575249" cy="4445689"/>
                    <a:chOff x="27595230" y="1629441"/>
                    <a:chExt cx="4617583" cy="4835156"/>
                  </a:xfrm>
                </xdr:grpSpPr>
                <xdr:graphicFrame macro="">
                  <xdr:nvGraphicFramePr>
                    <xdr:cNvPr id="29" name="Chart 28">
                      <a:extLst>
                        <a:ext uri="{FF2B5EF4-FFF2-40B4-BE49-F238E27FC236}">
                          <a16:creationId xmlns:a16="http://schemas.microsoft.com/office/drawing/2014/main" id="{00000000-0008-0000-0200-00001D000000}"/>
                        </a:ext>
                      </a:extLst>
                    </xdr:cNvPr>
                    <xdr:cNvGraphicFramePr/>
                  </xdr:nvGraphicFramePr>
                  <xdr:xfrm>
                    <a:off x="27595230" y="1629441"/>
                    <a:ext cx="4617583" cy="4835156"/>
                  </xdr:xfrm>
                  <a:graphic>
                    <a:graphicData uri="http://schemas.openxmlformats.org/drawingml/2006/chart">
                      <c:chart xmlns:c="http://schemas.openxmlformats.org/drawingml/2006/chart" xmlns:r="http://schemas.openxmlformats.org/officeDocument/2006/relationships" r:id="rId5"/>
                    </a:graphicData>
                  </a:graphic>
                </xdr:graphicFrame>
                <xdr:graphicFrame macro="">
                  <xdr:nvGraphicFramePr>
                    <xdr:cNvPr id="30" name="Chart 29">
                      <a:extLst>
                        <a:ext uri="{FF2B5EF4-FFF2-40B4-BE49-F238E27FC236}">
                          <a16:creationId xmlns:a16="http://schemas.microsoft.com/office/drawing/2014/main" id="{00000000-0008-0000-0200-00001E000000}"/>
                        </a:ext>
                      </a:extLst>
                    </xdr:cNvPr>
                    <xdr:cNvGraphicFramePr>
                      <a:graphicFrameLocks/>
                    </xdr:cNvGraphicFramePr>
                  </xdr:nvGraphicFramePr>
                  <xdr:xfrm>
                    <a:off x="27609447" y="2861184"/>
                    <a:ext cx="4271563" cy="759661"/>
                  </xdr:xfrm>
                  <a:graphic>
                    <a:graphicData uri="http://schemas.openxmlformats.org/drawingml/2006/chart">
                      <c:chart xmlns:c="http://schemas.openxmlformats.org/drawingml/2006/chart" xmlns:r="http://schemas.openxmlformats.org/officeDocument/2006/relationships" r:id="rId6"/>
                    </a:graphicData>
                  </a:graphic>
                </xdr:graphicFrame>
              </xdr:grpSp>
            </xdr:grpSp>
            <xdr:grpSp>
              <xdr:nvGrpSpPr>
                <xdr:cNvPr id="17" name="Group 16">
                  <a:extLst>
                    <a:ext uri="{FF2B5EF4-FFF2-40B4-BE49-F238E27FC236}">
                      <a16:creationId xmlns:a16="http://schemas.microsoft.com/office/drawing/2014/main" id="{00000000-0008-0000-0200-000011000000}"/>
                    </a:ext>
                  </a:extLst>
                </xdr:cNvPr>
                <xdr:cNvGrpSpPr/>
              </xdr:nvGrpSpPr>
              <xdr:grpSpPr>
                <a:xfrm>
                  <a:off x="39962668" y="1723328"/>
                  <a:ext cx="13746535" cy="4246968"/>
                  <a:chOff x="39751001" y="1782595"/>
                  <a:chExt cx="13602602" cy="4450168"/>
                </a:xfrm>
              </xdr:grpSpPr>
              <xdr:grpSp>
                <xdr:nvGrpSpPr>
                  <xdr:cNvPr id="18" name="Group 17">
                    <a:extLst>
                      <a:ext uri="{FF2B5EF4-FFF2-40B4-BE49-F238E27FC236}">
                        <a16:creationId xmlns:a16="http://schemas.microsoft.com/office/drawing/2014/main" id="{00000000-0008-0000-0200-000012000000}"/>
                      </a:ext>
                    </a:extLst>
                  </xdr:cNvPr>
                  <xdr:cNvGrpSpPr/>
                </xdr:nvGrpSpPr>
                <xdr:grpSpPr>
                  <a:xfrm>
                    <a:off x="39751001" y="1786467"/>
                    <a:ext cx="4552854" cy="4446296"/>
                    <a:chOff x="19439557" y="6933090"/>
                    <a:chExt cx="4602816" cy="4852696"/>
                  </a:xfrm>
                </xdr:grpSpPr>
                <xdr:graphicFrame macro="">
                  <xdr:nvGraphicFramePr>
                    <xdr:cNvPr id="25" name="Chart 24">
                      <a:extLst>
                        <a:ext uri="{FF2B5EF4-FFF2-40B4-BE49-F238E27FC236}">
                          <a16:creationId xmlns:a16="http://schemas.microsoft.com/office/drawing/2014/main" id="{00000000-0008-0000-0200-000019000000}"/>
                        </a:ext>
                      </a:extLst>
                    </xdr:cNvPr>
                    <xdr:cNvGraphicFramePr>
                      <a:graphicFrameLocks/>
                    </xdr:cNvGraphicFramePr>
                  </xdr:nvGraphicFramePr>
                  <xdr:xfrm>
                    <a:off x="19439557" y="6933090"/>
                    <a:ext cx="4602816" cy="4852696"/>
                  </xdr:xfrm>
                  <a:graphic>
                    <a:graphicData uri="http://schemas.openxmlformats.org/drawingml/2006/chart">
                      <c:chart xmlns:c="http://schemas.openxmlformats.org/drawingml/2006/chart" xmlns:r="http://schemas.openxmlformats.org/officeDocument/2006/relationships" r:id="rId7"/>
                    </a:graphicData>
                  </a:graphic>
                </xdr:graphicFrame>
                <xdr:graphicFrame macro="">
                  <xdr:nvGraphicFramePr>
                    <xdr:cNvPr id="26" name="Chart 25">
                      <a:extLst>
                        <a:ext uri="{FF2B5EF4-FFF2-40B4-BE49-F238E27FC236}">
                          <a16:creationId xmlns:a16="http://schemas.microsoft.com/office/drawing/2014/main" id="{00000000-0008-0000-0200-00001A000000}"/>
                        </a:ext>
                      </a:extLst>
                    </xdr:cNvPr>
                    <xdr:cNvGraphicFramePr>
                      <a:graphicFrameLocks/>
                    </xdr:cNvGraphicFramePr>
                  </xdr:nvGraphicFramePr>
                  <xdr:xfrm>
                    <a:off x="19440429" y="8178639"/>
                    <a:ext cx="4363553" cy="765329"/>
                  </xdr:xfrm>
                  <a:graphic>
                    <a:graphicData uri="http://schemas.openxmlformats.org/drawingml/2006/chart">
                      <c:chart xmlns:c="http://schemas.openxmlformats.org/drawingml/2006/chart" xmlns:r="http://schemas.openxmlformats.org/officeDocument/2006/relationships" r:id="rId8"/>
                    </a:graphicData>
                  </a:graphic>
                </xdr:graphicFrame>
              </xdr:grpSp>
              <xdr:grpSp>
                <xdr:nvGrpSpPr>
                  <xdr:cNvPr id="19" name="Group 18">
                    <a:extLst>
                      <a:ext uri="{FF2B5EF4-FFF2-40B4-BE49-F238E27FC236}">
                        <a16:creationId xmlns:a16="http://schemas.microsoft.com/office/drawing/2014/main" id="{00000000-0008-0000-0200-000013000000}"/>
                      </a:ext>
                    </a:extLst>
                  </xdr:cNvPr>
                  <xdr:cNvGrpSpPr/>
                </xdr:nvGrpSpPr>
                <xdr:grpSpPr>
                  <a:xfrm>
                    <a:off x="44326045" y="1785569"/>
                    <a:ext cx="4550680" cy="4446296"/>
                    <a:chOff x="19439557" y="6933091"/>
                    <a:chExt cx="4602816" cy="4852696"/>
                  </a:xfrm>
                </xdr:grpSpPr>
                <xdr:graphicFrame macro="">
                  <xdr:nvGraphicFramePr>
                    <xdr:cNvPr id="23" name="Chart 22">
                      <a:extLst>
                        <a:ext uri="{FF2B5EF4-FFF2-40B4-BE49-F238E27FC236}">
                          <a16:creationId xmlns:a16="http://schemas.microsoft.com/office/drawing/2014/main" id="{00000000-0008-0000-0200-000017000000}"/>
                        </a:ext>
                      </a:extLst>
                    </xdr:cNvPr>
                    <xdr:cNvGraphicFramePr>
                      <a:graphicFrameLocks/>
                    </xdr:cNvGraphicFramePr>
                  </xdr:nvGraphicFramePr>
                  <xdr:xfrm>
                    <a:off x="19439557" y="6933091"/>
                    <a:ext cx="4602816" cy="4852696"/>
                  </xdr:xfrm>
                  <a:graphic>
                    <a:graphicData uri="http://schemas.openxmlformats.org/drawingml/2006/chart">
                      <c:chart xmlns:c="http://schemas.openxmlformats.org/drawingml/2006/chart" xmlns:r="http://schemas.openxmlformats.org/officeDocument/2006/relationships" r:id="rId9"/>
                    </a:graphicData>
                  </a:graphic>
                </xdr:graphicFrame>
                <xdr:graphicFrame macro="">
                  <xdr:nvGraphicFramePr>
                    <xdr:cNvPr id="24" name="Chart 23">
                      <a:extLst>
                        <a:ext uri="{FF2B5EF4-FFF2-40B4-BE49-F238E27FC236}">
                          <a16:creationId xmlns:a16="http://schemas.microsoft.com/office/drawing/2014/main" id="{00000000-0008-0000-0200-000018000000}"/>
                        </a:ext>
                      </a:extLst>
                    </xdr:cNvPr>
                    <xdr:cNvGraphicFramePr>
                      <a:graphicFrameLocks/>
                    </xdr:cNvGraphicFramePr>
                  </xdr:nvGraphicFramePr>
                  <xdr:xfrm>
                    <a:off x="19440429" y="8178639"/>
                    <a:ext cx="4543355" cy="765329"/>
                  </xdr:xfrm>
                  <a:graphic>
                    <a:graphicData uri="http://schemas.openxmlformats.org/drawingml/2006/chart">
                      <c:chart xmlns:c="http://schemas.openxmlformats.org/drawingml/2006/chart" xmlns:r="http://schemas.openxmlformats.org/officeDocument/2006/relationships" r:id="rId10"/>
                    </a:graphicData>
                  </a:graphic>
                </xdr:graphicFrame>
              </xdr:grpSp>
              <xdr:grpSp>
                <xdr:nvGrpSpPr>
                  <xdr:cNvPr id="20" name="Group 19">
                    <a:extLst>
                      <a:ext uri="{FF2B5EF4-FFF2-40B4-BE49-F238E27FC236}">
                        <a16:creationId xmlns:a16="http://schemas.microsoft.com/office/drawing/2014/main" id="{00000000-0008-0000-0200-000014000000}"/>
                      </a:ext>
                    </a:extLst>
                  </xdr:cNvPr>
                  <xdr:cNvGrpSpPr/>
                </xdr:nvGrpSpPr>
                <xdr:grpSpPr>
                  <a:xfrm>
                    <a:off x="48721610" y="1782595"/>
                    <a:ext cx="4631993" cy="4446296"/>
                    <a:chOff x="19439557" y="6933091"/>
                    <a:chExt cx="4673157" cy="4852696"/>
                  </a:xfrm>
                </xdr:grpSpPr>
                <xdr:graphicFrame macro="">
                  <xdr:nvGraphicFramePr>
                    <xdr:cNvPr id="21" name="Chart 20">
                      <a:extLst>
                        <a:ext uri="{FF2B5EF4-FFF2-40B4-BE49-F238E27FC236}">
                          <a16:creationId xmlns:a16="http://schemas.microsoft.com/office/drawing/2014/main" id="{00000000-0008-0000-0200-000015000000}"/>
                        </a:ext>
                      </a:extLst>
                    </xdr:cNvPr>
                    <xdr:cNvGraphicFramePr>
                      <a:graphicFrameLocks/>
                    </xdr:cNvGraphicFramePr>
                  </xdr:nvGraphicFramePr>
                  <xdr:xfrm>
                    <a:off x="19439557" y="6933091"/>
                    <a:ext cx="4602816" cy="4852696"/>
                  </xdr:xfrm>
                  <a:graphic>
                    <a:graphicData uri="http://schemas.openxmlformats.org/drawingml/2006/chart">
                      <c:chart xmlns:c="http://schemas.openxmlformats.org/drawingml/2006/chart" xmlns:r="http://schemas.openxmlformats.org/officeDocument/2006/relationships" r:id="rId11"/>
                    </a:graphicData>
                  </a:graphic>
                </xdr:graphicFrame>
                <xdr:graphicFrame macro="">
                  <xdr:nvGraphicFramePr>
                    <xdr:cNvPr id="22" name="Chart 21">
                      <a:extLst>
                        <a:ext uri="{FF2B5EF4-FFF2-40B4-BE49-F238E27FC236}">
                          <a16:creationId xmlns:a16="http://schemas.microsoft.com/office/drawing/2014/main" id="{00000000-0008-0000-0200-000016000000}"/>
                        </a:ext>
                      </a:extLst>
                    </xdr:cNvPr>
                    <xdr:cNvGraphicFramePr>
                      <a:graphicFrameLocks/>
                    </xdr:cNvGraphicFramePr>
                  </xdr:nvGraphicFramePr>
                  <xdr:xfrm>
                    <a:off x="19440428" y="8178639"/>
                    <a:ext cx="4672286" cy="765329"/>
                  </xdr:xfrm>
                  <a:graphic>
                    <a:graphicData uri="http://schemas.openxmlformats.org/drawingml/2006/chart">
                      <c:chart xmlns:c="http://schemas.openxmlformats.org/drawingml/2006/chart" xmlns:r="http://schemas.openxmlformats.org/officeDocument/2006/relationships" r:id="rId12"/>
                    </a:graphicData>
                  </a:graphic>
                </xdr:graphicFrame>
              </xdr:grpSp>
            </xdr:grpSp>
          </xdr:grpSp>
          <xdr:sp macro="" textlink="">
            <xdr:nvSpPr>
              <xdr:cNvPr id="15" name="TextBox 14">
                <a:extLst>
                  <a:ext uri="{FF2B5EF4-FFF2-40B4-BE49-F238E27FC236}">
                    <a16:creationId xmlns:a16="http://schemas.microsoft.com/office/drawing/2014/main" id="{00000000-0008-0000-0200-00000F000000}"/>
                  </a:ext>
                </a:extLst>
              </xdr:cNvPr>
              <xdr:cNvSpPr txBox="1"/>
            </xdr:nvSpPr>
            <xdr:spPr>
              <a:xfrm>
                <a:off x="29997400" y="1930400"/>
                <a:ext cx="4394200" cy="6096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2000" b="1">
                    <a:solidFill>
                      <a:schemeClr val="tx1">
                        <a:lumMod val="65000"/>
                        <a:lumOff val="35000"/>
                      </a:schemeClr>
                    </a:solidFill>
                  </a:rPr>
                  <a:t>HORIZONTAL ANALYSIS</a:t>
                </a:r>
              </a:p>
            </xdr:txBody>
          </xdr:sp>
        </xdr:grpSp>
        <xdr:graphicFrame macro="">
          <xdr:nvGraphicFramePr>
            <xdr:cNvPr id="12" name="Chart 11">
              <a:extLst>
                <a:ext uri="{FF2B5EF4-FFF2-40B4-BE49-F238E27FC236}">
                  <a16:creationId xmlns:a16="http://schemas.microsoft.com/office/drawing/2014/main" id="{00000000-0008-0000-0200-00000C000000}"/>
                </a:ext>
              </a:extLst>
            </xdr:cNvPr>
            <xdr:cNvGraphicFramePr/>
          </xdr:nvGraphicFramePr>
          <xdr:xfrm>
            <a:off x="28101666" y="3185873"/>
            <a:ext cx="5189175" cy="3893474"/>
          </xdr:xfrm>
          <a:graphic>
            <a:graphicData uri="http://schemas.openxmlformats.org/drawingml/2006/chart">
              <c:chart xmlns:c="http://schemas.openxmlformats.org/drawingml/2006/chart" xmlns:r="http://schemas.openxmlformats.org/officeDocument/2006/relationships" r:id="rId13"/>
            </a:graphicData>
          </a:graphic>
        </xdr:graphicFrame>
        <xdr:sp macro="" textlink="">
          <xdr:nvSpPr>
            <xdr:cNvPr id="13" name="TextBox 12">
              <a:extLst>
                <a:ext uri="{FF2B5EF4-FFF2-40B4-BE49-F238E27FC236}">
                  <a16:creationId xmlns:a16="http://schemas.microsoft.com/office/drawing/2014/main" id="{00000000-0008-0000-0200-00000D000000}"/>
                </a:ext>
              </a:extLst>
            </xdr:cNvPr>
            <xdr:cNvSpPr txBox="1"/>
          </xdr:nvSpPr>
          <xdr:spPr>
            <a:xfrm>
              <a:off x="28311298" y="3218162"/>
              <a:ext cx="4394200" cy="6096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2000" b="1">
                  <a:solidFill>
                    <a:schemeClr val="tx1">
                      <a:lumMod val="65000"/>
                      <a:lumOff val="35000"/>
                    </a:schemeClr>
                  </a:solidFill>
                </a:rPr>
                <a:t>VERTICLA ANALYSIS</a:t>
              </a:r>
            </a:p>
          </xdr:txBody>
        </xdr:sp>
      </xdr:grpSp>
      <xdr:graphicFrame macro="">
        <xdr:nvGraphicFramePr>
          <xdr:cNvPr id="9" name="Chart 8">
            <a:extLst>
              <a:ext uri="{FF2B5EF4-FFF2-40B4-BE49-F238E27FC236}">
                <a16:creationId xmlns:a16="http://schemas.microsoft.com/office/drawing/2014/main" id="{00000000-0008-0000-0200-000009000000}"/>
              </a:ext>
            </a:extLst>
          </xdr:cNvPr>
          <xdr:cNvGraphicFramePr>
            <a:graphicFrameLocks/>
          </xdr:cNvGraphicFramePr>
        </xdr:nvGraphicFramePr>
        <xdr:xfrm>
          <a:off x="17534205" y="1548254"/>
          <a:ext cx="9812775" cy="3523100"/>
        </xdr:xfrm>
        <a:graphic>
          <a:graphicData uri="http://schemas.openxmlformats.org/drawingml/2006/chart">
            <c:chart xmlns:c="http://schemas.openxmlformats.org/drawingml/2006/chart" xmlns:r="http://schemas.openxmlformats.org/officeDocument/2006/relationships" r:id="rId14"/>
          </a:graphicData>
        </a:graphic>
      </xdr:graphicFrame>
      <mc:AlternateContent xmlns:mc="http://schemas.openxmlformats.org/markup-compatibility/2006" xmlns:a14="http://schemas.microsoft.com/office/drawing/2010/main">
        <mc:Choice Requires="a14">
          <xdr:graphicFrame macro="">
            <xdr:nvGraphicFramePr>
              <xdr:cNvPr id="10" name="Year 7">
                <a:extLst>
                  <a:ext uri="{FF2B5EF4-FFF2-40B4-BE49-F238E27FC236}">
                    <a16:creationId xmlns:a16="http://schemas.microsoft.com/office/drawing/2014/main" id="{00000000-0008-0000-0200-00000A000000}"/>
                  </a:ext>
                </a:extLst>
              </xdr:cNvPr>
              <xdr:cNvGraphicFramePr/>
            </xdr:nvGraphicFramePr>
            <xdr:xfrm>
              <a:off x="18299190" y="5055281"/>
              <a:ext cx="7245954" cy="924605"/>
            </xdr:xfrm>
            <a:graphic>
              <a:graphicData uri="http://schemas.microsoft.com/office/drawing/2010/slicer">
                <sle:slicer xmlns:sle="http://schemas.microsoft.com/office/drawing/2010/slicer" name="Year 7"/>
              </a:graphicData>
            </a:graphic>
          </xdr:graphicFrame>
        </mc:Choice>
        <mc:Fallback xmlns="">
          <xdr:sp macro="" textlink="">
            <xdr:nvSpPr>
              <xdr:cNvPr id="0" name=""/>
              <xdr:cNvSpPr>
                <a:spLocks noTextEdit="1"/>
              </xdr:cNvSpPr>
            </xdr:nvSpPr>
            <xdr:spPr>
              <a:xfrm>
                <a:off x="32241915" y="4492157"/>
                <a:ext cx="7228229" cy="926207"/>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grpSp>
    <xdr:clientData/>
  </xdr:twoCellAnchor>
  <xdr:twoCellAnchor>
    <xdr:from>
      <xdr:col>22</xdr:col>
      <xdr:colOff>744095</xdr:colOff>
      <xdr:row>40</xdr:row>
      <xdr:rowOff>124918</xdr:rowOff>
    </xdr:from>
    <xdr:to>
      <xdr:col>28</xdr:col>
      <xdr:colOff>489444</xdr:colOff>
      <xdr:row>67</xdr:row>
      <xdr:rowOff>104098</xdr:rowOff>
    </xdr:to>
    <xdr:grpSp>
      <xdr:nvGrpSpPr>
        <xdr:cNvPr id="69" name="Group 68">
          <a:extLst>
            <a:ext uri="{FF2B5EF4-FFF2-40B4-BE49-F238E27FC236}">
              <a16:creationId xmlns:a16="http://schemas.microsoft.com/office/drawing/2014/main" id="{00000000-0008-0000-0200-000045000000}"/>
            </a:ext>
          </a:extLst>
        </xdr:cNvPr>
        <xdr:cNvGrpSpPr/>
      </xdr:nvGrpSpPr>
      <xdr:grpSpPr>
        <a:xfrm>
          <a:off x="36232208" y="10404729"/>
          <a:ext cx="4633651" cy="4508048"/>
          <a:chOff x="36871639" y="10742951"/>
          <a:chExt cx="4742071" cy="4401247"/>
        </a:xfrm>
      </xdr:grpSpPr>
      <xdr:graphicFrame macro="">
        <xdr:nvGraphicFramePr>
          <xdr:cNvPr id="67" name="Chart 66">
            <a:extLst>
              <a:ext uri="{FF2B5EF4-FFF2-40B4-BE49-F238E27FC236}">
                <a16:creationId xmlns:a16="http://schemas.microsoft.com/office/drawing/2014/main" id="{00000000-0008-0000-0200-000043000000}"/>
              </a:ext>
            </a:extLst>
          </xdr:cNvPr>
          <xdr:cNvGraphicFramePr>
            <a:graphicFrameLocks/>
          </xdr:cNvGraphicFramePr>
        </xdr:nvGraphicFramePr>
        <xdr:xfrm>
          <a:off x="36871639" y="10742951"/>
          <a:ext cx="4742071" cy="4401247"/>
        </xdr:xfrm>
        <a:graphic>
          <a:graphicData uri="http://schemas.openxmlformats.org/drawingml/2006/chart">
            <c:chart xmlns:c="http://schemas.openxmlformats.org/drawingml/2006/chart" xmlns:r="http://schemas.openxmlformats.org/officeDocument/2006/relationships" r:id="rId15"/>
          </a:graphicData>
        </a:graphic>
      </xdr:graphicFrame>
      <xdr:graphicFrame macro="">
        <xdr:nvGraphicFramePr>
          <xdr:cNvPr id="68" name="Chart 67">
            <a:extLst>
              <a:ext uri="{FF2B5EF4-FFF2-40B4-BE49-F238E27FC236}">
                <a16:creationId xmlns:a16="http://schemas.microsoft.com/office/drawing/2014/main" id="{00000000-0008-0000-0200-000044000000}"/>
              </a:ext>
            </a:extLst>
          </xdr:cNvPr>
          <xdr:cNvGraphicFramePr>
            <a:graphicFrameLocks/>
          </xdr:cNvGraphicFramePr>
        </xdr:nvGraphicFramePr>
        <xdr:xfrm>
          <a:off x="36886317" y="11797795"/>
          <a:ext cx="4384819" cy="745666"/>
        </xdr:xfrm>
        <a:graphic>
          <a:graphicData uri="http://schemas.openxmlformats.org/drawingml/2006/chart">
            <c:chart xmlns:c="http://schemas.openxmlformats.org/drawingml/2006/chart" xmlns:r="http://schemas.openxmlformats.org/officeDocument/2006/relationships" r:id="rId16"/>
          </a:graphicData>
        </a:graphic>
      </xdr:graphicFrame>
    </xdr:grpSp>
    <xdr:clientData/>
  </xdr:twoCellAnchor>
  <xdr:twoCellAnchor>
    <xdr:from>
      <xdr:col>28</xdr:col>
      <xdr:colOff>279400</xdr:colOff>
      <xdr:row>43</xdr:row>
      <xdr:rowOff>25400</xdr:rowOff>
    </xdr:from>
    <xdr:to>
      <xdr:col>34</xdr:col>
      <xdr:colOff>68909</xdr:colOff>
      <xdr:row>67</xdr:row>
      <xdr:rowOff>96384</xdr:rowOff>
    </xdr:to>
    <xdr:graphicFrame macro="">
      <xdr:nvGraphicFramePr>
        <xdr:cNvPr id="70" name="Chart 69">
          <a:extLst>
            <a:ext uri="{FF2B5EF4-FFF2-40B4-BE49-F238E27FC236}">
              <a16:creationId xmlns:a16="http://schemas.microsoft.com/office/drawing/2014/main" id="{00000000-0008-0000-0200-000046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7"/>
        </a:graphicData>
      </a:graphic>
    </xdr:graphicFrame>
    <xdr:clientData/>
  </xdr:twoCellAnchor>
  <xdr:twoCellAnchor>
    <xdr:from>
      <xdr:col>28</xdr:col>
      <xdr:colOff>294078</xdr:colOff>
      <xdr:row>46</xdr:row>
      <xdr:rowOff>165101</xdr:rowOff>
    </xdr:from>
    <xdr:to>
      <xdr:col>34</xdr:col>
      <xdr:colOff>38100</xdr:colOff>
      <xdr:row>51</xdr:row>
      <xdr:rowOff>127001</xdr:rowOff>
    </xdr:to>
    <xdr:graphicFrame macro="">
      <xdr:nvGraphicFramePr>
        <xdr:cNvPr id="71" name="Chart 70">
          <a:extLst>
            <a:ext uri="{FF2B5EF4-FFF2-40B4-BE49-F238E27FC236}">
              <a16:creationId xmlns:a16="http://schemas.microsoft.com/office/drawing/2014/main" id="{00000000-0008-0000-0200-000047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8"/>
        </a:graphicData>
      </a:graphic>
    </xdr:graphicFrame>
    <xdr:clientData/>
  </xdr:twoCellAnchor>
</xdr:wsDr>
</file>

<file path=xl/drawings/drawing20.xml><?xml version="1.0" encoding="utf-8"?>
<c:userShapes xmlns:c="http://schemas.openxmlformats.org/drawingml/2006/chart">
  <cdr:relSizeAnchor xmlns:cdr="http://schemas.openxmlformats.org/drawingml/2006/chartDrawing">
    <cdr:from>
      <cdr:x>0</cdr:x>
      <cdr:y>0.42424</cdr:y>
    </cdr:from>
    <cdr:to>
      <cdr:x>0.38326</cdr:x>
      <cdr:y>0.53923</cdr:y>
    </cdr:to>
    <cdr:sp macro="" textlink="">
      <cdr:nvSpPr>
        <cdr:cNvPr id="2" name="TextBox 4">
          <a:extLst xmlns:a="http://schemas.openxmlformats.org/drawingml/2006/main">
            <a:ext uri="{FF2B5EF4-FFF2-40B4-BE49-F238E27FC236}">
              <a16:creationId xmlns:a16="http://schemas.microsoft.com/office/drawing/2014/main" id="{7E9D0545-2390-B5FD-23A9-12E0B3067368}"/>
            </a:ext>
          </a:extLst>
        </cdr:cNvPr>
        <cdr:cNvSpPr txBox="1"/>
      </cdr:nvSpPr>
      <cdr:spPr>
        <a:xfrm xmlns:a="http://schemas.openxmlformats.org/drawingml/2006/main">
          <a:off x="0" y="2383219"/>
          <a:ext cx="2218484" cy="645972"/>
        </a:xfrm>
        <a:prstGeom xmlns:a="http://schemas.openxmlformats.org/drawingml/2006/main" prst="rect">
          <a:avLst/>
        </a:prstGeom>
        <a:solidFill xmlns:a="http://schemas.openxmlformats.org/drawingml/2006/main">
          <a:schemeClr val="lt1"/>
        </a:solidFill>
        <a:ln xmlns:a="http://schemas.openxmlformats.org/drawingml/2006/main" w="9525" cmpd="sng">
          <a:noFill/>
        </a:ln>
      </cdr:spPr>
      <cdr:style>
        <a:lnRef xmlns:a="http://schemas.openxmlformats.org/drawingml/2006/main" idx="0">
          <a:scrgbClr r="0" g="0" b="0"/>
        </a:lnRef>
        <a:fillRef xmlns:a="http://schemas.openxmlformats.org/drawingml/2006/main" idx="0">
          <a:scrgbClr r="0" g="0" b="0"/>
        </a:fillRef>
        <a:effectRef xmlns:a="http://schemas.openxmlformats.org/drawingml/2006/main" idx="0">
          <a:scrgbClr r="0" g="0" b="0"/>
        </a:effectRef>
        <a:fontRef xmlns:a="http://schemas.openxmlformats.org/drawingml/2006/main" idx="minor">
          <a:schemeClr val="dk1"/>
        </a:fontRef>
      </cdr:style>
      <cdr:txBody>
        <a:bodyPr xmlns:a="http://schemas.openxmlformats.org/drawingml/2006/main" wrap="square" rtlCol="0" anchor="t"/>
        <a:lstStyle xmlns:a="http://schemas.openxmlformats.org/drawingml/2006/main">
          <a:lvl1pPr marL="0" indent="0">
            <a:defRPr sz="1100">
              <a:solidFill>
                <a:schemeClr val="dk1"/>
              </a:solidFill>
              <a:latin typeface="+mn-lt"/>
              <a:ea typeface="+mn-ea"/>
              <a:cs typeface="+mn-cs"/>
            </a:defRPr>
          </a:lvl1pPr>
          <a:lvl2pPr marL="457200" indent="0">
            <a:defRPr sz="1100">
              <a:solidFill>
                <a:schemeClr val="dk1"/>
              </a:solidFill>
              <a:latin typeface="+mn-lt"/>
              <a:ea typeface="+mn-ea"/>
              <a:cs typeface="+mn-cs"/>
            </a:defRPr>
          </a:lvl2pPr>
          <a:lvl3pPr marL="914400" indent="0">
            <a:defRPr sz="1100">
              <a:solidFill>
                <a:schemeClr val="dk1"/>
              </a:solidFill>
              <a:latin typeface="+mn-lt"/>
              <a:ea typeface="+mn-ea"/>
              <a:cs typeface="+mn-cs"/>
            </a:defRPr>
          </a:lvl3pPr>
          <a:lvl4pPr marL="1371600" indent="0">
            <a:defRPr sz="1100">
              <a:solidFill>
                <a:schemeClr val="dk1"/>
              </a:solidFill>
              <a:latin typeface="+mn-lt"/>
              <a:ea typeface="+mn-ea"/>
              <a:cs typeface="+mn-cs"/>
            </a:defRPr>
          </a:lvl4pPr>
          <a:lvl5pPr marL="1828800" indent="0">
            <a:defRPr sz="1100">
              <a:solidFill>
                <a:schemeClr val="dk1"/>
              </a:solidFill>
              <a:latin typeface="+mn-lt"/>
              <a:ea typeface="+mn-ea"/>
              <a:cs typeface="+mn-cs"/>
            </a:defRPr>
          </a:lvl5pPr>
          <a:lvl6pPr marL="2286000" indent="0">
            <a:defRPr sz="1100">
              <a:solidFill>
                <a:schemeClr val="dk1"/>
              </a:solidFill>
              <a:latin typeface="+mn-lt"/>
              <a:ea typeface="+mn-ea"/>
              <a:cs typeface="+mn-cs"/>
            </a:defRPr>
          </a:lvl6pPr>
          <a:lvl7pPr marL="2743200" indent="0">
            <a:defRPr sz="1100">
              <a:solidFill>
                <a:schemeClr val="dk1"/>
              </a:solidFill>
              <a:latin typeface="+mn-lt"/>
              <a:ea typeface="+mn-ea"/>
              <a:cs typeface="+mn-cs"/>
            </a:defRPr>
          </a:lvl7pPr>
          <a:lvl8pPr marL="3200400" indent="0">
            <a:defRPr sz="1100">
              <a:solidFill>
                <a:schemeClr val="dk1"/>
              </a:solidFill>
              <a:latin typeface="+mn-lt"/>
              <a:ea typeface="+mn-ea"/>
              <a:cs typeface="+mn-cs"/>
            </a:defRPr>
          </a:lvl8pPr>
          <a:lvl9pPr marL="3657600" indent="0">
            <a:defRPr sz="1100">
              <a:solidFill>
                <a:schemeClr val="dk1"/>
              </a:solidFill>
              <a:latin typeface="+mn-lt"/>
              <a:ea typeface="+mn-ea"/>
              <a:cs typeface="+mn-cs"/>
            </a:defRPr>
          </a:lvl9pPr>
        </a:lstStyle>
        <a:p xmlns:a="http://schemas.openxmlformats.org/drawingml/2006/main">
          <a:pPr algn="ctr"/>
          <a:r>
            <a:rPr lang="en-US" sz="1800" b="1">
              <a:solidFill>
                <a:schemeClr val="accent1">
                  <a:lumMod val="75000"/>
                </a:schemeClr>
              </a:solidFill>
              <a:latin typeface="Arial" panose="020B0604020202020204" pitchFamily="34" charset="0"/>
              <a:cs typeface="Arial" panose="020B0604020202020204" pitchFamily="34" charset="0"/>
            </a:rPr>
            <a:t>16,1</a:t>
          </a:r>
          <a:r>
            <a:rPr lang="en-US" sz="1800" b="1" baseline="0">
              <a:solidFill>
                <a:schemeClr val="accent1">
                  <a:lumMod val="75000"/>
                </a:schemeClr>
              </a:solidFill>
              <a:latin typeface="Arial" panose="020B0604020202020204" pitchFamily="34" charset="0"/>
              <a:cs typeface="Arial" panose="020B0604020202020204" pitchFamily="34" charset="0"/>
            </a:rPr>
            <a:t> T</a:t>
          </a:r>
        </a:p>
        <a:p xmlns:a="http://schemas.openxmlformats.org/drawingml/2006/main">
          <a:pPr algn="ctr"/>
          <a:r>
            <a:rPr lang="en-US" sz="1000" b="0" i="1" baseline="0">
              <a:solidFill>
                <a:schemeClr val="bg2">
                  <a:lumMod val="75000"/>
                </a:schemeClr>
              </a:solidFill>
              <a:latin typeface="Symbol" pitchFamily="2" charset="2"/>
              <a:cs typeface="Arial" panose="020B0604020202020204" pitchFamily="34" charset="0"/>
            </a:rPr>
            <a:t>D</a:t>
          </a:r>
          <a:r>
            <a:rPr lang="en-US" sz="800" b="0" i="1" baseline="0">
              <a:solidFill>
                <a:schemeClr val="bg2">
                  <a:lumMod val="75000"/>
                </a:schemeClr>
              </a:solidFill>
              <a:latin typeface="Arial" panose="020B0604020202020204" pitchFamily="34" charset="0"/>
              <a:cs typeface="Arial" panose="020B0604020202020204" pitchFamily="34" charset="0"/>
            </a:rPr>
            <a:t> from prior year</a:t>
          </a:r>
          <a:endParaRPr lang="en-US" sz="800" b="0" i="1">
            <a:solidFill>
              <a:schemeClr val="bg2">
                <a:lumMod val="75000"/>
              </a:schemeClr>
            </a:solidFill>
            <a:latin typeface="Arial" panose="020B0604020202020204" pitchFamily="34" charset="0"/>
            <a:cs typeface="Arial" panose="020B0604020202020204" pitchFamily="34" charset="0"/>
          </a:endParaRPr>
        </a:p>
      </cdr:txBody>
    </cdr:sp>
  </cdr:relSizeAnchor>
  <cdr:relSizeAnchor xmlns:cdr="http://schemas.openxmlformats.org/drawingml/2006/chartDrawing">
    <cdr:from>
      <cdr:x>0.42707</cdr:x>
      <cdr:y>0.41915</cdr:y>
    </cdr:from>
    <cdr:to>
      <cdr:x>0.7058</cdr:x>
      <cdr:y>0.53414</cdr:y>
    </cdr:to>
    <cdr:sp macro="" textlink="">
      <cdr:nvSpPr>
        <cdr:cNvPr id="3" name="TextBox 4">
          <a:extLst xmlns:a="http://schemas.openxmlformats.org/drawingml/2006/main">
            <a:ext uri="{FF2B5EF4-FFF2-40B4-BE49-F238E27FC236}">
              <a16:creationId xmlns:a16="http://schemas.microsoft.com/office/drawing/2014/main" id="{7E9D0545-2390-B5FD-23A9-12E0B3067368}"/>
            </a:ext>
          </a:extLst>
        </cdr:cNvPr>
        <cdr:cNvSpPr txBox="1"/>
      </cdr:nvSpPr>
      <cdr:spPr>
        <a:xfrm xmlns:a="http://schemas.openxmlformats.org/drawingml/2006/main">
          <a:off x="2929465" y="2356644"/>
          <a:ext cx="1911953" cy="646529"/>
        </a:xfrm>
        <a:prstGeom xmlns:a="http://schemas.openxmlformats.org/drawingml/2006/main" prst="rect">
          <a:avLst/>
        </a:prstGeom>
        <a:solidFill xmlns:a="http://schemas.openxmlformats.org/drawingml/2006/main">
          <a:schemeClr val="lt1"/>
        </a:solidFill>
        <a:ln xmlns:a="http://schemas.openxmlformats.org/drawingml/2006/main" w="9525" cmpd="sng">
          <a:noFill/>
        </a:ln>
      </cdr:spPr>
      <cdr:style>
        <a:lnRef xmlns:a="http://schemas.openxmlformats.org/drawingml/2006/main" idx="0">
          <a:scrgbClr r="0" g="0" b="0"/>
        </a:lnRef>
        <a:fillRef xmlns:a="http://schemas.openxmlformats.org/drawingml/2006/main" idx="0">
          <a:scrgbClr r="0" g="0" b="0"/>
        </a:fillRef>
        <a:effectRef xmlns:a="http://schemas.openxmlformats.org/drawingml/2006/main" idx="0">
          <a:scrgbClr r="0" g="0" b="0"/>
        </a:effectRef>
        <a:fontRef xmlns:a="http://schemas.openxmlformats.org/drawingml/2006/main" idx="minor">
          <a:schemeClr val="dk1"/>
        </a:fontRef>
      </cdr:style>
      <cdr:txBody>
        <a:bodyPr xmlns:a="http://schemas.openxmlformats.org/drawingml/2006/main" wrap="square" rtlCol="0" anchor="t"/>
        <a:lstStyle xmlns:a="http://schemas.openxmlformats.org/drawingml/2006/main">
          <a:lvl1pPr marL="0" indent="0">
            <a:defRPr sz="1100">
              <a:solidFill>
                <a:schemeClr val="dk1"/>
              </a:solidFill>
              <a:latin typeface="+mn-lt"/>
              <a:ea typeface="+mn-ea"/>
              <a:cs typeface="+mn-cs"/>
            </a:defRPr>
          </a:lvl1pPr>
          <a:lvl2pPr marL="457200" indent="0">
            <a:defRPr sz="1100">
              <a:solidFill>
                <a:schemeClr val="dk1"/>
              </a:solidFill>
              <a:latin typeface="+mn-lt"/>
              <a:ea typeface="+mn-ea"/>
              <a:cs typeface="+mn-cs"/>
            </a:defRPr>
          </a:lvl2pPr>
          <a:lvl3pPr marL="914400" indent="0">
            <a:defRPr sz="1100">
              <a:solidFill>
                <a:schemeClr val="dk1"/>
              </a:solidFill>
              <a:latin typeface="+mn-lt"/>
              <a:ea typeface="+mn-ea"/>
              <a:cs typeface="+mn-cs"/>
            </a:defRPr>
          </a:lvl3pPr>
          <a:lvl4pPr marL="1371600" indent="0">
            <a:defRPr sz="1100">
              <a:solidFill>
                <a:schemeClr val="dk1"/>
              </a:solidFill>
              <a:latin typeface="+mn-lt"/>
              <a:ea typeface="+mn-ea"/>
              <a:cs typeface="+mn-cs"/>
            </a:defRPr>
          </a:lvl4pPr>
          <a:lvl5pPr marL="1828800" indent="0">
            <a:defRPr sz="1100">
              <a:solidFill>
                <a:schemeClr val="dk1"/>
              </a:solidFill>
              <a:latin typeface="+mn-lt"/>
              <a:ea typeface="+mn-ea"/>
              <a:cs typeface="+mn-cs"/>
            </a:defRPr>
          </a:lvl5pPr>
          <a:lvl6pPr marL="2286000" indent="0">
            <a:defRPr sz="1100">
              <a:solidFill>
                <a:schemeClr val="dk1"/>
              </a:solidFill>
              <a:latin typeface="+mn-lt"/>
              <a:ea typeface="+mn-ea"/>
              <a:cs typeface="+mn-cs"/>
            </a:defRPr>
          </a:lvl6pPr>
          <a:lvl7pPr marL="2743200" indent="0">
            <a:defRPr sz="1100">
              <a:solidFill>
                <a:schemeClr val="dk1"/>
              </a:solidFill>
              <a:latin typeface="+mn-lt"/>
              <a:ea typeface="+mn-ea"/>
              <a:cs typeface="+mn-cs"/>
            </a:defRPr>
          </a:lvl7pPr>
          <a:lvl8pPr marL="3200400" indent="0">
            <a:defRPr sz="1100">
              <a:solidFill>
                <a:schemeClr val="dk1"/>
              </a:solidFill>
              <a:latin typeface="+mn-lt"/>
              <a:ea typeface="+mn-ea"/>
              <a:cs typeface="+mn-cs"/>
            </a:defRPr>
          </a:lvl8pPr>
          <a:lvl9pPr marL="3657600" indent="0">
            <a:defRPr sz="1100">
              <a:solidFill>
                <a:schemeClr val="dk1"/>
              </a:solidFill>
              <a:latin typeface="+mn-lt"/>
              <a:ea typeface="+mn-ea"/>
              <a:cs typeface="+mn-cs"/>
            </a:defRPr>
          </a:lvl9pPr>
        </a:lstStyle>
        <a:p xmlns:a="http://schemas.openxmlformats.org/drawingml/2006/main">
          <a:pPr algn="ctr"/>
          <a:r>
            <a:rPr lang="en-US" sz="1800" b="1">
              <a:solidFill>
                <a:schemeClr val="accent1">
                  <a:lumMod val="75000"/>
                </a:schemeClr>
              </a:solidFill>
              <a:latin typeface="Arial" panose="020B0604020202020204" pitchFamily="34" charset="0"/>
              <a:cs typeface="Arial" panose="020B0604020202020204" pitchFamily="34" charset="0"/>
            </a:rPr>
            <a:t>15%</a:t>
          </a:r>
          <a:endParaRPr lang="en-US" sz="1800" b="1" baseline="0">
            <a:solidFill>
              <a:schemeClr val="accent1">
                <a:lumMod val="75000"/>
              </a:schemeClr>
            </a:solidFill>
            <a:latin typeface="Arial" panose="020B0604020202020204" pitchFamily="34" charset="0"/>
            <a:cs typeface="Arial" panose="020B0604020202020204" pitchFamily="34" charset="0"/>
          </a:endParaRPr>
        </a:p>
        <a:p xmlns:a="http://schemas.openxmlformats.org/drawingml/2006/main">
          <a:pPr algn="ctr"/>
          <a:r>
            <a:rPr lang="en-US" sz="1000" b="0" i="1" baseline="0">
              <a:solidFill>
                <a:schemeClr val="bg2">
                  <a:lumMod val="75000"/>
                </a:schemeClr>
              </a:solidFill>
              <a:latin typeface="Symbol" pitchFamily="2" charset="2"/>
              <a:cs typeface="Arial" panose="020B0604020202020204" pitchFamily="34" charset="0"/>
            </a:rPr>
            <a:t>%D</a:t>
          </a:r>
          <a:r>
            <a:rPr lang="en-US" sz="800" b="0" i="1" baseline="0">
              <a:solidFill>
                <a:schemeClr val="bg2">
                  <a:lumMod val="75000"/>
                </a:schemeClr>
              </a:solidFill>
              <a:latin typeface="Arial" panose="020B0604020202020204" pitchFamily="34" charset="0"/>
              <a:cs typeface="Arial" panose="020B0604020202020204" pitchFamily="34" charset="0"/>
            </a:rPr>
            <a:t> from prior year</a:t>
          </a:r>
          <a:endParaRPr lang="en-US" sz="800" b="0" i="1">
            <a:solidFill>
              <a:schemeClr val="bg2">
                <a:lumMod val="75000"/>
              </a:schemeClr>
            </a:solidFill>
            <a:latin typeface="Arial" panose="020B0604020202020204" pitchFamily="34" charset="0"/>
            <a:cs typeface="Arial" panose="020B0604020202020204" pitchFamily="34" charset="0"/>
          </a:endParaRPr>
        </a:p>
      </cdr:txBody>
    </cdr:sp>
  </cdr:relSizeAnchor>
  <cdr:relSizeAnchor xmlns:cdr="http://schemas.openxmlformats.org/drawingml/2006/chartDrawing">
    <cdr:from>
      <cdr:x>0.0125</cdr:x>
      <cdr:y>0.18994</cdr:y>
    </cdr:from>
    <cdr:to>
      <cdr:x>0.75286</cdr:x>
      <cdr:y>0.30211</cdr:y>
    </cdr:to>
    <cdr:sp macro="" textlink="">
      <cdr:nvSpPr>
        <cdr:cNvPr id="5" name="TextBox 5">
          <a:extLst xmlns:a="http://schemas.openxmlformats.org/drawingml/2006/main">
            <a:ext uri="{FF2B5EF4-FFF2-40B4-BE49-F238E27FC236}">
              <a16:creationId xmlns:a16="http://schemas.microsoft.com/office/drawing/2014/main" id="{3AB09488-37E1-B114-BCA6-19DE19049335}"/>
            </a:ext>
          </a:extLst>
        </cdr:cNvPr>
        <cdr:cNvSpPr txBox="1"/>
      </cdr:nvSpPr>
      <cdr:spPr>
        <a:xfrm xmlns:a="http://schemas.openxmlformats.org/drawingml/2006/main">
          <a:off x="85718" y="1067951"/>
          <a:ext cx="5078512" cy="630672"/>
        </a:xfrm>
        <a:prstGeom xmlns:a="http://schemas.openxmlformats.org/drawingml/2006/main" prst="rect">
          <a:avLst/>
        </a:prstGeom>
        <a:solidFill xmlns:a="http://schemas.openxmlformats.org/drawingml/2006/main">
          <a:schemeClr val="lt1"/>
        </a:solidFill>
        <a:ln xmlns:a="http://schemas.openxmlformats.org/drawingml/2006/main" w="9525" cmpd="sng">
          <a:noFill/>
        </a:ln>
      </cdr:spPr>
      <cdr:style>
        <a:lnRef xmlns:a="http://schemas.openxmlformats.org/drawingml/2006/main" idx="0">
          <a:scrgbClr r="0" g="0" b="0"/>
        </a:lnRef>
        <a:fillRef xmlns:a="http://schemas.openxmlformats.org/drawingml/2006/main" idx="0">
          <a:scrgbClr r="0" g="0" b="0"/>
        </a:fillRef>
        <a:effectRef xmlns:a="http://schemas.openxmlformats.org/drawingml/2006/main" idx="0">
          <a:scrgbClr r="0" g="0" b="0"/>
        </a:effectRef>
        <a:fontRef xmlns:a="http://schemas.openxmlformats.org/drawingml/2006/main" idx="minor">
          <a:schemeClr val="dk1"/>
        </a:fontRef>
      </cdr:style>
      <cdr:txBody>
        <a:bodyPr xmlns:a="http://schemas.openxmlformats.org/drawingml/2006/main" wrap="square" rtlCol="0" anchor="t"/>
        <a:lstStyle xmlns:a="http://schemas.openxmlformats.org/drawingml/2006/main">
          <a:lvl1pPr marL="0" indent="0">
            <a:defRPr sz="1100">
              <a:solidFill>
                <a:schemeClr val="dk1"/>
              </a:solidFill>
              <a:latin typeface="+mn-lt"/>
              <a:ea typeface="+mn-ea"/>
              <a:cs typeface="+mn-cs"/>
            </a:defRPr>
          </a:lvl1pPr>
          <a:lvl2pPr marL="457200" indent="0">
            <a:defRPr sz="1100">
              <a:solidFill>
                <a:schemeClr val="dk1"/>
              </a:solidFill>
              <a:latin typeface="+mn-lt"/>
              <a:ea typeface="+mn-ea"/>
              <a:cs typeface="+mn-cs"/>
            </a:defRPr>
          </a:lvl2pPr>
          <a:lvl3pPr marL="914400" indent="0">
            <a:defRPr sz="1100">
              <a:solidFill>
                <a:schemeClr val="dk1"/>
              </a:solidFill>
              <a:latin typeface="+mn-lt"/>
              <a:ea typeface="+mn-ea"/>
              <a:cs typeface="+mn-cs"/>
            </a:defRPr>
          </a:lvl3pPr>
          <a:lvl4pPr marL="1371600" indent="0">
            <a:defRPr sz="1100">
              <a:solidFill>
                <a:schemeClr val="dk1"/>
              </a:solidFill>
              <a:latin typeface="+mn-lt"/>
              <a:ea typeface="+mn-ea"/>
              <a:cs typeface="+mn-cs"/>
            </a:defRPr>
          </a:lvl4pPr>
          <a:lvl5pPr marL="1828800" indent="0">
            <a:defRPr sz="1100">
              <a:solidFill>
                <a:schemeClr val="dk1"/>
              </a:solidFill>
              <a:latin typeface="+mn-lt"/>
              <a:ea typeface="+mn-ea"/>
              <a:cs typeface="+mn-cs"/>
            </a:defRPr>
          </a:lvl5pPr>
          <a:lvl6pPr marL="2286000" indent="0">
            <a:defRPr sz="1100">
              <a:solidFill>
                <a:schemeClr val="dk1"/>
              </a:solidFill>
              <a:latin typeface="+mn-lt"/>
              <a:ea typeface="+mn-ea"/>
              <a:cs typeface="+mn-cs"/>
            </a:defRPr>
          </a:lvl6pPr>
          <a:lvl7pPr marL="2743200" indent="0">
            <a:defRPr sz="1100">
              <a:solidFill>
                <a:schemeClr val="dk1"/>
              </a:solidFill>
              <a:latin typeface="+mn-lt"/>
              <a:ea typeface="+mn-ea"/>
              <a:cs typeface="+mn-cs"/>
            </a:defRPr>
          </a:lvl7pPr>
          <a:lvl8pPr marL="3200400" indent="0">
            <a:defRPr sz="1100">
              <a:solidFill>
                <a:schemeClr val="dk1"/>
              </a:solidFill>
              <a:latin typeface="+mn-lt"/>
              <a:ea typeface="+mn-ea"/>
              <a:cs typeface="+mn-cs"/>
            </a:defRPr>
          </a:lvl8pPr>
          <a:lvl9pPr marL="3657600" indent="0">
            <a:defRPr sz="1100">
              <a:solidFill>
                <a:schemeClr val="dk1"/>
              </a:solidFill>
              <a:latin typeface="+mn-lt"/>
              <a:ea typeface="+mn-ea"/>
              <a:cs typeface="+mn-cs"/>
            </a:defRPr>
          </a:lvl9pPr>
        </a:lstStyle>
        <a:p xmlns:a="http://schemas.openxmlformats.org/drawingml/2006/main">
          <a:r>
            <a:rPr lang="en-US" sz="1200" b="1">
              <a:solidFill>
                <a:schemeClr val="tx1">
                  <a:lumMod val="65000"/>
                  <a:lumOff val="35000"/>
                </a:schemeClr>
              </a:solidFill>
              <a:latin typeface="Arial" panose="020B0604020202020204" pitchFamily="34" charset="0"/>
              <a:cs typeface="Arial" panose="020B0604020202020204" pitchFamily="34" charset="0"/>
            </a:rPr>
            <a:t>Cost</a:t>
          </a:r>
          <a:r>
            <a:rPr lang="en-US" sz="1200" b="1" baseline="0">
              <a:solidFill>
                <a:schemeClr val="tx1">
                  <a:lumMod val="65000"/>
                  <a:lumOff val="35000"/>
                </a:schemeClr>
              </a:solidFill>
              <a:latin typeface="Arial" panose="020B0604020202020204" pitchFamily="34" charset="0"/>
              <a:cs typeface="Arial" panose="020B0604020202020204" pitchFamily="34" charset="0"/>
            </a:rPr>
            <a:t> of Sales</a:t>
          </a:r>
          <a:endParaRPr lang="en-US" sz="1200" b="1">
            <a:solidFill>
              <a:schemeClr val="tx1">
                <a:lumMod val="65000"/>
                <a:lumOff val="35000"/>
              </a:schemeClr>
            </a:solidFill>
            <a:latin typeface="Arial" panose="020B0604020202020204" pitchFamily="34" charset="0"/>
            <a:cs typeface="Arial" panose="020B0604020202020204" pitchFamily="34" charset="0"/>
          </a:endParaRPr>
        </a:p>
        <a:p xmlns:a="http://schemas.openxmlformats.org/drawingml/2006/main">
          <a:r>
            <a:rPr lang="en-US" sz="800">
              <a:solidFill>
                <a:schemeClr val="bg2">
                  <a:lumMod val="75000"/>
                </a:schemeClr>
              </a:solidFill>
              <a:latin typeface="Arial" panose="020B0604020202020204" pitchFamily="34" charset="0"/>
              <a:cs typeface="Arial" panose="020B0604020202020204" pitchFamily="34" charset="0"/>
            </a:rPr>
            <a:t>vs YTD PY</a:t>
          </a:r>
        </a:p>
      </cdr:txBody>
    </cdr:sp>
  </cdr:relSizeAnchor>
</c:userShapes>
</file>

<file path=xl/drawings/drawing21.xml><?xml version="1.0" encoding="utf-8"?>
<c:userShapes xmlns:c="http://schemas.openxmlformats.org/drawingml/2006/chart">
  <cdr:relSizeAnchor xmlns:cdr="http://schemas.openxmlformats.org/drawingml/2006/chartDrawing">
    <cdr:from>
      <cdr:x>0.77718</cdr:x>
      <cdr:y>0.19261</cdr:y>
    </cdr:from>
    <cdr:to>
      <cdr:x>0.77718</cdr:x>
      <cdr:y>0.80125</cdr:y>
    </cdr:to>
    <cdr:cxnSp macro="">
      <cdr:nvCxnSpPr>
        <cdr:cNvPr id="14" name="Straight Connector 13">
          <a:extLst xmlns:a="http://schemas.openxmlformats.org/drawingml/2006/main">
            <a:ext uri="{FF2B5EF4-FFF2-40B4-BE49-F238E27FC236}">
              <a16:creationId xmlns:a16="http://schemas.microsoft.com/office/drawing/2014/main" id="{86187232-A382-6181-5CC9-4B31D63B16BB}"/>
            </a:ext>
          </a:extLst>
        </cdr:cNvPr>
        <cdr:cNvCxnSpPr/>
      </cdr:nvCxnSpPr>
      <cdr:spPr>
        <a:xfrm xmlns:a="http://schemas.openxmlformats.org/drawingml/2006/main">
          <a:off x="3608528" y="130463"/>
          <a:ext cx="0" cy="412255"/>
        </a:xfrm>
        <a:prstGeom xmlns:a="http://schemas.openxmlformats.org/drawingml/2006/main" prst="line">
          <a:avLst/>
        </a:prstGeom>
        <a:ln xmlns:a="http://schemas.openxmlformats.org/drawingml/2006/main" w="25400"/>
      </cdr:spPr>
      <cdr:style>
        <a:lnRef xmlns:a="http://schemas.openxmlformats.org/drawingml/2006/main" idx="1">
          <a:schemeClr val="dk1"/>
        </a:lnRef>
        <a:fillRef xmlns:a="http://schemas.openxmlformats.org/drawingml/2006/main" idx="0">
          <a:schemeClr val="dk1"/>
        </a:fillRef>
        <a:effectRef xmlns:a="http://schemas.openxmlformats.org/drawingml/2006/main" idx="0">
          <a:schemeClr val="dk1"/>
        </a:effectRef>
        <a:fontRef xmlns:a="http://schemas.openxmlformats.org/drawingml/2006/main" idx="minor">
          <a:schemeClr val="tx1"/>
        </a:fontRef>
      </cdr:style>
    </cdr:cxnSp>
  </cdr:relSizeAnchor>
</c:userShapes>
</file>

<file path=xl/drawings/drawing22.xml><?xml version="1.0" encoding="utf-8"?>
<c:userShapes xmlns:c="http://schemas.openxmlformats.org/drawingml/2006/chart">
  <cdr:relSizeAnchor xmlns:cdr="http://schemas.openxmlformats.org/drawingml/2006/chartDrawing">
    <cdr:from>
      <cdr:x>0.58526</cdr:x>
      <cdr:y>0.34635</cdr:y>
    </cdr:from>
    <cdr:to>
      <cdr:x>0.98773</cdr:x>
      <cdr:y>0.43095</cdr:y>
    </cdr:to>
    <cdr:sp macro="" textlink="">
      <cdr:nvSpPr>
        <cdr:cNvPr id="2" name="TextBox 4">
          <a:extLst xmlns:a="http://schemas.openxmlformats.org/drawingml/2006/main">
            <a:ext uri="{FF2B5EF4-FFF2-40B4-BE49-F238E27FC236}">
              <a16:creationId xmlns:a16="http://schemas.microsoft.com/office/drawing/2014/main" id="{7E9D0545-2390-B5FD-23A9-12E0B3067368}"/>
            </a:ext>
          </a:extLst>
        </cdr:cNvPr>
        <cdr:cNvSpPr txBox="1"/>
      </cdr:nvSpPr>
      <cdr:spPr>
        <a:xfrm xmlns:a="http://schemas.openxmlformats.org/drawingml/2006/main">
          <a:off x="2676935" y="1968489"/>
          <a:ext cx="1840867" cy="480829"/>
        </a:xfrm>
        <a:prstGeom xmlns:a="http://schemas.openxmlformats.org/drawingml/2006/main" prst="rect">
          <a:avLst/>
        </a:prstGeom>
        <a:solidFill xmlns:a="http://schemas.openxmlformats.org/drawingml/2006/main">
          <a:schemeClr val="lt1"/>
        </a:solidFill>
        <a:ln xmlns:a="http://schemas.openxmlformats.org/drawingml/2006/main" w="9525" cmpd="sng">
          <a:noFill/>
        </a:ln>
      </cdr:spPr>
      <cdr:style>
        <a:lnRef xmlns:a="http://schemas.openxmlformats.org/drawingml/2006/main" idx="0">
          <a:scrgbClr r="0" g="0" b="0"/>
        </a:lnRef>
        <a:fillRef xmlns:a="http://schemas.openxmlformats.org/drawingml/2006/main" idx="0">
          <a:scrgbClr r="0" g="0" b="0"/>
        </a:fillRef>
        <a:effectRef xmlns:a="http://schemas.openxmlformats.org/drawingml/2006/main" idx="0">
          <a:scrgbClr r="0" g="0" b="0"/>
        </a:effectRef>
        <a:fontRef xmlns:a="http://schemas.openxmlformats.org/drawingml/2006/main" idx="minor">
          <a:schemeClr val="dk1"/>
        </a:fontRef>
      </cdr:style>
      <cdr:txBody>
        <a:bodyPr xmlns:a="http://schemas.openxmlformats.org/drawingml/2006/main" wrap="square" rtlCol="0" anchor="t"/>
        <a:lstStyle xmlns:a="http://schemas.openxmlformats.org/drawingml/2006/main">
          <a:lvl1pPr marL="0" indent="0">
            <a:defRPr sz="1100">
              <a:solidFill>
                <a:schemeClr val="dk1"/>
              </a:solidFill>
              <a:latin typeface="+mn-lt"/>
              <a:ea typeface="+mn-ea"/>
              <a:cs typeface="+mn-cs"/>
            </a:defRPr>
          </a:lvl1pPr>
          <a:lvl2pPr marL="457200" indent="0">
            <a:defRPr sz="1100">
              <a:solidFill>
                <a:schemeClr val="dk1"/>
              </a:solidFill>
              <a:latin typeface="+mn-lt"/>
              <a:ea typeface="+mn-ea"/>
              <a:cs typeface="+mn-cs"/>
            </a:defRPr>
          </a:lvl2pPr>
          <a:lvl3pPr marL="914400" indent="0">
            <a:defRPr sz="1100">
              <a:solidFill>
                <a:schemeClr val="dk1"/>
              </a:solidFill>
              <a:latin typeface="+mn-lt"/>
              <a:ea typeface="+mn-ea"/>
              <a:cs typeface="+mn-cs"/>
            </a:defRPr>
          </a:lvl3pPr>
          <a:lvl4pPr marL="1371600" indent="0">
            <a:defRPr sz="1100">
              <a:solidFill>
                <a:schemeClr val="dk1"/>
              </a:solidFill>
              <a:latin typeface="+mn-lt"/>
              <a:ea typeface="+mn-ea"/>
              <a:cs typeface="+mn-cs"/>
            </a:defRPr>
          </a:lvl4pPr>
          <a:lvl5pPr marL="1828800" indent="0">
            <a:defRPr sz="1100">
              <a:solidFill>
                <a:schemeClr val="dk1"/>
              </a:solidFill>
              <a:latin typeface="+mn-lt"/>
              <a:ea typeface="+mn-ea"/>
              <a:cs typeface="+mn-cs"/>
            </a:defRPr>
          </a:lvl5pPr>
          <a:lvl6pPr marL="2286000" indent="0">
            <a:defRPr sz="1100">
              <a:solidFill>
                <a:schemeClr val="dk1"/>
              </a:solidFill>
              <a:latin typeface="+mn-lt"/>
              <a:ea typeface="+mn-ea"/>
              <a:cs typeface="+mn-cs"/>
            </a:defRPr>
          </a:lvl6pPr>
          <a:lvl7pPr marL="2743200" indent="0">
            <a:defRPr sz="1100">
              <a:solidFill>
                <a:schemeClr val="dk1"/>
              </a:solidFill>
              <a:latin typeface="+mn-lt"/>
              <a:ea typeface="+mn-ea"/>
              <a:cs typeface="+mn-cs"/>
            </a:defRPr>
          </a:lvl7pPr>
          <a:lvl8pPr marL="3200400" indent="0">
            <a:defRPr sz="1100">
              <a:solidFill>
                <a:schemeClr val="dk1"/>
              </a:solidFill>
              <a:latin typeface="+mn-lt"/>
              <a:ea typeface="+mn-ea"/>
              <a:cs typeface="+mn-cs"/>
            </a:defRPr>
          </a:lvl8pPr>
          <a:lvl9pPr marL="3657600" indent="0">
            <a:defRPr sz="1100">
              <a:solidFill>
                <a:schemeClr val="dk1"/>
              </a:solidFill>
              <a:latin typeface="+mn-lt"/>
              <a:ea typeface="+mn-ea"/>
              <a:cs typeface="+mn-cs"/>
            </a:defRPr>
          </a:lvl9pPr>
        </a:lstStyle>
        <a:p xmlns:a="http://schemas.openxmlformats.org/drawingml/2006/main">
          <a:pPr algn="ctr"/>
          <a:r>
            <a:rPr lang="en-US" sz="1800" b="1">
              <a:solidFill>
                <a:schemeClr val="accent1">
                  <a:lumMod val="75000"/>
                </a:schemeClr>
              </a:solidFill>
              <a:latin typeface="Arial" panose="020B0604020202020204" pitchFamily="34" charset="0"/>
              <a:cs typeface="Arial" panose="020B0604020202020204" pitchFamily="34" charset="0"/>
            </a:rPr>
            <a:t>-59</a:t>
          </a:r>
          <a:r>
            <a:rPr lang="en-US" sz="1800" b="1" baseline="0">
              <a:solidFill>
                <a:schemeClr val="accent1">
                  <a:lumMod val="75000"/>
                </a:schemeClr>
              </a:solidFill>
              <a:latin typeface="Arial" panose="020B0604020202020204" pitchFamily="34" charset="0"/>
              <a:cs typeface="Arial" panose="020B0604020202020204" pitchFamily="34" charset="0"/>
            </a:rPr>
            <a:t> %</a:t>
          </a:r>
        </a:p>
        <a:p xmlns:a="http://schemas.openxmlformats.org/drawingml/2006/main">
          <a:pPr algn="ctr"/>
          <a:r>
            <a:rPr lang="en-US" sz="800" b="0" i="1" baseline="0">
              <a:solidFill>
                <a:schemeClr val="bg2">
                  <a:lumMod val="75000"/>
                </a:schemeClr>
              </a:solidFill>
              <a:latin typeface="Arial" panose="020B0604020202020204" pitchFamily="34" charset="0"/>
              <a:cs typeface="Arial" panose="020B0604020202020204" pitchFamily="34" charset="0"/>
            </a:rPr>
            <a:t>%</a:t>
          </a:r>
          <a:r>
            <a:rPr lang="en-US" sz="1000" b="0" i="1" baseline="0">
              <a:solidFill>
                <a:schemeClr val="bg2">
                  <a:lumMod val="75000"/>
                </a:schemeClr>
              </a:solidFill>
              <a:latin typeface="Symbol" pitchFamily="2" charset="2"/>
              <a:cs typeface="Arial" panose="020B0604020202020204" pitchFamily="34" charset="0"/>
            </a:rPr>
            <a:t>D </a:t>
          </a:r>
          <a:r>
            <a:rPr lang="en-US" sz="800" b="0" i="1" baseline="0">
              <a:solidFill>
                <a:schemeClr val="bg2">
                  <a:lumMod val="75000"/>
                </a:schemeClr>
              </a:solidFill>
              <a:latin typeface="Arial" panose="020B0604020202020204" pitchFamily="34" charset="0"/>
              <a:cs typeface="Arial" panose="020B0604020202020204" pitchFamily="34" charset="0"/>
            </a:rPr>
            <a:t>from prior year</a:t>
          </a:r>
          <a:endParaRPr lang="en-US" sz="800" b="0" i="1">
            <a:solidFill>
              <a:schemeClr val="bg2">
                <a:lumMod val="75000"/>
              </a:schemeClr>
            </a:solidFill>
            <a:latin typeface="Arial" panose="020B0604020202020204" pitchFamily="34" charset="0"/>
            <a:cs typeface="Arial" panose="020B0604020202020204" pitchFamily="34" charset="0"/>
          </a:endParaRPr>
        </a:p>
      </cdr:txBody>
    </cdr:sp>
  </cdr:relSizeAnchor>
</c:userShapes>
</file>

<file path=xl/drawings/drawing23.xml><?xml version="1.0" encoding="utf-8"?>
<c:userShapes xmlns:c="http://schemas.openxmlformats.org/drawingml/2006/chart">
  <cdr:relSizeAnchor xmlns:cdr="http://schemas.openxmlformats.org/drawingml/2006/chartDrawing">
    <cdr:from>
      <cdr:x>0.88978</cdr:x>
      <cdr:y>0.15502</cdr:y>
    </cdr:from>
    <cdr:to>
      <cdr:x>0.88983</cdr:x>
      <cdr:y>0.8769</cdr:y>
    </cdr:to>
    <cdr:cxnSp macro="">
      <cdr:nvCxnSpPr>
        <cdr:cNvPr id="14" name="Straight Connector 13">
          <a:extLst xmlns:a="http://schemas.openxmlformats.org/drawingml/2006/main">
            <a:ext uri="{FF2B5EF4-FFF2-40B4-BE49-F238E27FC236}">
              <a16:creationId xmlns:a16="http://schemas.microsoft.com/office/drawing/2014/main" id="{86187232-A382-6181-5CC9-4B31D63B16BB}"/>
            </a:ext>
          </a:extLst>
        </cdr:cNvPr>
        <cdr:cNvCxnSpPr/>
      </cdr:nvCxnSpPr>
      <cdr:spPr>
        <a:xfrm xmlns:a="http://schemas.openxmlformats.org/drawingml/2006/main">
          <a:off x="4151528" y="91368"/>
          <a:ext cx="247" cy="425470"/>
        </a:xfrm>
        <a:prstGeom xmlns:a="http://schemas.openxmlformats.org/drawingml/2006/main" prst="line">
          <a:avLst/>
        </a:prstGeom>
        <a:ln xmlns:a="http://schemas.openxmlformats.org/drawingml/2006/main" w="25400"/>
      </cdr:spPr>
      <cdr:style>
        <a:lnRef xmlns:a="http://schemas.openxmlformats.org/drawingml/2006/main" idx="1">
          <a:schemeClr val="dk1"/>
        </a:lnRef>
        <a:fillRef xmlns:a="http://schemas.openxmlformats.org/drawingml/2006/main" idx="0">
          <a:schemeClr val="dk1"/>
        </a:fillRef>
        <a:effectRef xmlns:a="http://schemas.openxmlformats.org/drawingml/2006/main" idx="0">
          <a:schemeClr val="dk1"/>
        </a:effectRef>
        <a:fontRef xmlns:a="http://schemas.openxmlformats.org/drawingml/2006/main" idx="minor">
          <a:schemeClr val="tx1"/>
        </a:fontRef>
      </cdr:style>
    </cdr:cxnSp>
  </cdr:relSizeAnchor>
</c:userShapes>
</file>

<file path=xl/drawings/drawing24.xml><?xml version="1.0" encoding="utf-8"?>
<c:userShapes xmlns:c="http://schemas.openxmlformats.org/drawingml/2006/chart">
  <cdr:relSizeAnchor xmlns:cdr="http://schemas.openxmlformats.org/drawingml/2006/chartDrawing">
    <cdr:from>
      <cdr:x>0</cdr:x>
      <cdr:y>0.4333</cdr:y>
    </cdr:from>
    <cdr:to>
      <cdr:x>0.38326</cdr:x>
      <cdr:y>0.54829</cdr:y>
    </cdr:to>
    <cdr:sp macro="" textlink="">
      <cdr:nvSpPr>
        <cdr:cNvPr id="2" name="TextBox 4">
          <a:extLst xmlns:a="http://schemas.openxmlformats.org/drawingml/2006/main">
            <a:ext uri="{FF2B5EF4-FFF2-40B4-BE49-F238E27FC236}">
              <a16:creationId xmlns:a16="http://schemas.microsoft.com/office/drawing/2014/main" id="{7E9D0545-2390-B5FD-23A9-12E0B3067368}"/>
            </a:ext>
          </a:extLst>
        </cdr:cNvPr>
        <cdr:cNvSpPr txBox="1"/>
      </cdr:nvSpPr>
      <cdr:spPr>
        <a:xfrm xmlns:a="http://schemas.openxmlformats.org/drawingml/2006/main">
          <a:off x="0" y="1968500"/>
          <a:ext cx="1745384" cy="522394"/>
        </a:xfrm>
        <a:prstGeom xmlns:a="http://schemas.openxmlformats.org/drawingml/2006/main" prst="rect">
          <a:avLst/>
        </a:prstGeom>
        <a:solidFill xmlns:a="http://schemas.openxmlformats.org/drawingml/2006/main">
          <a:schemeClr val="lt1"/>
        </a:solidFill>
        <a:ln xmlns:a="http://schemas.openxmlformats.org/drawingml/2006/main" w="9525" cmpd="sng">
          <a:noFill/>
        </a:ln>
      </cdr:spPr>
      <cdr:style>
        <a:lnRef xmlns:a="http://schemas.openxmlformats.org/drawingml/2006/main" idx="0">
          <a:scrgbClr r="0" g="0" b="0"/>
        </a:lnRef>
        <a:fillRef xmlns:a="http://schemas.openxmlformats.org/drawingml/2006/main" idx="0">
          <a:scrgbClr r="0" g="0" b="0"/>
        </a:fillRef>
        <a:effectRef xmlns:a="http://schemas.openxmlformats.org/drawingml/2006/main" idx="0">
          <a:scrgbClr r="0" g="0" b="0"/>
        </a:effectRef>
        <a:fontRef xmlns:a="http://schemas.openxmlformats.org/drawingml/2006/main" idx="minor">
          <a:schemeClr val="dk1"/>
        </a:fontRef>
      </cdr:style>
      <cdr:txBody>
        <a:bodyPr xmlns:a="http://schemas.openxmlformats.org/drawingml/2006/main" wrap="square" rtlCol="0" anchor="t"/>
        <a:lstStyle xmlns:a="http://schemas.openxmlformats.org/drawingml/2006/main">
          <a:lvl1pPr marL="0" indent="0">
            <a:defRPr sz="1100">
              <a:solidFill>
                <a:schemeClr val="dk1"/>
              </a:solidFill>
              <a:latin typeface="+mn-lt"/>
              <a:ea typeface="+mn-ea"/>
              <a:cs typeface="+mn-cs"/>
            </a:defRPr>
          </a:lvl1pPr>
          <a:lvl2pPr marL="457200" indent="0">
            <a:defRPr sz="1100">
              <a:solidFill>
                <a:schemeClr val="dk1"/>
              </a:solidFill>
              <a:latin typeface="+mn-lt"/>
              <a:ea typeface="+mn-ea"/>
              <a:cs typeface="+mn-cs"/>
            </a:defRPr>
          </a:lvl2pPr>
          <a:lvl3pPr marL="914400" indent="0">
            <a:defRPr sz="1100">
              <a:solidFill>
                <a:schemeClr val="dk1"/>
              </a:solidFill>
              <a:latin typeface="+mn-lt"/>
              <a:ea typeface="+mn-ea"/>
              <a:cs typeface="+mn-cs"/>
            </a:defRPr>
          </a:lvl3pPr>
          <a:lvl4pPr marL="1371600" indent="0">
            <a:defRPr sz="1100">
              <a:solidFill>
                <a:schemeClr val="dk1"/>
              </a:solidFill>
              <a:latin typeface="+mn-lt"/>
              <a:ea typeface="+mn-ea"/>
              <a:cs typeface="+mn-cs"/>
            </a:defRPr>
          </a:lvl4pPr>
          <a:lvl5pPr marL="1828800" indent="0">
            <a:defRPr sz="1100">
              <a:solidFill>
                <a:schemeClr val="dk1"/>
              </a:solidFill>
              <a:latin typeface="+mn-lt"/>
              <a:ea typeface="+mn-ea"/>
              <a:cs typeface="+mn-cs"/>
            </a:defRPr>
          </a:lvl5pPr>
          <a:lvl6pPr marL="2286000" indent="0">
            <a:defRPr sz="1100">
              <a:solidFill>
                <a:schemeClr val="dk1"/>
              </a:solidFill>
              <a:latin typeface="+mn-lt"/>
              <a:ea typeface="+mn-ea"/>
              <a:cs typeface="+mn-cs"/>
            </a:defRPr>
          </a:lvl6pPr>
          <a:lvl7pPr marL="2743200" indent="0">
            <a:defRPr sz="1100">
              <a:solidFill>
                <a:schemeClr val="dk1"/>
              </a:solidFill>
              <a:latin typeface="+mn-lt"/>
              <a:ea typeface="+mn-ea"/>
              <a:cs typeface="+mn-cs"/>
            </a:defRPr>
          </a:lvl7pPr>
          <a:lvl8pPr marL="3200400" indent="0">
            <a:defRPr sz="1100">
              <a:solidFill>
                <a:schemeClr val="dk1"/>
              </a:solidFill>
              <a:latin typeface="+mn-lt"/>
              <a:ea typeface="+mn-ea"/>
              <a:cs typeface="+mn-cs"/>
            </a:defRPr>
          </a:lvl8pPr>
          <a:lvl9pPr marL="3657600" indent="0">
            <a:defRPr sz="1100">
              <a:solidFill>
                <a:schemeClr val="dk1"/>
              </a:solidFill>
              <a:latin typeface="+mn-lt"/>
              <a:ea typeface="+mn-ea"/>
              <a:cs typeface="+mn-cs"/>
            </a:defRPr>
          </a:lvl9pPr>
        </a:lstStyle>
        <a:p xmlns:a="http://schemas.openxmlformats.org/drawingml/2006/main">
          <a:pPr algn="ctr"/>
          <a:r>
            <a:rPr lang="en-US" sz="1800" b="1">
              <a:solidFill>
                <a:schemeClr val="accent1">
                  <a:lumMod val="75000"/>
                </a:schemeClr>
              </a:solidFill>
              <a:latin typeface="Arial" panose="020B0604020202020204" pitchFamily="34" charset="0"/>
              <a:cs typeface="Arial" panose="020B0604020202020204" pitchFamily="34" charset="0"/>
            </a:rPr>
            <a:t>-8,3</a:t>
          </a:r>
          <a:r>
            <a:rPr lang="en-US" sz="1800" b="1" baseline="0">
              <a:solidFill>
                <a:schemeClr val="accent1">
                  <a:lumMod val="75000"/>
                </a:schemeClr>
              </a:solidFill>
              <a:latin typeface="Arial" panose="020B0604020202020204" pitchFamily="34" charset="0"/>
              <a:cs typeface="Arial" panose="020B0604020202020204" pitchFamily="34" charset="0"/>
            </a:rPr>
            <a:t> T</a:t>
          </a:r>
        </a:p>
        <a:p xmlns:a="http://schemas.openxmlformats.org/drawingml/2006/main">
          <a:pPr algn="ctr"/>
          <a:r>
            <a:rPr lang="en-US" sz="1000" b="0" i="1" baseline="0">
              <a:solidFill>
                <a:schemeClr val="bg2">
                  <a:lumMod val="75000"/>
                </a:schemeClr>
              </a:solidFill>
              <a:latin typeface="Symbol" pitchFamily="2" charset="2"/>
              <a:cs typeface="Arial" panose="020B0604020202020204" pitchFamily="34" charset="0"/>
            </a:rPr>
            <a:t>D</a:t>
          </a:r>
          <a:r>
            <a:rPr lang="en-US" sz="800" b="0" i="1" baseline="0">
              <a:solidFill>
                <a:schemeClr val="bg2">
                  <a:lumMod val="75000"/>
                </a:schemeClr>
              </a:solidFill>
              <a:latin typeface="Arial" panose="020B0604020202020204" pitchFamily="34" charset="0"/>
              <a:cs typeface="Arial" panose="020B0604020202020204" pitchFamily="34" charset="0"/>
            </a:rPr>
            <a:t> from prior year</a:t>
          </a:r>
          <a:endParaRPr lang="en-US" sz="800" b="0" i="1">
            <a:solidFill>
              <a:schemeClr val="bg2">
                <a:lumMod val="75000"/>
              </a:schemeClr>
            </a:solidFill>
            <a:latin typeface="Arial" panose="020B0604020202020204" pitchFamily="34" charset="0"/>
            <a:cs typeface="Arial" panose="020B0604020202020204" pitchFamily="34" charset="0"/>
          </a:endParaRPr>
        </a:p>
      </cdr:txBody>
    </cdr:sp>
  </cdr:relSizeAnchor>
  <cdr:relSizeAnchor xmlns:cdr="http://schemas.openxmlformats.org/drawingml/2006/chartDrawing">
    <cdr:from>
      <cdr:x>0.54321</cdr:x>
      <cdr:y>0.43372</cdr:y>
    </cdr:from>
    <cdr:to>
      <cdr:x>0.92647</cdr:x>
      <cdr:y>0.54871</cdr:y>
    </cdr:to>
    <cdr:sp macro="" textlink="">
      <cdr:nvSpPr>
        <cdr:cNvPr id="3" name="TextBox 4">
          <a:extLst xmlns:a="http://schemas.openxmlformats.org/drawingml/2006/main">
            <a:ext uri="{FF2B5EF4-FFF2-40B4-BE49-F238E27FC236}">
              <a16:creationId xmlns:a16="http://schemas.microsoft.com/office/drawing/2014/main" id="{7E9D0545-2390-B5FD-23A9-12E0B3067368}"/>
            </a:ext>
          </a:extLst>
        </cdr:cNvPr>
        <cdr:cNvSpPr txBox="1"/>
      </cdr:nvSpPr>
      <cdr:spPr>
        <a:xfrm xmlns:a="http://schemas.openxmlformats.org/drawingml/2006/main">
          <a:off x="2473840" y="1970430"/>
          <a:ext cx="1745383" cy="522393"/>
        </a:xfrm>
        <a:prstGeom xmlns:a="http://schemas.openxmlformats.org/drawingml/2006/main" prst="rect">
          <a:avLst/>
        </a:prstGeom>
        <a:solidFill xmlns:a="http://schemas.openxmlformats.org/drawingml/2006/main">
          <a:schemeClr val="lt1"/>
        </a:solidFill>
        <a:ln xmlns:a="http://schemas.openxmlformats.org/drawingml/2006/main" w="9525" cmpd="sng">
          <a:noFill/>
        </a:ln>
      </cdr:spPr>
      <cdr:style>
        <a:lnRef xmlns:a="http://schemas.openxmlformats.org/drawingml/2006/main" idx="0">
          <a:scrgbClr r="0" g="0" b="0"/>
        </a:lnRef>
        <a:fillRef xmlns:a="http://schemas.openxmlformats.org/drawingml/2006/main" idx="0">
          <a:scrgbClr r="0" g="0" b="0"/>
        </a:fillRef>
        <a:effectRef xmlns:a="http://schemas.openxmlformats.org/drawingml/2006/main" idx="0">
          <a:scrgbClr r="0" g="0" b="0"/>
        </a:effectRef>
        <a:fontRef xmlns:a="http://schemas.openxmlformats.org/drawingml/2006/main" idx="minor">
          <a:schemeClr val="dk1"/>
        </a:fontRef>
      </cdr:style>
      <cdr:txBody>
        <a:bodyPr xmlns:a="http://schemas.openxmlformats.org/drawingml/2006/main" wrap="square" rtlCol="0" anchor="t"/>
        <a:lstStyle xmlns:a="http://schemas.openxmlformats.org/drawingml/2006/main">
          <a:lvl1pPr marL="0" indent="0">
            <a:defRPr sz="1100">
              <a:solidFill>
                <a:schemeClr val="dk1"/>
              </a:solidFill>
              <a:latin typeface="+mn-lt"/>
              <a:ea typeface="+mn-ea"/>
              <a:cs typeface="+mn-cs"/>
            </a:defRPr>
          </a:lvl1pPr>
          <a:lvl2pPr marL="457200" indent="0">
            <a:defRPr sz="1100">
              <a:solidFill>
                <a:schemeClr val="dk1"/>
              </a:solidFill>
              <a:latin typeface="+mn-lt"/>
              <a:ea typeface="+mn-ea"/>
              <a:cs typeface="+mn-cs"/>
            </a:defRPr>
          </a:lvl2pPr>
          <a:lvl3pPr marL="914400" indent="0">
            <a:defRPr sz="1100">
              <a:solidFill>
                <a:schemeClr val="dk1"/>
              </a:solidFill>
              <a:latin typeface="+mn-lt"/>
              <a:ea typeface="+mn-ea"/>
              <a:cs typeface="+mn-cs"/>
            </a:defRPr>
          </a:lvl3pPr>
          <a:lvl4pPr marL="1371600" indent="0">
            <a:defRPr sz="1100">
              <a:solidFill>
                <a:schemeClr val="dk1"/>
              </a:solidFill>
              <a:latin typeface="+mn-lt"/>
              <a:ea typeface="+mn-ea"/>
              <a:cs typeface="+mn-cs"/>
            </a:defRPr>
          </a:lvl4pPr>
          <a:lvl5pPr marL="1828800" indent="0">
            <a:defRPr sz="1100">
              <a:solidFill>
                <a:schemeClr val="dk1"/>
              </a:solidFill>
              <a:latin typeface="+mn-lt"/>
              <a:ea typeface="+mn-ea"/>
              <a:cs typeface="+mn-cs"/>
            </a:defRPr>
          </a:lvl5pPr>
          <a:lvl6pPr marL="2286000" indent="0">
            <a:defRPr sz="1100">
              <a:solidFill>
                <a:schemeClr val="dk1"/>
              </a:solidFill>
              <a:latin typeface="+mn-lt"/>
              <a:ea typeface="+mn-ea"/>
              <a:cs typeface="+mn-cs"/>
            </a:defRPr>
          </a:lvl6pPr>
          <a:lvl7pPr marL="2743200" indent="0">
            <a:defRPr sz="1100">
              <a:solidFill>
                <a:schemeClr val="dk1"/>
              </a:solidFill>
              <a:latin typeface="+mn-lt"/>
              <a:ea typeface="+mn-ea"/>
              <a:cs typeface="+mn-cs"/>
            </a:defRPr>
          </a:lvl7pPr>
          <a:lvl8pPr marL="3200400" indent="0">
            <a:defRPr sz="1100">
              <a:solidFill>
                <a:schemeClr val="dk1"/>
              </a:solidFill>
              <a:latin typeface="+mn-lt"/>
              <a:ea typeface="+mn-ea"/>
              <a:cs typeface="+mn-cs"/>
            </a:defRPr>
          </a:lvl8pPr>
          <a:lvl9pPr marL="3657600" indent="0">
            <a:defRPr sz="1100">
              <a:solidFill>
                <a:schemeClr val="dk1"/>
              </a:solidFill>
              <a:latin typeface="+mn-lt"/>
              <a:ea typeface="+mn-ea"/>
              <a:cs typeface="+mn-cs"/>
            </a:defRPr>
          </a:lvl9pPr>
        </a:lstStyle>
        <a:p xmlns:a="http://schemas.openxmlformats.org/drawingml/2006/main">
          <a:pPr algn="ctr"/>
          <a:r>
            <a:rPr lang="en-US" sz="1800" b="1">
              <a:solidFill>
                <a:schemeClr val="accent1">
                  <a:lumMod val="75000"/>
                </a:schemeClr>
              </a:solidFill>
              <a:latin typeface="Arial" panose="020B0604020202020204" pitchFamily="34" charset="0"/>
              <a:cs typeface="Arial" panose="020B0604020202020204" pitchFamily="34" charset="0"/>
            </a:rPr>
            <a:t>-6%</a:t>
          </a:r>
          <a:endParaRPr lang="en-US" sz="1800" b="1" baseline="0">
            <a:solidFill>
              <a:schemeClr val="accent1">
                <a:lumMod val="75000"/>
              </a:schemeClr>
            </a:solidFill>
            <a:latin typeface="Arial" panose="020B0604020202020204" pitchFamily="34" charset="0"/>
            <a:cs typeface="Arial" panose="020B0604020202020204" pitchFamily="34" charset="0"/>
          </a:endParaRPr>
        </a:p>
        <a:p xmlns:a="http://schemas.openxmlformats.org/drawingml/2006/main">
          <a:pPr algn="ctr"/>
          <a:r>
            <a:rPr lang="en-US" sz="1000" b="0" i="1" baseline="0">
              <a:solidFill>
                <a:schemeClr val="bg2">
                  <a:lumMod val="75000"/>
                </a:schemeClr>
              </a:solidFill>
              <a:latin typeface="Symbol" pitchFamily="2" charset="2"/>
              <a:cs typeface="Arial" panose="020B0604020202020204" pitchFamily="34" charset="0"/>
            </a:rPr>
            <a:t>%D</a:t>
          </a:r>
          <a:r>
            <a:rPr lang="en-US" sz="800" b="0" i="1" baseline="0">
              <a:solidFill>
                <a:schemeClr val="bg2">
                  <a:lumMod val="75000"/>
                </a:schemeClr>
              </a:solidFill>
              <a:latin typeface="Arial" panose="020B0604020202020204" pitchFamily="34" charset="0"/>
              <a:cs typeface="Arial" panose="020B0604020202020204" pitchFamily="34" charset="0"/>
            </a:rPr>
            <a:t> from prior year</a:t>
          </a:r>
          <a:endParaRPr lang="en-US" sz="800" b="0" i="1">
            <a:solidFill>
              <a:schemeClr val="bg2">
                <a:lumMod val="75000"/>
              </a:schemeClr>
            </a:solidFill>
            <a:latin typeface="Arial" panose="020B0604020202020204" pitchFamily="34" charset="0"/>
            <a:cs typeface="Arial" panose="020B0604020202020204" pitchFamily="34" charset="0"/>
          </a:endParaRPr>
        </a:p>
      </cdr:txBody>
    </cdr:sp>
  </cdr:relSizeAnchor>
  <cdr:relSizeAnchor xmlns:cdr="http://schemas.openxmlformats.org/drawingml/2006/chartDrawing">
    <cdr:from>
      <cdr:x>0.03567</cdr:x>
      <cdr:y>0.18174</cdr:y>
    </cdr:from>
    <cdr:to>
      <cdr:x>0.74036</cdr:x>
      <cdr:y>0.26706</cdr:y>
    </cdr:to>
    <cdr:sp macro="" textlink="">
      <cdr:nvSpPr>
        <cdr:cNvPr id="5" name="TextBox 5">
          <a:extLst xmlns:a="http://schemas.openxmlformats.org/drawingml/2006/main">
            <a:ext uri="{FF2B5EF4-FFF2-40B4-BE49-F238E27FC236}">
              <a16:creationId xmlns:a16="http://schemas.microsoft.com/office/drawing/2014/main" id="{3AB09488-37E1-B114-BCA6-19DE19049335}"/>
            </a:ext>
          </a:extLst>
        </cdr:cNvPr>
        <cdr:cNvSpPr txBox="1"/>
      </cdr:nvSpPr>
      <cdr:spPr>
        <a:xfrm xmlns:a="http://schemas.openxmlformats.org/drawingml/2006/main">
          <a:off x="163689" y="855133"/>
          <a:ext cx="3234072" cy="401495"/>
        </a:xfrm>
        <a:prstGeom xmlns:a="http://schemas.openxmlformats.org/drawingml/2006/main" prst="rect">
          <a:avLst/>
        </a:prstGeom>
        <a:solidFill xmlns:a="http://schemas.openxmlformats.org/drawingml/2006/main">
          <a:schemeClr val="lt1"/>
        </a:solidFill>
        <a:ln xmlns:a="http://schemas.openxmlformats.org/drawingml/2006/main" w="9525" cmpd="sng">
          <a:noFill/>
        </a:ln>
      </cdr:spPr>
      <cdr:style>
        <a:lnRef xmlns:a="http://schemas.openxmlformats.org/drawingml/2006/main" idx="0">
          <a:scrgbClr r="0" g="0" b="0"/>
        </a:lnRef>
        <a:fillRef xmlns:a="http://schemas.openxmlformats.org/drawingml/2006/main" idx="0">
          <a:scrgbClr r="0" g="0" b="0"/>
        </a:fillRef>
        <a:effectRef xmlns:a="http://schemas.openxmlformats.org/drawingml/2006/main" idx="0">
          <a:scrgbClr r="0" g="0" b="0"/>
        </a:effectRef>
        <a:fontRef xmlns:a="http://schemas.openxmlformats.org/drawingml/2006/main" idx="minor">
          <a:schemeClr val="dk1"/>
        </a:fontRef>
      </cdr:style>
      <cdr:txBody>
        <a:bodyPr xmlns:a="http://schemas.openxmlformats.org/drawingml/2006/main" wrap="square" rtlCol="0" anchor="t"/>
        <a:lstStyle xmlns:a="http://schemas.openxmlformats.org/drawingml/2006/main">
          <a:lvl1pPr marL="0" indent="0">
            <a:defRPr sz="1100">
              <a:solidFill>
                <a:schemeClr val="dk1"/>
              </a:solidFill>
              <a:latin typeface="+mn-lt"/>
              <a:ea typeface="+mn-ea"/>
              <a:cs typeface="+mn-cs"/>
            </a:defRPr>
          </a:lvl1pPr>
          <a:lvl2pPr marL="457200" indent="0">
            <a:defRPr sz="1100">
              <a:solidFill>
                <a:schemeClr val="dk1"/>
              </a:solidFill>
              <a:latin typeface="+mn-lt"/>
              <a:ea typeface="+mn-ea"/>
              <a:cs typeface="+mn-cs"/>
            </a:defRPr>
          </a:lvl2pPr>
          <a:lvl3pPr marL="914400" indent="0">
            <a:defRPr sz="1100">
              <a:solidFill>
                <a:schemeClr val="dk1"/>
              </a:solidFill>
              <a:latin typeface="+mn-lt"/>
              <a:ea typeface="+mn-ea"/>
              <a:cs typeface="+mn-cs"/>
            </a:defRPr>
          </a:lvl3pPr>
          <a:lvl4pPr marL="1371600" indent="0">
            <a:defRPr sz="1100">
              <a:solidFill>
                <a:schemeClr val="dk1"/>
              </a:solidFill>
              <a:latin typeface="+mn-lt"/>
              <a:ea typeface="+mn-ea"/>
              <a:cs typeface="+mn-cs"/>
            </a:defRPr>
          </a:lvl4pPr>
          <a:lvl5pPr marL="1828800" indent="0">
            <a:defRPr sz="1100">
              <a:solidFill>
                <a:schemeClr val="dk1"/>
              </a:solidFill>
              <a:latin typeface="+mn-lt"/>
              <a:ea typeface="+mn-ea"/>
              <a:cs typeface="+mn-cs"/>
            </a:defRPr>
          </a:lvl5pPr>
          <a:lvl6pPr marL="2286000" indent="0">
            <a:defRPr sz="1100">
              <a:solidFill>
                <a:schemeClr val="dk1"/>
              </a:solidFill>
              <a:latin typeface="+mn-lt"/>
              <a:ea typeface="+mn-ea"/>
              <a:cs typeface="+mn-cs"/>
            </a:defRPr>
          </a:lvl6pPr>
          <a:lvl7pPr marL="2743200" indent="0">
            <a:defRPr sz="1100">
              <a:solidFill>
                <a:schemeClr val="dk1"/>
              </a:solidFill>
              <a:latin typeface="+mn-lt"/>
              <a:ea typeface="+mn-ea"/>
              <a:cs typeface="+mn-cs"/>
            </a:defRPr>
          </a:lvl7pPr>
          <a:lvl8pPr marL="3200400" indent="0">
            <a:defRPr sz="1100">
              <a:solidFill>
                <a:schemeClr val="dk1"/>
              </a:solidFill>
              <a:latin typeface="+mn-lt"/>
              <a:ea typeface="+mn-ea"/>
              <a:cs typeface="+mn-cs"/>
            </a:defRPr>
          </a:lvl8pPr>
          <a:lvl9pPr marL="3657600" indent="0">
            <a:defRPr sz="1100">
              <a:solidFill>
                <a:schemeClr val="dk1"/>
              </a:solidFill>
              <a:latin typeface="+mn-lt"/>
              <a:ea typeface="+mn-ea"/>
              <a:cs typeface="+mn-cs"/>
            </a:defRPr>
          </a:lvl9pPr>
        </a:lstStyle>
        <a:p xmlns:a="http://schemas.openxmlformats.org/drawingml/2006/main">
          <a:r>
            <a:rPr lang="en-US" sz="1200" b="1">
              <a:solidFill>
                <a:schemeClr val="tx1">
                  <a:lumMod val="65000"/>
                  <a:lumOff val="35000"/>
                </a:schemeClr>
              </a:solidFill>
              <a:latin typeface="Arial" panose="020B0604020202020204" pitchFamily="34" charset="0"/>
              <a:cs typeface="Arial" panose="020B0604020202020204" pitchFamily="34" charset="0"/>
            </a:rPr>
            <a:t>Revenue</a:t>
          </a:r>
        </a:p>
        <a:p xmlns:a="http://schemas.openxmlformats.org/drawingml/2006/main">
          <a:r>
            <a:rPr lang="en-US" sz="800">
              <a:solidFill>
                <a:schemeClr val="bg2">
                  <a:lumMod val="75000"/>
                </a:schemeClr>
              </a:solidFill>
              <a:latin typeface="Arial" panose="020B0604020202020204" pitchFamily="34" charset="0"/>
              <a:cs typeface="Arial" panose="020B0604020202020204" pitchFamily="34" charset="0"/>
            </a:rPr>
            <a:t>vs YTD PY</a:t>
          </a:r>
        </a:p>
      </cdr:txBody>
    </cdr:sp>
  </cdr:relSizeAnchor>
</c:userShapes>
</file>

<file path=xl/drawings/drawing25.xml><?xml version="1.0" encoding="utf-8"?>
<c:userShapes xmlns:c="http://schemas.openxmlformats.org/drawingml/2006/chart">
  <cdr:relSizeAnchor xmlns:cdr="http://schemas.openxmlformats.org/drawingml/2006/chartDrawing">
    <cdr:from>
      <cdr:x>0.91014</cdr:x>
      <cdr:y>0.18915</cdr:y>
    </cdr:from>
    <cdr:to>
      <cdr:x>0.91014</cdr:x>
      <cdr:y>0.79779</cdr:y>
    </cdr:to>
    <cdr:cxnSp macro="">
      <cdr:nvCxnSpPr>
        <cdr:cNvPr id="14" name="Straight Connector 13">
          <a:extLst xmlns:a="http://schemas.openxmlformats.org/drawingml/2006/main">
            <a:ext uri="{FF2B5EF4-FFF2-40B4-BE49-F238E27FC236}">
              <a16:creationId xmlns:a16="http://schemas.microsoft.com/office/drawing/2014/main" id="{86187232-A382-6181-5CC9-4B31D63B16BB}"/>
            </a:ext>
          </a:extLst>
        </cdr:cNvPr>
        <cdr:cNvCxnSpPr/>
      </cdr:nvCxnSpPr>
      <cdr:spPr>
        <a:xfrm xmlns:a="http://schemas.openxmlformats.org/drawingml/2006/main">
          <a:off x="3925505" y="154345"/>
          <a:ext cx="0" cy="496644"/>
        </a:xfrm>
        <a:prstGeom xmlns:a="http://schemas.openxmlformats.org/drawingml/2006/main" prst="line">
          <a:avLst/>
        </a:prstGeom>
        <a:ln xmlns:a="http://schemas.openxmlformats.org/drawingml/2006/main" w="25400">
          <a:solidFill>
            <a:schemeClr val="accent1">
              <a:lumMod val="50000"/>
            </a:schemeClr>
          </a:solidFill>
        </a:ln>
      </cdr:spPr>
      <cdr:style>
        <a:lnRef xmlns:a="http://schemas.openxmlformats.org/drawingml/2006/main" idx="1">
          <a:schemeClr val="dk1"/>
        </a:lnRef>
        <a:fillRef xmlns:a="http://schemas.openxmlformats.org/drawingml/2006/main" idx="0">
          <a:schemeClr val="dk1"/>
        </a:fillRef>
        <a:effectRef xmlns:a="http://schemas.openxmlformats.org/drawingml/2006/main" idx="0">
          <a:schemeClr val="dk1"/>
        </a:effectRef>
        <a:fontRef xmlns:a="http://schemas.openxmlformats.org/drawingml/2006/main" idx="minor">
          <a:schemeClr val="tx1"/>
        </a:fontRef>
      </cdr:style>
    </cdr:cxnSp>
  </cdr:relSizeAnchor>
</c:userShapes>
</file>

<file path=xl/drawings/drawing26.xml><?xml version="1.0" encoding="utf-8"?>
<c:userShapes xmlns:c="http://schemas.openxmlformats.org/drawingml/2006/chart">
  <cdr:relSizeAnchor xmlns:cdr="http://schemas.openxmlformats.org/drawingml/2006/chartDrawing">
    <cdr:from>
      <cdr:x>0</cdr:x>
      <cdr:y>0.4333</cdr:y>
    </cdr:from>
    <cdr:to>
      <cdr:x>0.38326</cdr:x>
      <cdr:y>0.54829</cdr:y>
    </cdr:to>
    <cdr:sp macro="" textlink="">
      <cdr:nvSpPr>
        <cdr:cNvPr id="2" name="TextBox 4">
          <a:extLst xmlns:a="http://schemas.openxmlformats.org/drawingml/2006/main">
            <a:ext uri="{FF2B5EF4-FFF2-40B4-BE49-F238E27FC236}">
              <a16:creationId xmlns:a16="http://schemas.microsoft.com/office/drawing/2014/main" id="{7E9D0545-2390-B5FD-23A9-12E0B3067368}"/>
            </a:ext>
          </a:extLst>
        </cdr:cNvPr>
        <cdr:cNvSpPr txBox="1"/>
      </cdr:nvSpPr>
      <cdr:spPr>
        <a:xfrm xmlns:a="http://schemas.openxmlformats.org/drawingml/2006/main">
          <a:off x="0" y="1968500"/>
          <a:ext cx="1745384" cy="522394"/>
        </a:xfrm>
        <a:prstGeom xmlns:a="http://schemas.openxmlformats.org/drawingml/2006/main" prst="rect">
          <a:avLst/>
        </a:prstGeom>
        <a:solidFill xmlns:a="http://schemas.openxmlformats.org/drawingml/2006/main">
          <a:schemeClr val="lt1"/>
        </a:solidFill>
        <a:ln xmlns:a="http://schemas.openxmlformats.org/drawingml/2006/main" w="9525" cmpd="sng">
          <a:noFill/>
        </a:ln>
      </cdr:spPr>
      <cdr:style>
        <a:lnRef xmlns:a="http://schemas.openxmlformats.org/drawingml/2006/main" idx="0">
          <a:scrgbClr r="0" g="0" b="0"/>
        </a:lnRef>
        <a:fillRef xmlns:a="http://schemas.openxmlformats.org/drawingml/2006/main" idx="0">
          <a:scrgbClr r="0" g="0" b="0"/>
        </a:fillRef>
        <a:effectRef xmlns:a="http://schemas.openxmlformats.org/drawingml/2006/main" idx="0">
          <a:scrgbClr r="0" g="0" b="0"/>
        </a:effectRef>
        <a:fontRef xmlns:a="http://schemas.openxmlformats.org/drawingml/2006/main" idx="minor">
          <a:schemeClr val="dk1"/>
        </a:fontRef>
      </cdr:style>
      <cdr:txBody>
        <a:bodyPr xmlns:a="http://schemas.openxmlformats.org/drawingml/2006/main" wrap="square" rtlCol="0" anchor="t"/>
        <a:lstStyle xmlns:a="http://schemas.openxmlformats.org/drawingml/2006/main">
          <a:lvl1pPr marL="0" indent="0">
            <a:defRPr sz="1100">
              <a:solidFill>
                <a:schemeClr val="dk1"/>
              </a:solidFill>
              <a:latin typeface="+mn-lt"/>
              <a:ea typeface="+mn-ea"/>
              <a:cs typeface="+mn-cs"/>
            </a:defRPr>
          </a:lvl1pPr>
          <a:lvl2pPr marL="457200" indent="0">
            <a:defRPr sz="1100">
              <a:solidFill>
                <a:schemeClr val="dk1"/>
              </a:solidFill>
              <a:latin typeface="+mn-lt"/>
              <a:ea typeface="+mn-ea"/>
              <a:cs typeface="+mn-cs"/>
            </a:defRPr>
          </a:lvl2pPr>
          <a:lvl3pPr marL="914400" indent="0">
            <a:defRPr sz="1100">
              <a:solidFill>
                <a:schemeClr val="dk1"/>
              </a:solidFill>
              <a:latin typeface="+mn-lt"/>
              <a:ea typeface="+mn-ea"/>
              <a:cs typeface="+mn-cs"/>
            </a:defRPr>
          </a:lvl3pPr>
          <a:lvl4pPr marL="1371600" indent="0">
            <a:defRPr sz="1100">
              <a:solidFill>
                <a:schemeClr val="dk1"/>
              </a:solidFill>
              <a:latin typeface="+mn-lt"/>
              <a:ea typeface="+mn-ea"/>
              <a:cs typeface="+mn-cs"/>
            </a:defRPr>
          </a:lvl4pPr>
          <a:lvl5pPr marL="1828800" indent="0">
            <a:defRPr sz="1100">
              <a:solidFill>
                <a:schemeClr val="dk1"/>
              </a:solidFill>
              <a:latin typeface="+mn-lt"/>
              <a:ea typeface="+mn-ea"/>
              <a:cs typeface="+mn-cs"/>
            </a:defRPr>
          </a:lvl5pPr>
          <a:lvl6pPr marL="2286000" indent="0">
            <a:defRPr sz="1100">
              <a:solidFill>
                <a:schemeClr val="dk1"/>
              </a:solidFill>
              <a:latin typeface="+mn-lt"/>
              <a:ea typeface="+mn-ea"/>
              <a:cs typeface="+mn-cs"/>
            </a:defRPr>
          </a:lvl6pPr>
          <a:lvl7pPr marL="2743200" indent="0">
            <a:defRPr sz="1100">
              <a:solidFill>
                <a:schemeClr val="dk1"/>
              </a:solidFill>
              <a:latin typeface="+mn-lt"/>
              <a:ea typeface="+mn-ea"/>
              <a:cs typeface="+mn-cs"/>
            </a:defRPr>
          </a:lvl7pPr>
          <a:lvl8pPr marL="3200400" indent="0">
            <a:defRPr sz="1100">
              <a:solidFill>
                <a:schemeClr val="dk1"/>
              </a:solidFill>
              <a:latin typeface="+mn-lt"/>
              <a:ea typeface="+mn-ea"/>
              <a:cs typeface="+mn-cs"/>
            </a:defRPr>
          </a:lvl8pPr>
          <a:lvl9pPr marL="3657600" indent="0">
            <a:defRPr sz="1100">
              <a:solidFill>
                <a:schemeClr val="dk1"/>
              </a:solidFill>
              <a:latin typeface="+mn-lt"/>
              <a:ea typeface="+mn-ea"/>
              <a:cs typeface="+mn-cs"/>
            </a:defRPr>
          </a:lvl9pPr>
        </a:lstStyle>
        <a:p xmlns:a="http://schemas.openxmlformats.org/drawingml/2006/main">
          <a:pPr algn="ctr"/>
          <a:r>
            <a:rPr lang="en-US" sz="1800" b="1">
              <a:solidFill>
                <a:schemeClr val="accent1">
                  <a:lumMod val="75000"/>
                </a:schemeClr>
              </a:solidFill>
              <a:latin typeface="Arial" panose="020B0604020202020204" pitchFamily="34" charset="0"/>
              <a:cs typeface="Arial" panose="020B0604020202020204" pitchFamily="34" charset="0"/>
            </a:rPr>
            <a:t>-24,6</a:t>
          </a:r>
          <a:r>
            <a:rPr lang="en-US" sz="1800" b="1" baseline="0">
              <a:solidFill>
                <a:schemeClr val="accent1">
                  <a:lumMod val="75000"/>
                </a:schemeClr>
              </a:solidFill>
              <a:latin typeface="Arial" panose="020B0604020202020204" pitchFamily="34" charset="0"/>
              <a:cs typeface="Arial" panose="020B0604020202020204" pitchFamily="34" charset="0"/>
            </a:rPr>
            <a:t> T</a:t>
          </a:r>
        </a:p>
        <a:p xmlns:a="http://schemas.openxmlformats.org/drawingml/2006/main">
          <a:pPr algn="ctr"/>
          <a:r>
            <a:rPr lang="en-US" sz="1000" b="0" i="1" baseline="0">
              <a:solidFill>
                <a:schemeClr val="bg2">
                  <a:lumMod val="75000"/>
                </a:schemeClr>
              </a:solidFill>
              <a:latin typeface="Symbol" pitchFamily="2" charset="2"/>
              <a:cs typeface="Arial" panose="020B0604020202020204" pitchFamily="34" charset="0"/>
            </a:rPr>
            <a:t>D</a:t>
          </a:r>
          <a:r>
            <a:rPr lang="en-US" sz="800" b="0" i="1" baseline="0">
              <a:solidFill>
                <a:schemeClr val="bg2">
                  <a:lumMod val="75000"/>
                </a:schemeClr>
              </a:solidFill>
              <a:latin typeface="Arial" panose="020B0604020202020204" pitchFamily="34" charset="0"/>
              <a:cs typeface="Arial" panose="020B0604020202020204" pitchFamily="34" charset="0"/>
            </a:rPr>
            <a:t> from prior year</a:t>
          </a:r>
          <a:endParaRPr lang="en-US" sz="800" b="0" i="1">
            <a:solidFill>
              <a:schemeClr val="bg2">
                <a:lumMod val="75000"/>
              </a:schemeClr>
            </a:solidFill>
            <a:latin typeface="Arial" panose="020B0604020202020204" pitchFamily="34" charset="0"/>
            <a:cs typeface="Arial" panose="020B0604020202020204" pitchFamily="34" charset="0"/>
          </a:endParaRPr>
        </a:p>
      </cdr:txBody>
    </cdr:sp>
  </cdr:relSizeAnchor>
  <cdr:relSizeAnchor xmlns:cdr="http://schemas.openxmlformats.org/drawingml/2006/chartDrawing">
    <cdr:from>
      <cdr:x>0.54321</cdr:x>
      <cdr:y>0.43372</cdr:y>
    </cdr:from>
    <cdr:to>
      <cdr:x>0.92647</cdr:x>
      <cdr:y>0.54871</cdr:y>
    </cdr:to>
    <cdr:sp macro="" textlink="">
      <cdr:nvSpPr>
        <cdr:cNvPr id="3" name="TextBox 4">
          <a:extLst xmlns:a="http://schemas.openxmlformats.org/drawingml/2006/main">
            <a:ext uri="{FF2B5EF4-FFF2-40B4-BE49-F238E27FC236}">
              <a16:creationId xmlns:a16="http://schemas.microsoft.com/office/drawing/2014/main" id="{7E9D0545-2390-B5FD-23A9-12E0B3067368}"/>
            </a:ext>
          </a:extLst>
        </cdr:cNvPr>
        <cdr:cNvSpPr txBox="1"/>
      </cdr:nvSpPr>
      <cdr:spPr>
        <a:xfrm xmlns:a="http://schemas.openxmlformats.org/drawingml/2006/main">
          <a:off x="2473840" y="1970430"/>
          <a:ext cx="1745383" cy="522393"/>
        </a:xfrm>
        <a:prstGeom xmlns:a="http://schemas.openxmlformats.org/drawingml/2006/main" prst="rect">
          <a:avLst/>
        </a:prstGeom>
        <a:solidFill xmlns:a="http://schemas.openxmlformats.org/drawingml/2006/main">
          <a:schemeClr val="lt1"/>
        </a:solidFill>
        <a:ln xmlns:a="http://schemas.openxmlformats.org/drawingml/2006/main" w="9525" cmpd="sng">
          <a:noFill/>
        </a:ln>
      </cdr:spPr>
      <cdr:style>
        <a:lnRef xmlns:a="http://schemas.openxmlformats.org/drawingml/2006/main" idx="0">
          <a:scrgbClr r="0" g="0" b="0"/>
        </a:lnRef>
        <a:fillRef xmlns:a="http://schemas.openxmlformats.org/drawingml/2006/main" idx="0">
          <a:scrgbClr r="0" g="0" b="0"/>
        </a:fillRef>
        <a:effectRef xmlns:a="http://schemas.openxmlformats.org/drawingml/2006/main" idx="0">
          <a:scrgbClr r="0" g="0" b="0"/>
        </a:effectRef>
        <a:fontRef xmlns:a="http://schemas.openxmlformats.org/drawingml/2006/main" idx="minor">
          <a:schemeClr val="dk1"/>
        </a:fontRef>
      </cdr:style>
      <cdr:txBody>
        <a:bodyPr xmlns:a="http://schemas.openxmlformats.org/drawingml/2006/main" wrap="square" rtlCol="0" anchor="t"/>
        <a:lstStyle xmlns:a="http://schemas.openxmlformats.org/drawingml/2006/main">
          <a:lvl1pPr marL="0" indent="0">
            <a:defRPr sz="1100">
              <a:solidFill>
                <a:schemeClr val="dk1"/>
              </a:solidFill>
              <a:latin typeface="+mn-lt"/>
              <a:ea typeface="+mn-ea"/>
              <a:cs typeface="+mn-cs"/>
            </a:defRPr>
          </a:lvl1pPr>
          <a:lvl2pPr marL="457200" indent="0">
            <a:defRPr sz="1100">
              <a:solidFill>
                <a:schemeClr val="dk1"/>
              </a:solidFill>
              <a:latin typeface="+mn-lt"/>
              <a:ea typeface="+mn-ea"/>
              <a:cs typeface="+mn-cs"/>
            </a:defRPr>
          </a:lvl2pPr>
          <a:lvl3pPr marL="914400" indent="0">
            <a:defRPr sz="1100">
              <a:solidFill>
                <a:schemeClr val="dk1"/>
              </a:solidFill>
              <a:latin typeface="+mn-lt"/>
              <a:ea typeface="+mn-ea"/>
              <a:cs typeface="+mn-cs"/>
            </a:defRPr>
          </a:lvl3pPr>
          <a:lvl4pPr marL="1371600" indent="0">
            <a:defRPr sz="1100">
              <a:solidFill>
                <a:schemeClr val="dk1"/>
              </a:solidFill>
              <a:latin typeface="+mn-lt"/>
              <a:ea typeface="+mn-ea"/>
              <a:cs typeface="+mn-cs"/>
            </a:defRPr>
          </a:lvl4pPr>
          <a:lvl5pPr marL="1828800" indent="0">
            <a:defRPr sz="1100">
              <a:solidFill>
                <a:schemeClr val="dk1"/>
              </a:solidFill>
              <a:latin typeface="+mn-lt"/>
              <a:ea typeface="+mn-ea"/>
              <a:cs typeface="+mn-cs"/>
            </a:defRPr>
          </a:lvl5pPr>
          <a:lvl6pPr marL="2286000" indent="0">
            <a:defRPr sz="1100">
              <a:solidFill>
                <a:schemeClr val="dk1"/>
              </a:solidFill>
              <a:latin typeface="+mn-lt"/>
              <a:ea typeface="+mn-ea"/>
              <a:cs typeface="+mn-cs"/>
            </a:defRPr>
          </a:lvl6pPr>
          <a:lvl7pPr marL="2743200" indent="0">
            <a:defRPr sz="1100">
              <a:solidFill>
                <a:schemeClr val="dk1"/>
              </a:solidFill>
              <a:latin typeface="+mn-lt"/>
              <a:ea typeface="+mn-ea"/>
              <a:cs typeface="+mn-cs"/>
            </a:defRPr>
          </a:lvl7pPr>
          <a:lvl8pPr marL="3200400" indent="0">
            <a:defRPr sz="1100">
              <a:solidFill>
                <a:schemeClr val="dk1"/>
              </a:solidFill>
              <a:latin typeface="+mn-lt"/>
              <a:ea typeface="+mn-ea"/>
              <a:cs typeface="+mn-cs"/>
            </a:defRPr>
          </a:lvl8pPr>
          <a:lvl9pPr marL="3657600" indent="0">
            <a:defRPr sz="1100">
              <a:solidFill>
                <a:schemeClr val="dk1"/>
              </a:solidFill>
              <a:latin typeface="+mn-lt"/>
              <a:ea typeface="+mn-ea"/>
              <a:cs typeface="+mn-cs"/>
            </a:defRPr>
          </a:lvl9pPr>
        </a:lstStyle>
        <a:p xmlns:a="http://schemas.openxmlformats.org/drawingml/2006/main">
          <a:pPr algn="ctr"/>
          <a:r>
            <a:rPr lang="en-US" sz="1800" b="1">
              <a:solidFill>
                <a:schemeClr val="accent1">
                  <a:lumMod val="75000"/>
                </a:schemeClr>
              </a:solidFill>
              <a:latin typeface="Arial" panose="020B0604020202020204" pitchFamily="34" charset="0"/>
              <a:cs typeface="Arial" panose="020B0604020202020204" pitchFamily="34" charset="0"/>
            </a:rPr>
            <a:t>-65%</a:t>
          </a:r>
          <a:endParaRPr lang="en-US" sz="1800" b="1" baseline="0">
            <a:solidFill>
              <a:schemeClr val="accent1">
                <a:lumMod val="75000"/>
              </a:schemeClr>
            </a:solidFill>
            <a:latin typeface="Arial" panose="020B0604020202020204" pitchFamily="34" charset="0"/>
            <a:cs typeface="Arial" panose="020B0604020202020204" pitchFamily="34" charset="0"/>
          </a:endParaRPr>
        </a:p>
        <a:p xmlns:a="http://schemas.openxmlformats.org/drawingml/2006/main">
          <a:pPr algn="ctr"/>
          <a:r>
            <a:rPr lang="en-US" sz="1000" b="0" i="1" baseline="0">
              <a:solidFill>
                <a:schemeClr val="bg2">
                  <a:lumMod val="75000"/>
                </a:schemeClr>
              </a:solidFill>
              <a:latin typeface="Symbol" pitchFamily="2" charset="2"/>
              <a:cs typeface="Arial" panose="020B0604020202020204" pitchFamily="34" charset="0"/>
            </a:rPr>
            <a:t>%D</a:t>
          </a:r>
          <a:r>
            <a:rPr lang="en-US" sz="800" b="0" i="1" baseline="0">
              <a:solidFill>
                <a:schemeClr val="bg2">
                  <a:lumMod val="75000"/>
                </a:schemeClr>
              </a:solidFill>
              <a:latin typeface="Arial" panose="020B0604020202020204" pitchFamily="34" charset="0"/>
              <a:cs typeface="Arial" panose="020B0604020202020204" pitchFamily="34" charset="0"/>
            </a:rPr>
            <a:t> from prior year</a:t>
          </a:r>
          <a:endParaRPr lang="en-US" sz="800" b="0" i="1">
            <a:solidFill>
              <a:schemeClr val="bg2">
                <a:lumMod val="75000"/>
              </a:schemeClr>
            </a:solidFill>
            <a:latin typeface="Arial" panose="020B0604020202020204" pitchFamily="34" charset="0"/>
            <a:cs typeface="Arial" panose="020B0604020202020204" pitchFamily="34" charset="0"/>
          </a:endParaRPr>
        </a:p>
      </cdr:txBody>
    </cdr:sp>
  </cdr:relSizeAnchor>
  <cdr:relSizeAnchor xmlns:cdr="http://schemas.openxmlformats.org/drawingml/2006/chartDrawing">
    <cdr:from>
      <cdr:x>0</cdr:x>
      <cdr:y>0.18174</cdr:y>
    </cdr:from>
    <cdr:to>
      <cdr:x>0.74036</cdr:x>
      <cdr:y>0.29391</cdr:y>
    </cdr:to>
    <cdr:sp macro="" textlink="">
      <cdr:nvSpPr>
        <cdr:cNvPr id="5" name="TextBox 5">
          <a:extLst xmlns:a="http://schemas.openxmlformats.org/drawingml/2006/main">
            <a:ext uri="{FF2B5EF4-FFF2-40B4-BE49-F238E27FC236}">
              <a16:creationId xmlns:a16="http://schemas.microsoft.com/office/drawing/2014/main" id="{3AB09488-37E1-B114-BCA6-19DE19049335}"/>
            </a:ext>
          </a:extLst>
        </cdr:cNvPr>
        <cdr:cNvSpPr txBox="1"/>
      </cdr:nvSpPr>
      <cdr:spPr>
        <a:xfrm xmlns:a="http://schemas.openxmlformats.org/drawingml/2006/main">
          <a:off x="0" y="747887"/>
          <a:ext cx="3376313" cy="461591"/>
        </a:xfrm>
        <a:prstGeom xmlns:a="http://schemas.openxmlformats.org/drawingml/2006/main" prst="rect">
          <a:avLst/>
        </a:prstGeom>
        <a:solidFill xmlns:a="http://schemas.openxmlformats.org/drawingml/2006/main">
          <a:schemeClr val="lt1"/>
        </a:solidFill>
        <a:ln xmlns:a="http://schemas.openxmlformats.org/drawingml/2006/main" w="9525" cmpd="sng">
          <a:noFill/>
        </a:ln>
      </cdr:spPr>
      <cdr:style>
        <a:lnRef xmlns:a="http://schemas.openxmlformats.org/drawingml/2006/main" idx="0">
          <a:scrgbClr r="0" g="0" b="0"/>
        </a:lnRef>
        <a:fillRef xmlns:a="http://schemas.openxmlformats.org/drawingml/2006/main" idx="0">
          <a:scrgbClr r="0" g="0" b="0"/>
        </a:fillRef>
        <a:effectRef xmlns:a="http://schemas.openxmlformats.org/drawingml/2006/main" idx="0">
          <a:scrgbClr r="0" g="0" b="0"/>
        </a:effectRef>
        <a:fontRef xmlns:a="http://schemas.openxmlformats.org/drawingml/2006/main" idx="minor">
          <a:schemeClr val="dk1"/>
        </a:fontRef>
      </cdr:style>
      <cdr:txBody>
        <a:bodyPr xmlns:a="http://schemas.openxmlformats.org/drawingml/2006/main" wrap="square" rtlCol="0" anchor="t"/>
        <a:lstStyle xmlns:a="http://schemas.openxmlformats.org/drawingml/2006/main">
          <a:lvl1pPr marL="0" indent="0">
            <a:defRPr sz="1100">
              <a:solidFill>
                <a:schemeClr val="dk1"/>
              </a:solidFill>
              <a:latin typeface="+mn-lt"/>
              <a:ea typeface="+mn-ea"/>
              <a:cs typeface="+mn-cs"/>
            </a:defRPr>
          </a:lvl1pPr>
          <a:lvl2pPr marL="457200" indent="0">
            <a:defRPr sz="1100">
              <a:solidFill>
                <a:schemeClr val="dk1"/>
              </a:solidFill>
              <a:latin typeface="+mn-lt"/>
              <a:ea typeface="+mn-ea"/>
              <a:cs typeface="+mn-cs"/>
            </a:defRPr>
          </a:lvl2pPr>
          <a:lvl3pPr marL="914400" indent="0">
            <a:defRPr sz="1100">
              <a:solidFill>
                <a:schemeClr val="dk1"/>
              </a:solidFill>
              <a:latin typeface="+mn-lt"/>
              <a:ea typeface="+mn-ea"/>
              <a:cs typeface="+mn-cs"/>
            </a:defRPr>
          </a:lvl3pPr>
          <a:lvl4pPr marL="1371600" indent="0">
            <a:defRPr sz="1100">
              <a:solidFill>
                <a:schemeClr val="dk1"/>
              </a:solidFill>
              <a:latin typeface="+mn-lt"/>
              <a:ea typeface="+mn-ea"/>
              <a:cs typeface="+mn-cs"/>
            </a:defRPr>
          </a:lvl4pPr>
          <a:lvl5pPr marL="1828800" indent="0">
            <a:defRPr sz="1100">
              <a:solidFill>
                <a:schemeClr val="dk1"/>
              </a:solidFill>
              <a:latin typeface="+mn-lt"/>
              <a:ea typeface="+mn-ea"/>
              <a:cs typeface="+mn-cs"/>
            </a:defRPr>
          </a:lvl5pPr>
          <a:lvl6pPr marL="2286000" indent="0">
            <a:defRPr sz="1100">
              <a:solidFill>
                <a:schemeClr val="dk1"/>
              </a:solidFill>
              <a:latin typeface="+mn-lt"/>
              <a:ea typeface="+mn-ea"/>
              <a:cs typeface="+mn-cs"/>
            </a:defRPr>
          </a:lvl6pPr>
          <a:lvl7pPr marL="2743200" indent="0">
            <a:defRPr sz="1100">
              <a:solidFill>
                <a:schemeClr val="dk1"/>
              </a:solidFill>
              <a:latin typeface="+mn-lt"/>
              <a:ea typeface="+mn-ea"/>
              <a:cs typeface="+mn-cs"/>
            </a:defRPr>
          </a:lvl7pPr>
          <a:lvl8pPr marL="3200400" indent="0">
            <a:defRPr sz="1100">
              <a:solidFill>
                <a:schemeClr val="dk1"/>
              </a:solidFill>
              <a:latin typeface="+mn-lt"/>
              <a:ea typeface="+mn-ea"/>
              <a:cs typeface="+mn-cs"/>
            </a:defRPr>
          </a:lvl8pPr>
          <a:lvl9pPr marL="3657600" indent="0">
            <a:defRPr sz="1100">
              <a:solidFill>
                <a:schemeClr val="dk1"/>
              </a:solidFill>
              <a:latin typeface="+mn-lt"/>
              <a:ea typeface="+mn-ea"/>
              <a:cs typeface="+mn-cs"/>
            </a:defRPr>
          </a:lvl9pPr>
        </a:lstStyle>
        <a:p xmlns:a="http://schemas.openxmlformats.org/drawingml/2006/main">
          <a:r>
            <a:rPr lang="en-US" sz="1200" b="1">
              <a:solidFill>
                <a:schemeClr val="tx1">
                  <a:lumMod val="65000"/>
                  <a:lumOff val="35000"/>
                </a:schemeClr>
              </a:solidFill>
              <a:latin typeface="Arial" panose="020B0604020202020204" pitchFamily="34" charset="0"/>
              <a:cs typeface="Arial" panose="020B0604020202020204" pitchFamily="34" charset="0"/>
            </a:rPr>
            <a:t>EBIT</a:t>
          </a:r>
        </a:p>
        <a:p xmlns:a="http://schemas.openxmlformats.org/drawingml/2006/main">
          <a:r>
            <a:rPr lang="en-US" sz="800">
              <a:solidFill>
                <a:schemeClr val="bg2">
                  <a:lumMod val="75000"/>
                </a:schemeClr>
              </a:solidFill>
              <a:latin typeface="Arial" panose="020B0604020202020204" pitchFamily="34" charset="0"/>
              <a:cs typeface="Arial" panose="020B0604020202020204" pitchFamily="34" charset="0"/>
            </a:rPr>
            <a:t>vs YTD PY</a:t>
          </a:r>
        </a:p>
      </cdr:txBody>
    </cdr:sp>
  </cdr:relSizeAnchor>
</c:userShapes>
</file>

<file path=xl/drawings/drawing27.xml><?xml version="1.0" encoding="utf-8"?>
<c:userShapes xmlns:c="http://schemas.openxmlformats.org/drawingml/2006/chart">
  <cdr:relSizeAnchor xmlns:cdr="http://schemas.openxmlformats.org/drawingml/2006/chartDrawing">
    <cdr:from>
      <cdr:x>0.91535</cdr:x>
      <cdr:y>0.19844</cdr:y>
    </cdr:from>
    <cdr:to>
      <cdr:x>0.91535</cdr:x>
      <cdr:y>0.80708</cdr:y>
    </cdr:to>
    <cdr:cxnSp macro="">
      <cdr:nvCxnSpPr>
        <cdr:cNvPr id="14" name="Straight Connector 13">
          <a:extLst xmlns:a="http://schemas.openxmlformats.org/drawingml/2006/main">
            <a:ext uri="{FF2B5EF4-FFF2-40B4-BE49-F238E27FC236}">
              <a16:creationId xmlns:a16="http://schemas.microsoft.com/office/drawing/2014/main" id="{86187232-A382-6181-5CC9-4B31D63B16BB}"/>
            </a:ext>
          </a:extLst>
        </cdr:cNvPr>
        <cdr:cNvCxnSpPr/>
      </cdr:nvCxnSpPr>
      <cdr:spPr>
        <a:xfrm xmlns:a="http://schemas.openxmlformats.org/drawingml/2006/main">
          <a:off x="3959828" y="133141"/>
          <a:ext cx="0" cy="408358"/>
        </a:xfrm>
        <a:prstGeom xmlns:a="http://schemas.openxmlformats.org/drawingml/2006/main" prst="line">
          <a:avLst/>
        </a:prstGeom>
        <a:ln xmlns:a="http://schemas.openxmlformats.org/drawingml/2006/main" w="25400">
          <a:solidFill>
            <a:schemeClr val="accent1">
              <a:lumMod val="50000"/>
            </a:schemeClr>
          </a:solidFill>
        </a:ln>
      </cdr:spPr>
      <cdr:style>
        <a:lnRef xmlns:a="http://schemas.openxmlformats.org/drawingml/2006/main" idx="1">
          <a:schemeClr val="dk1"/>
        </a:lnRef>
        <a:fillRef xmlns:a="http://schemas.openxmlformats.org/drawingml/2006/main" idx="0">
          <a:schemeClr val="dk1"/>
        </a:fillRef>
        <a:effectRef xmlns:a="http://schemas.openxmlformats.org/drawingml/2006/main" idx="0">
          <a:schemeClr val="dk1"/>
        </a:effectRef>
        <a:fontRef xmlns:a="http://schemas.openxmlformats.org/drawingml/2006/main" idx="minor">
          <a:schemeClr val="tx1"/>
        </a:fontRef>
      </cdr:style>
    </cdr:cxnSp>
  </cdr:relSizeAnchor>
</c:userShapes>
</file>

<file path=xl/drawings/drawing28.xml><?xml version="1.0" encoding="utf-8"?>
<c:userShapes xmlns:c="http://schemas.openxmlformats.org/drawingml/2006/chart">
  <cdr:relSizeAnchor xmlns:cdr="http://schemas.openxmlformats.org/drawingml/2006/chartDrawing">
    <cdr:from>
      <cdr:x>0</cdr:x>
      <cdr:y>0.4333</cdr:y>
    </cdr:from>
    <cdr:to>
      <cdr:x>0.38326</cdr:x>
      <cdr:y>0.54829</cdr:y>
    </cdr:to>
    <cdr:sp macro="" textlink="">
      <cdr:nvSpPr>
        <cdr:cNvPr id="2" name="TextBox 4">
          <a:extLst xmlns:a="http://schemas.openxmlformats.org/drawingml/2006/main">
            <a:ext uri="{FF2B5EF4-FFF2-40B4-BE49-F238E27FC236}">
              <a16:creationId xmlns:a16="http://schemas.microsoft.com/office/drawing/2014/main" id="{7E9D0545-2390-B5FD-23A9-12E0B3067368}"/>
            </a:ext>
          </a:extLst>
        </cdr:cNvPr>
        <cdr:cNvSpPr txBox="1"/>
      </cdr:nvSpPr>
      <cdr:spPr>
        <a:xfrm xmlns:a="http://schemas.openxmlformats.org/drawingml/2006/main">
          <a:off x="0" y="1968500"/>
          <a:ext cx="1745384" cy="522394"/>
        </a:xfrm>
        <a:prstGeom xmlns:a="http://schemas.openxmlformats.org/drawingml/2006/main" prst="rect">
          <a:avLst/>
        </a:prstGeom>
        <a:solidFill xmlns:a="http://schemas.openxmlformats.org/drawingml/2006/main">
          <a:schemeClr val="lt1"/>
        </a:solidFill>
        <a:ln xmlns:a="http://schemas.openxmlformats.org/drawingml/2006/main" w="9525" cmpd="sng">
          <a:noFill/>
        </a:ln>
      </cdr:spPr>
      <cdr:style>
        <a:lnRef xmlns:a="http://schemas.openxmlformats.org/drawingml/2006/main" idx="0">
          <a:scrgbClr r="0" g="0" b="0"/>
        </a:lnRef>
        <a:fillRef xmlns:a="http://schemas.openxmlformats.org/drawingml/2006/main" idx="0">
          <a:scrgbClr r="0" g="0" b="0"/>
        </a:fillRef>
        <a:effectRef xmlns:a="http://schemas.openxmlformats.org/drawingml/2006/main" idx="0">
          <a:scrgbClr r="0" g="0" b="0"/>
        </a:effectRef>
        <a:fontRef xmlns:a="http://schemas.openxmlformats.org/drawingml/2006/main" idx="minor">
          <a:schemeClr val="dk1"/>
        </a:fontRef>
      </cdr:style>
      <cdr:txBody>
        <a:bodyPr xmlns:a="http://schemas.openxmlformats.org/drawingml/2006/main" wrap="square" rtlCol="0" anchor="t"/>
        <a:lstStyle xmlns:a="http://schemas.openxmlformats.org/drawingml/2006/main">
          <a:lvl1pPr marL="0" indent="0">
            <a:defRPr sz="1100">
              <a:solidFill>
                <a:schemeClr val="dk1"/>
              </a:solidFill>
              <a:latin typeface="+mn-lt"/>
              <a:ea typeface="+mn-ea"/>
              <a:cs typeface="+mn-cs"/>
            </a:defRPr>
          </a:lvl1pPr>
          <a:lvl2pPr marL="457200" indent="0">
            <a:defRPr sz="1100">
              <a:solidFill>
                <a:schemeClr val="dk1"/>
              </a:solidFill>
              <a:latin typeface="+mn-lt"/>
              <a:ea typeface="+mn-ea"/>
              <a:cs typeface="+mn-cs"/>
            </a:defRPr>
          </a:lvl2pPr>
          <a:lvl3pPr marL="914400" indent="0">
            <a:defRPr sz="1100">
              <a:solidFill>
                <a:schemeClr val="dk1"/>
              </a:solidFill>
              <a:latin typeface="+mn-lt"/>
              <a:ea typeface="+mn-ea"/>
              <a:cs typeface="+mn-cs"/>
            </a:defRPr>
          </a:lvl3pPr>
          <a:lvl4pPr marL="1371600" indent="0">
            <a:defRPr sz="1100">
              <a:solidFill>
                <a:schemeClr val="dk1"/>
              </a:solidFill>
              <a:latin typeface="+mn-lt"/>
              <a:ea typeface="+mn-ea"/>
              <a:cs typeface="+mn-cs"/>
            </a:defRPr>
          </a:lvl4pPr>
          <a:lvl5pPr marL="1828800" indent="0">
            <a:defRPr sz="1100">
              <a:solidFill>
                <a:schemeClr val="dk1"/>
              </a:solidFill>
              <a:latin typeface="+mn-lt"/>
              <a:ea typeface="+mn-ea"/>
              <a:cs typeface="+mn-cs"/>
            </a:defRPr>
          </a:lvl5pPr>
          <a:lvl6pPr marL="2286000" indent="0">
            <a:defRPr sz="1100">
              <a:solidFill>
                <a:schemeClr val="dk1"/>
              </a:solidFill>
              <a:latin typeface="+mn-lt"/>
              <a:ea typeface="+mn-ea"/>
              <a:cs typeface="+mn-cs"/>
            </a:defRPr>
          </a:lvl6pPr>
          <a:lvl7pPr marL="2743200" indent="0">
            <a:defRPr sz="1100">
              <a:solidFill>
                <a:schemeClr val="dk1"/>
              </a:solidFill>
              <a:latin typeface="+mn-lt"/>
              <a:ea typeface="+mn-ea"/>
              <a:cs typeface="+mn-cs"/>
            </a:defRPr>
          </a:lvl7pPr>
          <a:lvl8pPr marL="3200400" indent="0">
            <a:defRPr sz="1100">
              <a:solidFill>
                <a:schemeClr val="dk1"/>
              </a:solidFill>
              <a:latin typeface="+mn-lt"/>
              <a:ea typeface="+mn-ea"/>
              <a:cs typeface="+mn-cs"/>
            </a:defRPr>
          </a:lvl8pPr>
          <a:lvl9pPr marL="3657600" indent="0">
            <a:defRPr sz="1100">
              <a:solidFill>
                <a:schemeClr val="dk1"/>
              </a:solidFill>
              <a:latin typeface="+mn-lt"/>
              <a:ea typeface="+mn-ea"/>
              <a:cs typeface="+mn-cs"/>
            </a:defRPr>
          </a:lvl9pPr>
        </a:lstStyle>
        <a:p xmlns:a="http://schemas.openxmlformats.org/drawingml/2006/main">
          <a:pPr algn="ctr"/>
          <a:r>
            <a:rPr lang="en-US" sz="1800" b="1">
              <a:solidFill>
                <a:schemeClr val="accent1">
                  <a:lumMod val="75000"/>
                </a:schemeClr>
              </a:solidFill>
              <a:latin typeface="Arial" panose="020B0604020202020204" pitchFamily="34" charset="0"/>
              <a:cs typeface="Arial" panose="020B0604020202020204" pitchFamily="34" charset="0"/>
            </a:rPr>
            <a:t>-25,1</a:t>
          </a:r>
          <a:r>
            <a:rPr lang="en-US" sz="1800" b="1" baseline="0">
              <a:solidFill>
                <a:schemeClr val="accent1">
                  <a:lumMod val="75000"/>
                </a:schemeClr>
              </a:solidFill>
              <a:latin typeface="Arial" panose="020B0604020202020204" pitchFamily="34" charset="0"/>
              <a:cs typeface="Arial" panose="020B0604020202020204" pitchFamily="34" charset="0"/>
            </a:rPr>
            <a:t> T</a:t>
          </a:r>
        </a:p>
        <a:p xmlns:a="http://schemas.openxmlformats.org/drawingml/2006/main">
          <a:pPr algn="ctr"/>
          <a:r>
            <a:rPr lang="en-US" sz="1000" b="0" i="1" baseline="0">
              <a:solidFill>
                <a:schemeClr val="bg2">
                  <a:lumMod val="75000"/>
                </a:schemeClr>
              </a:solidFill>
              <a:latin typeface="Symbol" pitchFamily="2" charset="2"/>
              <a:cs typeface="Arial" panose="020B0604020202020204" pitchFamily="34" charset="0"/>
            </a:rPr>
            <a:t>D</a:t>
          </a:r>
          <a:r>
            <a:rPr lang="en-US" sz="800" b="0" i="1" baseline="0">
              <a:solidFill>
                <a:schemeClr val="bg2">
                  <a:lumMod val="75000"/>
                </a:schemeClr>
              </a:solidFill>
              <a:latin typeface="Arial" panose="020B0604020202020204" pitchFamily="34" charset="0"/>
              <a:cs typeface="Arial" panose="020B0604020202020204" pitchFamily="34" charset="0"/>
            </a:rPr>
            <a:t> from prior year</a:t>
          </a:r>
          <a:endParaRPr lang="en-US" sz="800" b="0" i="1">
            <a:solidFill>
              <a:schemeClr val="bg2">
                <a:lumMod val="75000"/>
              </a:schemeClr>
            </a:solidFill>
            <a:latin typeface="Arial" panose="020B0604020202020204" pitchFamily="34" charset="0"/>
            <a:cs typeface="Arial" panose="020B0604020202020204" pitchFamily="34" charset="0"/>
          </a:endParaRPr>
        </a:p>
      </cdr:txBody>
    </cdr:sp>
  </cdr:relSizeAnchor>
  <cdr:relSizeAnchor xmlns:cdr="http://schemas.openxmlformats.org/drawingml/2006/chartDrawing">
    <cdr:from>
      <cdr:x>0.54321</cdr:x>
      <cdr:y>0.43372</cdr:y>
    </cdr:from>
    <cdr:to>
      <cdr:x>0.92647</cdr:x>
      <cdr:y>0.54871</cdr:y>
    </cdr:to>
    <cdr:sp macro="" textlink="">
      <cdr:nvSpPr>
        <cdr:cNvPr id="3" name="TextBox 4">
          <a:extLst xmlns:a="http://schemas.openxmlformats.org/drawingml/2006/main">
            <a:ext uri="{FF2B5EF4-FFF2-40B4-BE49-F238E27FC236}">
              <a16:creationId xmlns:a16="http://schemas.microsoft.com/office/drawing/2014/main" id="{7E9D0545-2390-B5FD-23A9-12E0B3067368}"/>
            </a:ext>
          </a:extLst>
        </cdr:cNvPr>
        <cdr:cNvSpPr txBox="1"/>
      </cdr:nvSpPr>
      <cdr:spPr>
        <a:xfrm xmlns:a="http://schemas.openxmlformats.org/drawingml/2006/main">
          <a:off x="2473840" y="1970430"/>
          <a:ext cx="1745383" cy="522393"/>
        </a:xfrm>
        <a:prstGeom xmlns:a="http://schemas.openxmlformats.org/drawingml/2006/main" prst="rect">
          <a:avLst/>
        </a:prstGeom>
        <a:solidFill xmlns:a="http://schemas.openxmlformats.org/drawingml/2006/main">
          <a:schemeClr val="lt1"/>
        </a:solidFill>
        <a:ln xmlns:a="http://schemas.openxmlformats.org/drawingml/2006/main" w="9525" cmpd="sng">
          <a:noFill/>
        </a:ln>
      </cdr:spPr>
      <cdr:style>
        <a:lnRef xmlns:a="http://schemas.openxmlformats.org/drawingml/2006/main" idx="0">
          <a:scrgbClr r="0" g="0" b="0"/>
        </a:lnRef>
        <a:fillRef xmlns:a="http://schemas.openxmlformats.org/drawingml/2006/main" idx="0">
          <a:scrgbClr r="0" g="0" b="0"/>
        </a:fillRef>
        <a:effectRef xmlns:a="http://schemas.openxmlformats.org/drawingml/2006/main" idx="0">
          <a:scrgbClr r="0" g="0" b="0"/>
        </a:effectRef>
        <a:fontRef xmlns:a="http://schemas.openxmlformats.org/drawingml/2006/main" idx="minor">
          <a:schemeClr val="dk1"/>
        </a:fontRef>
      </cdr:style>
      <cdr:txBody>
        <a:bodyPr xmlns:a="http://schemas.openxmlformats.org/drawingml/2006/main" wrap="square" rtlCol="0" anchor="t"/>
        <a:lstStyle xmlns:a="http://schemas.openxmlformats.org/drawingml/2006/main">
          <a:lvl1pPr marL="0" indent="0">
            <a:defRPr sz="1100">
              <a:solidFill>
                <a:schemeClr val="dk1"/>
              </a:solidFill>
              <a:latin typeface="+mn-lt"/>
              <a:ea typeface="+mn-ea"/>
              <a:cs typeface="+mn-cs"/>
            </a:defRPr>
          </a:lvl1pPr>
          <a:lvl2pPr marL="457200" indent="0">
            <a:defRPr sz="1100">
              <a:solidFill>
                <a:schemeClr val="dk1"/>
              </a:solidFill>
              <a:latin typeface="+mn-lt"/>
              <a:ea typeface="+mn-ea"/>
              <a:cs typeface="+mn-cs"/>
            </a:defRPr>
          </a:lvl2pPr>
          <a:lvl3pPr marL="914400" indent="0">
            <a:defRPr sz="1100">
              <a:solidFill>
                <a:schemeClr val="dk1"/>
              </a:solidFill>
              <a:latin typeface="+mn-lt"/>
              <a:ea typeface="+mn-ea"/>
              <a:cs typeface="+mn-cs"/>
            </a:defRPr>
          </a:lvl3pPr>
          <a:lvl4pPr marL="1371600" indent="0">
            <a:defRPr sz="1100">
              <a:solidFill>
                <a:schemeClr val="dk1"/>
              </a:solidFill>
              <a:latin typeface="+mn-lt"/>
              <a:ea typeface="+mn-ea"/>
              <a:cs typeface="+mn-cs"/>
            </a:defRPr>
          </a:lvl4pPr>
          <a:lvl5pPr marL="1828800" indent="0">
            <a:defRPr sz="1100">
              <a:solidFill>
                <a:schemeClr val="dk1"/>
              </a:solidFill>
              <a:latin typeface="+mn-lt"/>
              <a:ea typeface="+mn-ea"/>
              <a:cs typeface="+mn-cs"/>
            </a:defRPr>
          </a:lvl5pPr>
          <a:lvl6pPr marL="2286000" indent="0">
            <a:defRPr sz="1100">
              <a:solidFill>
                <a:schemeClr val="dk1"/>
              </a:solidFill>
              <a:latin typeface="+mn-lt"/>
              <a:ea typeface="+mn-ea"/>
              <a:cs typeface="+mn-cs"/>
            </a:defRPr>
          </a:lvl6pPr>
          <a:lvl7pPr marL="2743200" indent="0">
            <a:defRPr sz="1100">
              <a:solidFill>
                <a:schemeClr val="dk1"/>
              </a:solidFill>
              <a:latin typeface="+mn-lt"/>
              <a:ea typeface="+mn-ea"/>
              <a:cs typeface="+mn-cs"/>
            </a:defRPr>
          </a:lvl7pPr>
          <a:lvl8pPr marL="3200400" indent="0">
            <a:defRPr sz="1100">
              <a:solidFill>
                <a:schemeClr val="dk1"/>
              </a:solidFill>
              <a:latin typeface="+mn-lt"/>
              <a:ea typeface="+mn-ea"/>
              <a:cs typeface="+mn-cs"/>
            </a:defRPr>
          </a:lvl8pPr>
          <a:lvl9pPr marL="3657600" indent="0">
            <a:defRPr sz="1100">
              <a:solidFill>
                <a:schemeClr val="dk1"/>
              </a:solidFill>
              <a:latin typeface="+mn-lt"/>
              <a:ea typeface="+mn-ea"/>
              <a:cs typeface="+mn-cs"/>
            </a:defRPr>
          </a:lvl9pPr>
        </a:lstStyle>
        <a:p xmlns:a="http://schemas.openxmlformats.org/drawingml/2006/main">
          <a:pPr algn="ctr"/>
          <a:r>
            <a:rPr lang="en-US" sz="1800" b="1">
              <a:solidFill>
                <a:schemeClr val="accent1">
                  <a:lumMod val="75000"/>
                </a:schemeClr>
              </a:solidFill>
              <a:latin typeface="Arial" panose="020B0604020202020204" pitchFamily="34" charset="0"/>
              <a:cs typeface="Arial" panose="020B0604020202020204" pitchFamily="34" charset="0"/>
            </a:rPr>
            <a:t>-72%</a:t>
          </a:r>
          <a:endParaRPr lang="en-US" sz="1800" b="1" baseline="0">
            <a:solidFill>
              <a:schemeClr val="accent1">
                <a:lumMod val="75000"/>
              </a:schemeClr>
            </a:solidFill>
            <a:latin typeface="Arial" panose="020B0604020202020204" pitchFamily="34" charset="0"/>
            <a:cs typeface="Arial" panose="020B0604020202020204" pitchFamily="34" charset="0"/>
          </a:endParaRPr>
        </a:p>
        <a:p xmlns:a="http://schemas.openxmlformats.org/drawingml/2006/main">
          <a:pPr algn="ctr"/>
          <a:r>
            <a:rPr lang="en-US" sz="1000" b="0" i="1" baseline="0">
              <a:solidFill>
                <a:schemeClr val="bg2">
                  <a:lumMod val="75000"/>
                </a:schemeClr>
              </a:solidFill>
              <a:latin typeface="Symbol" pitchFamily="2" charset="2"/>
              <a:cs typeface="Arial" panose="020B0604020202020204" pitchFamily="34" charset="0"/>
            </a:rPr>
            <a:t>%D</a:t>
          </a:r>
          <a:r>
            <a:rPr lang="en-US" sz="800" b="0" i="1" baseline="0">
              <a:solidFill>
                <a:schemeClr val="bg2">
                  <a:lumMod val="75000"/>
                </a:schemeClr>
              </a:solidFill>
              <a:latin typeface="Arial" panose="020B0604020202020204" pitchFamily="34" charset="0"/>
              <a:cs typeface="Arial" panose="020B0604020202020204" pitchFamily="34" charset="0"/>
            </a:rPr>
            <a:t> from prior year</a:t>
          </a:r>
          <a:endParaRPr lang="en-US" sz="800" b="0" i="1">
            <a:solidFill>
              <a:schemeClr val="bg2">
                <a:lumMod val="75000"/>
              </a:schemeClr>
            </a:solidFill>
            <a:latin typeface="Arial" panose="020B0604020202020204" pitchFamily="34" charset="0"/>
            <a:cs typeface="Arial" panose="020B0604020202020204" pitchFamily="34" charset="0"/>
          </a:endParaRPr>
        </a:p>
      </cdr:txBody>
    </cdr:sp>
  </cdr:relSizeAnchor>
  <cdr:relSizeAnchor xmlns:cdr="http://schemas.openxmlformats.org/drawingml/2006/chartDrawing">
    <cdr:from>
      <cdr:x>0</cdr:x>
      <cdr:y>0.18174</cdr:y>
    </cdr:from>
    <cdr:to>
      <cdr:x>0.74036</cdr:x>
      <cdr:y>0.29391</cdr:y>
    </cdr:to>
    <cdr:sp macro="" textlink="">
      <cdr:nvSpPr>
        <cdr:cNvPr id="5" name="TextBox 5">
          <a:extLst xmlns:a="http://schemas.openxmlformats.org/drawingml/2006/main">
            <a:ext uri="{FF2B5EF4-FFF2-40B4-BE49-F238E27FC236}">
              <a16:creationId xmlns:a16="http://schemas.microsoft.com/office/drawing/2014/main" id="{3AB09488-37E1-B114-BCA6-19DE19049335}"/>
            </a:ext>
          </a:extLst>
        </cdr:cNvPr>
        <cdr:cNvSpPr txBox="1"/>
      </cdr:nvSpPr>
      <cdr:spPr>
        <a:xfrm xmlns:a="http://schemas.openxmlformats.org/drawingml/2006/main">
          <a:off x="0" y="747887"/>
          <a:ext cx="3376313" cy="461591"/>
        </a:xfrm>
        <a:prstGeom xmlns:a="http://schemas.openxmlformats.org/drawingml/2006/main" prst="rect">
          <a:avLst/>
        </a:prstGeom>
        <a:solidFill xmlns:a="http://schemas.openxmlformats.org/drawingml/2006/main">
          <a:schemeClr val="lt1"/>
        </a:solidFill>
        <a:ln xmlns:a="http://schemas.openxmlformats.org/drawingml/2006/main" w="9525" cmpd="sng">
          <a:noFill/>
        </a:ln>
      </cdr:spPr>
      <cdr:style>
        <a:lnRef xmlns:a="http://schemas.openxmlformats.org/drawingml/2006/main" idx="0">
          <a:scrgbClr r="0" g="0" b="0"/>
        </a:lnRef>
        <a:fillRef xmlns:a="http://schemas.openxmlformats.org/drawingml/2006/main" idx="0">
          <a:scrgbClr r="0" g="0" b="0"/>
        </a:fillRef>
        <a:effectRef xmlns:a="http://schemas.openxmlformats.org/drawingml/2006/main" idx="0">
          <a:scrgbClr r="0" g="0" b="0"/>
        </a:effectRef>
        <a:fontRef xmlns:a="http://schemas.openxmlformats.org/drawingml/2006/main" idx="minor">
          <a:schemeClr val="dk1"/>
        </a:fontRef>
      </cdr:style>
      <cdr:txBody>
        <a:bodyPr xmlns:a="http://schemas.openxmlformats.org/drawingml/2006/main" wrap="square" rtlCol="0" anchor="t"/>
        <a:lstStyle xmlns:a="http://schemas.openxmlformats.org/drawingml/2006/main">
          <a:lvl1pPr marL="0" indent="0">
            <a:defRPr sz="1100">
              <a:solidFill>
                <a:schemeClr val="dk1"/>
              </a:solidFill>
              <a:latin typeface="+mn-lt"/>
              <a:ea typeface="+mn-ea"/>
              <a:cs typeface="+mn-cs"/>
            </a:defRPr>
          </a:lvl1pPr>
          <a:lvl2pPr marL="457200" indent="0">
            <a:defRPr sz="1100">
              <a:solidFill>
                <a:schemeClr val="dk1"/>
              </a:solidFill>
              <a:latin typeface="+mn-lt"/>
              <a:ea typeface="+mn-ea"/>
              <a:cs typeface="+mn-cs"/>
            </a:defRPr>
          </a:lvl2pPr>
          <a:lvl3pPr marL="914400" indent="0">
            <a:defRPr sz="1100">
              <a:solidFill>
                <a:schemeClr val="dk1"/>
              </a:solidFill>
              <a:latin typeface="+mn-lt"/>
              <a:ea typeface="+mn-ea"/>
              <a:cs typeface="+mn-cs"/>
            </a:defRPr>
          </a:lvl3pPr>
          <a:lvl4pPr marL="1371600" indent="0">
            <a:defRPr sz="1100">
              <a:solidFill>
                <a:schemeClr val="dk1"/>
              </a:solidFill>
              <a:latin typeface="+mn-lt"/>
              <a:ea typeface="+mn-ea"/>
              <a:cs typeface="+mn-cs"/>
            </a:defRPr>
          </a:lvl4pPr>
          <a:lvl5pPr marL="1828800" indent="0">
            <a:defRPr sz="1100">
              <a:solidFill>
                <a:schemeClr val="dk1"/>
              </a:solidFill>
              <a:latin typeface="+mn-lt"/>
              <a:ea typeface="+mn-ea"/>
              <a:cs typeface="+mn-cs"/>
            </a:defRPr>
          </a:lvl5pPr>
          <a:lvl6pPr marL="2286000" indent="0">
            <a:defRPr sz="1100">
              <a:solidFill>
                <a:schemeClr val="dk1"/>
              </a:solidFill>
              <a:latin typeface="+mn-lt"/>
              <a:ea typeface="+mn-ea"/>
              <a:cs typeface="+mn-cs"/>
            </a:defRPr>
          </a:lvl6pPr>
          <a:lvl7pPr marL="2743200" indent="0">
            <a:defRPr sz="1100">
              <a:solidFill>
                <a:schemeClr val="dk1"/>
              </a:solidFill>
              <a:latin typeface="+mn-lt"/>
              <a:ea typeface="+mn-ea"/>
              <a:cs typeface="+mn-cs"/>
            </a:defRPr>
          </a:lvl7pPr>
          <a:lvl8pPr marL="3200400" indent="0">
            <a:defRPr sz="1100">
              <a:solidFill>
                <a:schemeClr val="dk1"/>
              </a:solidFill>
              <a:latin typeface="+mn-lt"/>
              <a:ea typeface="+mn-ea"/>
              <a:cs typeface="+mn-cs"/>
            </a:defRPr>
          </a:lvl8pPr>
          <a:lvl9pPr marL="3657600" indent="0">
            <a:defRPr sz="1100">
              <a:solidFill>
                <a:schemeClr val="dk1"/>
              </a:solidFill>
              <a:latin typeface="+mn-lt"/>
              <a:ea typeface="+mn-ea"/>
              <a:cs typeface="+mn-cs"/>
            </a:defRPr>
          </a:lvl9pPr>
        </a:lstStyle>
        <a:p xmlns:a="http://schemas.openxmlformats.org/drawingml/2006/main">
          <a:r>
            <a:rPr lang="en-US" sz="1200" b="1">
              <a:solidFill>
                <a:schemeClr val="tx1">
                  <a:lumMod val="65000"/>
                  <a:lumOff val="35000"/>
                </a:schemeClr>
              </a:solidFill>
              <a:latin typeface="Arial" panose="020B0604020202020204" pitchFamily="34" charset="0"/>
              <a:cs typeface="Arial" panose="020B0604020202020204" pitchFamily="34" charset="0"/>
            </a:rPr>
            <a:t>EBT</a:t>
          </a:r>
        </a:p>
        <a:p xmlns:a="http://schemas.openxmlformats.org/drawingml/2006/main">
          <a:r>
            <a:rPr lang="en-US" sz="800">
              <a:solidFill>
                <a:schemeClr val="bg2">
                  <a:lumMod val="75000"/>
                </a:schemeClr>
              </a:solidFill>
              <a:latin typeface="Arial" panose="020B0604020202020204" pitchFamily="34" charset="0"/>
              <a:cs typeface="Arial" panose="020B0604020202020204" pitchFamily="34" charset="0"/>
            </a:rPr>
            <a:t>vs YTD PY</a:t>
          </a:r>
        </a:p>
      </cdr:txBody>
    </cdr:sp>
  </cdr:relSizeAnchor>
</c:userShapes>
</file>

<file path=xl/drawings/drawing29.xml><?xml version="1.0" encoding="utf-8"?>
<c:userShapes xmlns:c="http://schemas.openxmlformats.org/drawingml/2006/chart">
  <cdr:relSizeAnchor xmlns:cdr="http://schemas.openxmlformats.org/drawingml/2006/chartDrawing">
    <cdr:from>
      <cdr:x>0.86202</cdr:x>
      <cdr:y>0.1994</cdr:y>
    </cdr:from>
    <cdr:to>
      <cdr:x>0.86202</cdr:x>
      <cdr:y>0.80803</cdr:y>
    </cdr:to>
    <cdr:cxnSp macro="">
      <cdr:nvCxnSpPr>
        <cdr:cNvPr id="14" name="Straight Connector 13">
          <a:extLst xmlns:a="http://schemas.openxmlformats.org/drawingml/2006/main">
            <a:ext uri="{FF2B5EF4-FFF2-40B4-BE49-F238E27FC236}">
              <a16:creationId xmlns:a16="http://schemas.microsoft.com/office/drawing/2014/main" id="{86187232-A382-6181-5CC9-4B31D63B16BB}"/>
            </a:ext>
          </a:extLst>
        </cdr:cNvPr>
        <cdr:cNvCxnSpPr/>
      </cdr:nvCxnSpPr>
      <cdr:spPr>
        <a:xfrm xmlns:a="http://schemas.openxmlformats.org/drawingml/2006/main">
          <a:off x="3872096" y="133433"/>
          <a:ext cx="0" cy="407294"/>
        </a:xfrm>
        <a:prstGeom xmlns:a="http://schemas.openxmlformats.org/drawingml/2006/main" prst="line">
          <a:avLst/>
        </a:prstGeom>
        <a:ln xmlns:a="http://schemas.openxmlformats.org/drawingml/2006/main" w="25400"/>
      </cdr:spPr>
      <cdr:style>
        <a:lnRef xmlns:a="http://schemas.openxmlformats.org/drawingml/2006/main" idx="1">
          <a:schemeClr val="dk1"/>
        </a:lnRef>
        <a:fillRef xmlns:a="http://schemas.openxmlformats.org/drawingml/2006/main" idx="0">
          <a:schemeClr val="dk1"/>
        </a:fillRef>
        <a:effectRef xmlns:a="http://schemas.openxmlformats.org/drawingml/2006/main" idx="0">
          <a:schemeClr val="dk1"/>
        </a:effectRef>
        <a:fontRef xmlns:a="http://schemas.openxmlformats.org/drawingml/2006/main" idx="minor">
          <a:schemeClr val="tx1"/>
        </a:fontRef>
      </cdr:style>
    </cdr:cxnSp>
  </cdr:relSizeAnchor>
</c:userShapes>
</file>

<file path=xl/drawings/drawing30.xml><?xml version="1.0" encoding="utf-8"?>
<c:userShapes xmlns:c="http://schemas.openxmlformats.org/drawingml/2006/chart">
  <cdr:relSizeAnchor xmlns:cdr="http://schemas.openxmlformats.org/drawingml/2006/chartDrawing">
    <cdr:from>
      <cdr:x>0</cdr:x>
      <cdr:y>0.4333</cdr:y>
    </cdr:from>
    <cdr:to>
      <cdr:x>0.38326</cdr:x>
      <cdr:y>0.54829</cdr:y>
    </cdr:to>
    <cdr:sp macro="" textlink="">
      <cdr:nvSpPr>
        <cdr:cNvPr id="2" name="TextBox 4">
          <a:extLst xmlns:a="http://schemas.openxmlformats.org/drawingml/2006/main">
            <a:ext uri="{FF2B5EF4-FFF2-40B4-BE49-F238E27FC236}">
              <a16:creationId xmlns:a16="http://schemas.microsoft.com/office/drawing/2014/main" id="{7E9D0545-2390-B5FD-23A9-12E0B3067368}"/>
            </a:ext>
          </a:extLst>
        </cdr:cNvPr>
        <cdr:cNvSpPr txBox="1"/>
      </cdr:nvSpPr>
      <cdr:spPr>
        <a:xfrm xmlns:a="http://schemas.openxmlformats.org/drawingml/2006/main">
          <a:off x="0" y="1968500"/>
          <a:ext cx="1745384" cy="522394"/>
        </a:xfrm>
        <a:prstGeom xmlns:a="http://schemas.openxmlformats.org/drawingml/2006/main" prst="rect">
          <a:avLst/>
        </a:prstGeom>
        <a:solidFill xmlns:a="http://schemas.openxmlformats.org/drawingml/2006/main">
          <a:schemeClr val="lt1"/>
        </a:solidFill>
        <a:ln xmlns:a="http://schemas.openxmlformats.org/drawingml/2006/main" w="9525" cmpd="sng">
          <a:noFill/>
        </a:ln>
      </cdr:spPr>
      <cdr:style>
        <a:lnRef xmlns:a="http://schemas.openxmlformats.org/drawingml/2006/main" idx="0">
          <a:scrgbClr r="0" g="0" b="0"/>
        </a:lnRef>
        <a:fillRef xmlns:a="http://schemas.openxmlformats.org/drawingml/2006/main" idx="0">
          <a:scrgbClr r="0" g="0" b="0"/>
        </a:fillRef>
        <a:effectRef xmlns:a="http://schemas.openxmlformats.org/drawingml/2006/main" idx="0">
          <a:scrgbClr r="0" g="0" b="0"/>
        </a:effectRef>
        <a:fontRef xmlns:a="http://schemas.openxmlformats.org/drawingml/2006/main" idx="minor">
          <a:schemeClr val="dk1"/>
        </a:fontRef>
      </cdr:style>
      <cdr:txBody>
        <a:bodyPr xmlns:a="http://schemas.openxmlformats.org/drawingml/2006/main" wrap="square" rtlCol="0" anchor="t"/>
        <a:lstStyle xmlns:a="http://schemas.openxmlformats.org/drawingml/2006/main">
          <a:lvl1pPr marL="0" indent="0">
            <a:defRPr sz="1100">
              <a:solidFill>
                <a:schemeClr val="dk1"/>
              </a:solidFill>
              <a:latin typeface="+mn-lt"/>
              <a:ea typeface="+mn-ea"/>
              <a:cs typeface="+mn-cs"/>
            </a:defRPr>
          </a:lvl1pPr>
          <a:lvl2pPr marL="457200" indent="0">
            <a:defRPr sz="1100">
              <a:solidFill>
                <a:schemeClr val="dk1"/>
              </a:solidFill>
              <a:latin typeface="+mn-lt"/>
              <a:ea typeface="+mn-ea"/>
              <a:cs typeface="+mn-cs"/>
            </a:defRPr>
          </a:lvl2pPr>
          <a:lvl3pPr marL="914400" indent="0">
            <a:defRPr sz="1100">
              <a:solidFill>
                <a:schemeClr val="dk1"/>
              </a:solidFill>
              <a:latin typeface="+mn-lt"/>
              <a:ea typeface="+mn-ea"/>
              <a:cs typeface="+mn-cs"/>
            </a:defRPr>
          </a:lvl3pPr>
          <a:lvl4pPr marL="1371600" indent="0">
            <a:defRPr sz="1100">
              <a:solidFill>
                <a:schemeClr val="dk1"/>
              </a:solidFill>
              <a:latin typeface="+mn-lt"/>
              <a:ea typeface="+mn-ea"/>
              <a:cs typeface="+mn-cs"/>
            </a:defRPr>
          </a:lvl4pPr>
          <a:lvl5pPr marL="1828800" indent="0">
            <a:defRPr sz="1100">
              <a:solidFill>
                <a:schemeClr val="dk1"/>
              </a:solidFill>
              <a:latin typeface="+mn-lt"/>
              <a:ea typeface="+mn-ea"/>
              <a:cs typeface="+mn-cs"/>
            </a:defRPr>
          </a:lvl5pPr>
          <a:lvl6pPr marL="2286000" indent="0">
            <a:defRPr sz="1100">
              <a:solidFill>
                <a:schemeClr val="dk1"/>
              </a:solidFill>
              <a:latin typeface="+mn-lt"/>
              <a:ea typeface="+mn-ea"/>
              <a:cs typeface="+mn-cs"/>
            </a:defRPr>
          </a:lvl6pPr>
          <a:lvl7pPr marL="2743200" indent="0">
            <a:defRPr sz="1100">
              <a:solidFill>
                <a:schemeClr val="dk1"/>
              </a:solidFill>
              <a:latin typeface="+mn-lt"/>
              <a:ea typeface="+mn-ea"/>
              <a:cs typeface="+mn-cs"/>
            </a:defRPr>
          </a:lvl7pPr>
          <a:lvl8pPr marL="3200400" indent="0">
            <a:defRPr sz="1100">
              <a:solidFill>
                <a:schemeClr val="dk1"/>
              </a:solidFill>
              <a:latin typeface="+mn-lt"/>
              <a:ea typeface="+mn-ea"/>
              <a:cs typeface="+mn-cs"/>
            </a:defRPr>
          </a:lvl8pPr>
          <a:lvl9pPr marL="3657600" indent="0">
            <a:defRPr sz="1100">
              <a:solidFill>
                <a:schemeClr val="dk1"/>
              </a:solidFill>
              <a:latin typeface="+mn-lt"/>
              <a:ea typeface="+mn-ea"/>
              <a:cs typeface="+mn-cs"/>
            </a:defRPr>
          </a:lvl9pPr>
        </a:lstStyle>
        <a:p xmlns:a="http://schemas.openxmlformats.org/drawingml/2006/main">
          <a:pPr algn="ctr"/>
          <a:r>
            <a:rPr lang="en-US" sz="1800" b="1">
              <a:solidFill>
                <a:schemeClr val="accent1">
                  <a:lumMod val="75000"/>
                </a:schemeClr>
              </a:solidFill>
              <a:latin typeface="Arial" panose="020B0604020202020204" pitchFamily="34" charset="0"/>
              <a:cs typeface="Arial" panose="020B0604020202020204" pitchFamily="34" charset="0"/>
            </a:rPr>
            <a:t>-26,1</a:t>
          </a:r>
          <a:r>
            <a:rPr lang="en-US" sz="1800" b="1" baseline="0">
              <a:solidFill>
                <a:schemeClr val="accent1">
                  <a:lumMod val="75000"/>
                </a:schemeClr>
              </a:solidFill>
              <a:latin typeface="Arial" panose="020B0604020202020204" pitchFamily="34" charset="0"/>
              <a:cs typeface="Arial" panose="020B0604020202020204" pitchFamily="34" charset="0"/>
            </a:rPr>
            <a:t> T</a:t>
          </a:r>
        </a:p>
        <a:p xmlns:a="http://schemas.openxmlformats.org/drawingml/2006/main">
          <a:pPr algn="ctr"/>
          <a:r>
            <a:rPr lang="en-US" sz="1000" b="0" i="1" baseline="0">
              <a:solidFill>
                <a:schemeClr val="bg2">
                  <a:lumMod val="75000"/>
                </a:schemeClr>
              </a:solidFill>
              <a:latin typeface="Symbol" pitchFamily="2" charset="2"/>
              <a:cs typeface="Arial" panose="020B0604020202020204" pitchFamily="34" charset="0"/>
            </a:rPr>
            <a:t>D</a:t>
          </a:r>
          <a:r>
            <a:rPr lang="en-US" sz="800" b="0" i="1" baseline="0">
              <a:solidFill>
                <a:schemeClr val="bg2">
                  <a:lumMod val="75000"/>
                </a:schemeClr>
              </a:solidFill>
              <a:latin typeface="Arial" panose="020B0604020202020204" pitchFamily="34" charset="0"/>
              <a:cs typeface="Arial" panose="020B0604020202020204" pitchFamily="34" charset="0"/>
            </a:rPr>
            <a:t> from prior year</a:t>
          </a:r>
          <a:endParaRPr lang="en-US" sz="800" b="0" i="1">
            <a:solidFill>
              <a:schemeClr val="bg2">
                <a:lumMod val="75000"/>
              </a:schemeClr>
            </a:solidFill>
            <a:latin typeface="Arial" panose="020B0604020202020204" pitchFamily="34" charset="0"/>
            <a:cs typeface="Arial" panose="020B0604020202020204" pitchFamily="34" charset="0"/>
          </a:endParaRPr>
        </a:p>
      </cdr:txBody>
    </cdr:sp>
  </cdr:relSizeAnchor>
  <cdr:relSizeAnchor xmlns:cdr="http://schemas.openxmlformats.org/drawingml/2006/chartDrawing">
    <cdr:from>
      <cdr:x>0.54321</cdr:x>
      <cdr:y>0.43372</cdr:y>
    </cdr:from>
    <cdr:to>
      <cdr:x>0.92647</cdr:x>
      <cdr:y>0.54871</cdr:y>
    </cdr:to>
    <cdr:sp macro="" textlink="">
      <cdr:nvSpPr>
        <cdr:cNvPr id="3" name="TextBox 4">
          <a:extLst xmlns:a="http://schemas.openxmlformats.org/drawingml/2006/main">
            <a:ext uri="{FF2B5EF4-FFF2-40B4-BE49-F238E27FC236}">
              <a16:creationId xmlns:a16="http://schemas.microsoft.com/office/drawing/2014/main" id="{7E9D0545-2390-B5FD-23A9-12E0B3067368}"/>
            </a:ext>
          </a:extLst>
        </cdr:cNvPr>
        <cdr:cNvSpPr txBox="1"/>
      </cdr:nvSpPr>
      <cdr:spPr>
        <a:xfrm xmlns:a="http://schemas.openxmlformats.org/drawingml/2006/main">
          <a:off x="2473840" y="1970430"/>
          <a:ext cx="1745383" cy="522393"/>
        </a:xfrm>
        <a:prstGeom xmlns:a="http://schemas.openxmlformats.org/drawingml/2006/main" prst="rect">
          <a:avLst/>
        </a:prstGeom>
        <a:solidFill xmlns:a="http://schemas.openxmlformats.org/drawingml/2006/main">
          <a:schemeClr val="lt1"/>
        </a:solidFill>
        <a:ln xmlns:a="http://schemas.openxmlformats.org/drawingml/2006/main" w="9525" cmpd="sng">
          <a:noFill/>
        </a:ln>
      </cdr:spPr>
      <cdr:style>
        <a:lnRef xmlns:a="http://schemas.openxmlformats.org/drawingml/2006/main" idx="0">
          <a:scrgbClr r="0" g="0" b="0"/>
        </a:lnRef>
        <a:fillRef xmlns:a="http://schemas.openxmlformats.org/drawingml/2006/main" idx="0">
          <a:scrgbClr r="0" g="0" b="0"/>
        </a:fillRef>
        <a:effectRef xmlns:a="http://schemas.openxmlformats.org/drawingml/2006/main" idx="0">
          <a:scrgbClr r="0" g="0" b="0"/>
        </a:effectRef>
        <a:fontRef xmlns:a="http://schemas.openxmlformats.org/drawingml/2006/main" idx="minor">
          <a:schemeClr val="dk1"/>
        </a:fontRef>
      </cdr:style>
      <cdr:txBody>
        <a:bodyPr xmlns:a="http://schemas.openxmlformats.org/drawingml/2006/main" wrap="square" rtlCol="0" anchor="t"/>
        <a:lstStyle xmlns:a="http://schemas.openxmlformats.org/drawingml/2006/main">
          <a:lvl1pPr marL="0" indent="0">
            <a:defRPr sz="1100">
              <a:solidFill>
                <a:schemeClr val="dk1"/>
              </a:solidFill>
              <a:latin typeface="+mn-lt"/>
              <a:ea typeface="+mn-ea"/>
              <a:cs typeface="+mn-cs"/>
            </a:defRPr>
          </a:lvl1pPr>
          <a:lvl2pPr marL="457200" indent="0">
            <a:defRPr sz="1100">
              <a:solidFill>
                <a:schemeClr val="dk1"/>
              </a:solidFill>
              <a:latin typeface="+mn-lt"/>
              <a:ea typeface="+mn-ea"/>
              <a:cs typeface="+mn-cs"/>
            </a:defRPr>
          </a:lvl2pPr>
          <a:lvl3pPr marL="914400" indent="0">
            <a:defRPr sz="1100">
              <a:solidFill>
                <a:schemeClr val="dk1"/>
              </a:solidFill>
              <a:latin typeface="+mn-lt"/>
              <a:ea typeface="+mn-ea"/>
              <a:cs typeface="+mn-cs"/>
            </a:defRPr>
          </a:lvl3pPr>
          <a:lvl4pPr marL="1371600" indent="0">
            <a:defRPr sz="1100">
              <a:solidFill>
                <a:schemeClr val="dk1"/>
              </a:solidFill>
              <a:latin typeface="+mn-lt"/>
              <a:ea typeface="+mn-ea"/>
              <a:cs typeface="+mn-cs"/>
            </a:defRPr>
          </a:lvl4pPr>
          <a:lvl5pPr marL="1828800" indent="0">
            <a:defRPr sz="1100">
              <a:solidFill>
                <a:schemeClr val="dk1"/>
              </a:solidFill>
              <a:latin typeface="+mn-lt"/>
              <a:ea typeface="+mn-ea"/>
              <a:cs typeface="+mn-cs"/>
            </a:defRPr>
          </a:lvl5pPr>
          <a:lvl6pPr marL="2286000" indent="0">
            <a:defRPr sz="1100">
              <a:solidFill>
                <a:schemeClr val="dk1"/>
              </a:solidFill>
              <a:latin typeface="+mn-lt"/>
              <a:ea typeface="+mn-ea"/>
              <a:cs typeface="+mn-cs"/>
            </a:defRPr>
          </a:lvl6pPr>
          <a:lvl7pPr marL="2743200" indent="0">
            <a:defRPr sz="1100">
              <a:solidFill>
                <a:schemeClr val="dk1"/>
              </a:solidFill>
              <a:latin typeface="+mn-lt"/>
              <a:ea typeface="+mn-ea"/>
              <a:cs typeface="+mn-cs"/>
            </a:defRPr>
          </a:lvl7pPr>
          <a:lvl8pPr marL="3200400" indent="0">
            <a:defRPr sz="1100">
              <a:solidFill>
                <a:schemeClr val="dk1"/>
              </a:solidFill>
              <a:latin typeface="+mn-lt"/>
              <a:ea typeface="+mn-ea"/>
              <a:cs typeface="+mn-cs"/>
            </a:defRPr>
          </a:lvl8pPr>
          <a:lvl9pPr marL="3657600" indent="0">
            <a:defRPr sz="1100">
              <a:solidFill>
                <a:schemeClr val="dk1"/>
              </a:solidFill>
              <a:latin typeface="+mn-lt"/>
              <a:ea typeface="+mn-ea"/>
              <a:cs typeface="+mn-cs"/>
            </a:defRPr>
          </a:lvl9pPr>
        </a:lstStyle>
        <a:p xmlns:a="http://schemas.openxmlformats.org/drawingml/2006/main">
          <a:pPr algn="ctr"/>
          <a:r>
            <a:rPr lang="en-US" sz="1800" b="1">
              <a:solidFill>
                <a:schemeClr val="accent1">
                  <a:lumMod val="75000"/>
                </a:schemeClr>
              </a:solidFill>
              <a:latin typeface="Arial" panose="020B0604020202020204" pitchFamily="34" charset="0"/>
              <a:cs typeface="Arial" panose="020B0604020202020204" pitchFamily="34" charset="0"/>
            </a:rPr>
            <a:t>-76%</a:t>
          </a:r>
          <a:endParaRPr lang="en-US" sz="1800" b="1" baseline="0">
            <a:solidFill>
              <a:schemeClr val="accent1">
                <a:lumMod val="75000"/>
              </a:schemeClr>
            </a:solidFill>
            <a:latin typeface="Arial" panose="020B0604020202020204" pitchFamily="34" charset="0"/>
            <a:cs typeface="Arial" panose="020B0604020202020204" pitchFamily="34" charset="0"/>
          </a:endParaRPr>
        </a:p>
        <a:p xmlns:a="http://schemas.openxmlformats.org/drawingml/2006/main">
          <a:pPr algn="ctr"/>
          <a:r>
            <a:rPr lang="en-US" sz="1000" b="0" i="1" baseline="0">
              <a:solidFill>
                <a:schemeClr val="bg2">
                  <a:lumMod val="75000"/>
                </a:schemeClr>
              </a:solidFill>
              <a:latin typeface="Symbol" pitchFamily="2" charset="2"/>
              <a:cs typeface="Arial" panose="020B0604020202020204" pitchFamily="34" charset="0"/>
            </a:rPr>
            <a:t>%D</a:t>
          </a:r>
          <a:r>
            <a:rPr lang="en-US" sz="800" b="0" i="1" baseline="0">
              <a:solidFill>
                <a:schemeClr val="bg2">
                  <a:lumMod val="75000"/>
                </a:schemeClr>
              </a:solidFill>
              <a:latin typeface="Arial" panose="020B0604020202020204" pitchFamily="34" charset="0"/>
              <a:cs typeface="Arial" panose="020B0604020202020204" pitchFamily="34" charset="0"/>
            </a:rPr>
            <a:t> from prior year</a:t>
          </a:r>
          <a:endParaRPr lang="en-US" sz="800" b="0" i="1">
            <a:solidFill>
              <a:schemeClr val="bg2">
                <a:lumMod val="75000"/>
              </a:schemeClr>
            </a:solidFill>
            <a:latin typeface="Arial" panose="020B0604020202020204" pitchFamily="34" charset="0"/>
            <a:cs typeface="Arial" panose="020B0604020202020204" pitchFamily="34" charset="0"/>
          </a:endParaRPr>
        </a:p>
      </cdr:txBody>
    </cdr:sp>
  </cdr:relSizeAnchor>
  <cdr:relSizeAnchor xmlns:cdr="http://schemas.openxmlformats.org/drawingml/2006/chartDrawing">
    <cdr:from>
      <cdr:x>0</cdr:x>
      <cdr:y>0.18174</cdr:y>
    </cdr:from>
    <cdr:to>
      <cdr:x>0.74036</cdr:x>
      <cdr:y>0.29391</cdr:y>
    </cdr:to>
    <cdr:sp macro="" textlink="">
      <cdr:nvSpPr>
        <cdr:cNvPr id="5" name="TextBox 5">
          <a:extLst xmlns:a="http://schemas.openxmlformats.org/drawingml/2006/main">
            <a:ext uri="{FF2B5EF4-FFF2-40B4-BE49-F238E27FC236}">
              <a16:creationId xmlns:a16="http://schemas.microsoft.com/office/drawing/2014/main" id="{3AB09488-37E1-B114-BCA6-19DE19049335}"/>
            </a:ext>
          </a:extLst>
        </cdr:cNvPr>
        <cdr:cNvSpPr txBox="1"/>
      </cdr:nvSpPr>
      <cdr:spPr>
        <a:xfrm xmlns:a="http://schemas.openxmlformats.org/drawingml/2006/main">
          <a:off x="0" y="747887"/>
          <a:ext cx="3376313" cy="461591"/>
        </a:xfrm>
        <a:prstGeom xmlns:a="http://schemas.openxmlformats.org/drawingml/2006/main" prst="rect">
          <a:avLst/>
        </a:prstGeom>
        <a:solidFill xmlns:a="http://schemas.openxmlformats.org/drawingml/2006/main">
          <a:schemeClr val="lt1"/>
        </a:solidFill>
        <a:ln xmlns:a="http://schemas.openxmlformats.org/drawingml/2006/main" w="9525" cmpd="sng">
          <a:noFill/>
        </a:ln>
      </cdr:spPr>
      <cdr:style>
        <a:lnRef xmlns:a="http://schemas.openxmlformats.org/drawingml/2006/main" idx="0">
          <a:scrgbClr r="0" g="0" b="0"/>
        </a:lnRef>
        <a:fillRef xmlns:a="http://schemas.openxmlformats.org/drawingml/2006/main" idx="0">
          <a:scrgbClr r="0" g="0" b="0"/>
        </a:fillRef>
        <a:effectRef xmlns:a="http://schemas.openxmlformats.org/drawingml/2006/main" idx="0">
          <a:scrgbClr r="0" g="0" b="0"/>
        </a:effectRef>
        <a:fontRef xmlns:a="http://schemas.openxmlformats.org/drawingml/2006/main" idx="minor">
          <a:schemeClr val="dk1"/>
        </a:fontRef>
      </cdr:style>
      <cdr:txBody>
        <a:bodyPr xmlns:a="http://schemas.openxmlformats.org/drawingml/2006/main" wrap="square" rtlCol="0" anchor="t"/>
        <a:lstStyle xmlns:a="http://schemas.openxmlformats.org/drawingml/2006/main">
          <a:lvl1pPr marL="0" indent="0">
            <a:defRPr sz="1100">
              <a:solidFill>
                <a:schemeClr val="dk1"/>
              </a:solidFill>
              <a:latin typeface="+mn-lt"/>
              <a:ea typeface="+mn-ea"/>
              <a:cs typeface="+mn-cs"/>
            </a:defRPr>
          </a:lvl1pPr>
          <a:lvl2pPr marL="457200" indent="0">
            <a:defRPr sz="1100">
              <a:solidFill>
                <a:schemeClr val="dk1"/>
              </a:solidFill>
              <a:latin typeface="+mn-lt"/>
              <a:ea typeface="+mn-ea"/>
              <a:cs typeface="+mn-cs"/>
            </a:defRPr>
          </a:lvl2pPr>
          <a:lvl3pPr marL="914400" indent="0">
            <a:defRPr sz="1100">
              <a:solidFill>
                <a:schemeClr val="dk1"/>
              </a:solidFill>
              <a:latin typeface="+mn-lt"/>
              <a:ea typeface="+mn-ea"/>
              <a:cs typeface="+mn-cs"/>
            </a:defRPr>
          </a:lvl3pPr>
          <a:lvl4pPr marL="1371600" indent="0">
            <a:defRPr sz="1100">
              <a:solidFill>
                <a:schemeClr val="dk1"/>
              </a:solidFill>
              <a:latin typeface="+mn-lt"/>
              <a:ea typeface="+mn-ea"/>
              <a:cs typeface="+mn-cs"/>
            </a:defRPr>
          </a:lvl4pPr>
          <a:lvl5pPr marL="1828800" indent="0">
            <a:defRPr sz="1100">
              <a:solidFill>
                <a:schemeClr val="dk1"/>
              </a:solidFill>
              <a:latin typeface="+mn-lt"/>
              <a:ea typeface="+mn-ea"/>
              <a:cs typeface="+mn-cs"/>
            </a:defRPr>
          </a:lvl5pPr>
          <a:lvl6pPr marL="2286000" indent="0">
            <a:defRPr sz="1100">
              <a:solidFill>
                <a:schemeClr val="dk1"/>
              </a:solidFill>
              <a:latin typeface="+mn-lt"/>
              <a:ea typeface="+mn-ea"/>
              <a:cs typeface="+mn-cs"/>
            </a:defRPr>
          </a:lvl6pPr>
          <a:lvl7pPr marL="2743200" indent="0">
            <a:defRPr sz="1100">
              <a:solidFill>
                <a:schemeClr val="dk1"/>
              </a:solidFill>
              <a:latin typeface="+mn-lt"/>
              <a:ea typeface="+mn-ea"/>
              <a:cs typeface="+mn-cs"/>
            </a:defRPr>
          </a:lvl7pPr>
          <a:lvl8pPr marL="3200400" indent="0">
            <a:defRPr sz="1100">
              <a:solidFill>
                <a:schemeClr val="dk1"/>
              </a:solidFill>
              <a:latin typeface="+mn-lt"/>
              <a:ea typeface="+mn-ea"/>
              <a:cs typeface="+mn-cs"/>
            </a:defRPr>
          </a:lvl8pPr>
          <a:lvl9pPr marL="3657600" indent="0">
            <a:defRPr sz="1100">
              <a:solidFill>
                <a:schemeClr val="dk1"/>
              </a:solidFill>
              <a:latin typeface="+mn-lt"/>
              <a:ea typeface="+mn-ea"/>
              <a:cs typeface="+mn-cs"/>
            </a:defRPr>
          </a:lvl9pPr>
        </a:lstStyle>
        <a:p xmlns:a="http://schemas.openxmlformats.org/drawingml/2006/main">
          <a:r>
            <a:rPr lang="en-US" sz="1200" b="1">
              <a:solidFill>
                <a:schemeClr val="tx1">
                  <a:lumMod val="65000"/>
                  <a:lumOff val="35000"/>
                </a:schemeClr>
              </a:solidFill>
              <a:latin typeface="Arial" panose="020B0604020202020204" pitchFamily="34" charset="0"/>
              <a:cs typeface="Arial" panose="020B0604020202020204" pitchFamily="34" charset="0"/>
            </a:rPr>
            <a:t>Net Profit</a:t>
          </a:r>
        </a:p>
        <a:p xmlns:a="http://schemas.openxmlformats.org/drawingml/2006/main">
          <a:r>
            <a:rPr lang="en-US" sz="800">
              <a:solidFill>
                <a:schemeClr val="bg2">
                  <a:lumMod val="75000"/>
                </a:schemeClr>
              </a:solidFill>
              <a:latin typeface="Arial" panose="020B0604020202020204" pitchFamily="34" charset="0"/>
              <a:cs typeface="Arial" panose="020B0604020202020204" pitchFamily="34" charset="0"/>
            </a:rPr>
            <a:t>vs YTD PY</a:t>
          </a:r>
        </a:p>
      </cdr:txBody>
    </cdr:sp>
  </cdr:relSizeAnchor>
</c:userShapes>
</file>

<file path=xl/drawings/drawing31.xml><?xml version="1.0" encoding="utf-8"?>
<c:userShapes xmlns:c="http://schemas.openxmlformats.org/drawingml/2006/chart">
  <cdr:relSizeAnchor xmlns:cdr="http://schemas.openxmlformats.org/drawingml/2006/chartDrawing">
    <cdr:from>
      <cdr:x>0.84694</cdr:x>
      <cdr:y>0.2247</cdr:y>
    </cdr:from>
    <cdr:to>
      <cdr:x>0.84694</cdr:x>
      <cdr:y>0.83334</cdr:y>
    </cdr:to>
    <cdr:cxnSp macro="">
      <cdr:nvCxnSpPr>
        <cdr:cNvPr id="14" name="Straight Connector 13">
          <a:extLst xmlns:a="http://schemas.openxmlformats.org/drawingml/2006/main">
            <a:ext uri="{FF2B5EF4-FFF2-40B4-BE49-F238E27FC236}">
              <a16:creationId xmlns:a16="http://schemas.microsoft.com/office/drawing/2014/main" id="{86187232-A382-6181-5CC9-4B31D63B16BB}"/>
            </a:ext>
          </a:extLst>
        </cdr:cNvPr>
        <cdr:cNvCxnSpPr/>
      </cdr:nvCxnSpPr>
      <cdr:spPr>
        <a:xfrm xmlns:a="http://schemas.openxmlformats.org/drawingml/2006/main">
          <a:off x="3914099" y="160553"/>
          <a:ext cx="0" cy="434891"/>
        </a:xfrm>
        <a:prstGeom xmlns:a="http://schemas.openxmlformats.org/drawingml/2006/main" prst="line">
          <a:avLst/>
        </a:prstGeom>
        <a:ln xmlns:a="http://schemas.openxmlformats.org/drawingml/2006/main" w="25400"/>
      </cdr:spPr>
      <cdr:style>
        <a:lnRef xmlns:a="http://schemas.openxmlformats.org/drawingml/2006/main" idx="1">
          <a:schemeClr val="dk1"/>
        </a:lnRef>
        <a:fillRef xmlns:a="http://schemas.openxmlformats.org/drawingml/2006/main" idx="0">
          <a:schemeClr val="dk1"/>
        </a:fillRef>
        <a:effectRef xmlns:a="http://schemas.openxmlformats.org/drawingml/2006/main" idx="0">
          <a:schemeClr val="dk1"/>
        </a:effectRef>
        <a:fontRef xmlns:a="http://schemas.openxmlformats.org/drawingml/2006/main" idx="minor">
          <a:schemeClr val="tx1"/>
        </a:fontRef>
      </cdr:style>
    </cdr:cxnSp>
  </cdr:relSizeAnchor>
</c:userShapes>
</file>

<file path=xl/drawings/drawing32.xml><?xml version="1.0" encoding="utf-8"?>
<c:userShapes xmlns:c="http://schemas.openxmlformats.org/drawingml/2006/chart">
  <cdr:relSizeAnchor xmlns:cdr="http://schemas.openxmlformats.org/drawingml/2006/chartDrawing">
    <cdr:from>
      <cdr:x>0.04646</cdr:x>
      <cdr:y>0.24299</cdr:y>
    </cdr:from>
    <cdr:to>
      <cdr:x>0.44952</cdr:x>
      <cdr:y>0.32163</cdr:y>
    </cdr:to>
    <cdr:sp macro="" textlink="">
      <cdr:nvSpPr>
        <cdr:cNvPr id="2" name="TextBox 1">
          <a:extLst xmlns:a="http://schemas.openxmlformats.org/drawingml/2006/main">
            <a:ext uri="{FF2B5EF4-FFF2-40B4-BE49-F238E27FC236}">
              <a16:creationId xmlns:a16="http://schemas.microsoft.com/office/drawing/2014/main" id="{F3E22081-467D-7C05-47F3-049857DD6926}"/>
            </a:ext>
          </a:extLst>
        </cdr:cNvPr>
        <cdr:cNvSpPr txBox="1"/>
      </cdr:nvSpPr>
      <cdr:spPr>
        <a:xfrm xmlns:a="http://schemas.openxmlformats.org/drawingml/2006/main">
          <a:off x="233164" y="755805"/>
          <a:ext cx="2022593" cy="244593"/>
        </a:xfrm>
        <a:prstGeom xmlns:a="http://schemas.openxmlformats.org/drawingml/2006/main" prst="rect">
          <a:avLst/>
        </a:prstGeom>
      </cdr:spPr>
      <cdr:txBody>
        <a:bodyPr xmlns:a="http://schemas.openxmlformats.org/drawingml/2006/main" vertOverflow="clip" wrap="square" rtlCol="0"/>
        <a:lstStyle xmlns:a="http://schemas.openxmlformats.org/drawingml/2006/main"/>
        <a:p xmlns:a="http://schemas.openxmlformats.org/drawingml/2006/main">
          <a:r>
            <a:rPr lang="en-US" sz="800">
              <a:solidFill>
                <a:schemeClr val="bg1">
                  <a:lumMod val="75000"/>
                </a:schemeClr>
              </a:solidFill>
            </a:rPr>
            <a:t>Persentage per Revenue</a:t>
          </a:r>
        </a:p>
      </cdr:txBody>
    </cdr:sp>
  </cdr:relSizeAnchor>
  <cdr:relSizeAnchor xmlns:cdr="http://schemas.openxmlformats.org/drawingml/2006/chartDrawing">
    <cdr:from>
      <cdr:x>0.04459</cdr:x>
      <cdr:y>0.19763</cdr:y>
    </cdr:from>
    <cdr:to>
      <cdr:x>0.99257</cdr:x>
      <cdr:y>0.25812</cdr:y>
    </cdr:to>
    <cdr:sp macro="" textlink="">
      <cdr:nvSpPr>
        <cdr:cNvPr id="3" name="TextBox 2">
          <a:extLst xmlns:a="http://schemas.openxmlformats.org/drawingml/2006/main">
            <a:ext uri="{FF2B5EF4-FFF2-40B4-BE49-F238E27FC236}">
              <a16:creationId xmlns:a16="http://schemas.microsoft.com/office/drawing/2014/main" id="{C5B6FF0C-DA9C-D17A-C4CA-F0D87DDFFC94}"/>
            </a:ext>
          </a:extLst>
        </cdr:cNvPr>
        <cdr:cNvSpPr txBox="1"/>
      </cdr:nvSpPr>
      <cdr:spPr>
        <a:xfrm xmlns:a="http://schemas.openxmlformats.org/drawingml/2006/main">
          <a:off x="223718" y="615457"/>
          <a:ext cx="4756337" cy="188380"/>
        </a:xfrm>
        <a:prstGeom xmlns:a="http://schemas.openxmlformats.org/drawingml/2006/main" prst="rect">
          <a:avLst/>
        </a:prstGeom>
      </cdr:spPr>
      <cdr:txBody>
        <a:bodyPr xmlns:a="http://schemas.openxmlformats.org/drawingml/2006/main" vertOverflow="clip" wrap="square" rtlCol="0"/>
        <a:lstStyle xmlns:a="http://schemas.openxmlformats.org/drawingml/2006/main"/>
        <a:p xmlns:a="http://schemas.openxmlformats.org/drawingml/2006/main">
          <a:r>
            <a:rPr lang="en-US" sz="800" b="1">
              <a:solidFill>
                <a:schemeClr val="accent1">
                  <a:lumMod val="50000"/>
                </a:schemeClr>
              </a:solidFill>
            </a:rPr>
            <a:t>Cost of Sales</a:t>
          </a:r>
          <a:r>
            <a:rPr lang="en-US" sz="800" b="1" baseline="0">
              <a:solidFill>
                <a:schemeClr val="accent1">
                  <a:lumMod val="50000"/>
                </a:schemeClr>
              </a:solidFill>
            </a:rPr>
            <a:t>        </a:t>
          </a:r>
          <a:r>
            <a:rPr lang="en-US" sz="800" b="1">
              <a:solidFill>
                <a:schemeClr val="accent1">
                  <a:lumMod val="60000"/>
                  <a:lumOff val="40000"/>
                </a:schemeClr>
              </a:solidFill>
            </a:rPr>
            <a:t>Operating Expenses</a:t>
          </a:r>
          <a:r>
            <a:rPr lang="en-US" sz="800"/>
            <a:t>        </a:t>
          </a:r>
          <a:r>
            <a:rPr lang="en-US" sz="800" b="1">
              <a:solidFill>
                <a:schemeClr val="accent1">
                  <a:lumMod val="40000"/>
                  <a:lumOff val="60000"/>
                </a:schemeClr>
              </a:solidFill>
            </a:rPr>
            <a:t>Interest Expenses</a:t>
          </a:r>
          <a:r>
            <a:rPr lang="en-US" sz="800" b="1" baseline="0">
              <a:solidFill>
                <a:schemeClr val="accent1">
                  <a:lumMod val="40000"/>
                  <a:lumOff val="60000"/>
                </a:schemeClr>
              </a:solidFill>
            </a:rPr>
            <a:t>        </a:t>
          </a:r>
          <a:r>
            <a:rPr lang="en-US" sz="800" b="1">
              <a:solidFill>
                <a:schemeClr val="accent1">
                  <a:lumMod val="20000"/>
                  <a:lumOff val="80000"/>
                </a:schemeClr>
              </a:solidFill>
            </a:rPr>
            <a:t>Tax Expenses</a:t>
          </a:r>
          <a:r>
            <a:rPr lang="en-US" sz="800" b="0" baseline="0">
              <a:solidFill>
                <a:sysClr val="windowText" lastClr="000000"/>
              </a:solidFill>
            </a:rPr>
            <a:t>        </a:t>
          </a:r>
          <a:r>
            <a:rPr lang="en-US" sz="800" b="1">
              <a:solidFill>
                <a:schemeClr val="accent1">
                  <a:lumMod val="75000"/>
                </a:schemeClr>
              </a:solidFill>
            </a:rPr>
            <a:t>Net Profit</a:t>
          </a:r>
        </a:p>
      </cdr:txBody>
    </cdr:sp>
  </cdr:relSizeAnchor>
</c:userShapes>
</file>

<file path=xl/drawings/drawing33.xml><?xml version="1.0" encoding="utf-8"?>
<c:userShapes xmlns:c="http://schemas.openxmlformats.org/drawingml/2006/chart">
  <cdr:relSizeAnchor xmlns:cdr="http://schemas.openxmlformats.org/drawingml/2006/chartDrawing">
    <cdr:from>
      <cdr:x>0.10495</cdr:x>
      <cdr:y>0.91196</cdr:y>
    </cdr:from>
    <cdr:to>
      <cdr:x>0.20433</cdr:x>
      <cdr:y>0.9841</cdr:y>
    </cdr:to>
    <cdr:sp macro="" textlink="">
      <cdr:nvSpPr>
        <cdr:cNvPr id="2" name="TextBox 1">
          <a:extLst xmlns:a="http://schemas.openxmlformats.org/drawingml/2006/main">
            <a:ext uri="{FF2B5EF4-FFF2-40B4-BE49-F238E27FC236}">
              <a16:creationId xmlns:a16="http://schemas.microsoft.com/office/drawing/2014/main" id="{03F009D4-ED58-3AF5-0937-469F4BB83D33}"/>
            </a:ext>
          </a:extLst>
        </cdr:cNvPr>
        <cdr:cNvSpPr txBox="1"/>
      </cdr:nvSpPr>
      <cdr:spPr>
        <a:xfrm xmlns:a="http://schemas.openxmlformats.org/drawingml/2006/main">
          <a:off x="1025547" y="3305386"/>
          <a:ext cx="971176" cy="261471"/>
        </a:xfrm>
        <a:prstGeom xmlns:a="http://schemas.openxmlformats.org/drawingml/2006/main" prst="rect">
          <a:avLst/>
        </a:prstGeom>
      </cdr:spPr>
      <cdr:txBody>
        <a:bodyPr xmlns:a="http://schemas.openxmlformats.org/drawingml/2006/main" vertOverflow="clip" wrap="square" rtlCol="0"/>
        <a:lstStyle xmlns:a="http://schemas.openxmlformats.org/drawingml/2006/main"/>
        <a:p xmlns:a="http://schemas.openxmlformats.org/drawingml/2006/main">
          <a:endParaRPr lang="en-US" sz="1100"/>
        </a:p>
      </cdr:txBody>
    </cdr:sp>
  </cdr:relSizeAnchor>
  <cdr:relSizeAnchor xmlns:cdr="http://schemas.openxmlformats.org/drawingml/2006/chartDrawing">
    <cdr:from>
      <cdr:x>0.09947</cdr:x>
      <cdr:y>0.88696</cdr:y>
    </cdr:from>
    <cdr:to>
      <cdr:x>0.17872</cdr:x>
      <cdr:y>0.96109</cdr:y>
    </cdr:to>
    <cdr:sp macro="" textlink="">
      <cdr:nvSpPr>
        <cdr:cNvPr id="3" name="TextBox 2">
          <a:extLst xmlns:a="http://schemas.openxmlformats.org/drawingml/2006/main">
            <a:ext uri="{FF2B5EF4-FFF2-40B4-BE49-F238E27FC236}">
              <a16:creationId xmlns:a16="http://schemas.microsoft.com/office/drawing/2014/main" id="{106467D0-E5E0-1F27-5D70-75B8EF18F867}"/>
            </a:ext>
          </a:extLst>
        </cdr:cNvPr>
        <cdr:cNvSpPr txBox="1"/>
      </cdr:nvSpPr>
      <cdr:spPr>
        <a:xfrm xmlns:a="http://schemas.openxmlformats.org/drawingml/2006/main">
          <a:off x="973158" y="3091601"/>
          <a:ext cx="775348" cy="258416"/>
        </a:xfrm>
        <a:prstGeom xmlns:a="http://schemas.openxmlformats.org/drawingml/2006/main" prst="rect">
          <a:avLst/>
        </a:prstGeom>
      </cdr:spPr>
      <cdr:txBody>
        <a:bodyPr xmlns:a="http://schemas.openxmlformats.org/drawingml/2006/main" vertOverflow="clip" wrap="square" rtlCol="0"/>
        <a:lstStyle xmlns:a="http://schemas.openxmlformats.org/drawingml/2006/main"/>
        <a:p xmlns:a="http://schemas.openxmlformats.org/drawingml/2006/main">
          <a:r>
            <a:rPr lang="en-US" sz="1000" b="1"/>
            <a:t>Revenue</a:t>
          </a:r>
        </a:p>
      </cdr:txBody>
    </cdr:sp>
  </cdr:relSizeAnchor>
  <cdr:relSizeAnchor xmlns:cdr="http://schemas.openxmlformats.org/drawingml/2006/chartDrawing">
    <cdr:from>
      <cdr:x>0.72088</cdr:x>
      <cdr:y>0.88205</cdr:y>
    </cdr:from>
    <cdr:to>
      <cdr:x>0.80013</cdr:x>
      <cdr:y>0.95619</cdr:y>
    </cdr:to>
    <cdr:sp macro="" textlink="">
      <cdr:nvSpPr>
        <cdr:cNvPr id="4" name="TextBox 1">
          <a:extLst xmlns:a="http://schemas.openxmlformats.org/drawingml/2006/main">
            <a:ext uri="{FF2B5EF4-FFF2-40B4-BE49-F238E27FC236}">
              <a16:creationId xmlns:a16="http://schemas.microsoft.com/office/drawing/2014/main" id="{44988E95-83A9-D6B5-BEAA-6CA54C72D114}"/>
            </a:ext>
          </a:extLst>
        </cdr:cNvPr>
        <cdr:cNvSpPr txBox="1"/>
      </cdr:nvSpPr>
      <cdr:spPr>
        <a:xfrm xmlns:a="http://schemas.openxmlformats.org/drawingml/2006/main">
          <a:off x="7052809" y="3074497"/>
          <a:ext cx="775349" cy="258415"/>
        </a:xfrm>
        <a:prstGeom xmlns:a="http://schemas.openxmlformats.org/drawingml/2006/main" prst="rect">
          <a:avLst/>
        </a:prstGeom>
      </cdr:spPr>
      <cdr:txBody>
        <a:bodyPr xmlns:a="http://schemas.openxmlformats.org/drawingml/2006/main" wrap="square" rtlCol="0"/>
        <a:lstStyle xmlns:a="http://schemas.openxmlformats.org/drawingml/2006/main">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xmlns:a="http://schemas.openxmlformats.org/drawingml/2006/main">
          <a:r>
            <a:rPr lang="en-US" sz="1000" b="1"/>
            <a:t>Net Sale</a:t>
          </a:r>
        </a:p>
      </cdr:txBody>
    </cdr:sp>
  </cdr:relSizeAnchor>
</c:userShapes>
</file>

<file path=xl/drawings/drawing34.xml><?xml version="1.0" encoding="utf-8"?>
<c:userShapes xmlns:c="http://schemas.openxmlformats.org/drawingml/2006/chart">
  <cdr:relSizeAnchor xmlns:cdr="http://schemas.openxmlformats.org/drawingml/2006/chartDrawing">
    <cdr:from>
      <cdr:x>0.0439</cdr:x>
      <cdr:y>0.40851</cdr:y>
    </cdr:from>
    <cdr:to>
      <cdr:x>0.42716</cdr:x>
      <cdr:y>0.5235</cdr:y>
    </cdr:to>
    <cdr:sp macro="" textlink="">
      <cdr:nvSpPr>
        <cdr:cNvPr id="2" name="TextBox 4">
          <a:extLst xmlns:a="http://schemas.openxmlformats.org/drawingml/2006/main">
            <a:ext uri="{FF2B5EF4-FFF2-40B4-BE49-F238E27FC236}">
              <a16:creationId xmlns:a16="http://schemas.microsoft.com/office/drawing/2014/main" id="{7E9D0545-2390-B5FD-23A9-12E0B3067368}"/>
            </a:ext>
          </a:extLst>
        </cdr:cNvPr>
        <cdr:cNvSpPr txBox="1"/>
      </cdr:nvSpPr>
      <cdr:spPr>
        <a:xfrm xmlns:a="http://schemas.openxmlformats.org/drawingml/2006/main">
          <a:off x="208197" y="2058203"/>
          <a:ext cx="1817446" cy="579361"/>
        </a:xfrm>
        <a:prstGeom xmlns:a="http://schemas.openxmlformats.org/drawingml/2006/main" prst="rect">
          <a:avLst/>
        </a:prstGeom>
        <a:solidFill xmlns:a="http://schemas.openxmlformats.org/drawingml/2006/main">
          <a:schemeClr val="lt1"/>
        </a:solidFill>
        <a:ln xmlns:a="http://schemas.openxmlformats.org/drawingml/2006/main" w="9525" cmpd="sng">
          <a:noFill/>
        </a:ln>
      </cdr:spPr>
      <cdr:style>
        <a:lnRef xmlns:a="http://schemas.openxmlformats.org/drawingml/2006/main" idx="0">
          <a:scrgbClr r="0" g="0" b="0"/>
        </a:lnRef>
        <a:fillRef xmlns:a="http://schemas.openxmlformats.org/drawingml/2006/main" idx="0">
          <a:scrgbClr r="0" g="0" b="0"/>
        </a:fillRef>
        <a:effectRef xmlns:a="http://schemas.openxmlformats.org/drawingml/2006/main" idx="0">
          <a:scrgbClr r="0" g="0" b="0"/>
        </a:effectRef>
        <a:fontRef xmlns:a="http://schemas.openxmlformats.org/drawingml/2006/main" idx="minor">
          <a:schemeClr val="dk1"/>
        </a:fontRef>
      </cdr:style>
      <cdr:txBody>
        <a:bodyPr xmlns:a="http://schemas.openxmlformats.org/drawingml/2006/main" wrap="square" rtlCol="0" anchor="t"/>
        <a:lstStyle xmlns:a="http://schemas.openxmlformats.org/drawingml/2006/main">
          <a:lvl1pPr marL="0" indent="0">
            <a:defRPr sz="1100">
              <a:solidFill>
                <a:schemeClr val="dk1"/>
              </a:solidFill>
              <a:latin typeface="+mn-lt"/>
              <a:ea typeface="+mn-ea"/>
              <a:cs typeface="+mn-cs"/>
            </a:defRPr>
          </a:lvl1pPr>
          <a:lvl2pPr marL="457200" indent="0">
            <a:defRPr sz="1100">
              <a:solidFill>
                <a:schemeClr val="dk1"/>
              </a:solidFill>
              <a:latin typeface="+mn-lt"/>
              <a:ea typeface="+mn-ea"/>
              <a:cs typeface="+mn-cs"/>
            </a:defRPr>
          </a:lvl2pPr>
          <a:lvl3pPr marL="914400" indent="0">
            <a:defRPr sz="1100">
              <a:solidFill>
                <a:schemeClr val="dk1"/>
              </a:solidFill>
              <a:latin typeface="+mn-lt"/>
              <a:ea typeface="+mn-ea"/>
              <a:cs typeface="+mn-cs"/>
            </a:defRPr>
          </a:lvl3pPr>
          <a:lvl4pPr marL="1371600" indent="0">
            <a:defRPr sz="1100">
              <a:solidFill>
                <a:schemeClr val="dk1"/>
              </a:solidFill>
              <a:latin typeface="+mn-lt"/>
              <a:ea typeface="+mn-ea"/>
              <a:cs typeface="+mn-cs"/>
            </a:defRPr>
          </a:lvl4pPr>
          <a:lvl5pPr marL="1828800" indent="0">
            <a:defRPr sz="1100">
              <a:solidFill>
                <a:schemeClr val="dk1"/>
              </a:solidFill>
              <a:latin typeface="+mn-lt"/>
              <a:ea typeface="+mn-ea"/>
              <a:cs typeface="+mn-cs"/>
            </a:defRPr>
          </a:lvl5pPr>
          <a:lvl6pPr marL="2286000" indent="0">
            <a:defRPr sz="1100">
              <a:solidFill>
                <a:schemeClr val="dk1"/>
              </a:solidFill>
              <a:latin typeface="+mn-lt"/>
              <a:ea typeface="+mn-ea"/>
              <a:cs typeface="+mn-cs"/>
            </a:defRPr>
          </a:lvl6pPr>
          <a:lvl7pPr marL="2743200" indent="0">
            <a:defRPr sz="1100">
              <a:solidFill>
                <a:schemeClr val="dk1"/>
              </a:solidFill>
              <a:latin typeface="+mn-lt"/>
              <a:ea typeface="+mn-ea"/>
              <a:cs typeface="+mn-cs"/>
            </a:defRPr>
          </a:lvl7pPr>
          <a:lvl8pPr marL="3200400" indent="0">
            <a:defRPr sz="1100">
              <a:solidFill>
                <a:schemeClr val="dk1"/>
              </a:solidFill>
              <a:latin typeface="+mn-lt"/>
              <a:ea typeface="+mn-ea"/>
              <a:cs typeface="+mn-cs"/>
            </a:defRPr>
          </a:lvl8pPr>
          <a:lvl9pPr marL="3657600" indent="0">
            <a:defRPr sz="1100">
              <a:solidFill>
                <a:schemeClr val="dk1"/>
              </a:solidFill>
              <a:latin typeface="+mn-lt"/>
              <a:ea typeface="+mn-ea"/>
              <a:cs typeface="+mn-cs"/>
            </a:defRPr>
          </a:lvl9pPr>
        </a:lstStyle>
        <a:p xmlns:a="http://schemas.openxmlformats.org/drawingml/2006/main">
          <a:pPr algn="ctr"/>
          <a:r>
            <a:rPr lang="en-US" sz="1800" b="1" baseline="0">
              <a:solidFill>
                <a:schemeClr val="accent1">
                  <a:lumMod val="75000"/>
                </a:schemeClr>
              </a:solidFill>
              <a:latin typeface="Arial" panose="020B0604020202020204" pitchFamily="34" charset="0"/>
              <a:cs typeface="Arial" panose="020B0604020202020204" pitchFamily="34" charset="0"/>
            </a:rPr>
            <a:t>0,6 T</a:t>
          </a:r>
        </a:p>
        <a:p xmlns:a="http://schemas.openxmlformats.org/drawingml/2006/main">
          <a:pPr algn="ctr"/>
          <a:r>
            <a:rPr lang="en-US" sz="1000" b="0" i="1" baseline="0">
              <a:solidFill>
                <a:schemeClr val="bg2">
                  <a:lumMod val="75000"/>
                </a:schemeClr>
              </a:solidFill>
              <a:latin typeface="Symbol" pitchFamily="2" charset="2"/>
              <a:cs typeface="Arial" panose="020B0604020202020204" pitchFamily="34" charset="0"/>
            </a:rPr>
            <a:t>D</a:t>
          </a:r>
          <a:r>
            <a:rPr lang="en-US" sz="800" b="0" i="1" baseline="0">
              <a:solidFill>
                <a:schemeClr val="bg2">
                  <a:lumMod val="75000"/>
                </a:schemeClr>
              </a:solidFill>
              <a:latin typeface="Arial" panose="020B0604020202020204" pitchFamily="34" charset="0"/>
              <a:cs typeface="Arial" panose="020B0604020202020204" pitchFamily="34" charset="0"/>
            </a:rPr>
            <a:t> from prior year</a:t>
          </a:r>
          <a:endParaRPr lang="en-US" sz="800" b="0" i="1">
            <a:solidFill>
              <a:schemeClr val="bg2">
                <a:lumMod val="75000"/>
              </a:schemeClr>
            </a:solidFill>
            <a:latin typeface="Arial" panose="020B0604020202020204" pitchFamily="34" charset="0"/>
            <a:cs typeface="Arial" panose="020B0604020202020204" pitchFamily="34" charset="0"/>
          </a:endParaRPr>
        </a:p>
      </cdr:txBody>
    </cdr:sp>
  </cdr:relSizeAnchor>
  <cdr:relSizeAnchor xmlns:cdr="http://schemas.openxmlformats.org/drawingml/2006/chartDrawing">
    <cdr:from>
      <cdr:x>0.51248</cdr:x>
      <cdr:y>0.40893</cdr:y>
    </cdr:from>
    <cdr:to>
      <cdr:x>0.89574</cdr:x>
      <cdr:y>0.52392</cdr:y>
    </cdr:to>
    <cdr:sp macro="" textlink="">
      <cdr:nvSpPr>
        <cdr:cNvPr id="3" name="TextBox 4">
          <a:extLst xmlns:a="http://schemas.openxmlformats.org/drawingml/2006/main">
            <a:ext uri="{FF2B5EF4-FFF2-40B4-BE49-F238E27FC236}">
              <a16:creationId xmlns:a16="http://schemas.microsoft.com/office/drawing/2014/main" id="{7E9D0545-2390-B5FD-23A9-12E0B3067368}"/>
            </a:ext>
          </a:extLst>
        </cdr:cNvPr>
        <cdr:cNvSpPr txBox="1"/>
      </cdr:nvSpPr>
      <cdr:spPr>
        <a:xfrm xmlns:a="http://schemas.openxmlformats.org/drawingml/2006/main">
          <a:off x="2430203" y="2060318"/>
          <a:ext cx="1817447" cy="579362"/>
        </a:xfrm>
        <a:prstGeom xmlns:a="http://schemas.openxmlformats.org/drawingml/2006/main" prst="rect">
          <a:avLst/>
        </a:prstGeom>
        <a:solidFill xmlns:a="http://schemas.openxmlformats.org/drawingml/2006/main">
          <a:schemeClr val="lt1"/>
        </a:solidFill>
        <a:ln xmlns:a="http://schemas.openxmlformats.org/drawingml/2006/main" w="9525" cmpd="sng">
          <a:noFill/>
        </a:ln>
      </cdr:spPr>
      <cdr:style>
        <a:lnRef xmlns:a="http://schemas.openxmlformats.org/drawingml/2006/main" idx="0">
          <a:scrgbClr r="0" g="0" b="0"/>
        </a:lnRef>
        <a:fillRef xmlns:a="http://schemas.openxmlformats.org/drawingml/2006/main" idx="0">
          <a:scrgbClr r="0" g="0" b="0"/>
        </a:fillRef>
        <a:effectRef xmlns:a="http://schemas.openxmlformats.org/drawingml/2006/main" idx="0">
          <a:scrgbClr r="0" g="0" b="0"/>
        </a:effectRef>
        <a:fontRef xmlns:a="http://schemas.openxmlformats.org/drawingml/2006/main" idx="minor">
          <a:schemeClr val="dk1"/>
        </a:fontRef>
      </cdr:style>
      <cdr:txBody>
        <a:bodyPr xmlns:a="http://schemas.openxmlformats.org/drawingml/2006/main" wrap="square" rtlCol="0" anchor="t"/>
        <a:lstStyle xmlns:a="http://schemas.openxmlformats.org/drawingml/2006/main">
          <a:lvl1pPr marL="0" indent="0">
            <a:defRPr sz="1100">
              <a:solidFill>
                <a:schemeClr val="dk1"/>
              </a:solidFill>
              <a:latin typeface="+mn-lt"/>
              <a:ea typeface="+mn-ea"/>
              <a:cs typeface="+mn-cs"/>
            </a:defRPr>
          </a:lvl1pPr>
          <a:lvl2pPr marL="457200" indent="0">
            <a:defRPr sz="1100">
              <a:solidFill>
                <a:schemeClr val="dk1"/>
              </a:solidFill>
              <a:latin typeface="+mn-lt"/>
              <a:ea typeface="+mn-ea"/>
              <a:cs typeface="+mn-cs"/>
            </a:defRPr>
          </a:lvl2pPr>
          <a:lvl3pPr marL="914400" indent="0">
            <a:defRPr sz="1100">
              <a:solidFill>
                <a:schemeClr val="dk1"/>
              </a:solidFill>
              <a:latin typeface="+mn-lt"/>
              <a:ea typeface="+mn-ea"/>
              <a:cs typeface="+mn-cs"/>
            </a:defRPr>
          </a:lvl3pPr>
          <a:lvl4pPr marL="1371600" indent="0">
            <a:defRPr sz="1100">
              <a:solidFill>
                <a:schemeClr val="dk1"/>
              </a:solidFill>
              <a:latin typeface="+mn-lt"/>
              <a:ea typeface="+mn-ea"/>
              <a:cs typeface="+mn-cs"/>
            </a:defRPr>
          </a:lvl4pPr>
          <a:lvl5pPr marL="1828800" indent="0">
            <a:defRPr sz="1100">
              <a:solidFill>
                <a:schemeClr val="dk1"/>
              </a:solidFill>
              <a:latin typeface="+mn-lt"/>
              <a:ea typeface="+mn-ea"/>
              <a:cs typeface="+mn-cs"/>
            </a:defRPr>
          </a:lvl5pPr>
          <a:lvl6pPr marL="2286000" indent="0">
            <a:defRPr sz="1100">
              <a:solidFill>
                <a:schemeClr val="dk1"/>
              </a:solidFill>
              <a:latin typeface="+mn-lt"/>
              <a:ea typeface="+mn-ea"/>
              <a:cs typeface="+mn-cs"/>
            </a:defRPr>
          </a:lvl6pPr>
          <a:lvl7pPr marL="2743200" indent="0">
            <a:defRPr sz="1100">
              <a:solidFill>
                <a:schemeClr val="dk1"/>
              </a:solidFill>
              <a:latin typeface="+mn-lt"/>
              <a:ea typeface="+mn-ea"/>
              <a:cs typeface="+mn-cs"/>
            </a:defRPr>
          </a:lvl7pPr>
          <a:lvl8pPr marL="3200400" indent="0">
            <a:defRPr sz="1100">
              <a:solidFill>
                <a:schemeClr val="dk1"/>
              </a:solidFill>
              <a:latin typeface="+mn-lt"/>
              <a:ea typeface="+mn-ea"/>
              <a:cs typeface="+mn-cs"/>
            </a:defRPr>
          </a:lvl8pPr>
          <a:lvl9pPr marL="3657600" indent="0">
            <a:defRPr sz="1100">
              <a:solidFill>
                <a:schemeClr val="dk1"/>
              </a:solidFill>
              <a:latin typeface="+mn-lt"/>
              <a:ea typeface="+mn-ea"/>
              <a:cs typeface="+mn-cs"/>
            </a:defRPr>
          </a:lvl9pPr>
        </a:lstStyle>
        <a:p xmlns:a="http://schemas.openxmlformats.org/drawingml/2006/main">
          <a:pPr algn="ctr"/>
          <a:r>
            <a:rPr lang="en-US" sz="1800" b="1">
              <a:solidFill>
                <a:schemeClr val="accent1">
                  <a:lumMod val="75000"/>
                </a:schemeClr>
              </a:solidFill>
              <a:latin typeface="Arial" panose="020B0604020202020204" pitchFamily="34" charset="0"/>
              <a:cs typeface="Arial" panose="020B0604020202020204" pitchFamily="34" charset="0"/>
            </a:rPr>
            <a:t>22%</a:t>
          </a:r>
          <a:endParaRPr lang="en-US" sz="1800" b="1" baseline="0">
            <a:solidFill>
              <a:schemeClr val="accent1">
                <a:lumMod val="75000"/>
              </a:schemeClr>
            </a:solidFill>
            <a:latin typeface="Arial" panose="020B0604020202020204" pitchFamily="34" charset="0"/>
            <a:cs typeface="Arial" panose="020B0604020202020204" pitchFamily="34" charset="0"/>
          </a:endParaRPr>
        </a:p>
        <a:p xmlns:a="http://schemas.openxmlformats.org/drawingml/2006/main">
          <a:pPr algn="ctr"/>
          <a:r>
            <a:rPr lang="en-US" sz="1000" b="0" i="1" baseline="0">
              <a:solidFill>
                <a:schemeClr val="bg2">
                  <a:lumMod val="75000"/>
                </a:schemeClr>
              </a:solidFill>
              <a:latin typeface="Symbol" pitchFamily="2" charset="2"/>
              <a:cs typeface="Arial" panose="020B0604020202020204" pitchFamily="34" charset="0"/>
            </a:rPr>
            <a:t>%D</a:t>
          </a:r>
          <a:r>
            <a:rPr lang="en-US" sz="800" b="0" i="1" baseline="0">
              <a:solidFill>
                <a:schemeClr val="bg2">
                  <a:lumMod val="75000"/>
                </a:schemeClr>
              </a:solidFill>
              <a:latin typeface="Arial" panose="020B0604020202020204" pitchFamily="34" charset="0"/>
              <a:cs typeface="Arial" panose="020B0604020202020204" pitchFamily="34" charset="0"/>
            </a:rPr>
            <a:t> from prior year</a:t>
          </a:r>
          <a:endParaRPr lang="en-US" sz="800" b="0" i="1">
            <a:solidFill>
              <a:schemeClr val="bg2">
                <a:lumMod val="75000"/>
              </a:schemeClr>
            </a:solidFill>
            <a:latin typeface="Arial" panose="020B0604020202020204" pitchFamily="34" charset="0"/>
            <a:cs typeface="Arial" panose="020B0604020202020204" pitchFamily="34" charset="0"/>
          </a:endParaRPr>
        </a:p>
      </cdr:txBody>
    </cdr:sp>
  </cdr:relSizeAnchor>
  <cdr:relSizeAnchor xmlns:cdr="http://schemas.openxmlformats.org/drawingml/2006/chartDrawing">
    <cdr:from>
      <cdr:x>0.03567</cdr:x>
      <cdr:y>0.14868</cdr:y>
    </cdr:from>
    <cdr:to>
      <cdr:x>0.74036</cdr:x>
      <cdr:y>0.234</cdr:y>
    </cdr:to>
    <cdr:sp macro="" textlink="">
      <cdr:nvSpPr>
        <cdr:cNvPr id="5" name="TextBox 5">
          <a:extLst xmlns:a="http://schemas.openxmlformats.org/drawingml/2006/main">
            <a:ext uri="{FF2B5EF4-FFF2-40B4-BE49-F238E27FC236}">
              <a16:creationId xmlns:a16="http://schemas.microsoft.com/office/drawing/2014/main" id="{3AB09488-37E1-B114-BCA6-19DE19049335}"/>
            </a:ext>
          </a:extLst>
        </cdr:cNvPr>
        <cdr:cNvSpPr txBox="1"/>
      </cdr:nvSpPr>
      <cdr:spPr>
        <a:xfrm xmlns:a="http://schemas.openxmlformats.org/drawingml/2006/main">
          <a:off x="169150" y="749115"/>
          <a:ext cx="3341690" cy="429872"/>
        </a:xfrm>
        <a:prstGeom xmlns:a="http://schemas.openxmlformats.org/drawingml/2006/main" prst="rect">
          <a:avLst/>
        </a:prstGeom>
        <a:solidFill xmlns:a="http://schemas.openxmlformats.org/drawingml/2006/main">
          <a:schemeClr val="lt1"/>
        </a:solidFill>
        <a:ln xmlns:a="http://schemas.openxmlformats.org/drawingml/2006/main" w="9525" cmpd="sng">
          <a:noFill/>
        </a:ln>
      </cdr:spPr>
      <cdr:style>
        <a:lnRef xmlns:a="http://schemas.openxmlformats.org/drawingml/2006/main" idx="0">
          <a:scrgbClr r="0" g="0" b="0"/>
        </a:lnRef>
        <a:fillRef xmlns:a="http://schemas.openxmlformats.org/drawingml/2006/main" idx="0">
          <a:scrgbClr r="0" g="0" b="0"/>
        </a:fillRef>
        <a:effectRef xmlns:a="http://schemas.openxmlformats.org/drawingml/2006/main" idx="0">
          <a:scrgbClr r="0" g="0" b="0"/>
        </a:effectRef>
        <a:fontRef xmlns:a="http://schemas.openxmlformats.org/drawingml/2006/main" idx="minor">
          <a:schemeClr val="dk1"/>
        </a:fontRef>
      </cdr:style>
      <cdr:txBody>
        <a:bodyPr xmlns:a="http://schemas.openxmlformats.org/drawingml/2006/main" wrap="square" rtlCol="0" anchor="t"/>
        <a:lstStyle xmlns:a="http://schemas.openxmlformats.org/drawingml/2006/main">
          <a:lvl1pPr marL="0" indent="0">
            <a:defRPr sz="1100">
              <a:solidFill>
                <a:schemeClr val="dk1"/>
              </a:solidFill>
              <a:latin typeface="+mn-lt"/>
              <a:ea typeface="+mn-ea"/>
              <a:cs typeface="+mn-cs"/>
            </a:defRPr>
          </a:lvl1pPr>
          <a:lvl2pPr marL="457200" indent="0">
            <a:defRPr sz="1100">
              <a:solidFill>
                <a:schemeClr val="dk1"/>
              </a:solidFill>
              <a:latin typeface="+mn-lt"/>
              <a:ea typeface="+mn-ea"/>
              <a:cs typeface="+mn-cs"/>
            </a:defRPr>
          </a:lvl2pPr>
          <a:lvl3pPr marL="914400" indent="0">
            <a:defRPr sz="1100">
              <a:solidFill>
                <a:schemeClr val="dk1"/>
              </a:solidFill>
              <a:latin typeface="+mn-lt"/>
              <a:ea typeface="+mn-ea"/>
              <a:cs typeface="+mn-cs"/>
            </a:defRPr>
          </a:lvl3pPr>
          <a:lvl4pPr marL="1371600" indent="0">
            <a:defRPr sz="1100">
              <a:solidFill>
                <a:schemeClr val="dk1"/>
              </a:solidFill>
              <a:latin typeface="+mn-lt"/>
              <a:ea typeface="+mn-ea"/>
              <a:cs typeface="+mn-cs"/>
            </a:defRPr>
          </a:lvl4pPr>
          <a:lvl5pPr marL="1828800" indent="0">
            <a:defRPr sz="1100">
              <a:solidFill>
                <a:schemeClr val="dk1"/>
              </a:solidFill>
              <a:latin typeface="+mn-lt"/>
              <a:ea typeface="+mn-ea"/>
              <a:cs typeface="+mn-cs"/>
            </a:defRPr>
          </a:lvl5pPr>
          <a:lvl6pPr marL="2286000" indent="0">
            <a:defRPr sz="1100">
              <a:solidFill>
                <a:schemeClr val="dk1"/>
              </a:solidFill>
              <a:latin typeface="+mn-lt"/>
              <a:ea typeface="+mn-ea"/>
              <a:cs typeface="+mn-cs"/>
            </a:defRPr>
          </a:lvl6pPr>
          <a:lvl7pPr marL="2743200" indent="0">
            <a:defRPr sz="1100">
              <a:solidFill>
                <a:schemeClr val="dk1"/>
              </a:solidFill>
              <a:latin typeface="+mn-lt"/>
              <a:ea typeface="+mn-ea"/>
              <a:cs typeface="+mn-cs"/>
            </a:defRPr>
          </a:lvl7pPr>
          <a:lvl8pPr marL="3200400" indent="0">
            <a:defRPr sz="1100">
              <a:solidFill>
                <a:schemeClr val="dk1"/>
              </a:solidFill>
              <a:latin typeface="+mn-lt"/>
              <a:ea typeface="+mn-ea"/>
              <a:cs typeface="+mn-cs"/>
            </a:defRPr>
          </a:lvl8pPr>
          <a:lvl9pPr marL="3657600" indent="0">
            <a:defRPr sz="1100">
              <a:solidFill>
                <a:schemeClr val="dk1"/>
              </a:solidFill>
              <a:latin typeface="+mn-lt"/>
              <a:ea typeface="+mn-ea"/>
              <a:cs typeface="+mn-cs"/>
            </a:defRPr>
          </a:lvl9pPr>
        </a:lstStyle>
        <a:p xmlns:a="http://schemas.openxmlformats.org/drawingml/2006/main">
          <a:r>
            <a:rPr lang="en-US" sz="1200" b="1">
              <a:solidFill>
                <a:schemeClr val="tx1">
                  <a:lumMod val="65000"/>
                  <a:lumOff val="35000"/>
                </a:schemeClr>
              </a:solidFill>
              <a:latin typeface="Arial" panose="020B0604020202020204" pitchFamily="34" charset="0"/>
              <a:cs typeface="Arial" panose="020B0604020202020204" pitchFamily="34" charset="0"/>
            </a:rPr>
            <a:t>Interest Expenses</a:t>
          </a:r>
        </a:p>
        <a:p xmlns:a="http://schemas.openxmlformats.org/drawingml/2006/main">
          <a:r>
            <a:rPr lang="en-US" sz="800">
              <a:solidFill>
                <a:schemeClr val="bg2">
                  <a:lumMod val="75000"/>
                </a:schemeClr>
              </a:solidFill>
              <a:latin typeface="Arial" panose="020B0604020202020204" pitchFamily="34" charset="0"/>
              <a:cs typeface="Arial" panose="020B0604020202020204" pitchFamily="34" charset="0"/>
            </a:rPr>
            <a:t>vs YTD PY</a:t>
          </a:r>
        </a:p>
      </cdr:txBody>
    </cdr:sp>
  </cdr:relSizeAnchor>
</c:userShapes>
</file>

<file path=xl/drawings/drawing35.xml><?xml version="1.0" encoding="utf-8"?>
<c:userShapes xmlns:c="http://schemas.openxmlformats.org/drawingml/2006/chart">
  <cdr:relSizeAnchor xmlns:cdr="http://schemas.openxmlformats.org/drawingml/2006/chartDrawing">
    <cdr:from>
      <cdr:x>0.72236</cdr:x>
      <cdr:y>0.18915</cdr:y>
    </cdr:from>
    <cdr:to>
      <cdr:x>0.72236</cdr:x>
      <cdr:y>0.79779</cdr:y>
    </cdr:to>
    <cdr:cxnSp macro="">
      <cdr:nvCxnSpPr>
        <cdr:cNvPr id="14" name="Straight Connector 13">
          <a:extLst xmlns:a="http://schemas.openxmlformats.org/drawingml/2006/main">
            <a:ext uri="{FF2B5EF4-FFF2-40B4-BE49-F238E27FC236}">
              <a16:creationId xmlns:a16="http://schemas.microsoft.com/office/drawing/2014/main" id="{86187232-A382-6181-5CC9-4B31D63B16BB}"/>
            </a:ext>
          </a:extLst>
        </cdr:cNvPr>
        <cdr:cNvCxnSpPr/>
      </cdr:nvCxnSpPr>
      <cdr:spPr>
        <a:xfrm xmlns:a="http://schemas.openxmlformats.org/drawingml/2006/main">
          <a:off x="3164508" y="127301"/>
          <a:ext cx="0" cy="409624"/>
        </a:xfrm>
        <a:prstGeom xmlns:a="http://schemas.openxmlformats.org/drawingml/2006/main" prst="line">
          <a:avLst/>
        </a:prstGeom>
        <a:ln xmlns:a="http://schemas.openxmlformats.org/drawingml/2006/main" w="25400">
          <a:solidFill>
            <a:schemeClr val="accent1">
              <a:lumMod val="50000"/>
            </a:schemeClr>
          </a:solidFill>
        </a:ln>
      </cdr:spPr>
      <cdr:style>
        <a:lnRef xmlns:a="http://schemas.openxmlformats.org/drawingml/2006/main" idx="1">
          <a:schemeClr val="dk1"/>
        </a:lnRef>
        <a:fillRef xmlns:a="http://schemas.openxmlformats.org/drawingml/2006/main" idx="0">
          <a:schemeClr val="dk1"/>
        </a:fillRef>
        <a:effectRef xmlns:a="http://schemas.openxmlformats.org/drawingml/2006/main" idx="0">
          <a:schemeClr val="dk1"/>
        </a:effectRef>
        <a:fontRef xmlns:a="http://schemas.openxmlformats.org/drawingml/2006/main" idx="minor">
          <a:schemeClr val="tx1"/>
        </a:fontRef>
      </cdr:style>
    </cdr:cxnSp>
  </cdr:relSizeAnchor>
</c:userShapes>
</file>

<file path=xl/drawings/drawing36.xml><?xml version="1.0" encoding="utf-8"?>
<c:userShapes xmlns:c="http://schemas.openxmlformats.org/drawingml/2006/chart">
  <cdr:relSizeAnchor xmlns:cdr="http://schemas.openxmlformats.org/drawingml/2006/chartDrawing">
    <cdr:from>
      <cdr:x>0.00536</cdr:x>
      <cdr:y>0.35426</cdr:y>
    </cdr:from>
    <cdr:to>
      <cdr:x>0.38862</cdr:x>
      <cdr:y>0.46925</cdr:y>
    </cdr:to>
    <cdr:sp macro="" textlink="">
      <cdr:nvSpPr>
        <cdr:cNvPr id="2" name="TextBox 4">
          <a:extLst xmlns:a="http://schemas.openxmlformats.org/drawingml/2006/main">
            <a:ext uri="{FF2B5EF4-FFF2-40B4-BE49-F238E27FC236}">
              <a16:creationId xmlns:a16="http://schemas.microsoft.com/office/drawing/2014/main" id="{7E9D0545-2390-B5FD-23A9-12E0B3067368}"/>
            </a:ext>
          </a:extLst>
        </cdr:cNvPr>
        <cdr:cNvSpPr txBox="1"/>
      </cdr:nvSpPr>
      <cdr:spPr>
        <a:xfrm xmlns:a="http://schemas.openxmlformats.org/drawingml/2006/main">
          <a:off x="25400" y="1536835"/>
          <a:ext cx="1817614" cy="498848"/>
        </a:xfrm>
        <a:prstGeom xmlns:a="http://schemas.openxmlformats.org/drawingml/2006/main" prst="rect">
          <a:avLst/>
        </a:prstGeom>
        <a:solidFill xmlns:a="http://schemas.openxmlformats.org/drawingml/2006/main">
          <a:schemeClr val="lt1"/>
        </a:solidFill>
        <a:ln xmlns:a="http://schemas.openxmlformats.org/drawingml/2006/main" w="9525" cmpd="sng">
          <a:noFill/>
        </a:ln>
      </cdr:spPr>
      <cdr:style>
        <a:lnRef xmlns:a="http://schemas.openxmlformats.org/drawingml/2006/main" idx="0">
          <a:scrgbClr r="0" g="0" b="0"/>
        </a:lnRef>
        <a:fillRef xmlns:a="http://schemas.openxmlformats.org/drawingml/2006/main" idx="0">
          <a:scrgbClr r="0" g="0" b="0"/>
        </a:fillRef>
        <a:effectRef xmlns:a="http://schemas.openxmlformats.org/drawingml/2006/main" idx="0">
          <a:scrgbClr r="0" g="0" b="0"/>
        </a:effectRef>
        <a:fontRef xmlns:a="http://schemas.openxmlformats.org/drawingml/2006/main" idx="minor">
          <a:schemeClr val="dk1"/>
        </a:fontRef>
      </cdr:style>
      <cdr:txBody>
        <a:bodyPr xmlns:a="http://schemas.openxmlformats.org/drawingml/2006/main" wrap="square" rtlCol="0" anchor="t"/>
        <a:lstStyle xmlns:a="http://schemas.openxmlformats.org/drawingml/2006/main">
          <a:lvl1pPr marL="0" indent="0">
            <a:defRPr sz="1100">
              <a:solidFill>
                <a:schemeClr val="dk1"/>
              </a:solidFill>
              <a:latin typeface="+mn-lt"/>
              <a:ea typeface="+mn-ea"/>
              <a:cs typeface="+mn-cs"/>
            </a:defRPr>
          </a:lvl1pPr>
          <a:lvl2pPr marL="457200" indent="0">
            <a:defRPr sz="1100">
              <a:solidFill>
                <a:schemeClr val="dk1"/>
              </a:solidFill>
              <a:latin typeface="+mn-lt"/>
              <a:ea typeface="+mn-ea"/>
              <a:cs typeface="+mn-cs"/>
            </a:defRPr>
          </a:lvl2pPr>
          <a:lvl3pPr marL="914400" indent="0">
            <a:defRPr sz="1100">
              <a:solidFill>
                <a:schemeClr val="dk1"/>
              </a:solidFill>
              <a:latin typeface="+mn-lt"/>
              <a:ea typeface="+mn-ea"/>
              <a:cs typeface="+mn-cs"/>
            </a:defRPr>
          </a:lvl3pPr>
          <a:lvl4pPr marL="1371600" indent="0">
            <a:defRPr sz="1100">
              <a:solidFill>
                <a:schemeClr val="dk1"/>
              </a:solidFill>
              <a:latin typeface="+mn-lt"/>
              <a:ea typeface="+mn-ea"/>
              <a:cs typeface="+mn-cs"/>
            </a:defRPr>
          </a:lvl4pPr>
          <a:lvl5pPr marL="1828800" indent="0">
            <a:defRPr sz="1100">
              <a:solidFill>
                <a:schemeClr val="dk1"/>
              </a:solidFill>
              <a:latin typeface="+mn-lt"/>
              <a:ea typeface="+mn-ea"/>
              <a:cs typeface="+mn-cs"/>
            </a:defRPr>
          </a:lvl5pPr>
          <a:lvl6pPr marL="2286000" indent="0">
            <a:defRPr sz="1100">
              <a:solidFill>
                <a:schemeClr val="dk1"/>
              </a:solidFill>
              <a:latin typeface="+mn-lt"/>
              <a:ea typeface="+mn-ea"/>
              <a:cs typeface="+mn-cs"/>
            </a:defRPr>
          </a:lvl6pPr>
          <a:lvl7pPr marL="2743200" indent="0">
            <a:defRPr sz="1100">
              <a:solidFill>
                <a:schemeClr val="dk1"/>
              </a:solidFill>
              <a:latin typeface="+mn-lt"/>
              <a:ea typeface="+mn-ea"/>
              <a:cs typeface="+mn-cs"/>
            </a:defRPr>
          </a:lvl7pPr>
          <a:lvl8pPr marL="3200400" indent="0">
            <a:defRPr sz="1100">
              <a:solidFill>
                <a:schemeClr val="dk1"/>
              </a:solidFill>
              <a:latin typeface="+mn-lt"/>
              <a:ea typeface="+mn-ea"/>
              <a:cs typeface="+mn-cs"/>
            </a:defRPr>
          </a:lvl8pPr>
          <a:lvl9pPr marL="3657600" indent="0">
            <a:defRPr sz="1100">
              <a:solidFill>
                <a:schemeClr val="dk1"/>
              </a:solidFill>
              <a:latin typeface="+mn-lt"/>
              <a:ea typeface="+mn-ea"/>
              <a:cs typeface="+mn-cs"/>
            </a:defRPr>
          </a:lvl9pPr>
        </a:lstStyle>
        <a:p xmlns:a="http://schemas.openxmlformats.org/drawingml/2006/main">
          <a:pPr algn="ctr"/>
          <a:r>
            <a:rPr lang="en-US" sz="1800" b="1" baseline="0">
              <a:solidFill>
                <a:schemeClr val="accent1">
                  <a:lumMod val="75000"/>
                </a:schemeClr>
              </a:solidFill>
              <a:latin typeface="Arial" panose="020B0604020202020204" pitchFamily="34" charset="0"/>
              <a:cs typeface="Arial" panose="020B0604020202020204" pitchFamily="34" charset="0"/>
            </a:rPr>
            <a:t>-1 T</a:t>
          </a:r>
        </a:p>
        <a:p xmlns:a="http://schemas.openxmlformats.org/drawingml/2006/main">
          <a:pPr algn="ctr"/>
          <a:r>
            <a:rPr lang="en-US" sz="1000" b="0" i="1" baseline="0">
              <a:solidFill>
                <a:schemeClr val="bg2">
                  <a:lumMod val="75000"/>
                </a:schemeClr>
              </a:solidFill>
              <a:latin typeface="Symbol" pitchFamily="2" charset="2"/>
              <a:cs typeface="Arial" panose="020B0604020202020204" pitchFamily="34" charset="0"/>
            </a:rPr>
            <a:t>D</a:t>
          </a:r>
          <a:r>
            <a:rPr lang="en-US" sz="800" b="0" i="1" baseline="0">
              <a:solidFill>
                <a:schemeClr val="bg2">
                  <a:lumMod val="75000"/>
                </a:schemeClr>
              </a:solidFill>
              <a:latin typeface="Arial" panose="020B0604020202020204" pitchFamily="34" charset="0"/>
              <a:cs typeface="Arial" panose="020B0604020202020204" pitchFamily="34" charset="0"/>
            </a:rPr>
            <a:t> from prior year</a:t>
          </a:r>
          <a:endParaRPr lang="en-US" sz="800" b="0" i="1">
            <a:solidFill>
              <a:schemeClr val="bg2">
                <a:lumMod val="75000"/>
              </a:schemeClr>
            </a:solidFill>
            <a:latin typeface="Arial" panose="020B0604020202020204" pitchFamily="34" charset="0"/>
            <a:cs typeface="Arial" panose="020B0604020202020204" pitchFamily="34" charset="0"/>
          </a:endParaRPr>
        </a:p>
      </cdr:txBody>
    </cdr:sp>
  </cdr:relSizeAnchor>
  <cdr:relSizeAnchor xmlns:cdr="http://schemas.openxmlformats.org/drawingml/2006/chartDrawing">
    <cdr:from>
      <cdr:x>0.52982</cdr:x>
      <cdr:y>0.34297</cdr:y>
    </cdr:from>
    <cdr:to>
      <cdr:x>0.91308</cdr:x>
      <cdr:y>0.45796</cdr:y>
    </cdr:to>
    <cdr:sp macro="" textlink="">
      <cdr:nvSpPr>
        <cdr:cNvPr id="3" name="TextBox 4">
          <a:extLst xmlns:a="http://schemas.openxmlformats.org/drawingml/2006/main">
            <a:ext uri="{FF2B5EF4-FFF2-40B4-BE49-F238E27FC236}">
              <a16:creationId xmlns:a16="http://schemas.microsoft.com/office/drawing/2014/main" id="{7E9D0545-2390-B5FD-23A9-12E0B3067368}"/>
            </a:ext>
          </a:extLst>
        </cdr:cNvPr>
        <cdr:cNvSpPr txBox="1"/>
      </cdr:nvSpPr>
      <cdr:spPr>
        <a:xfrm xmlns:a="http://schemas.openxmlformats.org/drawingml/2006/main">
          <a:off x="2512678" y="1487857"/>
          <a:ext cx="1817614" cy="498848"/>
        </a:xfrm>
        <a:prstGeom xmlns:a="http://schemas.openxmlformats.org/drawingml/2006/main" prst="rect">
          <a:avLst/>
        </a:prstGeom>
        <a:solidFill xmlns:a="http://schemas.openxmlformats.org/drawingml/2006/main">
          <a:schemeClr val="lt1"/>
        </a:solidFill>
        <a:ln xmlns:a="http://schemas.openxmlformats.org/drawingml/2006/main" w="9525" cmpd="sng">
          <a:noFill/>
        </a:ln>
      </cdr:spPr>
      <cdr:style>
        <a:lnRef xmlns:a="http://schemas.openxmlformats.org/drawingml/2006/main" idx="0">
          <a:scrgbClr r="0" g="0" b="0"/>
        </a:lnRef>
        <a:fillRef xmlns:a="http://schemas.openxmlformats.org/drawingml/2006/main" idx="0">
          <a:scrgbClr r="0" g="0" b="0"/>
        </a:fillRef>
        <a:effectRef xmlns:a="http://schemas.openxmlformats.org/drawingml/2006/main" idx="0">
          <a:scrgbClr r="0" g="0" b="0"/>
        </a:effectRef>
        <a:fontRef xmlns:a="http://schemas.openxmlformats.org/drawingml/2006/main" idx="minor">
          <a:schemeClr val="dk1"/>
        </a:fontRef>
      </cdr:style>
      <cdr:txBody>
        <a:bodyPr xmlns:a="http://schemas.openxmlformats.org/drawingml/2006/main" wrap="square" rtlCol="0" anchor="t"/>
        <a:lstStyle xmlns:a="http://schemas.openxmlformats.org/drawingml/2006/main">
          <a:lvl1pPr marL="0" indent="0">
            <a:defRPr sz="1100">
              <a:solidFill>
                <a:schemeClr val="dk1"/>
              </a:solidFill>
              <a:latin typeface="+mn-lt"/>
              <a:ea typeface="+mn-ea"/>
              <a:cs typeface="+mn-cs"/>
            </a:defRPr>
          </a:lvl1pPr>
          <a:lvl2pPr marL="457200" indent="0">
            <a:defRPr sz="1100">
              <a:solidFill>
                <a:schemeClr val="dk1"/>
              </a:solidFill>
              <a:latin typeface="+mn-lt"/>
              <a:ea typeface="+mn-ea"/>
              <a:cs typeface="+mn-cs"/>
            </a:defRPr>
          </a:lvl2pPr>
          <a:lvl3pPr marL="914400" indent="0">
            <a:defRPr sz="1100">
              <a:solidFill>
                <a:schemeClr val="dk1"/>
              </a:solidFill>
              <a:latin typeface="+mn-lt"/>
              <a:ea typeface="+mn-ea"/>
              <a:cs typeface="+mn-cs"/>
            </a:defRPr>
          </a:lvl3pPr>
          <a:lvl4pPr marL="1371600" indent="0">
            <a:defRPr sz="1100">
              <a:solidFill>
                <a:schemeClr val="dk1"/>
              </a:solidFill>
              <a:latin typeface="+mn-lt"/>
              <a:ea typeface="+mn-ea"/>
              <a:cs typeface="+mn-cs"/>
            </a:defRPr>
          </a:lvl4pPr>
          <a:lvl5pPr marL="1828800" indent="0">
            <a:defRPr sz="1100">
              <a:solidFill>
                <a:schemeClr val="dk1"/>
              </a:solidFill>
              <a:latin typeface="+mn-lt"/>
              <a:ea typeface="+mn-ea"/>
              <a:cs typeface="+mn-cs"/>
            </a:defRPr>
          </a:lvl5pPr>
          <a:lvl6pPr marL="2286000" indent="0">
            <a:defRPr sz="1100">
              <a:solidFill>
                <a:schemeClr val="dk1"/>
              </a:solidFill>
              <a:latin typeface="+mn-lt"/>
              <a:ea typeface="+mn-ea"/>
              <a:cs typeface="+mn-cs"/>
            </a:defRPr>
          </a:lvl6pPr>
          <a:lvl7pPr marL="2743200" indent="0">
            <a:defRPr sz="1100">
              <a:solidFill>
                <a:schemeClr val="dk1"/>
              </a:solidFill>
              <a:latin typeface="+mn-lt"/>
              <a:ea typeface="+mn-ea"/>
              <a:cs typeface="+mn-cs"/>
            </a:defRPr>
          </a:lvl7pPr>
          <a:lvl8pPr marL="3200400" indent="0">
            <a:defRPr sz="1100">
              <a:solidFill>
                <a:schemeClr val="dk1"/>
              </a:solidFill>
              <a:latin typeface="+mn-lt"/>
              <a:ea typeface="+mn-ea"/>
              <a:cs typeface="+mn-cs"/>
            </a:defRPr>
          </a:lvl8pPr>
          <a:lvl9pPr marL="3657600" indent="0">
            <a:defRPr sz="1100">
              <a:solidFill>
                <a:schemeClr val="dk1"/>
              </a:solidFill>
              <a:latin typeface="+mn-lt"/>
              <a:ea typeface="+mn-ea"/>
              <a:cs typeface="+mn-cs"/>
            </a:defRPr>
          </a:lvl9pPr>
        </a:lstStyle>
        <a:p xmlns:a="http://schemas.openxmlformats.org/drawingml/2006/main">
          <a:pPr algn="ctr"/>
          <a:r>
            <a:rPr lang="en-US" sz="1800" b="1">
              <a:solidFill>
                <a:schemeClr val="accent1">
                  <a:lumMod val="75000"/>
                </a:schemeClr>
              </a:solidFill>
              <a:latin typeface="Arial" panose="020B0604020202020204" pitchFamily="34" charset="0"/>
              <a:cs typeface="Arial" panose="020B0604020202020204" pitchFamily="34" charset="0"/>
            </a:rPr>
            <a:t>-42%</a:t>
          </a:r>
          <a:endParaRPr lang="en-US" sz="1800" b="1" baseline="0">
            <a:solidFill>
              <a:schemeClr val="accent1">
                <a:lumMod val="75000"/>
              </a:schemeClr>
            </a:solidFill>
            <a:latin typeface="Arial" panose="020B0604020202020204" pitchFamily="34" charset="0"/>
            <a:cs typeface="Arial" panose="020B0604020202020204" pitchFamily="34" charset="0"/>
          </a:endParaRPr>
        </a:p>
        <a:p xmlns:a="http://schemas.openxmlformats.org/drawingml/2006/main">
          <a:pPr algn="ctr"/>
          <a:r>
            <a:rPr lang="en-US" sz="1000" b="0" i="1" baseline="0">
              <a:solidFill>
                <a:schemeClr val="bg2">
                  <a:lumMod val="75000"/>
                </a:schemeClr>
              </a:solidFill>
              <a:latin typeface="Symbol" pitchFamily="2" charset="2"/>
              <a:cs typeface="Arial" panose="020B0604020202020204" pitchFamily="34" charset="0"/>
            </a:rPr>
            <a:t>%D</a:t>
          </a:r>
          <a:r>
            <a:rPr lang="en-US" sz="800" b="0" i="1" baseline="0">
              <a:solidFill>
                <a:schemeClr val="bg2">
                  <a:lumMod val="75000"/>
                </a:schemeClr>
              </a:solidFill>
              <a:latin typeface="Arial" panose="020B0604020202020204" pitchFamily="34" charset="0"/>
              <a:cs typeface="Arial" panose="020B0604020202020204" pitchFamily="34" charset="0"/>
            </a:rPr>
            <a:t> from prior year</a:t>
          </a:r>
          <a:endParaRPr lang="en-US" sz="800" b="0" i="1">
            <a:solidFill>
              <a:schemeClr val="bg2">
                <a:lumMod val="75000"/>
              </a:schemeClr>
            </a:solidFill>
            <a:latin typeface="Arial" panose="020B0604020202020204" pitchFamily="34" charset="0"/>
            <a:cs typeface="Arial" panose="020B0604020202020204" pitchFamily="34" charset="0"/>
          </a:endParaRPr>
        </a:p>
      </cdr:txBody>
    </cdr:sp>
  </cdr:relSizeAnchor>
  <cdr:relSizeAnchor xmlns:cdr="http://schemas.openxmlformats.org/drawingml/2006/chartDrawing">
    <cdr:from>
      <cdr:x>0.01369</cdr:x>
      <cdr:y>0.06</cdr:y>
    </cdr:from>
    <cdr:to>
      <cdr:x>0.71838</cdr:x>
      <cdr:y>0.14532</cdr:y>
    </cdr:to>
    <cdr:sp macro="" textlink="">
      <cdr:nvSpPr>
        <cdr:cNvPr id="5" name="TextBox 5">
          <a:extLst xmlns:a="http://schemas.openxmlformats.org/drawingml/2006/main">
            <a:ext uri="{FF2B5EF4-FFF2-40B4-BE49-F238E27FC236}">
              <a16:creationId xmlns:a16="http://schemas.microsoft.com/office/drawing/2014/main" id="{3AB09488-37E1-B114-BCA6-19DE19049335}"/>
            </a:ext>
          </a:extLst>
        </cdr:cNvPr>
        <cdr:cNvSpPr txBox="1"/>
      </cdr:nvSpPr>
      <cdr:spPr>
        <a:xfrm xmlns:a="http://schemas.openxmlformats.org/drawingml/2006/main">
          <a:off x="64943" y="260282"/>
          <a:ext cx="3341998" cy="370133"/>
        </a:xfrm>
        <a:prstGeom xmlns:a="http://schemas.openxmlformats.org/drawingml/2006/main" prst="rect">
          <a:avLst/>
        </a:prstGeom>
        <a:solidFill xmlns:a="http://schemas.openxmlformats.org/drawingml/2006/main">
          <a:schemeClr val="lt1"/>
        </a:solidFill>
        <a:ln xmlns:a="http://schemas.openxmlformats.org/drawingml/2006/main" w="9525" cmpd="sng">
          <a:noFill/>
        </a:ln>
      </cdr:spPr>
      <cdr:style>
        <a:lnRef xmlns:a="http://schemas.openxmlformats.org/drawingml/2006/main" idx="0">
          <a:scrgbClr r="0" g="0" b="0"/>
        </a:lnRef>
        <a:fillRef xmlns:a="http://schemas.openxmlformats.org/drawingml/2006/main" idx="0">
          <a:scrgbClr r="0" g="0" b="0"/>
        </a:fillRef>
        <a:effectRef xmlns:a="http://schemas.openxmlformats.org/drawingml/2006/main" idx="0">
          <a:scrgbClr r="0" g="0" b="0"/>
        </a:effectRef>
        <a:fontRef xmlns:a="http://schemas.openxmlformats.org/drawingml/2006/main" idx="minor">
          <a:schemeClr val="dk1"/>
        </a:fontRef>
      </cdr:style>
      <cdr:txBody>
        <a:bodyPr xmlns:a="http://schemas.openxmlformats.org/drawingml/2006/main" wrap="square" rtlCol="0" anchor="t"/>
        <a:lstStyle xmlns:a="http://schemas.openxmlformats.org/drawingml/2006/main">
          <a:lvl1pPr marL="0" indent="0">
            <a:defRPr sz="1100">
              <a:solidFill>
                <a:schemeClr val="dk1"/>
              </a:solidFill>
              <a:latin typeface="+mn-lt"/>
              <a:ea typeface="+mn-ea"/>
              <a:cs typeface="+mn-cs"/>
            </a:defRPr>
          </a:lvl1pPr>
          <a:lvl2pPr marL="457200" indent="0">
            <a:defRPr sz="1100">
              <a:solidFill>
                <a:schemeClr val="dk1"/>
              </a:solidFill>
              <a:latin typeface="+mn-lt"/>
              <a:ea typeface="+mn-ea"/>
              <a:cs typeface="+mn-cs"/>
            </a:defRPr>
          </a:lvl2pPr>
          <a:lvl3pPr marL="914400" indent="0">
            <a:defRPr sz="1100">
              <a:solidFill>
                <a:schemeClr val="dk1"/>
              </a:solidFill>
              <a:latin typeface="+mn-lt"/>
              <a:ea typeface="+mn-ea"/>
              <a:cs typeface="+mn-cs"/>
            </a:defRPr>
          </a:lvl3pPr>
          <a:lvl4pPr marL="1371600" indent="0">
            <a:defRPr sz="1100">
              <a:solidFill>
                <a:schemeClr val="dk1"/>
              </a:solidFill>
              <a:latin typeface="+mn-lt"/>
              <a:ea typeface="+mn-ea"/>
              <a:cs typeface="+mn-cs"/>
            </a:defRPr>
          </a:lvl4pPr>
          <a:lvl5pPr marL="1828800" indent="0">
            <a:defRPr sz="1100">
              <a:solidFill>
                <a:schemeClr val="dk1"/>
              </a:solidFill>
              <a:latin typeface="+mn-lt"/>
              <a:ea typeface="+mn-ea"/>
              <a:cs typeface="+mn-cs"/>
            </a:defRPr>
          </a:lvl5pPr>
          <a:lvl6pPr marL="2286000" indent="0">
            <a:defRPr sz="1100">
              <a:solidFill>
                <a:schemeClr val="dk1"/>
              </a:solidFill>
              <a:latin typeface="+mn-lt"/>
              <a:ea typeface="+mn-ea"/>
              <a:cs typeface="+mn-cs"/>
            </a:defRPr>
          </a:lvl6pPr>
          <a:lvl7pPr marL="2743200" indent="0">
            <a:defRPr sz="1100">
              <a:solidFill>
                <a:schemeClr val="dk1"/>
              </a:solidFill>
              <a:latin typeface="+mn-lt"/>
              <a:ea typeface="+mn-ea"/>
              <a:cs typeface="+mn-cs"/>
            </a:defRPr>
          </a:lvl7pPr>
          <a:lvl8pPr marL="3200400" indent="0">
            <a:defRPr sz="1100">
              <a:solidFill>
                <a:schemeClr val="dk1"/>
              </a:solidFill>
              <a:latin typeface="+mn-lt"/>
              <a:ea typeface="+mn-ea"/>
              <a:cs typeface="+mn-cs"/>
            </a:defRPr>
          </a:lvl8pPr>
          <a:lvl9pPr marL="3657600" indent="0">
            <a:defRPr sz="1100">
              <a:solidFill>
                <a:schemeClr val="dk1"/>
              </a:solidFill>
              <a:latin typeface="+mn-lt"/>
              <a:ea typeface="+mn-ea"/>
              <a:cs typeface="+mn-cs"/>
            </a:defRPr>
          </a:lvl9pPr>
        </a:lstStyle>
        <a:p xmlns:a="http://schemas.openxmlformats.org/drawingml/2006/main">
          <a:r>
            <a:rPr lang="en-US" sz="1200" b="1">
              <a:solidFill>
                <a:schemeClr val="tx1">
                  <a:lumMod val="65000"/>
                  <a:lumOff val="35000"/>
                </a:schemeClr>
              </a:solidFill>
              <a:latin typeface="Arial" panose="020B0604020202020204" pitchFamily="34" charset="0"/>
              <a:cs typeface="Arial" panose="020B0604020202020204" pitchFamily="34" charset="0"/>
            </a:rPr>
            <a:t>Tax Expenses</a:t>
          </a:r>
        </a:p>
        <a:p xmlns:a="http://schemas.openxmlformats.org/drawingml/2006/main">
          <a:r>
            <a:rPr lang="en-US" sz="800">
              <a:solidFill>
                <a:schemeClr val="bg2">
                  <a:lumMod val="75000"/>
                </a:schemeClr>
              </a:solidFill>
              <a:latin typeface="Arial" panose="020B0604020202020204" pitchFamily="34" charset="0"/>
              <a:cs typeface="Arial" panose="020B0604020202020204" pitchFamily="34" charset="0"/>
            </a:rPr>
            <a:t>vs YTD PY</a:t>
          </a:r>
        </a:p>
      </cdr:txBody>
    </cdr:sp>
  </cdr:relSizeAnchor>
</c:userShapes>
</file>

<file path=xl/drawings/drawing37.xml><?xml version="1.0" encoding="utf-8"?>
<c:userShapes xmlns:c="http://schemas.openxmlformats.org/drawingml/2006/chart">
  <cdr:relSizeAnchor xmlns:cdr="http://schemas.openxmlformats.org/drawingml/2006/chartDrawing">
    <cdr:from>
      <cdr:x>0.53742</cdr:x>
      <cdr:y>0.20264</cdr:y>
    </cdr:from>
    <cdr:to>
      <cdr:x>0.53742</cdr:x>
      <cdr:y>0.81128</cdr:y>
    </cdr:to>
    <cdr:cxnSp macro="">
      <cdr:nvCxnSpPr>
        <cdr:cNvPr id="14" name="Straight Connector 13">
          <a:extLst xmlns:a="http://schemas.openxmlformats.org/drawingml/2006/main">
            <a:ext uri="{FF2B5EF4-FFF2-40B4-BE49-F238E27FC236}">
              <a16:creationId xmlns:a16="http://schemas.microsoft.com/office/drawing/2014/main" id="{86187232-A382-6181-5CC9-4B31D63B16BB}"/>
            </a:ext>
          </a:extLst>
        </cdr:cNvPr>
        <cdr:cNvCxnSpPr/>
      </cdr:nvCxnSpPr>
      <cdr:spPr>
        <a:xfrm xmlns:a="http://schemas.openxmlformats.org/drawingml/2006/main">
          <a:off x="2356586" y="139340"/>
          <a:ext cx="0" cy="418519"/>
        </a:xfrm>
        <a:prstGeom xmlns:a="http://schemas.openxmlformats.org/drawingml/2006/main" prst="line">
          <a:avLst/>
        </a:prstGeom>
        <a:ln xmlns:a="http://schemas.openxmlformats.org/drawingml/2006/main" w="25400">
          <a:solidFill>
            <a:schemeClr val="accent1">
              <a:lumMod val="50000"/>
            </a:schemeClr>
          </a:solidFill>
        </a:ln>
      </cdr:spPr>
      <cdr:style>
        <a:lnRef xmlns:a="http://schemas.openxmlformats.org/drawingml/2006/main" idx="1">
          <a:schemeClr val="dk1"/>
        </a:lnRef>
        <a:fillRef xmlns:a="http://schemas.openxmlformats.org/drawingml/2006/main" idx="0">
          <a:schemeClr val="dk1"/>
        </a:fillRef>
        <a:effectRef xmlns:a="http://schemas.openxmlformats.org/drawingml/2006/main" idx="0">
          <a:schemeClr val="dk1"/>
        </a:effectRef>
        <a:fontRef xmlns:a="http://schemas.openxmlformats.org/drawingml/2006/main" idx="minor">
          <a:schemeClr val="tx1"/>
        </a:fontRef>
      </cdr:style>
    </cdr:cxnSp>
  </cdr:relSizeAnchor>
</c:userShapes>
</file>

<file path=xl/drawings/drawing38.xml><?xml version="1.0" encoding="utf-8"?>
<xdr:wsDr xmlns:xdr="http://schemas.openxmlformats.org/drawingml/2006/spreadsheetDrawing" xmlns:a="http://schemas.openxmlformats.org/drawingml/2006/main">
  <xdr:twoCellAnchor>
    <xdr:from>
      <xdr:col>4</xdr:col>
      <xdr:colOff>799874</xdr:colOff>
      <xdr:row>16</xdr:row>
      <xdr:rowOff>101139</xdr:rowOff>
    </xdr:from>
    <xdr:to>
      <xdr:col>5</xdr:col>
      <xdr:colOff>3359581</xdr:colOff>
      <xdr:row>27</xdr:row>
      <xdr:rowOff>148678</xdr:rowOff>
    </xdr:to>
    <xdr:graphicFrame macro="">
      <xdr:nvGraphicFramePr>
        <xdr:cNvPr id="15" name="Chart 14">
          <a:extLst>
            <a:ext uri="{FF2B5EF4-FFF2-40B4-BE49-F238E27FC236}">
              <a16:creationId xmlns:a16="http://schemas.microsoft.com/office/drawing/2014/main" id="{00000000-0008-0000-0300-00000F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4</xdr:col>
      <xdr:colOff>685800</xdr:colOff>
      <xdr:row>2</xdr:row>
      <xdr:rowOff>101600</xdr:rowOff>
    </xdr:from>
    <xdr:to>
      <xdr:col>5</xdr:col>
      <xdr:colOff>3254275</xdr:colOff>
      <xdr:row>16</xdr:row>
      <xdr:rowOff>183036</xdr:rowOff>
    </xdr:to>
    <xdr:graphicFrame macro="">
      <xdr:nvGraphicFramePr>
        <xdr:cNvPr id="18" name="Chart 17">
          <a:extLst>
            <a:ext uri="{FF2B5EF4-FFF2-40B4-BE49-F238E27FC236}">
              <a16:creationId xmlns:a16="http://schemas.microsoft.com/office/drawing/2014/main" id="{00000000-0008-0000-0300-000012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4</xdr:col>
      <xdr:colOff>1761214</xdr:colOff>
      <xdr:row>14</xdr:row>
      <xdr:rowOff>39928</xdr:rowOff>
    </xdr:from>
    <xdr:to>
      <xdr:col>5</xdr:col>
      <xdr:colOff>3116027</xdr:colOff>
      <xdr:row>15</xdr:row>
      <xdr:rowOff>253999</xdr:rowOff>
    </xdr:to>
    <mc:AlternateContent xmlns:mc="http://schemas.openxmlformats.org/markup-compatibility/2006" xmlns:a14="http://schemas.microsoft.com/office/drawing/2010/main">
      <mc:Choice Requires="a14">
        <xdr:graphicFrame macro="">
          <xdr:nvGraphicFramePr>
            <xdr:cNvPr id="19" name="Year 4">
              <a:extLst>
                <a:ext uri="{FF2B5EF4-FFF2-40B4-BE49-F238E27FC236}">
                  <a16:creationId xmlns:a16="http://schemas.microsoft.com/office/drawing/2014/main" id="{00000000-0008-0000-0300-000013000000}"/>
                </a:ext>
              </a:extLst>
            </xdr:cNvPr>
            <xdr:cNvGraphicFramePr/>
          </xdr:nvGraphicFramePr>
          <xdr:xfrm>
            <a:off x="0" y="0"/>
            <a:ext cx="0" cy="0"/>
          </xdr:xfrm>
          <a:graphic>
            <a:graphicData uri="http://schemas.microsoft.com/office/drawing/2010/slicer">
              <sle:slicer xmlns:sle="http://schemas.microsoft.com/office/drawing/2010/slicer" name="Year 4"/>
            </a:graphicData>
          </a:graphic>
        </xdr:graphicFrame>
      </mc:Choice>
      <mc:Fallback xmlns="">
        <xdr:sp macro="" textlink="">
          <xdr:nvSpPr>
            <xdr:cNvPr id="0" name=""/>
            <xdr:cNvSpPr>
              <a:spLocks noTextEdit="1"/>
            </xdr:cNvSpPr>
          </xdr:nvSpPr>
          <xdr:spPr>
            <a:xfrm>
              <a:off x="23217530" y="4250981"/>
              <a:ext cx="6902708" cy="481439"/>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5</xdr:col>
      <xdr:colOff>3695683</xdr:colOff>
      <xdr:row>2</xdr:row>
      <xdr:rowOff>206386</xdr:rowOff>
    </xdr:from>
    <xdr:to>
      <xdr:col>8</xdr:col>
      <xdr:colOff>39049</xdr:colOff>
      <xdr:row>15</xdr:row>
      <xdr:rowOff>70215</xdr:rowOff>
    </xdr:to>
    <xdr:graphicFrame macro="">
      <xdr:nvGraphicFramePr>
        <xdr:cNvPr id="14" name="Chart 13">
          <a:extLst>
            <a:ext uri="{FF2B5EF4-FFF2-40B4-BE49-F238E27FC236}">
              <a16:creationId xmlns:a16="http://schemas.microsoft.com/office/drawing/2014/main" id="{00000000-0008-0000-0300-00000E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5</xdr:col>
      <xdr:colOff>3580615</xdr:colOff>
      <xdr:row>16</xdr:row>
      <xdr:rowOff>48912</xdr:rowOff>
    </xdr:from>
    <xdr:to>
      <xdr:col>8</xdr:col>
      <xdr:colOff>508000</xdr:colOff>
      <xdr:row>28</xdr:row>
      <xdr:rowOff>152401</xdr:rowOff>
    </xdr:to>
    <xdr:graphicFrame macro="">
      <xdr:nvGraphicFramePr>
        <xdr:cNvPr id="3" name="Chart 2">
          <a:extLst>
            <a:ext uri="{FF2B5EF4-FFF2-40B4-BE49-F238E27FC236}">
              <a16:creationId xmlns:a16="http://schemas.microsoft.com/office/drawing/2014/main" id="{00000000-0008-0000-0300-000003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wsDr>
</file>

<file path=xl/drawings/drawing39.xml><?xml version="1.0" encoding="utf-8"?>
<xdr:wsDr xmlns:xdr="http://schemas.openxmlformats.org/drawingml/2006/spreadsheetDrawing" xmlns:a="http://schemas.openxmlformats.org/drawingml/2006/main">
  <xdr:twoCellAnchor>
    <xdr:from>
      <xdr:col>4</xdr:col>
      <xdr:colOff>876416</xdr:colOff>
      <xdr:row>2</xdr:row>
      <xdr:rowOff>74782</xdr:rowOff>
    </xdr:from>
    <xdr:to>
      <xdr:col>13</xdr:col>
      <xdr:colOff>372531</xdr:colOff>
      <xdr:row>13</xdr:row>
      <xdr:rowOff>257681</xdr:rowOff>
    </xdr:to>
    <xdr:grpSp>
      <xdr:nvGrpSpPr>
        <xdr:cNvPr id="7" name="Group 6">
          <a:extLst>
            <a:ext uri="{FF2B5EF4-FFF2-40B4-BE49-F238E27FC236}">
              <a16:creationId xmlns:a16="http://schemas.microsoft.com/office/drawing/2014/main" id="{00000000-0008-0000-0400-000007000000}"/>
            </a:ext>
          </a:extLst>
        </xdr:cNvPr>
        <xdr:cNvGrpSpPr/>
      </xdr:nvGrpSpPr>
      <xdr:grpSpPr>
        <a:xfrm>
          <a:off x="9690216" y="684382"/>
          <a:ext cx="16133115" cy="4348499"/>
          <a:chOff x="18744742" y="1179454"/>
          <a:chExt cx="13478347" cy="3493776"/>
        </a:xfrm>
      </xdr:grpSpPr>
      <xdr:grpSp>
        <xdr:nvGrpSpPr>
          <xdr:cNvPr id="8" name="Group 7">
            <a:extLst>
              <a:ext uri="{FF2B5EF4-FFF2-40B4-BE49-F238E27FC236}">
                <a16:creationId xmlns:a16="http://schemas.microsoft.com/office/drawing/2014/main" id="{00000000-0008-0000-0400-000008000000}"/>
              </a:ext>
            </a:extLst>
          </xdr:cNvPr>
          <xdr:cNvGrpSpPr/>
        </xdr:nvGrpSpPr>
        <xdr:grpSpPr>
          <a:xfrm>
            <a:off x="24919999" y="1534140"/>
            <a:ext cx="7303090" cy="2891673"/>
            <a:chOff x="27561141" y="1551779"/>
            <a:chExt cx="7252582" cy="2873203"/>
          </a:xfrm>
        </xdr:grpSpPr>
        <mc:AlternateContent xmlns:mc="http://schemas.openxmlformats.org/markup-compatibility/2006" xmlns:sle15="http://schemas.microsoft.com/office/drawing/2012/slicer">
          <mc:Choice Requires="sle15">
            <xdr:graphicFrame macro="">
              <xdr:nvGraphicFramePr>
                <xdr:cNvPr id="10" name="Ratio 1">
                  <a:extLst>
                    <a:ext uri="{FF2B5EF4-FFF2-40B4-BE49-F238E27FC236}">
                      <a16:creationId xmlns:a16="http://schemas.microsoft.com/office/drawing/2014/main" id="{00000000-0008-0000-0400-00000A000000}"/>
                    </a:ext>
                  </a:extLst>
                </xdr:cNvPr>
                <xdr:cNvGraphicFramePr/>
              </xdr:nvGraphicFramePr>
              <xdr:xfrm>
                <a:off x="27561749" y="1551779"/>
                <a:ext cx="7251974" cy="1444284"/>
              </xdr:xfrm>
              <a:graphic>
                <a:graphicData uri="http://schemas.microsoft.com/office/drawing/2010/slicer">
                  <sle:slicer xmlns:sle="http://schemas.microsoft.com/office/drawing/2010/slicer" name="Ratio 1"/>
                </a:graphicData>
              </a:graphic>
            </xdr:graphicFrame>
          </mc:Choice>
          <mc:Fallback xmlns="">
            <xdr:sp macro="" textlink="">
              <xdr:nvSpPr>
                <xdr:cNvPr id="0" name=""/>
                <xdr:cNvSpPr>
                  <a:spLocks noTextEdit="1"/>
                </xdr:cNvSpPr>
              </xdr:nvSpPr>
              <xdr:spPr>
                <a:xfrm>
                  <a:off x="17082518" y="1125839"/>
                  <a:ext cx="8740813" cy="1809172"/>
                </a:xfrm>
                <a:prstGeom prst="rect">
                  <a:avLst/>
                </a:prstGeom>
                <a:solidFill>
                  <a:prstClr val="white"/>
                </a:solidFill>
                <a:ln w="1">
                  <a:solidFill>
                    <a:prstClr val="green"/>
                  </a:solidFill>
                </a:ln>
              </xdr:spPr>
              <xdr:txBody>
                <a:bodyPr vertOverflow="clip" horzOverflow="clip"/>
                <a:lstStyle/>
                <a:p>
                  <a:r>
                    <a:rPr lang="en-US" sz="1100"/>
                    <a:t>This shape represents a table slicer. Table slicers are not supported in this version of Excel.
If the shape was modified in an earlier version of Excel, or if the workbook was saved in Excel 2007 or earlier, the slicer can't be used.</a:t>
                  </a:r>
                </a:p>
              </xdr:txBody>
            </xdr:sp>
          </mc:Fallback>
        </mc:AlternateContent>
        <mc:AlternateContent xmlns:mc="http://schemas.openxmlformats.org/markup-compatibility/2006" xmlns:sle15="http://schemas.microsoft.com/office/drawing/2012/slicer">
          <mc:Choice Requires="sle15">
            <xdr:graphicFrame macro="">
              <xdr:nvGraphicFramePr>
                <xdr:cNvPr id="11" name="Type 1">
                  <a:extLst>
                    <a:ext uri="{FF2B5EF4-FFF2-40B4-BE49-F238E27FC236}">
                      <a16:creationId xmlns:a16="http://schemas.microsoft.com/office/drawing/2014/main" id="{00000000-0008-0000-0400-00000B000000}"/>
                    </a:ext>
                  </a:extLst>
                </xdr:cNvPr>
                <xdr:cNvGraphicFramePr/>
              </xdr:nvGraphicFramePr>
              <xdr:xfrm>
                <a:off x="27561141" y="2980699"/>
                <a:ext cx="7243823" cy="1444283"/>
              </xdr:xfrm>
              <a:graphic>
                <a:graphicData uri="http://schemas.microsoft.com/office/drawing/2010/slicer">
                  <sle:slicer xmlns:sle="http://schemas.microsoft.com/office/drawing/2010/slicer" name="Type 1"/>
                </a:graphicData>
              </a:graphic>
            </xdr:graphicFrame>
          </mc:Choice>
          <mc:Fallback xmlns="">
            <xdr:sp macro="" textlink="">
              <xdr:nvSpPr>
                <xdr:cNvPr id="0" name=""/>
                <xdr:cNvSpPr>
                  <a:spLocks noTextEdit="1"/>
                </xdr:cNvSpPr>
              </xdr:nvSpPr>
              <xdr:spPr>
                <a:xfrm>
                  <a:off x="17081785" y="2915765"/>
                  <a:ext cx="8730989" cy="1809171"/>
                </a:xfrm>
                <a:prstGeom prst="rect">
                  <a:avLst/>
                </a:prstGeom>
                <a:solidFill>
                  <a:prstClr val="white"/>
                </a:solidFill>
                <a:ln w="1">
                  <a:solidFill>
                    <a:prstClr val="green"/>
                  </a:solidFill>
                </a:ln>
              </xdr:spPr>
              <xdr:txBody>
                <a:bodyPr vertOverflow="clip" horzOverflow="clip"/>
                <a:lstStyle/>
                <a:p>
                  <a:r>
                    <a:rPr lang="en-US" sz="1100"/>
                    <a:t>This shape represents a table slicer. Table slicers are not supported in this version of Excel.
If the shape was modified in an earlier version of Excel, or if the workbook was saved in Excel 2007 or earlier, the slicer can't be used.</a:t>
                  </a:r>
                </a:p>
              </xdr:txBody>
            </xdr:sp>
          </mc:Fallback>
        </mc:AlternateContent>
      </xdr:grpSp>
      <xdr:graphicFrame macro="">
        <xdr:nvGraphicFramePr>
          <xdr:cNvPr id="9" name="Chart 8">
            <a:extLst>
              <a:ext uri="{FF2B5EF4-FFF2-40B4-BE49-F238E27FC236}">
                <a16:creationId xmlns:a16="http://schemas.microsoft.com/office/drawing/2014/main" id="{00000000-0008-0000-0400-000009000000}"/>
              </a:ext>
            </a:extLst>
          </xdr:cNvPr>
          <xdr:cNvGraphicFramePr/>
        </xdr:nvGraphicFramePr>
        <xdr:xfrm>
          <a:off x="18744742" y="1179454"/>
          <a:ext cx="6144941" cy="3493776"/>
        </xdr:xfrm>
        <a:graphic>
          <a:graphicData uri="http://schemas.openxmlformats.org/drawingml/2006/chart">
            <c:chart xmlns:c="http://schemas.openxmlformats.org/drawingml/2006/chart" xmlns:r="http://schemas.openxmlformats.org/officeDocument/2006/relationships" r:id="rId1"/>
          </a:graphicData>
        </a:graphic>
      </xdr:graphicFrame>
    </xdr:grpSp>
    <xdr:clientData/>
  </xdr:twoCellAnchor>
  <xdr:twoCellAnchor>
    <xdr:from>
      <xdr:col>9</xdr:col>
      <xdr:colOff>190500</xdr:colOff>
      <xdr:row>13</xdr:row>
      <xdr:rowOff>233158</xdr:rowOff>
    </xdr:from>
    <xdr:to>
      <xdr:col>11</xdr:col>
      <xdr:colOff>1490870</xdr:colOff>
      <xdr:row>21</xdr:row>
      <xdr:rowOff>229278</xdr:rowOff>
    </xdr:to>
    <xdr:graphicFrame macro="">
      <xdr:nvGraphicFramePr>
        <xdr:cNvPr id="12" name="Chart 11">
          <a:extLst>
            <a:ext uri="{FF2B5EF4-FFF2-40B4-BE49-F238E27FC236}">
              <a16:creationId xmlns:a16="http://schemas.microsoft.com/office/drawing/2014/main" id="{00000000-0008-0000-0400-00000C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11</xdr:col>
      <xdr:colOff>1591173</xdr:colOff>
      <xdr:row>15</xdr:row>
      <xdr:rowOff>79871</xdr:rowOff>
    </xdr:from>
    <xdr:to>
      <xdr:col>13</xdr:col>
      <xdr:colOff>286770</xdr:colOff>
      <xdr:row>18</xdr:row>
      <xdr:rowOff>15888</xdr:rowOff>
    </xdr:to>
    <mc:AlternateContent xmlns:mc="http://schemas.openxmlformats.org/markup-compatibility/2006" xmlns:a14="http://schemas.microsoft.com/office/drawing/2010/main">
      <mc:Choice Requires="a14">
        <xdr:graphicFrame macro="">
          <xdr:nvGraphicFramePr>
            <xdr:cNvPr id="13" name="Year 8">
              <a:extLst>
                <a:ext uri="{FF2B5EF4-FFF2-40B4-BE49-F238E27FC236}">
                  <a16:creationId xmlns:a16="http://schemas.microsoft.com/office/drawing/2014/main" id="{00000000-0008-0000-0400-00000D000000}"/>
                </a:ext>
              </a:extLst>
            </xdr:cNvPr>
            <xdr:cNvGraphicFramePr/>
          </xdr:nvGraphicFramePr>
          <xdr:xfrm>
            <a:off x="0" y="0"/>
            <a:ext cx="0" cy="0"/>
          </xdr:xfrm>
          <a:graphic>
            <a:graphicData uri="http://schemas.microsoft.com/office/drawing/2010/slicer">
              <sle:slicer xmlns:sle="http://schemas.microsoft.com/office/drawing/2010/slicer" name="Year 8"/>
            </a:graphicData>
          </a:graphic>
        </xdr:graphicFrame>
      </mc:Choice>
      <mc:Fallback xmlns="">
        <xdr:sp macro="" textlink="">
          <xdr:nvSpPr>
            <xdr:cNvPr id="0" name=""/>
            <xdr:cNvSpPr>
              <a:spLocks noTextEdit="1"/>
            </xdr:cNvSpPr>
          </xdr:nvSpPr>
          <xdr:spPr>
            <a:xfrm>
              <a:off x="23892373" y="5667871"/>
              <a:ext cx="1845197" cy="1206017"/>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9</xdr:col>
      <xdr:colOff>84172</xdr:colOff>
      <xdr:row>21</xdr:row>
      <xdr:rowOff>166406</xdr:rowOff>
    </xdr:from>
    <xdr:to>
      <xdr:col>13</xdr:col>
      <xdr:colOff>396458</xdr:colOff>
      <xdr:row>29</xdr:row>
      <xdr:rowOff>130498</xdr:rowOff>
    </xdr:to>
    <xdr:grpSp>
      <xdr:nvGrpSpPr>
        <xdr:cNvPr id="14" name="Group 13">
          <a:extLst>
            <a:ext uri="{FF2B5EF4-FFF2-40B4-BE49-F238E27FC236}">
              <a16:creationId xmlns:a16="http://schemas.microsoft.com/office/drawing/2014/main" id="{00000000-0008-0000-0400-00000E000000}"/>
            </a:ext>
          </a:extLst>
        </xdr:cNvPr>
        <xdr:cNvGrpSpPr/>
      </xdr:nvGrpSpPr>
      <xdr:grpSpPr>
        <a:xfrm>
          <a:off x="17152972" y="8243606"/>
          <a:ext cx="8694286" cy="2986692"/>
          <a:chOff x="12771809" y="9797788"/>
          <a:chExt cx="8661450" cy="2865156"/>
        </a:xfrm>
      </xdr:grpSpPr>
      <xdr:graphicFrame macro="">
        <xdr:nvGraphicFramePr>
          <xdr:cNvPr id="15" name="Chart 14">
            <a:extLst>
              <a:ext uri="{FF2B5EF4-FFF2-40B4-BE49-F238E27FC236}">
                <a16:creationId xmlns:a16="http://schemas.microsoft.com/office/drawing/2014/main" id="{00000000-0008-0000-0400-00000F000000}"/>
              </a:ext>
            </a:extLst>
          </xdr:cNvPr>
          <xdr:cNvGraphicFramePr>
            <a:graphicFrameLocks/>
          </xdr:cNvGraphicFramePr>
        </xdr:nvGraphicFramePr>
        <xdr:xfrm>
          <a:off x="12771809" y="9797788"/>
          <a:ext cx="5933084" cy="2865156"/>
        </xdr:xfrm>
        <a:graphic>
          <a:graphicData uri="http://schemas.openxmlformats.org/drawingml/2006/chart">
            <c:chart xmlns:c="http://schemas.openxmlformats.org/drawingml/2006/chart" xmlns:r="http://schemas.openxmlformats.org/officeDocument/2006/relationships" r:id="rId3"/>
          </a:graphicData>
        </a:graphic>
      </xdr:graphicFrame>
      <mc:AlternateContent xmlns:mc="http://schemas.openxmlformats.org/markup-compatibility/2006" xmlns:a14="http://schemas.microsoft.com/office/drawing/2010/main">
        <mc:Choice Requires="a14">
          <xdr:graphicFrame macro="">
            <xdr:nvGraphicFramePr>
              <xdr:cNvPr id="16" name="Company 1">
                <a:extLst>
                  <a:ext uri="{FF2B5EF4-FFF2-40B4-BE49-F238E27FC236}">
                    <a16:creationId xmlns:a16="http://schemas.microsoft.com/office/drawing/2014/main" id="{00000000-0008-0000-0400-000010000000}"/>
                  </a:ext>
                </a:extLst>
              </xdr:cNvPr>
              <xdr:cNvGraphicFramePr/>
            </xdr:nvGraphicFramePr>
            <xdr:xfrm>
              <a:off x="19519565" y="9980736"/>
              <a:ext cx="1913694" cy="914474"/>
            </xdr:xfrm>
            <a:graphic>
              <a:graphicData uri="http://schemas.microsoft.com/office/drawing/2010/slicer">
                <sle:slicer xmlns:sle="http://schemas.microsoft.com/office/drawing/2010/slicer" name="Company 1"/>
              </a:graphicData>
            </a:graphic>
          </xdr:graphicFrame>
        </mc:Choice>
        <mc:Fallback xmlns="">
          <xdr:sp macro="" textlink="">
            <xdr:nvSpPr>
              <xdr:cNvPr id="0" name=""/>
              <xdr:cNvSpPr>
                <a:spLocks noTextEdit="1"/>
              </xdr:cNvSpPr>
            </xdr:nvSpPr>
            <xdr:spPr>
              <a:xfrm>
                <a:off x="23926309" y="8434314"/>
                <a:ext cx="1920949" cy="953265"/>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grpSp>
    <xdr:clientData/>
  </xdr:twoCellAnchor>
</xdr:wsDr>
</file>

<file path=xl/drawings/drawing40.xml><?xml version="1.0" encoding="utf-8"?>
<c:userShapes xmlns:c="http://schemas.openxmlformats.org/drawingml/2006/chart">
  <cdr:relSizeAnchor xmlns:cdr="http://schemas.openxmlformats.org/drawingml/2006/chartDrawing">
    <cdr:from>
      <cdr:x>0.14029</cdr:x>
      <cdr:y>0.12763</cdr:y>
    </cdr:from>
    <cdr:to>
      <cdr:x>0.40419</cdr:x>
      <cdr:y>0.20024</cdr:y>
    </cdr:to>
    <cdr:sp macro="" textlink="">
      <cdr:nvSpPr>
        <cdr:cNvPr id="3" name="TextBox 2">
          <a:extLst xmlns:a="http://schemas.openxmlformats.org/drawingml/2006/main">
            <a:ext uri="{FF2B5EF4-FFF2-40B4-BE49-F238E27FC236}">
              <a16:creationId xmlns:a16="http://schemas.microsoft.com/office/drawing/2014/main" id="{6C2D5E93-AEF0-BDFE-8E3D-257AC3A02D01}"/>
            </a:ext>
          </a:extLst>
        </cdr:cNvPr>
        <cdr:cNvSpPr txBox="1"/>
      </cdr:nvSpPr>
      <cdr:spPr>
        <a:xfrm xmlns:a="http://schemas.openxmlformats.org/drawingml/2006/main">
          <a:off x="830298" y="370328"/>
          <a:ext cx="1561863" cy="210683"/>
        </a:xfrm>
        <a:prstGeom xmlns:a="http://schemas.openxmlformats.org/drawingml/2006/main" prst="rect">
          <a:avLst/>
        </a:prstGeom>
      </cdr:spPr>
      <cdr:txBody>
        <a:bodyPr xmlns:a="http://schemas.openxmlformats.org/drawingml/2006/main" vertOverflow="clip" wrap="square" rtlCol="0"/>
        <a:lstStyle xmlns:a="http://schemas.openxmlformats.org/drawingml/2006/main"/>
        <a:p xmlns:a="http://schemas.openxmlformats.org/drawingml/2006/main">
          <a:r>
            <a:rPr lang="en-US" sz="1000" b="0">
              <a:solidFill>
                <a:schemeClr val="bg1">
                  <a:lumMod val="75000"/>
                </a:schemeClr>
              </a:solidFill>
            </a:rPr>
            <a:t>Element</a:t>
          </a:r>
          <a:r>
            <a:rPr lang="en-US" sz="1000" b="0" baseline="0">
              <a:solidFill>
                <a:schemeClr val="bg1">
                  <a:lumMod val="75000"/>
                </a:schemeClr>
              </a:solidFill>
            </a:rPr>
            <a:t> of ROE</a:t>
          </a:r>
          <a:endParaRPr lang="en-US" sz="1000" b="0">
            <a:solidFill>
              <a:schemeClr val="bg1">
                <a:lumMod val="75000"/>
              </a:schemeClr>
            </a:solidFill>
          </a:endParaRPr>
        </a:p>
      </cdr:txBody>
    </cdr:sp>
  </cdr:relSizeAnchor>
  <cdr:relSizeAnchor xmlns:cdr="http://schemas.openxmlformats.org/drawingml/2006/chartDrawing">
    <cdr:from>
      <cdr:x>0.32072</cdr:x>
      <cdr:y>0.15323</cdr:y>
    </cdr:from>
    <cdr:to>
      <cdr:x>0.32072</cdr:x>
      <cdr:y>0.1858</cdr:y>
    </cdr:to>
    <cdr:cxnSp macro="">
      <cdr:nvCxnSpPr>
        <cdr:cNvPr id="5" name="Straight Connector 4">
          <a:extLst xmlns:a="http://schemas.openxmlformats.org/drawingml/2006/main">
            <a:ext uri="{FF2B5EF4-FFF2-40B4-BE49-F238E27FC236}">
              <a16:creationId xmlns:a16="http://schemas.microsoft.com/office/drawing/2014/main" id="{CB8E3FB5-52F8-53B4-79BC-0A5F32AF6357}"/>
            </a:ext>
          </a:extLst>
        </cdr:cNvPr>
        <cdr:cNvCxnSpPr/>
      </cdr:nvCxnSpPr>
      <cdr:spPr>
        <a:xfrm xmlns:a="http://schemas.openxmlformats.org/drawingml/2006/main">
          <a:off x="1898131" y="444621"/>
          <a:ext cx="0" cy="94504"/>
        </a:xfrm>
        <a:prstGeom xmlns:a="http://schemas.openxmlformats.org/drawingml/2006/main" prst="line">
          <a:avLst/>
        </a:prstGeom>
        <a:ln xmlns:a="http://schemas.openxmlformats.org/drawingml/2006/main" w="12700">
          <a:solidFill>
            <a:schemeClr val="bg1">
              <a:lumMod val="75000"/>
            </a:schemeClr>
          </a:solidFill>
        </a:ln>
      </cdr:spPr>
      <cdr:style>
        <a:lnRef xmlns:a="http://schemas.openxmlformats.org/drawingml/2006/main" idx="1">
          <a:schemeClr val="accent1"/>
        </a:lnRef>
        <a:fillRef xmlns:a="http://schemas.openxmlformats.org/drawingml/2006/main" idx="0">
          <a:schemeClr val="accent1"/>
        </a:fillRef>
        <a:effectRef xmlns:a="http://schemas.openxmlformats.org/drawingml/2006/main" idx="0">
          <a:schemeClr val="accent1"/>
        </a:effectRef>
        <a:fontRef xmlns:a="http://schemas.openxmlformats.org/drawingml/2006/main" idx="minor">
          <a:schemeClr val="tx1"/>
        </a:fontRef>
      </cdr:style>
    </cdr:cxnSp>
  </cdr:relSizeAnchor>
  <cdr:relSizeAnchor xmlns:cdr="http://schemas.openxmlformats.org/drawingml/2006/chartDrawing">
    <cdr:from>
      <cdr:x>0.31951</cdr:x>
      <cdr:y>0.12846</cdr:y>
    </cdr:from>
    <cdr:to>
      <cdr:x>0.58342</cdr:x>
      <cdr:y>0.20107</cdr:y>
    </cdr:to>
    <cdr:sp macro="" textlink="">
      <cdr:nvSpPr>
        <cdr:cNvPr id="8" name="TextBox 1">
          <a:extLst xmlns:a="http://schemas.openxmlformats.org/drawingml/2006/main">
            <a:ext uri="{FF2B5EF4-FFF2-40B4-BE49-F238E27FC236}">
              <a16:creationId xmlns:a16="http://schemas.microsoft.com/office/drawing/2014/main" id="{96FD5160-886D-B139-D7ED-AF074A5874D8}"/>
            </a:ext>
          </a:extLst>
        </cdr:cNvPr>
        <cdr:cNvSpPr txBox="1"/>
      </cdr:nvSpPr>
      <cdr:spPr>
        <a:xfrm xmlns:a="http://schemas.openxmlformats.org/drawingml/2006/main">
          <a:off x="1890957" y="372733"/>
          <a:ext cx="1561922" cy="210684"/>
        </a:xfrm>
        <a:prstGeom xmlns:a="http://schemas.openxmlformats.org/drawingml/2006/main" prst="rect">
          <a:avLst/>
        </a:prstGeom>
      </cdr:spPr>
      <cdr:txBody>
        <a:bodyPr xmlns:a="http://schemas.openxmlformats.org/drawingml/2006/main" wrap="square" rtlCol="0"/>
        <a:lstStyle xmlns:a="http://schemas.openxmlformats.org/drawingml/2006/main">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xmlns:a="http://schemas.openxmlformats.org/drawingml/2006/main">
          <a:r>
            <a:rPr lang="en-US" sz="1000" b="0">
              <a:solidFill>
                <a:schemeClr val="bg1">
                  <a:lumMod val="75000"/>
                </a:schemeClr>
              </a:solidFill>
            </a:rPr>
            <a:t>Value</a:t>
          </a:r>
        </a:p>
      </cdr:txBody>
    </cdr:sp>
  </cdr:relSizeAnchor>
</c:userShapes>
</file>

<file path=xl/drawings/drawing41.xml><?xml version="1.0" encoding="utf-8"?>
<xdr:wsDr xmlns:xdr="http://schemas.openxmlformats.org/drawingml/2006/spreadsheetDrawing" xmlns:a="http://schemas.openxmlformats.org/drawingml/2006/main">
  <xdr:twoCellAnchor>
    <xdr:from>
      <xdr:col>11</xdr:col>
      <xdr:colOff>797614</xdr:colOff>
      <xdr:row>6</xdr:row>
      <xdr:rowOff>296516</xdr:rowOff>
    </xdr:from>
    <xdr:to>
      <xdr:col>17</xdr:col>
      <xdr:colOff>364716</xdr:colOff>
      <xdr:row>18</xdr:row>
      <xdr:rowOff>151966</xdr:rowOff>
    </xdr:to>
    <xdr:graphicFrame macro="">
      <xdr:nvGraphicFramePr>
        <xdr:cNvPr id="2" name="Chart 1">
          <a:extLst>
            <a:ext uri="{FF2B5EF4-FFF2-40B4-BE49-F238E27FC236}">
              <a16:creationId xmlns:a16="http://schemas.microsoft.com/office/drawing/2014/main" id="{00000000-0008-0000-0600-000002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11</xdr:col>
      <xdr:colOff>801511</xdr:colOff>
      <xdr:row>18</xdr:row>
      <xdr:rowOff>138723</xdr:rowOff>
    </xdr:from>
    <xdr:to>
      <xdr:col>17</xdr:col>
      <xdr:colOff>361245</xdr:colOff>
      <xdr:row>27</xdr:row>
      <xdr:rowOff>68385</xdr:rowOff>
    </xdr:to>
    <xdr:graphicFrame macro="">
      <xdr:nvGraphicFramePr>
        <xdr:cNvPr id="3" name="Chart 2">
          <a:extLst>
            <a:ext uri="{FF2B5EF4-FFF2-40B4-BE49-F238E27FC236}">
              <a16:creationId xmlns:a16="http://schemas.microsoft.com/office/drawing/2014/main" id="{00000000-0008-0000-0600-000003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wsDr>
</file>

<file path=xl/drawings/drawing42.xml><?xml version="1.0" encoding="utf-8"?>
<xdr:wsDr xmlns:xdr="http://schemas.openxmlformats.org/drawingml/2006/spreadsheetDrawing" xmlns:a="http://schemas.openxmlformats.org/drawingml/2006/main">
  <xdr:twoCellAnchor>
    <xdr:from>
      <xdr:col>9</xdr:col>
      <xdr:colOff>390426</xdr:colOff>
      <xdr:row>1</xdr:row>
      <xdr:rowOff>99182</xdr:rowOff>
    </xdr:from>
    <xdr:to>
      <xdr:col>31</xdr:col>
      <xdr:colOff>771677</xdr:colOff>
      <xdr:row>62</xdr:row>
      <xdr:rowOff>12093</xdr:rowOff>
    </xdr:to>
    <xdr:grpSp>
      <xdr:nvGrpSpPr>
        <xdr:cNvPr id="36" name="Group 35">
          <a:extLst>
            <a:ext uri="{FF2B5EF4-FFF2-40B4-BE49-F238E27FC236}">
              <a16:creationId xmlns:a16="http://schemas.microsoft.com/office/drawing/2014/main" id="{00000000-0008-0000-0700-000024000000}"/>
            </a:ext>
          </a:extLst>
        </xdr:cNvPr>
        <xdr:cNvGrpSpPr/>
      </xdr:nvGrpSpPr>
      <xdr:grpSpPr>
        <a:xfrm>
          <a:off x="12860512" y="307199"/>
          <a:ext cx="24500303" cy="10718860"/>
          <a:chOff x="11675283" y="570896"/>
          <a:chExt cx="24656393" cy="11052626"/>
        </a:xfrm>
      </xdr:grpSpPr>
      <xdr:grpSp>
        <xdr:nvGrpSpPr>
          <xdr:cNvPr id="34" name="Group 33">
            <a:extLst>
              <a:ext uri="{FF2B5EF4-FFF2-40B4-BE49-F238E27FC236}">
                <a16:creationId xmlns:a16="http://schemas.microsoft.com/office/drawing/2014/main" id="{00000000-0008-0000-0700-000022000000}"/>
              </a:ext>
            </a:extLst>
          </xdr:cNvPr>
          <xdr:cNvGrpSpPr/>
        </xdr:nvGrpSpPr>
        <xdr:grpSpPr>
          <a:xfrm>
            <a:off x="11675283" y="570896"/>
            <a:ext cx="24656393" cy="11052626"/>
            <a:chOff x="27639788" y="2483349"/>
            <a:chExt cx="24735012" cy="10800850"/>
          </a:xfrm>
        </xdr:grpSpPr>
        <xdr:grpSp>
          <xdr:nvGrpSpPr>
            <xdr:cNvPr id="29" name="Group 28">
              <a:extLst>
                <a:ext uri="{FF2B5EF4-FFF2-40B4-BE49-F238E27FC236}">
                  <a16:creationId xmlns:a16="http://schemas.microsoft.com/office/drawing/2014/main" id="{00000000-0008-0000-0700-00001D000000}"/>
                </a:ext>
              </a:extLst>
            </xdr:cNvPr>
            <xdr:cNvGrpSpPr/>
          </xdr:nvGrpSpPr>
          <xdr:grpSpPr>
            <a:xfrm>
              <a:off x="27639788" y="2483349"/>
              <a:ext cx="24735012" cy="10800850"/>
              <a:chOff x="29443188" y="-3638051"/>
              <a:chExt cx="24735012" cy="10800850"/>
            </a:xfrm>
          </xdr:grpSpPr>
          <xdr:grpSp>
            <xdr:nvGrpSpPr>
              <xdr:cNvPr id="28" name="Group 27">
                <a:extLst>
                  <a:ext uri="{FF2B5EF4-FFF2-40B4-BE49-F238E27FC236}">
                    <a16:creationId xmlns:a16="http://schemas.microsoft.com/office/drawing/2014/main" id="{00000000-0008-0000-0700-00001C000000}"/>
                  </a:ext>
                </a:extLst>
              </xdr:cNvPr>
              <xdr:cNvGrpSpPr/>
            </xdr:nvGrpSpPr>
            <xdr:grpSpPr>
              <a:xfrm>
                <a:off x="29443188" y="-3638051"/>
                <a:ext cx="24735012" cy="10800850"/>
                <a:chOff x="29443188" y="-3638051"/>
                <a:chExt cx="24735012" cy="10800850"/>
              </a:xfrm>
            </xdr:grpSpPr>
            <xdr:grpSp>
              <xdr:nvGrpSpPr>
                <xdr:cNvPr id="12" name="Group 11">
                  <a:extLst>
                    <a:ext uri="{FF2B5EF4-FFF2-40B4-BE49-F238E27FC236}">
                      <a16:creationId xmlns:a16="http://schemas.microsoft.com/office/drawing/2014/main" id="{00000000-0008-0000-0700-00000C000000}"/>
                    </a:ext>
                  </a:extLst>
                </xdr:cNvPr>
                <xdr:cNvGrpSpPr/>
              </xdr:nvGrpSpPr>
              <xdr:grpSpPr>
                <a:xfrm>
                  <a:off x="29443188" y="-3638051"/>
                  <a:ext cx="24735012" cy="10800850"/>
                  <a:chOff x="26873197" y="-4106952"/>
                  <a:chExt cx="24268649" cy="11317803"/>
                </a:xfrm>
              </xdr:grpSpPr>
              <xdr:grpSp>
                <xdr:nvGrpSpPr>
                  <xdr:cNvPr id="10" name="Group 9">
                    <a:extLst>
                      <a:ext uri="{FF2B5EF4-FFF2-40B4-BE49-F238E27FC236}">
                        <a16:creationId xmlns:a16="http://schemas.microsoft.com/office/drawing/2014/main" id="{00000000-0008-0000-0700-00000A000000}"/>
                      </a:ext>
                    </a:extLst>
                  </xdr:cNvPr>
                  <xdr:cNvGrpSpPr/>
                </xdr:nvGrpSpPr>
                <xdr:grpSpPr>
                  <a:xfrm>
                    <a:off x="26873197" y="-4106952"/>
                    <a:ext cx="24268649" cy="11317803"/>
                    <a:chOff x="17668771" y="-4555483"/>
                    <a:chExt cx="24511322" cy="12358597"/>
                  </a:xfrm>
                </xdr:grpSpPr>
                <xdr:grpSp>
                  <xdr:nvGrpSpPr>
                    <xdr:cNvPr id="4" name="Group 3">
                      <a:extLst>
                        <a:ext uri="{FF2B5EF4-FFF2-40B4-BE49-F238E27FC236}">
                          <a16:creationId xmlns:a16="http://schemas.microsoft.com/office/drawing/2014/main" id="{00000000-0008-0000-0700-000004000000}"/>
                        </a:ext>
                      </a:extLst>
                    </xdr:cNvPr>
                    <xdr:cNvGrpSpPr/>
                  </xdr:nvGrpSpPr>
                  <xdr:grpSpPr>
                    <a:xfrm>
                      <a:off x="17668771" y="-4555483"/>
                      <a:ext cx="24511322" cy="12358597"/>
                      <a:chOff x="11533410" y="-3018868"/>
                      <a:chExt cx="24265319" cy="11333214"/>
                    </a:xfrm>
                  </xdr:grpSpPr>
                  <xdr:sp macro="" textlink="">
                    <xdr:nvSpPr>
                      <xdr:cNvPr id="7" name="Rectangle 6">
                        <a:extLst>
                          <a:ext uri="{FF2B5EF4-FFF2-40B4-BE49-F238E27FC236}">
                            <a16:creationId xmlns:a16="http://schemas.microsoft.com/office/drawing/2014/main" id="{00000000-0008-0000-0700-000007000000}"/>
                          </a:ext>
                        </a:extLst>
                      </xdr:cNvPr>
                      <xdr:cNvSpPr/>
                    </xdr:nvSpPr>
                    <xdr:spPr>
                      <a:xfrm>
                        <a:off x="11533410" y="-3018868"/>
                        <a:ext cx="24265319" cy="11333214"/>
                      </a:xfrm>
                      <a:prstGeom prst="rect">
                        <a:avLst/>
                      </a:prstGeom>
                      <a:solidFill>
                        <a:schemeClr val="bg1"/>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100"/>
                          <a:t>]</a:t>
                        </a:r>
                      </a:p>
                      <a:p>
                        <a:pPr algn="l"/>
                        <a:endParaRPr lang="en-US" sz="1100"/>
                      </a:p>
                      <a:p>
                        <a:pPr algn="l"/>
                        <a:endParaRPr lang="en-US" sz="1100"/>
                      </a:p>
                    </xdr:txBody>
                  </xdr:sp>
                  <xdr:graphicFrame macro="">
                    <xdr:nvGraphicFramePr>
                      <xdr:cNvPr id="2" name="Chart 1">
                        <a:extLst>
                          <a:ext uri="{FF2B5EF4-FFF2-40B4-BE49-F238E27FC236}">
                            <a16:creationId xmlns:a16="http://schemas.microsoft.com/office/drawing/2014/main" id="{00000000-0008-0000-0700-000002000000}"/>
                          </a:ext>
                        </a:extLst>
                      </xdr:cNvPr>
                      <xdr:cNvGraphicFramePr/>
                    </xdr:nvGraphicFramePr>
                    <xdr:xfrm>
                      <a:off x="16762016" y="2607466"/>
                      <a:ext cx="4590918" cy="5616662"/>
                    </xdr:xfrm>
                    <a:graphic>
                      <a:graphicData uri="http://schemas.openxmlformats.org/drawingml/2006/chart">
                        <c:chart xmlns:c="http://schemas.openxmlformats.org/drawingml/2006/chart" xmlns:r="http://schemas.openxmlformats.org/officeDocument/2006/relationships" r:id="rId1"/>
                      </a:graphicData>
                    </a:graphic>
                  </xdr:graphicFrame>
                  <xdr:sp macro="" textlink="">
                    <xdr:nvSpPr>
                      <xdr:cNvPr id="5" name="TextBox 4">
                        <a:extLst>
                          <a:ext uri="{FF2B5EF4-FFF2-40B4-BE49-F238E27FC236}">
                            <a16:creationId xmlns:a16="http://schemas.microsoft.com/office/drawing/2014/main" id="{00000000-0008-0000-0700-000005000000}"/>
                          </a:ext>
                        </a:extLst>
                      </xdr:cNvPr>
                      <xdr:cNvSpPr txBox="1"/>
                    </xdr:nvSpPr>
                    <xdr:spPr>
                      <a:xfrm>
                        <a:off x="16223749" y="4539351"/>
                        <a:ext cx="3275833" cy="56168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US" sz="1800" b="1">
                            <a:solidFill>
                              <a:schemeClr val="accent1">
                                <a:lumMod val="75000"/>
                              </a:schemeClr>
                            </a:solidFill>
                            <a:latin typeface="Arial" panose="020B0604020202020204" pitchFamily="34" charset="0"/>
                            <a:cs typeface="Arial" panose="020B0604020202020204" pitchFamily="34" charset="0"/>
                          </a:rPr>
                          <a:t>-24,3</a:t>
                        </a:r>
                        <a:r>
                          <a:rPr lang="en-US" sz="1800" b="1" baseline="0">
                            <a:solidFill>
                              <a:schemeClr val="accent1">
                                <a:lumMod val="75000"/>
                              </a:schemeClr>
                            </a:solidFill>
                            <a:latin typeface="Arial" panose="020B0604020202020204" pitchFamily="34" charset="0"/>
                            <a:cs typeface="Arial" panose="020B0604020202020204" pitchFamily="34" charset="0"/>
                          </a:rPr>
                          <a:t> T</a:t>
                        </a:r>
                      </a:p>
                      <a:p>
                        <a:pPr algn="ctr"/>
                        <a:r>
                          <a:rPr lang="en-US" sz="1000" b="0" i="1" baseline="0">
                            <a:solidFill>
                              <a:schemeClr val="bg2">
                                <a:lumMod val="75000"/>
                              </a:schemeClr>
                            </a:solidFill>
                            <a:latin typeface="Symbol" pitchFamily="2" charset="2"/>
                            <a:cs typeface="Arial" panose="020B0604020202020204" pitchFamily="34" charset="0"/>
                          </a:rPr>
                          <a:t>D</a:t>
                        </a:r>
                        <a:r>
                          <a:rPr lang="en-US" sz="800" b="0" i="1" baseline="0">
                            <a:solidFill>
                              <a:schemeClr val="bg2">
                                <a:lumMod val="75000"/>
                              </a:schemeClr>
                            </a:solidFill>
                            <a:latin typeface="Arial" panose="020B0604020202020204" pitchFamily="34" charset="0"/>
                            <a:cs typeface="Arial" panose="020B0604020202020204" pitchFamily="34" charset="0"/>
                          </a:rPr>
                          <a:t> from prior year</a:t>
                        </a:r>
                        <a:endParaRPr lang="en-US" sz="800" b="0" i="1">
                          <a:solidFill>
                            <a:schemeClr val="bg2">
                              <a:lumMod val="75000"/>
                            </a:schemeClr>
                          </a:solidFill>
                          <a:latin typeface="Arial" panose="020B0604020202020204" pitchFamily="34" charset="0"/>
                          <a:cs typeface="Arial" panose="020B0604020202020204" pitchFamily="34" charset="0"/>
                        </a:endParaRPr>
                      </a:p>
                    </xdr:txBody>
                  </xdr:sp>
                  <xdr:sp macro="" textlink="">
                    <xdr:nvSpPr>
                      <xdr:cNvPr id="6" name="TextBox 5">
                        <a:extLst>
                          <a:ext uri="{FF2B5EF4-FFF2-40B4-BE49-F238E27FC236}">
                            <a16:creationId xmlns:a16="http://schemas.microsoft.com/office/drawing/2014/main" id="{00000000-0008-0000-0700-000006000000}"/>
                          </a:ext>
                        </a:extLst>
                      </xdr:cNvPr>
                      <xdr:cNvSpPr txBox="1"/>
                    </xdr:nvSpPr>
                    <xdr:spPr>
                      <a:xfrm>
                        <a:off x="16954175" y="3438602"/>
                        <a:ext cx="3222884" cy="427513"/>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200" b="1">
                            <a:solidFill>
                              <a:schemeClr val="tx1">
                                <a:lumMod val="65000"/>
                                <a:lumOff val="35000"/>
                              </a:schemeClr>
                            </a:solidFill>
                            <a:latin typeface="Arial" panose="020B0604020202020204" pitchFamily="34" charset="0"/>
                            <a:cs typeface="Arial" panose="020B0604020202020204" pitchFamily="34" charset="0"/>
                          </a:rPr>
                          <a:t>Gross Profit (EBITDA)</a:t>
                        </a:r>
                      </a:p>
                      <a:p>
                        <a:r>
                          <a:rPr lang="en-US" sz="800">
                            <a:solidFill>
                              <a:schemeClr val="bg2">
                                <a:lumMod val="75000"/>
                              </a:schemeClr>
                            </a:solidFill>
                            <a:latin typeface="Arial" panose="020B0604020202020204" pitchFamily="34" charset="0"/>
                            <a:cs typeface="Arial" panose="020B0604020202020204" pitchFamily="34" charset="0"/>
                          </a:rPr>
                          <a:t>vs YTD PY</a:t>
                        </a:r>
                      </a:p>
                    </xdr:txBody>
                  </xdr:sp>
                </xdr:grpSp>
                <xdr:graphicFrame macro="">
                  <xdr:nvGraphicFramePr>
                    <xdr:cNvPr id="9" name="Chart 8">
                      <a:extLst>
                        <a:ext uri="{FF2B5EF4-FFF2-40B4-BE49-F238E27FC236}">
                          <a16:creationId xmlns:a16="http://schemas.microsoft.com/office/drawing/2014/main" id="{00000000-0008-0000-0700-000009000000}"/>
                        </a:ext>
                      </a:extLst>
                    </xdr:cNvPr>
                    <xdr:cNvGraphicFramePr/>
                  </xdr:nvGraphicFramePr>
                  <xdr:xfrm>
                    <a:off x="23159254" y="2873510"/>
                    <a:ext cx="4679397" cy="672327"/>
                  </xdr:xfrm>
                  <a:graphic>
                    <a:graphicData uri="http://schemas.openxmlformats.org/drawingml/2006/chart">
                      <c:chart xmlns:c="http://schemas.openxmlformats.org/drawingml/2006/chart" xmlns:r="http://schemas.openxmlformats.org/officeDocument/2006/relationships" r:id="rId2"/>
                    </a:graphicData>
                  </a:graphic>
                </xdr:graphicFrame>
              </xdr:grpSp>
              <xdr:grpSp>
                <xdr:nvGrpSpPr>
                  <xdr:cNvPr id="3" name="Group 2">
                    <a:extLst>
                      <a:ext uri="{FF2B5EF4-FFF2-40B4-BE49-F238E27FC236}">
                        <a16:creationId xmlns:a16="http://schemas.microsoft.com/office/drawing/2014/main" id="{00000000-0008-0000-0700-000003000000}"/>
                      </a:ext>
                    </a:extLst>
                  </xdr:cNvPr>
                  <xdr:cNvGrpSpPr/>
                </xdr:nvGrpSpPr>
                <xdr:grpSpPr>
                  <a:xfrm>
                    <a:off x="27451297" y="1527841"/>
                    <a:ext cx="4575249" cy="4445689"/>
                    <a:chOff x="27595230" y="1629441"/>
                    <a:chExt cx="4617583" cy="4835156"/>
                  </a:xfrm>
                </xdr:grpSpPr>
                <xdr:graphicFrame macro="">
                  <xdr:nvGraphicFramePr>
                    <xdr:cNvPr id="8" name="Chart 7">
                      <a:extLst>
                        <a:ext uri="{FF2B5EF4-FFF2-40B4-BE49-F238E27FC236}">
                          <a16:creationId xmlns:a16="http://schemas.microsoft.com/office/drawing/2014/main" id="{00000000-0008-0000-0700-000008000000}"/>
                        </a:ext>
                      </a:extLst>
                    </xdr:cNvPr>
                    <xdr:cNvGraphicFramePr/>
                  </xdr:nvGraphicFramePr>
                  <xdr:xfrm>
                    <a:off x="27595230" y="1629441"/>
                    <a:ext cx="4617583" cy="4835156"/>
                  </xdr:xfrm>
                  <a:graphic>
                    <a:graphicData uri="http://schemas.openxmlformats.org/drawingml/2006/chart">
                      <c:chart xmlns:c="http://schemas.openxmlformats.org/drawingml/2006/chart" xmlns:r="http://schemas.openxmlformats.org/officeDocument/2006/relationships" r:id="rId3"/>
                    </a:graphicData>
                  </a:graphic>
                </xdr:graphicFrame>
                <xdr:graphicFrame macro="">
                  <xdr:nvGraphicFramePr>
                    <xdr:cNvPr id="11" name="Chart 10">
                      <a:extLst>
                        <a:ext uri="{FF2B5EF4-FFF2-40B4-BE49-F238E27FC236}">
                          <a16:creationId xmlns:a16="http://schemas.microsoft.com/office/drawing/2014/main" id="{00000000-0008-0000-0700-00000B000000}"/>
                        </a:ext>
                      </a:extLst>
                    </xdr:cNvPr>
                    <xdr:cNvGraphicFramePr>
                      <a:graphicFrameLocks/>
                    </xdr:cNvGraphicFramePr>
                  </xdr:nvGraphicFramePr>
                  <xdr:xfrm>
                    <a:off x="27609447" y="2861184"/>
                    <a:ext cx="4271563" cy="759661"/>
                  </xdr:xfrm>
                  <a:graphic>
                    <a:graphicData uri="http://schemas.openxmlformats.org/drawingml/2006/chart">
                      <c:chart xmlns:c="http://schemas.openxmlformats.org/drawingml/2006/chart" xmlns:r="http://schemas.openxmlformats.org/officeDocument/2006/relationships" r:id="rId4"/>
                    </a:graphicData>
                  </a:graphic>
                </xdr:graphicFrame>
              </xdr:grpSp>
            </xdr:grpSp>
            <xdr:grpSp>
              <xdr:nvGrpSpPr>
                <xdr:cNvPr id="24" name="Group 23">
                  <a:extLst>
                    <a:ext uri="{FF2B5EF4-FFF2-40B4-BE49-F238E27FC236}">
                      <a16:creationId xmlns:a16="http://schemas.microsoft.com/office/drawing/2014/main" id="{00000000-0008-0000-0700-000018000000}"/>
                    </a:ext>
                  </a:extLst>
                </xdr:cNvPr>
                <xdr:cNvGrpSpPr/>
              </xdr:nvGrpSpPr>
              <xdr:grpSpPr>
                <a:xfrm>
                  <a:off x="39962668" y="1723328"/>
                  <a:ext cx="13746535" cy="4246968"/>
                  <a:chOff x="39751001" y="1782595"/>
                  <a:chExt cx="13602602" cy="4450168"/>
                </a:xfrm>
              </xdr:grpSpPr>
              <xdr:grpSp>
                <xdr:nvGrpSpPr>
                  <xdr:cNvPr id="16" name="Group 15">
                    <a:extLst>
                      <a:ext uri="{FF2B5EF4-FFF2-40B4-BE49-F238E27FC236}">
                        <a16:creationId xmlns:a16="http://schemas.microsoft.com/office/drawing/2014/main" id="{00000000-0008-0000-0700-000010000000}"/>
                      </a:ext>
                    </a:extLst>
                  </xdr:cNvPr>
                  <xdr:cNvGrpSpPr/>
                </xdr:nvGrpSpPr>
                <xdr:grpSpPr>
                  <a:xfrm>
                    <a:off x="39751001" y="1786467"/>
                    <a:ext cx="4552854" cy="4446296"/>
                    <a:chOff x="19439557" y="6933090"/>
                    <a:chExt cx="4602816" cy="4852696"/>
                  </a:xfrm>
                </xdr:grpSpPr>
                <xdr:graphicFrame macro="">
                  <xdr:nvGraphicFramePr>
                    <xdr:cNvPr id="14" name="Chart 13">
                      <a:extLst>
                        <a:ext uri="{FF2B5EF4-FFF2-40B4-BE49-F238E27FC236}">
                          <a16:creationId xmlns:a16="http://schemas.microsoft.com/office/drawing/2014/main" id="{00000000-0008-0000-0700-00000E000000}"/>
                        </a:ext>
                      </a:extLst>
                    </xdr:cNvPr>
                    <xdr:cNvGraphicFramePr>
                      <a:graphicFrameLocks/>
                    </xdr:cNvGraphicFramePr>
                  </xdr:nvGraphicFramePr>
                  <xdr:xfrm>
                    <a:off x="19439557" y="6933090"/>
                    <a:ext cx="4602816" cy="4852696"/>
                  </xdr:xfrm>
                  <a:graphic>
                    <a:graphicData uri="http://schemas.openxmlformats.org/drawingml/2006/chart">
                      <c:chart xmlns:c="http://schemas.openxmlformats.org/drawingml/2006/chart" xmlns:r="http://schemas.openxmlformats.org/officeDocument/2006/relationships" r:id="rId5"/>
                    </a:graphicData>
                  </a:graphic>
                </xdr:graphicFrame>
                <xdr:graphicFrame macro="">
                  <xdr:nvGraphicFramePr>
                    <xdr:cNvPr id="15" name="Chart 14">
                      <a:extLst>
                        <a:ext uri="{FF2B5EF4-FFF2-40B4-BE49-F238E27FC236}">
                          <a16:creationId xmlns:a16="http://schemas.microsoft.com/office/drawing/2014/main" id="{00000000-0008-0000-0700-00000F000000}"/>
                        </a:ext>
                      </a:extLst>
                    </xdr:cNvPr>
                    <xdr:cNvGraphicFramePr>
                      <a:graphicFrameLocks/>
                    </xdr:cNvGraphicFramePr>
                  </xdr:nvGraphicFramePr>
                  <xdr:xfrm>
                    <a:off x="19440429" y="8178639"/>
                    <a:ext cx="4363553" cy="765329"/>
                  </xdr:xfrm>
                  <a:graphic>
                    <a:graphicData uri="http://schemas.openxmlformats.org/drawingml/2006/chart">
                      <c:chart xmlns:c="http://schemas.openxmlformats.org/drawingml/2006/chart" xmlns:r="http://schemas.openxmlformats.org/officeDocument/2006/relationships" r:id="rId6"/>
                    </a:graphicData>
                  </a:graphic>
                </xdr:graphicFrame>
              </xdr:grpSp>
              <xdr:grpSp>
                <xdr:nvGrpSpPr>
                  <xdr:cNvPr id="18" name="Group 17">
                    <a:extLst>
                      <a:ext uri="{FF2B5EF4-FFF2-40B4-BE49-F238E27FC236}">
                        <a16:creationId xmlns:a16="http://schemas.microsoft.com/office/drawing/2014/main" id="{00000000-0008-0000-0700-000012000000}"/>
                      </a:ext>
                    </a:extLst>
                  </xdr:cNvPr>
                  <xdr:cNvGrpSpPr/>
                </xdr:nvGrpSpPr>
                <xdr:grpSpPr>
                  <a:xfrm>
                    <a:off x="44326045" y="1785569"/>
                    <a:ext cx="4550680" cy="4446296"/>
                    <a:chOff x="19439557" y="6933091"/>
                    <a:chExt cx="4602816" cy="4852696"/>
                  </a:xfrm>
                </xdr:grpSpPr>
                <xdr:graphicFrame macro="">
                  <xdr:nvGraphicFramePr>
                    <xdr:cNvPr id="19" name="Chart 18">
                      <a:extLst>
                        <a:ext uri="{FF2B5EF4-FFF2-40B4-BE49-F238E27FC236}">
                          <a16:creationId xmlns:a16="http://schemas.microsoft.com/office/drawing/2014/main" id="{00000000-0008-0000-0700-000013000000}"/>
                        </a:ext>
                      </a:extLst>
                    </xdr:cNvPr>
                    <xdr:cNvGraphicFramePr>
                      <a:graphicFrameLocks/>
                    </xdr:cNvGraphicFramePr>
                  </xdr:nvGraphicFramePr>
                  <xdr:xfrm>
                    <a:off x="19439557" y="6933091"/>
                    <a:ext cx="4602816" cy="4852696"/>
                  </xdr:xfrm>
                  <a:graphic>
                    <a:graphicData uri="http://schemas.openxmlformats.org/drawingml/2006/chart">
                      <c:chart xmlns:c="http://schemas.openxmlformats.org/drawingml/2006/chart" xmlns:r="http://schemas.openxmlformats.org/officeDocument/2006/relationships" r:id="rId7"/>
                    </a:graphicData>
                  </a:graphic>
                </xdr:graphicFrame>
                <xdr:graphicFrame macro="">
                  <xdr:nvGraphicFramePr>
                    <xdr:cNvPr id="20" name="Chart 19">
                      <a:extLst>
                        <a:ext uri="{FF2B5EF4-FFF2-40B4-BE49-F238E27FC236}">
                          <a16:creationId xmlns:a16="http://schemas.microsoft.com/office/drawing/2014/main" id="{00000000-0008-0000-0700-000014000000}"/>
                        </a:ext>
                      </a:extLst>
                    </xdr:cNvPr>
                    <xdr:cNvGraphicFramePr>
                      <a:graphicFrameLocks/>
                    </xdr:cNvGraphicFramePr>
                  </xdr:nvGraphicFramePr>
                  <xdr:xfrm>
                    <a:off x="19440429" y="8178639"/>
                    <a:ext cx="4543355" cy="765329"/>
                  </xdr:xfrm>
                  <a:graphic>
                    <a:graphicData uri="http://schemas.openxmlformats.org/drawingml/2006/chart">
                      <c:chart xmlns:c="http://schemas.openxmlformats.org/drawingml/2006/chart" xmlns:r="http://schemas.openxmlformats.org/officeDocument/2006/relationships" r:id="rId8"/>
                    </a:graphicData>
                  </a:graphic>
                </xdr:graphicFrame>
              </xdr:grpSp>
              <xdr:grpSp>
                <xdr:nvGrpSpPr>
                  <xdr:cNvPr id="21" name="Group 20">
                    <a:extLst>
                      <a:ext uri="{FF2B5EF4-FFF2-40B4-BE49-F238E27FC236}">
                        <a16:creationId xmlns:a16="http://schemas.microsoft.com/office/drawing/2014/main" id="{00000000-0008-0000-0700-000015000000}"/>
                      </a:ext>
                    </a:extLst>
                  </xdr:cNvPr>
                  <xdr:cNvGrpSpPr/>
                </xdr:nvGrpSpPr>
                <xdr:grpSpPr>
                  <a:xfrm>
                    <a:off x="48721610" y="1782595"/>
                    <a:ext cx="4631993" cy="4446296"/>
                    <a:chOff x="19439557" y="6933091"/>
                    <a:chExt cx="4673157" cy="4852696"/>
                  </a:xfrm>
                </xdr:grpSpPr>
                <xdr:graphicFrame macro="">
                  <xdr:nvGraphicFramePr>
                    <xdr:cNvPr id="22" name="Chart 21">
                      <a:extLst>
                        <a:ext uri="{FF2B5EF4-FFF2-40B4-BE49-F238E27FC236}">
                          <a16:creationId xmlns:a16="http://schemas.microsoft.com/office/drawing/2014/main" id="{00000000-0008-0000-0700-000016000000}"/>
                        </a:ext>
                      </a:extLst>
                    </xdr:cNvPr>
                    <xdr:cNvGraphicFramePr>
                      <a:graphicFrameLocks/>
                    </xdr:cNvGraphicFramePr>
                  </xdr:nvGraphicFramePr>
                  <xdr:xfrm>
                    <a:off x="19439557" y="6933091"/>
                    <a:ext cx="4602816" cy="4852696"/>
                  </xdr:xfrm>
                  <a:graphic>
                    <a:graphicData uri="http://schemas.openxmlformats.org/drawingml/2006/chart">
                      <c:chart xmlns:c="http://schemas.openxmlformats.org/drawingml/2006/chart" xmlns:r="http://schemas.openxmlformats.org/officeDocument/2006/relationships" r:id="rId9"/>
                    </a:graphicData>
                  </a:graphic>
                </xdr:graphicFrame>
                <xdr:graphicFrame macro="">
                  <xdr:nvGraphicFramePr>
                    <xdr:cNvPr id="23" name="Chart 22">
                      <a:extLst>
                        <a:ext uri="{FF2B5EF4-FFF2-40B4-BE49-F238E27FC236}">
                          <a16:creationId xmlns:a16="http://schemas.microsoft.com/office/drawing/2014/main" id="{00000000-0008-0000-0700-000017000000}"/>
                        </a:ext>
                      </a:extLst>
                    </xdr:cNvPr>
                    <xdr:cNvGraphicFramePr>
                      <a:graphicFrameLocks/>
                    </xdr:cNvGraphicFramePr>
                  </xdr:nvGraphicFramePr>
                  <xdr:xfrm>
                    <a:off x="19440428" y="8178639"/>
                    <a:ext cx="4672286" cy="765329"/>
                  </xdr:xfrm>
                  <a:graphic>
                    <a:graphicData uri="http://schemas.openxmlformats.org/drawingml/2006/chart">
                      <c:chart xmlns:c="http://schemas.openxmlformats.org/drawingml/2006/chart" xmlns:r="http://schemas.openxmlformats.org/officeDocument/2006/relationships" r:id="rId10"/>
                    </a:graphicData>
                  </a:graphic>
                </xdr:graphicFrame>
              </xdr:grpSp>
            </xdr:grpSp>
          </xdr:grpSp>
          <xdr:sp macro="" textlink="">
            <xdr:nvSpPr>
              <xdr:cNvPr id="27" name="TextBox 26">
                <a:extLst>
                  <a:ext uri="{FF2B5EF4-FFF2-40B4-BE49-F238E27FC236}">
                    <a16:creationId xmlns:a16="http://schemas.microsoft.com/office/drawing/2014/main" id="{00000000-0008-0000-0700-00001B000000}"/>
                  </a:ext>
                </a:extLst>
              </xdr:cNvPr>
              <xdr:cNvSpPr txBox="1"/>
            </xdr:nvSpPr>
            <xdr:spPr>
              <a:xfrm>
                <a:off x="29997400" y="1930400"/>
                <a:ext cx="4394200" cy="6096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2000" b="1">
                    <a:solidFill>
                      <a:schemeClr val="tx1">
                        <a:lumMod val="65000"/>
                        <a:lumOff val="35000"/>
                      </a:schemeClr>
                    </a:solidFill>
                  </a:rPr>
                  <a:t>VERTICAL ANALYSIS</a:t>
                </a:r>
              </a:p>
            </xdr:txBody>
          </xdr:sp>
        </xdr:grpSp>
        <xdr:graphicFrame macro="">
          <xdr:nvGraphicFramePr>
            <xdr:cNvPr id="13" name="Chart 12">
              <a:extLst>
                <a:ext uri="{FF2B5EF4-FFF2-40B4-BE49-F238E27FC236}">
                  <a16:creationId xmlns:a16="http://schemas.microsoft.com/office/drawing/2014/main" id="{00000000-0008-0000-0700-00000D000000}"/>
                </a:ext>
              </a:extLst>
            </xdr:cNvPr>
            <xdr:cNvGraphicFramePr/>
          </xdr:nvGraphicFramePr>
          <xdr:xfrm>
            <a:off x="28101666" y="3185873"/>
            <a:ext cx="5189175" cy="3893474"/>
          </xdr:xfrm>
          <a:graphic>
            <a:graphicData uri="http://schemas.openxmlformats.org/drawingml/2006/chart">
              <c:chart xmlns:c="http://schemas.openxmlformats.org/drawingml/2006/chart" xmlns:r="http://schemas.openxmlformats.org/officeDocument/2006/relationships" r:id="rId11"/>
            </a:graphicData>
          </a:graphic>
        </xdr:graphicFrame>
        <xdr:sp macro="" textlink="">
          <xdr:nvSpPr>
            <xdr:cNvPr id="33" name="TextBox 32">
              <a:extLst>
                <a:ext uri="{FF2B5EF4-FFF2-40B4-BE49-F238E27FC236}">
                  <a16:creationId xmlns:a16="http://schemas.microsoft.com/office/drawing/2014/main" id="{00000000-0008-0000-0700-000021000000}"/>
                </a:ext>
              </a:extLst>
            </xdr:cNvPr>
            <xdr:cNvSpPr txBox="1"/>
          </xdr:nvSpPr>
          <xdr:spPr>
            <a:xfrm>
              <a:off x="28311298" y="3218162"/>
              <a:ext cx="4394200" cy="6096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2000" b="1">
                  <a:solidFill>
                    <a:schemeClr val="tx1">
                      <a:lumMod val="65000"/>
                      <a:lumOff val="35000"/>
                    </a:schemeClr>
                  </a:solidFill>
                </a:rPr>
                <a:t>COMMON SIZE ANALYSIS</a:t>
              </a:r>
            </a:p>
          </xdr:txBody>
        </xdr:sp>
      </xdr:grpSp>
      <xdr:graphicFrame macro="">
        <xdr:nvGraphicFramePr>
          <xdr:cNvPr id="30" name="Chart 29">
            <a:extLst>
              <a:ext uri="{FF2B5EF4-FFF2-40B4-BE49-F238E27FC236}">
                <a16:creationId xmlns:a16="http://schemas.microsoft.com/office/drawing/2014/main" id="{00000000-0008-0000-0700-00001E000000}"/>
              </a:ext>
            </a:extLst>
          </xdr:cNvPr>
          <xdr:cNvGraphicFramePr>
            <a:graphicFrameLocks/>
          </xdr:cNvGraphicFramePr>
        </xdr:nvGraphicFramePr>
        <xdr:xfrm>
          <a:off x="17534205" y="1548254"/>
          <a:ext cx="9812775" cy="3523100"/>
        </xdr:xfrm>
        <a:graphic>
          <a:graphicData uri="http://schemas.openxmlformats.org/drawingml/2006/chart">
            <c:chart xmlns:c="http://schemas.openxmlformats.org/drawingml/2006/chart" xmlns:r="http://schemas.openxmlformats.org/officeDocument/2006/relationships" r:id="rId12"/>
          </a:graphicData>
        </a:graphic>
      </xdr:graphicFrame>
      <mc:AlternateContent xmlns:mc="http://schemas.openxmlformats.org/markup-compatibility/2006" xmlns:a14="http://schemas.microsoft.com/office/drawing/2010/main">
        <mc:Choice Requires="a14">
          <xdr:graphicFrame macro="">
            <xdr:nvGraphicFramePr>
              <xdr:cNvPr id="31" name="Year 6">
                <a:extLst>
                  <a:ext uri="{FF2B5EF4-FFF2-40B4-BE49-F238E27FC236}">
                    <a16:creationId xmlns:a16="http://schemas.microsoft.com/office/drawing/2014/main" id="{00000000-0008-0000-0700-00001F000000}"/>
                  </a:ext>
                </a:extLst>
              </xdr:cNvPr>
              <xdr:cNvGraphicFramePr/>
            </xdr:nvGraphicFramePr>
            <xdr:xfrm>
              <a:off x="18299190" y="5055281"/>
              <a:ext cx="7245954" cy="924605"/>
            </xdr:xfrm>
            <a:graphic>
              <a:graphicData uri="http://schemas.microsoft.com/office/drawing/2010/slicer">
                <sle:slicer xmlns:sle="http://schemas.microsoft.com/office/drawing/2010/slicer" name="Year 6"/>
              </a:graphicData>
            </a:graphic>
          </xdr:graphicFrame>
        </mc:Choice>
        <mc:Fallback xmlns="">
          <xdr:sp macro="" textlink="">
            <xdr:nvSpPr>
              <xdr:cNvPr id="0" name=""/>
              <xdr:cNvSpPr>
                <a:spLocks noTextEdit="1"/>
              </xdr:cNvSpPr>
            </xdr:nvSpPr>
            <xdr:spPr>
              <a:xfrm>
                <a:off x="17760306" y="4872954"/>
                <a:ext cx="7192323" cy="945764"/>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grpSp>
    <xdr:clientData/>
  </xdr:twoCellAnchor>
  <xdr:twoCellAnchor>
    <xdr:from>
      <xdr:col>45</xdr:col>
      <xdr:colOff>101600</xdr:colOff>
      <xdr:row>7</xdr:row>
      <xdr:rowOff>25400</xdr:rowOff>
    </xdr:from>
    <xdr:to>
      <xdr:col>48</xdr:col>
      <xdr:colOff>957471</xdr:colOff>
      <xdr:row>31</xdr:row>
      <xdr:rowOff>159447</xdr:rowOff>
    </xdr:to>
    <xdr:graphicFrame macro="">
      <xdr:nvGraphicFramePr>
        <xdr:cNvPr id="35" name="Chart 34">
          <a:extLst>
            <a:ext uri="{FF2B5EF4-FFF2-40B4-BE49-F238E27FC236}">
              <a16:creationId xmlns:a16="http://schemas.microsoft.com/office/drawing/2014/main" id="{00000000-0008-0000-0700-000023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3"/>
        </a:graphicData>
      </a:graphic>
    </xdr:graphicFrame>
    <xdr:clientData/>
  </xdr:twoCellAnchor>
  <xdr:twoCellAnchor>
    <xdr:from>
      <xdr:col>45</xdr:col>
      <xdr:colOff>116278</xdr:colOff>
      <xdr:row>13</xdr:row>
      <xdr:rowOff>79806</xdr:rowOff>
    </xdr:from>
    <xdr:to>
      <xdr:col>48</xdr:col>
      <xdr:colOff>614897</xdr:colOff>
      <xdr:row>17</xdr:row>
      <xdr:rowOff>60095</xdr:rowOff>
    </xdr:to>
    <xdr:graphicFrame macro="">
      <xdr:nvGraphicFramePr>
        <xdr:cNvPr id="37" name="Chart 36">
          <a:extLst>
            <a:ext uri="{FF2B5EF4-FFF2-40B4-BE49-F238E27FC236}">
              <a16:creationId xmlns:a16="http://schemas.microsoft.com/office/drawing/2014/main" id="{00000000-0008-0000-0700-000025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4"/>
        </a:graphicData>
      </a:graphic>
    </xdr:graphicFrame>
    <xdr:clientData/>
  </xdr:twoCellAnchor>
</xdr:wsDr>
</file>

<file path=xl/drawings/drawing43.xml><?xml version="1.0" encoding="utf-8"?>
<c:userShapes xmlns:c="http://schemas.openxmlformats.org/drawingml/2006/chart">
  <cdr:relSizeAnchor xmlns:cdr="http://schemas.openxmlformats.org/drawingml/2006/chartDrawing">
    <cdr:from>
      <cdr:x>0.58526</cdr:x>
      <cdr:y>0.34635</cdr:y>
    </cdr:from>
    <cdr:to>
      <cdr:x>0.98773</cdr:x>
      <cdr:y>0.43095</cdr:y>
    </cdr:to>
    <cdr:sp macro="" textlink="">
      <cdr:nvSpPr>
        <cdr:cNvPr id="2" name="TextBox 4">
          <a:extLst xmlns:a="http://schemas.openxmlformats.org/drawingml/2006/main">
            <a:ext uri="{FF2B5EF4-FFF2-40B4-BE49-F238E27FC236}">
              <a16:creationId xmlns:a16="http://schemas.microsoft.com/office/drawing/2014/main" id="{7E9D0545-2390-B5FD-23A9-12E0B3067368}"/>
            </a:ext>
          </a:extLst>
        </cdr:cNvPr>
        <cdr:cNvSpPr txBox="1"/>
      </cdr:nvSpPr>
      <cdr:spPr>
        <a:xfrm xmlns:a="http://schemas.openxmlformats.org/drawingml/2006/main">
          <a:off x="2676935" y="1968489"/>
          <a:ext cx="1840867" cy="480829"/>
        </a:xfrm>
        <a:prstGeom xmlns:a="http://schemas.openxmlformats.org/drawingml/2006/main" prst="rect">
          <a:avLst/>
        </a:prstGeom>
        <a:solidFill xmlns:a="http://schemas.openxmlformats.org/drawingml/2006/main">
          <a:schemeClr val="lt1"/>
        </a:solidFill>
        <a:ln xmlns:a="http://schemas.openxmlformats.org/drawingml/2006/main" w="9525" cmpd="sng">
          <a:noFill/>
        </a:ln>
      </cdr:spPr>
      <cdr:style>
        <a:lnRef xmlns:a="http://schemas.openxmlformats.org/drawingml/2006/main" idx="0">
          <a:scrgbClr r="0" g="0" b="0"/>
        </a:lnRef>
        <a:fillRef xmlns:a="http://schemas.openxmlformats.org/drawingml/2006/main" idx="0">
          <a:scrgbClr r="0" g="0" b="0"/>
        </a:fillRef>
        <a:effectRef xmlns:a="http://schemas.openxmlformats.org/drawingml/2006/main" idx="0">
          <a:scrgbClr r="0" g="0" b="0"/>
        </a:effectRef>
        <a:fontRef xmlns:a="http://schemas.openxmlformats.org/drawingml/2006/main" idx="minor">
          <a:schemeClr val="dk1"/>
        </a:fontRef>
      </cdr:style>
      <cdr:txBody>
        <a:bodyPr xmlns:a="http://schemas.openxmlformats.org/drawingml/2006/main" wrap="square" rtlCol="0" anchor="t"/>
        <a:lstStyle xmlns:a="http://schemas.openxmlformats.org/drawingml/2006/main">
          <a:lvl1pPr marL="0" indent="0">
            <a:defRPr sz="1100">
              <a:solidFill>
                <a:schemeClr val="dk1"/>
              </a:solidFill>
              <a:latin typeface="+mn-lt"/>
              <a:ea typeface="+mn-ea"/>
              <a:cs typeface="+mn-cs"/>
            </a:defRPr>
          </a:lvl1pPr>
          <a:lvl2pPr marL="457200" indent="0">
            <a:defRPr sz="1100">
              <a:solidFill>
                <a:schemeClr val="dk1"/>
              </a:solidFill>
              <a:latin typeface="+mn-lt"/>
              <a:ea typeface="+mn-ea"/>
              <a:cs typeface="+mn-cs"/>
            </a:defRPr>
          </a:lvl2pPr>
          <a:lvl3pPr marL="914400" indent="0">
            <a:defRPr sz="1100">
              <a:solidFill>
                <a:schemeClr val="dk1"/>
              </a:solidFill>
              <a:latin typeface="+mn-lt"/>
              <a:ea typeface="+mn-ea"/>
              <a:cs typeface="+mn-cs"/>
            </a:defRPr>
          </a:lvl3pPr>
          <a:lvl4pPr marL="1371600" indent="0">
            <a:defRPr sz="1100">
              <a:solidFill>
                <a:schemeClr val="dk1"/>
              </a:solidFill>
              <a:latin typeface="+mn-lt"/>
              <a:ea typeface="+mn-ea"/>
              <a:cs typeface="+mn-cs"/>
            </a:defRPr>
          </a:lvl4pPr>
          <a:lvl5pPr marL="1828800" indent="0">
            <a:defRPr sz="1100">
              <a:solidFill>
                <a:schemeClr val="dk1"/>
              </a:solidFill>
              <a:latin typeface="+mn-lt"/>
              <a:ea typeface="+mn-ea"/>
              <a:cs typeface="+mn-cs"/>
            </a:defRPr>
          </a:lvl5pPr>
          <a:lvl6pPr marL="2286000" indent="0">
            <a:defRPr sz="1100">
              <a:solidFill>
                <a:schemeClr val="dk1"/>
              </a:solidFill>
              <a:latin typeface="+mn-lt"/>
              <a:ea typeface="+mn-ea"/>
              <a:cs typeface="+mn-cs"/>
            </a:defRPr>
          </a:lvl6pPr>
          <a:lvl7pPr marL="2743200" indent="0">
            <a:defRPr sz="1100">
              <a:solidFill>
                <a:schemeClr val="dk1"/>
              </a:solidFill>
              <a:latin typeface="+mn-lt"/>
              <a:ea typeface="+mn-ea"/>
              <a:cs typeface="+mn-cs"/>
            </a:defRPr>
          </a:lvl7pPr>
          <a:lvl8pPr marL="3200400" indent="0">
            <a:defRPr sz="1100">
              <a:solidFill>
                <a:schemeClr val="dk1"/>
              </a:solidFill>
              <a:latin typeface="+mn-lt"/>
              <a:ea typeface="+mn-ea"/>
              <a:cs typeface="+mn-cs"/>
            </a:defRPr>
          </a:lvl8pPr>
          <a:lvl9pPr marL="3657600" indent="0">
            <a:defRPr sz="1100">
              <a:solidFill>
                <a:schemeClr val="dk1"/>
              </a:solidFill>
              <a:latin typeface="+mn-lt"/>
              <a:ea typeface="+mn-ea"/>
              <a:cs typeface="+mn-cs"/>
            </a:defRPr>
          </a:lvl9pPr>
        </a:lstStyle>
        <a:p xmlns:a="http://schemas.openxmlformats.org/drawingml/2006/main">
          <a:pPr algn="ctr"/>
          <a:r>
            <a:rPr lang="en-US" sz="1800" b="1">
              <a:solidFill>
                <a:schemeClr val="accent1">
                  <a:lumMod val="75000"/>
                </a:schemeClr>
              </a:solidFill>
              <a:latin typeface="Arial" panose="020B0604020202020204" pitchFamily="34" charset="0"/>
              <a:cs typeface="Arial" panose="020B0604020202020204" pitchFamily="34" charset="0"/>
            </a:rPr>
            <a:t>-59</a:t>
          </a:r>
          <a:r>
            <a:rPr lang="en-US" sz="1800" b="1" baseline="0">
              <a:solidFill>
                <a:schemeClr val="accent1">
                  <a:lumMod val="75000"/>
                </a:schemeClr>
              </a:solidFill>
              <a:latin typeface="Arial" panose="020B0604020202020204" pitchFamily="34" charset="0"/>
              <a:cs typeface="Arial" panose="020B0604020202020204" pitchFamily="34" charset="0"/>
            </a:rPr>
            <a:t> %</a:t>
          </a:r>
        </a:p>
        <a:p xmlns:a="http://schemas.openxmlformats.org/drawingml/2006/main">
          <a:pPr algn="ctr"/>
          <a:r>
            <a:rPr lang="en-US" sz="800" b="0" i="1" baseline="0">
              <a:solidFill>
                <a:schemeClr val="bg2">
                  <a:lumMod val="75000"/>
                </a:schemeClr>
              </a:solidFill>
              <a:latin typeface="Arial" panose="020B0604020202020204" pitchFamily="34" charset="0"/>
              <a:cs typeface="Arial" panose="020B0604020202020204" pitchFamily="34" charset="0"/>
            </a:rPr>
            <a:t>%</a:t>
          </a:r>
          <a:r>
            <a:rPr lang="en-US" sz="1000" b="0" i="1" baseline="0">
              <a:solidFill>
                <a:schemeClr val="bg2">
                  <a:lumMod val="75000"/>
                </a:schemeClr>
              </a:solidFill>
              <a:latin typeface="Symbol" pitchFamily="2" charset="2"/>
              <a:cs typeface="Arial" panose="020B0604020202020204" pitchFamily="34" charset="0"/>
            </a:rPr>
            <a:t>D </a:t>
          </a:r>
          <a:r>
            <a:rPr lang="en-US" sz="800" b="0" i="1" baseline="0">
              <a:solidFill>
                <a:schemeClr val="bg2">
                  <a:lumMod val="75000"/>
                </a:schemeClr>
              </a:solidFill>
              <a:latin typeface="Arial" panose="020B0604020202020204" pitchFamily="34" charset="0"/>
              <a:cs typeface="Arial" panose="020B0604020202020204" pitchFamily="34" charset="0"/>
            </a:rPr>
            <a:t>from prior year</a:t>
          </a:r>
          <a:endParaRPr lang="en-US" sz="800" b="0" i="1">
            <a:solidFill>
              <a:schemeClr val="bg2">
                <a:lumMod val="75000"/>
              </a:schemeClr>
            </a:solidFill>
            <a:latin typeface="Arial" panose="020B0604020202020204" pitchFamily="34" charset="0"/>
            <a:cs typeface="Arial" panose="020B0604020202020204" pitchFamily="34" charset="0"/>
          </a:endParaRPr>
        </a:p>
      </cdr:txBody>
    </cdr:sp>
  </cdr:relSizeAnchor>
</c:userShapes>
</file>

<file path=xl/drawings/drawing44.xml><?xml version="1.0" encoding="utf-8"?>
<c:userShapes xmlns:c="http://schemas.openxmlformats.org/drawingml/2006/chart">
  <cdr:relSizeAnchor xmlns:cdr="http://schemas.openxmlformats.org/drawingml/2006/chartDrawing">
    <cdr:from>
      <cdr:x>0.88978</cdr:x>
      <cdr:y>0.15502</cdr:y>
    </cdr:from>
    <cdr:to>
      <cdr:x>0.88983</cdr:x>
      <cdr:y>0.8769</cdr:y>
    </cdr:to>
    <cdr:cxnSp macro="">
      <cdr:nvCxnSpPr>
        <cdr:cNvPr id="14" name="Straight Connector 13">
          <a:extLst xmlns:a="http://schemas.openxmlformats.org/drawingml/2006/main">
            <a:ext uri="{FF2B5EF4-FFF2-40B4-BE49-F238E27FC236}">
              <a16:creationId xmlns:a16="http://schemas.microsoft.com/office/drawing/2014/main" id="{86187232-A382-6181-5CC9-4B31D63B16BB}"/>
            </a:ext>
          </a:extLst>
        </cdr:cNvPr>
        <cdr:cNvCxnSpPr/>
      </cdr:nvCxnSpPr>
      <cdr:spPr>
        <a:xfrm xmlns:a="http://schemas.openxmlformats.org/drawingml/2006/main">
          <a:off x="4151528" y="91368"/>
          <a:ext cx="247" cy="425470"/>
        </a:xfrm>
        <a:prstGeom xmlns:a="http://schemas.openxmlformats.org/drawingml/2006/main" prst="line">
          <a:avLst/>
        </a:prstGeom>
        <a:ln xmlns:a="http://schemas.openxmlformats.org/drawingml/2006/main" w="25400"/>
      </cdr:spPr>
      <cdr:style>
        <a:lnRef xmlns:a="http://schemas.openxmlformats.org/drawingml/2006/main" idx="1">
          <a:schemeClr val="dk1"/>
        </a:lnRef>
        <a:fillRef xmlns:a="http://schemas.openxmlformats.org/drawingml/2006/main" idx="0">
          <a:schemeClr val="dk1"/>
        </a:fillRef>
        <a:effectRef xmlns:a="http://schemas.openxmlformats.org/drawingml/2006/main" idx="0">
          <a:schemeClr val="dk1"/>
        </a:effectRef>
        <a:fontRef xmlns:a="http://schemas.openxmlformats.org/drawingml/2006/main" idx="minor">
          <a:schemeClr val="tx1"/>
        </a:fontRef>
      </cdr:style>
    </cdr:cxnSp>
  </cdr:relSizeAnchor>
</c:userShapes>
</file>

<file path=xl/drawings/drawing45.xml><?xml version="1.0" encoding="utf-8"?>
<c:userShapes xmlns:c="http://schemas.openxmlformats.org/drawingml/2006/chart">
  <cdr:relSizeAnchor xmlns:cdr="http://schemas.openxmlformats.org/drawingml/2006/chartDrawing">
    <cdr:from>
      <cdr:x>0</cdr:x>
      <cdr:y>0.4333</cdr:y>
    </cdr:from>
    <cdr:to>
      <cdr:x>0.38326</cdr:x>
      <cdr:y>0.54829</cdr:y>
    </cdr:to>
    <cdr:sp macro="" textlink="">
      <cdr:nvSpPr>
        <cdr:cNvPr id="2" name="TextBox 4">
          <a:extLst xmlns:a="http://schemas.openxmlformats.org/drawingml/2006/main">
            <a:ext uri="{FF2B5EF4-FFF2-40B4-BE49-F238E27FC236}">
              <a16:creationId xmlns:a16="http://schemas.microsoft.com/office/drawing/2014/main" id="{7E9D0545-2390-B5FD-23A9-12E0B3067368}"/>
            </a:ext>
          </a:extLst>
        </cdr:cNvPr>
        <cdr:cNvSpPr txBox="1"/>
      </cdr:nvSpPr>
      <cdr:spPr>
        <a:xfrm xmlns:a="http://schemas.openxmlformats.org/drawingml/2006/main">
          <a:off x="0" y="1968500"/>
          <a:ext cx="1745384" cy="522394"/>
        </a:xfrm>
        <a:prstGeom xmlns:a="http://schemas.openxmlformats.org/drawingml/2006/main" prst="rect">
          <a:avLst/>
        </a:prstGeom>
        <a:solidFill xmlns:a="http://schemas.openxmlformats.org/drawingml/2006/main">
          <a:schemeClr val="lt1"/>
        </a:solidFill>
        <a:ln xmlns:a="http://schemas.openxmlformats.org/drawingml/2006/main" w="9525" cmpd="sng">
          <a:noFill/>
        </a:ln>
      </cdr:spPr>
      <cdr:style>
        <a:lnRef xmlns:a="http://schemas.openxmlformats.org/drawingml/2006/main" idx="0">
          <a:scrgbClr r="0" g="0" b="0"/>
        </a:lnRef>
        <a:fillRef xmlns:a="http://schemas.openxmlformats.org/drawingml/2006/main" idx="0">
          <a:scrgbClr r="0" g="0" b="0"/>
        </a:fillRef>
        <a:effectRef xmlns:a="http://schemas.openxmlformats.org/drawingml/2006/main" idx="0">
          <a:scrgbClr r="0" g="0" b="0"/>
        </a:effectRef>
        <a:fontRef xmlns:a="http://schemas.openxmlformats.org/drawingml/2006/main" idx="minor">
          <a:schemeClr val="dk1"/>
        </a:fontRef>
      </cdr:style>
      <cdr:txBody>
        <a:bodyPr xmlns:a="http://schemas.openxmlformats.org/drawingml/2006/main" wrap="square" rtlCol="0" anchor="t"/>
        <a:lstStyle xmlns:a="http://schemas.openxmlformats.org/drawingml/2006/main">
          <a:lvl1pPr marL="0" indent="0">
            <a:defRPr sz="1100">
              <a:solidFill>
                <a:schemeClr val="dk1"/>
              </a:solidFill>
              <a:latin typeface="+mn-lt"/>
              <a:ea typeface="+mn-ea"/>
              <a:cs typeface="+mn-cs"/>
            </a:defRPr>
          </a:lvl1pPr>
          <a:lvl2pPr marL="457200" indent="0">
            <a:defRPr sz="1100">
              <a:solidFill>
                <a:schemeClr val="dk1"/>
              </a:solidFill>
              <a:latin typeface="+mn-lt"/>
              <a:ea typeface="+mn-ea"/>
              <a:cs typeface="+mn-cs"/>
            </a:defRPr>
          </a:lvl2pPr>
          <a:lvl3pPr marL="914400" indent="0">
            <a:defRPr sz="1100">
              <a:solidFill>
                <a:schemeClr val="dk1"/>
              </a:solidFill>
              <a:latin typeface="+mn-lt"/>
              <a:ea typeface="+mn-ea"/>
              <a:cs typeface="+mn-cs"/>
            </a:defRPr>
          </a:lvl3pPr>
          <a:lvl4pPr marL="1371600" indent="0">
            <a:defRPr sz="1100">
              <a:solidFill>
                <a:schemeClr val="dk1"/>
              </a:solidFill>
              <a:latin typeface="+mn-lt"/>
              <a:ea typeface="+mn-ea"/>
              <a:cs typeface="+mn-cs"/>
            </a:defRPr>
          </a:lvl4pPr>
          <a:lvl5pPr marL="1828800" indent="0">
            <a:defRPr sz="1100">
              <a:solidFill>
                <a:schemeClr val="dk1"/>
              </a:solidFill>
              <a:latin typeface="+mn-lt"/>
              <a:ea typeface="+mn-ea"/>
              <a:cs typeface="+mn-cs"/>
            </a:defRPr>
          </a:lvl5pPr>
          <a:lvl6pPr marL="2286000" indent="0">
            <a:defRPr sz="1100">
              <a:solidFill>
                <a:schemeClr val="dk1"/>
              </a:solidFill>
              <a:latin typeface="+mn-lt"/>
              <a:ea typeface="+mn-ea"/>
              <a:cs typeface="+mn-cs"/>
            </a:defRPr>
          </a:lvl6pPr>
          <a:lvl7pPr marL="2743200" indent="0">
            <a:defRPr sz="1100">
              <a:solidFill>
                <a:schemeClr val="dk1"/>
              </a:solidFill>
              <a:latin typeface="+mn-lt"/>
              <a:ea typeface="+mn-ea"/>
              <a:cs typeface="+mn-cs"/>
            </a:defRPr>
          </a:lvl7pPr>
          <a:lvl8pPr marL="3200400" indent="0">
            <a:defRPr sz="1100">
              <a:solidFill>
                <a:schemeClr val="dk1"/>
              </a:solidFill>
              <a:latin typeface="+mn-lt"/>
              <a:ea typeface="+mn-ea"/>
              <a:cs typeface="+mn-cs"/>
            </a:defRPr>
          </a:lvl8pPr>
          <a:lvl9pPr marL="3657600" indent="0">
            <a:defRPr sz="1100">
              <a:solidFill>
                <a:schemeClr val="dk1"/>
              </a:solidFill>
              <a:latin typeface="+mn-lt"/>
              <a:ea typeface="+mn-ea"/>
              <a:cs typeface="+mn-cs"/>
            </a:defRPr>
          </a:lvl9pPr>
        </a:lstStyle>
        <a:p xmlns:a="http://schemas.openxmlformats.org/drawingml/2006/main">
          <a:pPr algn="ctr"/>
          <a:r>
            <a:rPr lang="en-US" sz="1800" b="1">
              <a:solidFill>
                <a:schemeClr val="accent1">
                  <a:lumMod val="75000"/>
                </a:schemeClr>
              </a:solidFill>
              <a:latin typeface="Arial" panose="020B0604020202020204" pitchFamily="34" charset="0"/>
              <a:cs typeface="Arial" panose="020B0604020202020204" pitchFamily="34" charset="0"/>
            </a:rPr>
            <a:t>-8,3</a:t>
          </a:r>
          <a:r>
            <a:rPr lang="en-US" sz="1800" b="1" baseline="0">
              <a:solidFill>
                <a:schemeClr val="accent1">
                  <a:lumMod val="75000"/>
                </a:schemeClr>
              </a:solidFill>
              <a:latin typeface="Arial" panose="020B0604020202020204" pitchFamily="34" charset="0"/>
              <a:cs typeface="Arial" panose="020B0604020202020204" pitchFamily="34" charset="0"/>
            </a:rPr>
            <a:t> T</a:t>
          </a:r>
        </a:p>
        <a:p xmlns:a="http://schemas.openxmlformats.org/drawingml/2006/main">
          <a:pPr algn="ctr"/>
          <a:r>
            <a:rPr lang="en-US" sz="1000" b="0" i="1" baseline="0">
              <a:solidFill>
                <a:schemeClr val="bg2">
                  <a:lumMod val="75000"/>
                </a:schemeClr>
              </a:solidFill>
              <a:latin typeface="Symbol" pitchFamily="2" charset="2"/>
              <a:cs typeface="Arial" panose="020B0604020202020204" pitchFamily="34" charset="0"/>
            </a:rPr>
            <a:t>D</a:t>
          </a:r>
          <a:r>
            <a:rPr lang="en-US" sz="800" b="0" i="1" baseline="0">
              <a:solidFill>
                <a:schemeClr val="bg2">
                  <a:lumMod val="75000"/>
                </a:schemeClr>
              </a:solidFill>
              <a:latin typeface="Arial" panose="020B0604020202020204" pitchFamily="34" charset="0"/>
              <a:cs typeface="Arial" panose="020B0604020202020204" pitchFamily="34" charset="0"/>
            </a:rPr>
            <a:t> from prior year</a:t>
          </a:r>
          <a:endParaRPr lang="en-US" sz="800" b="0" i="1">
            <a:solidFill>
              <a:schemeClr val="bg2">
                <a:lumMod val="75000"/>
              </a:schemeClr>
            </a:solidFill>
            <a:latin typeface="Arial" panose="020B0604020202020204" pitchFamily="34" charset="0"/>
            <a:cs typeface="Arial" panose="020B0604020202020204" pitchFamily="34" charset="0"/>
          </a:endParaRPr>
        </a:p>
      </cdr:txBody>
    </cdr:sp>
  </cdr:relSizeAnchor>
  <cdr:relSizeAnchor xmlns:cdr="http://schemas.openxmlformats.org/drawingml/2006/chartDrawing">
    <cdr:from>
      <cdr:x>0.54321</cdr:x>
      <cdr:y>0.43372</cdr:y>
    </cdr:from>
    <cdr:to>
      <cdr:x>0.92647</cdr:x>
      <cdr:y>0.54871</cdr:y>
    </cdr:to>
    <cdr:sp macro="" textlink="">
      <cdr:nvSpPr>
        <cdr:cNvPr id="3" name="TextBox 4">
          <a:extLst xmlns:a="http://schemas.openxmlformats.org/drawingml/2006/main">
            <a:ext uri="{FF2B5EF4-FFF2-40B4-BE49-F238E27FC236}">
              <a16:creationId xmlns:a16="http://schemas.microsoft.com/office/drawing/2014/main" id="{7E9D0545-2390-B5FD-23A9-12E0B3067368}"/>
            </a:ext>
          </a:extLst>
        </cdr:cNvPr>
        <cdr:cNvSpPr txBox="1"/>
      </cdr:nvSpPr>
      <cdr:spPr>
        <a:xfrm xmlns:a="http://schemas.openxmlformats.org/drawingml/2006/main">
          <a:off x="2473840" y="1970430"/>
          <a:ext cx="1745383" cy="522393"/>
        </a:xfrm>
        <a:prstGeom xmlns:a="http://schemas.openxmlformats.org/drawingml/2006/main" prst="rect">
          <a:avLst/>
        </a:prstGeom>
        <a:solidFill xmlns:a="http://schemas.openxmlformats.org/drawingml/2006/main">
          <a:schemeClr val="lt1"/>
        </a:solidFill>
        <a:ln xmlns:a="http://schemas.openxmlformats.org/drawingml/2006/main" w="9525" cmpd="sng">
          <a:noFill/>
        </a:ln>
      </cdr:spPr>
      <cdr:style>
        <a:lnRef xmlns:a="http://schemas.openxmlformats.org/drawingml/2006/main" idx="0">
          <a:scrgbClr r="0" g="0" b="0"/>
        </a:lnRef>
        <a:fillRef xmlns:a="http://schemas.openxmlformats.org/drawingml/2006/main" idx="0">
          <a:scrgbClr r="0" g="0" b="0"/>
        </a:fillRef>
        <a:effectRef xmlns:a="http://schemas.openxmlformats.org/drawingml/2006/main" idx="0">
          <a:scrgbClr r="0" g="0" b="0"/>
        </a:effectRef>
        <a:fontRef xmlns:a="http://schemas.openxmlformats.org/drawingml/2006/main" idx="minor">
          <a:schemeClr val="dk1"/>
        </a:fontRef>
      </cdr:style>
      <cdr:txBody>
        <a:bodyPr xmlns:a="http://schemas.openxmlformats.org/drawingml/2006/main" wrap="square" rtlCol="0" anchor="t"/>
        <a:lstStyle xmlns:a="http://schemas.openxmlformats.org/drawingml/2006/main">
          <a:lvl1pPr marL="0" indent="0">
            <a:defRPr sz="1100">
              <a:solidFill>
                <a:schemeClr val="dk1"/>
              </a:solidFill>
              <a:latin typeface="+mn-lt"/>
              <a:ea typeface="+mn-ea"/>
              <a:cs typeface="+mn-cs"/>
            </a:defRPr>
          </a:lvl1pPr>
          <a:lvl2pPr marL="457200" indent="0">
            <a:defRPr sz="1100">
              <a:solidFill>
                <a:schemeClr val="dk1"/>
              </a:solidFill>
              <a:latin typeface="+mn-lt"/>
              <a:ea typeface="+mn-ea"/>
              <a:cs typeface="+mn-cs"/>
            </a:defRPr>
          </a:lvl2pPr>
          <a:lvl3pPr marL="914400" indent="0">
            <a:defRPr sz="1100">
              <a:solidFill>
                <a:schemeClr val="dk1"/>
              </a:solidFill>
              <a:latin typeface="+mn-lt"/>
              <a:ea typeface="+mn-ea"/>
              <a:cs typeface="+mn-cs"/>
            </a:defRPr>
          </a:lvl3pPr>
          <a:lvl4pPr marL="1371600" indent="0">
            <a:defRPr sz="1100">
              <a:solidFill>
                <a:schemeClr val="dk1"/>
              </a:solidFill>
              <a:latin typeface="+mn-lt"/>
              <a:ea typeface="+mn-ea"/>
              <a:cs typeface="+mn-cs"/>
            </a:defRPr>
          </a:lvl4pPr>
          <a:lvl5pPr marL="1828800" indent="0">
            <a:defRPr sz="1100">
              <a:solidFill>
                <a:schemeClr val="dk1"/>
              </a:solidFill>
              <a:latin typeface="+mn-lt"/>
              <a:ea typeface="+mn-ea"/>
              <a:cs typeface="+mn-cs"/>
            </a:defRPr>
          </a:lvl5pPr>
          <a:lvl6pPr marL="2286000" indent="0">
            <a:defRPr sz="1100">
              <a:solidFill>
                <a:schemeClr val="dk1"/>
              </a:solidFill>
              <a:latin typeface="+mn-lt"/>
              <a:ea typeface="+mn-ea"/>
              <a:cs typeface="+mn-cs"/>
            </a:defRPr>
          </a:lvl6pPr>
          <a:lvl7pPr marL="2743200" indent="0">
            <a:defRPr sz="1100">
              <a:solidFill>
                <a:schemeClr val="dk1"/>
              </a:solidFill>
              <a:latin typeface="+mn-lt"/>
              <a:ea typeface="+mn-ea"/>
              <a:cs typeface="+mn-cs"/>
            </a:defRPr>
          </a:lvl7pPr>
          <a:lvl8pPr marL="3200400" indent="0">
            <a:defRPr sz="1100">
              <a:solidFill>
                <a:schemeClr val="dk1"/>
              </a:solidFill>
              <a:latin typeface="+mn-lt"/>
              <a:ea typeface="+mn-ea"/>
              <a:cs typeface="+mn-cs"/>
            </a:defRPr>
          </a:lvl8pPr>
          <a:lvl9pPr marL="3657600" indent="0">
            <a:defRPr sz="1100">
              <a:solidFill>
                <a:schemeClr val="dk1"/>
              </a:solidFill>
              <a:latin typeface="+mn-lt"/>
              <a:ea typeface="+mn-ea"/>
              <a:cs typeface="+mn-cs"/>
            </a:defRPr>
          </a:lvl9pPr>
        </a:lstStyle>
        <a:p xmlns:a="http://schemas.openxmlformats.org/drawingml/2006/main">
          <a:pPr algn="ctr"/>
          <a:r>
            <a:rPr lang="en-US" sz="1800" b="1">
              <a:solidFill>
                <a:schemeClr val="accent1">
                  <a:lumMod val="75000"/>
                </a:schemeClr>
              </a:solidFill>
              <a:latin typeface="Arial" panose="020B0604020202020204" pitchFamily="34" charset="0"/>
              <a:cs typeface="Arial" panose="020B0604020202020204" pitchFamily="34" charset="0"/>
            </a:rPr>
            <a:t>-6%</a:t>
          </a:r>
          <a:endParaRPr lang="en-US" sz="1800" b="1" baseline="0">
            <a:solidFill>
              <a:schemeClr val="accent1">
                <a:lumMod val="75000"/>
              </a:schemeClr>
            </a:solidFill>
            <a:latin typeface="Arial" panose="020B0604020202020204" pitchFamily="34" charset="0"/>
            <a:cs typeface="Arial" panose="020B0604020202020204" pitchFamily="34" charset="0"/>
          </a:endParaRPr>
        </a:p>
        <a:p xmlns:a="http://schemas.openxmlformats.org/drawingml/2006/main">
          <a:pPr algn="ctr"/>
          <a:r>
            <a:rPr lang="en-US" sz="1000" b="0" i="1" baseline="0">
              <a:solidFill>
                <a:schemeClr val="bg2">
                  <a:lumMod val="75000"/>
                </a:schemeClr>
              </a:solidFill>
              <a:latin typeface="Symbol" pitchFamily="2" charset="2"/>
              <a:cs typeface="Arial" panose="020B0604020202020204" pitchFamily="34" charset="0"/>
            </a:rPr>
            <a:t>%D</a:t>
          </a:r>
          <a:r>
            <a:rPr lang="en-US" sz="800" b="0" i="1" baseline="0">
              <a:solidFill>
                <a:schemeClr val="bg2">
                  <a:lumMod val="75000"/>
                </a:schemeClr>
              </a:solidFill>
              <a:latin typeface="Arial" panose="020B0604020202020204" pitchFamily="34" charset="0"/>
              <a:cs typeface="Arial" panose="020B0604020202020204" pitchFamily="34" charset="0"/>
            </a:rPr>
            <a:t> from prior year</a:t>
          </a:r>
          <a:endParaRPr lang="en-US" sz="800" b="0" i="1">
            <a:solidFill>
              <a:schemeClr val="bg2">
                <a:lumMod val="75000"/>
              </a:schemeClr>
            </a:solidFill>
            <a:latin typeface="Arial" panose="020B0604020202020204" pitchFamily="34" charset="0"/>
            <a:cs typeface="Arial" panose="020B0604020202020204" pitchFamily="34" charset="0"/>
          </a:endParaRPr>
        </a:p>
      </cdr:txBody>
    </cdr:sp>
  </cdr:relSizeAnchor>
  <cdr:relSizeAnchor xmlns:cdr="http://schemas.openxmlformats.org/drawingml/2006/chartDrawing">
    <cdr:from>
      <cdr:x>0.03567</cdr:x>
      <cdr:y>0.18174</cdr:y>
    </cdr:from>
    <cdr:to>
      <cdr:x>0.74036</cdr:x>
      <cdr:y>0.26706</cdr:y>
    </cdr:to>
    <cdr:sp macro="" textlink="">
      <cdr:nvSpPr>
        <cdr:cNvPr id="5" name="TextBox 5">
          <a:extLst xmlns:a="http://schemas.openxmlformats.org/drawingml/2006/main">
            <a:ext uri="{FF2B5EF4-FFF2-40B4-BE49-F238E27FC236}">
              <a16:creationId xmlns:a16="http://schemas.microsoft.com/office/drawing/2014/main" id="{3AB09488-37E1-B114-BCA6-19DE19049335}"/>
            </a:ext>
          </a:extLst>
        </cdr:cNvPr>
        <cdr:cNvSpPr txBox="1"/>
      </cdr:nvSpPr>
      <cdr:spPr>
        <a:xfrm xmlns:a="http://schemas.openxmlformats.org/drawingml/2006/main">
          <a:off x="163689" y="855133"/>
          <a:ext cx="3234072" cy="401495"/>
        </a:xfrm>
        <a:prstGeom xmlns:a="http://schemas.openxmlformats.org/drawingml/2006/main" prst="rect">
          <a:avLst/>
        </a:prstGeom>
        <a:solidFill xmlns:a="http://schemas.openxmlformats.org/drawingml/2006/main">
          <a:schemeClr val="lt1"/>
        </a:solidFill>
        <a:ln xmlns:a="http://schemas.openxmlformats.org/drawingml/2006/main" w="9525" cmpd="sng">
          <a:noFill/>
        </a:ln>
      </cdr:spPr>
      <cdr:style>
        <a:lnRef xmlns:a="http://schemas.openxmlformats.org/drawingml/2006/main" idx="0">
          <a:scrgbClr r="0" g="0" b="0"/>
        </a:lnRef>
        <a:fillRef xmlns:a="http://schemas.openxmlformats.org/drawingml/2006/main" idx="0">
          <a:scrgbClr r="0" g="0" b="0"/>
        </a:fillRef>
        <a:effectRef xmlns:a="http://schemas.openxmlformats.org/drawingml/2006/main" idx="0">
          <a:scrgbClr r="0" g="0" b="0"/>
        </a:effectRef>
        <a:fontRef xmlns:a="http://schemas.openxmlformats.org/drawingml/2006/main" idx="minor">
          <a:schemeClr val="dk1"/>
        </a:fontRef>
      </cdr:style>
      <cdr:txBody>
        <a:bodyPr xmlns:a="http://schemas.openxmlformats.org/drawingml/2006/main" wrap="square" rtlCol="0" anchor="t"/>
        <a:lstStyle xmlns:a="http://schemas.openxmlformats.org/drawingml/2006/main">
          <a:lvl1pPr marL="0" indent="0">
            <a:defRPr sz="1100">
              <a:solidFill>
                <a:schemeClr val="dk1"/>
              </a:solidFill>
              <a:latin typeface="+mn-lt"/>
              <a:ea typeface="+mn-ea"/>
              <a:cs typeface="+mn-cs"/>
            </a:defRPr>
          </a:lvl1pPr>
          <a:lvl2pPr marL="457200" indent="0">
            <a:defRPr sz="1100">
              <a:solidFill>
                <a:schemeClr val="dk1"/>
              </a:solidFill>
              <a:latin typeface="+mn-lt"/>
              <a:ea typeface="+mn-ea"/>
              <a:cs typeface="+mn-cs"/>
            </a:defRPr>
          </a:lvl2pPr>
          <a:lvl3pPr marL="914400" indent="0">
            <a:defRPr sz="1100">
              <a:solidFill>
                <a:schemeClr val="dk1"/>
              </a:solidFill>
              <a:latin typeface="+mn-lt"/>
              <a:ea typeface="+mn-ea"/>
              <a:cs typeface="+mn-cs"/>
            </a:defRPr>
          </a:lvl3pPr>
          <a:lvl4pPr marL="1371600" indent="0">
            <a:defRPr sz="1100">
              <a:solidFill>
                <a:schemeClr val="dk1"/>
              </a:solidFill>
              <a:latin typeface="+mn-lt"/>
              <a:ea typeface="+mn-ea"/>
              <a:cs typeface="+mn-cs"/>
            </a:defRPr>
          </a:lvl4pPr>
          <a:lvl5pPr marL="1828800" indent="0">
            <a:defRPr sz="1100">
              <a:solidFill>
                <a:schemeClr val="dk1"/>
              </a:solidFill>
              <a:latin typeface="+mn-lt"/>
              <a:ea typeface="+mn-ea"/>
              <a:cs typeface="+mn-cs"/>
            </a:defRPr>
          </a:lvl5pPr>
          <a:lvl6pPr marL="2286000" indent="0">
            <a:defRPr sz="1100">
              <a:solidFill>
                <a:schemeClr val="dk1"/>
              </a:solidFill>
              <a:latin typeface="+mn-lt"/>
              <a:ea typeface="+mn-ea"/>
              <a:cs typeface="+mn-cs"/>
            </a:defRPr>
          </a:lvl6pPr>
          <a:lvl7pPr marL="2743200" indent="0">
            <a:defRPr sz="1100">
              <a:solidFill>
                <a:schemeClr val="dk1"/>
              </a:solidFill>
              <a:latin typeface="+mn-lt"/>
              <a:ea typeface="+mn-ea"/>
              <a:cs typeface="+mn-cs"/>
            </a:defRPr>
          </a:lvl7pPr>
          <a:lvl8pPr marL="3200400" indent="0">
            <a:defRPr sz="1100">
              <a:solidFill>
                <a:schemeClr val="dk1"/>
              </a:solidFill>
              <a:latin typeface="+mn-lt"/>
              <a:ea typeface="+mn-ea"/>
              <a:cs typeface="+mn-cs"/>
            </a:defRPr>
          </a:lvl8pPr>
          <a:lvl9pPr marL="3657600" indent="0">
            <a:defRPr sz="1100">
              <a:solidFill>
                <a:schemeClr val="dk1"/>
              </a:solidFill>
              <a:latin typeface="+mn-lt"/>
              <a:ea typeface="+mn-ea"/>
              <a:cs typeface="+mn-cs"/>
            </a:defRPr>
          </a:lvl9pPr>
        </a:lstStyle>
        <a:p xmlns:a="http://schemas.openxmlformats.org/drawingml/2006/main">
          <a:r>
            <a:rPr lang="en-US" sz="1200" b="1">
              <a:solidFill>
                <a:schemeClr val="tx1">
                  <a:lumMod val="65000"/>
                  <a:lumOff val="35000"/>
                </a:schemeClr>
              </a:solidFill>
              <a:latin typeface="Arial" panose="020B0604020202020204" pitchFamily="34" charset="0"/>
              <a:cs typeface="Arial" panose="020B0604020202020204" pitchFamily="34" charset="0"/>
            </a:rPr>
            <a:t>Revenue</a:t>
          </a:r>
        </a:p>
        <a:p xmlns:a="http://schemas.openxmlformats.org/drawingml/2006/main">
          <a:r>
            <a:rPr lang="en-US" sz="800">
              <a:solidFill>
                <a:schemeClr val="bg2">
                  <a:lumMod val="75000"/>
                </a:schemeClr>
              </a:solidFill>
              <a:latin typeface="Arial" panose="020B0604020202020204" pitchFamily="34" charset="0"/>
              <a:cs typeface="Arial" panose="020B0604020202020204" pitchFamily="34" charset="0"/>
            </a:rPr>
            <a:t>vs YTD PY</a:t>
          </a:r>
        </a:p>
      </cdr:txBody>
    </cdr:sp>
  </cdr:relSizeAnchor>
</c:userShapes>
</file>

<file path=xl/drawings/drawing46.xml><?xml version="1.0" encoding="utf-8"?>
<c:userShapes xmlns:c="http://schemas.openxmlformats.org/drawingml/2006/chart">
  <cdr:relSizeAnchor xmlns:cdr="http://schemas.openxmlformats.org/drawingml/2006/chartDrawing">
    <cdr:from>
      <cdr:x>0.91014</cdr:x>
      <cdr:y>0.18915</cdr:y>
    </cdr:from>
    <cdr:to>
      <cdr:x>0.91014</cdr:x>
      <cdr:y>0.79779</cdr:y>
    </cdr:to>
    <cdr:cxnSp macro="">
      <cdr:nvCxnSpPr>
        <cdr:cNvPr id="14" name="Straight Connector 13">
          <a:extLst xmlns:a="http://schemas.openxmlformats.org/drawingml/2006/main">
            <a:ext uri="{FF2B5EF4-FFF2-40B4-BE49-F238E27FC236}">
              <a16:creationId xmlns:a16="http://schemas.microsoft.com/office/drawing/2014/main" id="{86187232-A382-6181-5CC9-4B31D63B16BB}"/>
            </a:ext>
          </a:extLst>
        </cdr:cNvPr>
        <cdr:cNvCxnSpPr/>
      </cdr:nvCxnSpPr>
      <cdr:spPr>
        <a:xfrm xmlns:a="http://schemas.openxmlformats.org/drawingml/2006/main">
          <a:off x="3925505" y="154345"/>
          <a:ext cx="0" cy="496644"/>
        </a:xfrm>
        <a:prstGeom xmlns:a="http://schemas.openxmlformats.org/drawingml/2006/main" prst="line">
          <a:avLst/>
        </a:prstGeom>
        <a:ln xmlns:a="http://schemas.openxmlformats.org/drawingml/2006/main" w="25400">
          <a:solidFill>
            <a:schemeClr val="accent1">
              <a:lumMod val="50000"/>
            </a:schemeClr>
          </a:solidFill>
        </a:ln>
      </cdr:spPr>
      <cdr:style>
        <a:lnRef xmlns:a="http://schemas.openxmlformats.org/drawingml/2006/main" idx="1">
          <a:schemeClr val="dk1"/>
        </a:lnRef>
        <a:fillRef xmlns:a="http://schemas.openxmlformats.org/drawingml/2006/main" idx="0">
          <a:schemeClr val="dk1"/>
        </a:fillRef>
        <a:effectRef xmlns:a="http://schemas.openxmlformats.org/drawingml/2006/main" idx="0">
          <a:schemeClr val="dk1"/>
        </a:effectRef>
        <a:fontRef xmlns:a="http://schemas.openxmlformats.org/drawingml/2006/main" idx="minor">
          <a:schemeClr val="tx1"/>
        </a:fontRef>
      </cdr:style>
    </cdr:cxnSp>
  </cdr:relSizeAnchor>
</c:userShapes>
</file>

<file path=xl/drawings/drawing47.xml><?xml version="1.0" encoding="utf-8"?>
<c:userShapes xmlns:c="http://schemas.openxmlformats.org/drawingml/2006/chart">
  <cdr:relSizeAnchor xmlns:cdr="http://schemas.openxmlformats.org/drawingml/2006/chartDrawing">
    <cdr:from>
      <cdr:x>0</cdr:x>
      <cdr:y>0.4333</cdr:y>
    </cdr:from>
    <cdr:to>
      <cdr:x>0.38326</cdr:x>
      <cdr:y>0.54829</cdr:y>
    </cdr:to>
    <cdr:sp macro="" textlink="">
      <cdr:nvSpPr>
        <cdr:cNvPr id="2" name="TextBox 4">
          <a:extLst xmlns:a="http://schemas.openxmlformats.org/drawingml/2006/main">
            <a:ext uri="{FF2B5EF4-FFF2-40B4-BE49-F238E27FC236}">
              <a16:creationId xmlns:a16="http://schemas.microsoft.com/office/drawing/2014/main" id="{7E9D0545-2390-B5FD-23A9-12E0B3067368}"/>
            </a:ext>
          </a:extLst>
        </cdr:cNvPr>
        <cdr:cNvSpPr txBox="1"/>
      </cdr:nvSpPr>
      <cdr:spPr>
        <a:xfrm xmlns:a="http://schemas.openxmlformats.org/drawingml/2006/main">
          <a:off x="0" y="1968500"/>
          <a:ext cx="1745384" cy="522394"/>
        </a:xfrm>
        <a:prstGeom xmlns:a="http://schemas.openxmlformats.org/drawingml/2006/main" prst="rect">
          <a:avLst/>
        </a:prstGeom>
        <a:solidFill xmlns:a="http://schemas.openxmlformats.org/drawingml/2006/main">
          <a:schemeClr val="lt1"/>
        </a:solidFill>
        <a:ln xmlns:a="http://schemas.openxmlformats.org/drawingml/2006/main" w="9525" cmpd="sng">
          <a:noFill/>
        </a:ln>
      </cdr:spPr>
      <cdr:style>
        <a:lnRef xmlns:a="http://schemas.openxmlformats.org/drawingml/2006/main" idx="0">
          <a:scrgbClr r="0" g="0" b="0"/>
        </a:lnRef>
        <a:fillRef xmlns:a="http://schemas.openxmlformats.org/drawingml/2006/main" idx="0">
          <a:scrgbClr r="0" g="0" b="0"/>
        </a:fillRef>
        <a:effectRef xmlns:a="http://schemas.openxmlformats.org/drawingml/2006/main" idx="0">
          <a:scrgbClr r="0" g="0" b="0"/>
        </a:effectRef>
        <a:fontRef xmlns:a="http://schemas.openxmlformats.org/drawingml/2006/main" idx="minor">
          <a:schemeClr val="dk1"/>
        </a:fontRef>
      </cdr:style>
      <cdr:txBody>
        <a:bodyPr xmlns:a="http://schemas.openxmlformats.org/drawingml/2006/main" wrap="square" rtlCol="0" anchor="t"/>
        <a:lstStyle xmlns:a="http://schemas.openxmlformats.org/drawingml/2006/main">
          <a:lvl1pPr marL="0" indent="0">
            <a:defRPr sz="1100">
              <a:solidFill>
                <a:schemeClr val="dk1"/>
              </a:solidFill>
              <a:latin typeface="+mn-lt"/>
              <a:ea typeface="+mn-ea"/>
              <a:cs typeface="+mn-cs"/>
            </a:defRPr>
          </a:lvl1pPr>
          <a:lvl2pPr marL="457200" indent="0">
            <a:defRPr sz="1100">
              <a:solidFill>
                <a:schemeClr val="dk1"/>
              </a:solidFill>
              <a:latin typeface="+mn-lt"/>
              <a:ea typeface="+mn-ea"/>
              <a:cs typeface="+mn-cs"/>
            </a:defRPr>
          </a:lvl2pPr>
          <a:lvl3pPr marL="914400" indent="0">
            <a:defRPr sz="1100">
              <a:solidFill>
                <a:schemeClr val="dk1"/>
              </a:solidFill>
              <a:latin typeface="+mn-lt"/>
              <a:ea typeface="+mn-ea"/>
              <a:cs typeface="+mn-cs"/>
            </a:defRPr>
          </a:lvl3pPr>
          <a:lvl4pPr marL="1371600" indent="0">
            <a:defRPr sz="1100">
              <a:solidFill>
                <a:schemeClr val="dk1"/>
              </a:solidFill>
              <a:latin typeface="+mn-lt"/>
              <a:ea typeface="+mn-ea"/>
              <a:cs typeface="+mn-cs"/>
            </a:defRPr>
          </a:lvl4pPr>
          <a:lvl5pPr marL="1828800" indent="0">
            <a:defRPr sz="1100">
              <a:solidFill>
                <a:schemeClr val="dk1"/>
              </a:solidFill>
              <a:latin typeface="+mn-lt"/>
              <a:ea typeface="+mn-ea"/>
              <a:cs typeface="+mn-cs"/>
            </a:defRPr>
          </a:lvl5pPr>
          <a:lvl6pPr marL="2286000" indent="0">
            <a:defRPr sz="1100">
              <a:solidFill>
                <a:schemeClr val="dk1"/>
              </a:solidFill>
              <a:latin typeface="+mn-lt"/>
              <a:ea typeface="+mn-ea"/>
              <a:cs typeface="+mn-cs"/>
            </a:defRPr>
          </a:lvl6pPr>
          <a:lvl7pPr marL="2743200" indent="0">
            <a:defRPr sz="1100">
              <a:solidFill>
                <a:schemeClr val="dk1"/>
              </a:solidFill>
              <a:latin typeface="+mn-lt"/>
              <a:ea typeface="+mn-ea"/>
              <a:cs typeface="+mn-cs"/>
            </a:defRPr>
          </a:lvl7pPr>
          <a:lvl8pPr marL="3200400" indent="0">
            <a:defRPr sz="1100">
              <a:solidFill>
                <a:schemeClr val="dk1"/>
              </a:solidFill>
              <a:latin typeface="+mn-lt"/>
              <a:ea typeface="+mn-ea"/>
              <a:cs typeface="+mn-cs"/>
            </a:defRPr>
          </a:lvl8pPr>
          <a:lvl9pPr marL="3657600" indent="0">
            <a:defRPr sz="1100">
              <a:solidFill>
                <a:schemeClr val="dk1"/>
              </a:solidFill>
              <a:latin typeface="+mn-lt"/>
              <a:ea typeface="+mn-ea"/>
              <a:cs typeface="+mn-cs"/>
            </a:defRPr>
          </a:lvl9pPr>
        </a:lstStyle>
        <a:p xmlns:a="http://schemas.openxmlformats.org/drawingml/2006/main">
          <a:pPr algn="ctr"/>
          <a:r>
            <a:rPr lang="en-US" sz="1800" b="1">
              <a:solidFill>
                <a:schemeClr val="accent1">
                  <a:lumMod val="75000"/>
                </a:schemeClr>
              </a:solidFill>
              <a:latin typeface="Arial" panose="020B0604020202020204" pitchFamily="34" charset="0"/>
              <a:cs typeface="Arial" panose="020B0604020202020204" pitchFamily="34" charset="0"/>
            </a:rPr>
            <a:t>-24,6</a:t>
          </a:r>
          <a:r>
            <a:rPr lang="en-US" sz="1800" b="1" baseline="0">
              <a:solidFill>
                <a:schemeClr val="accent1">
                  <a:lumMod val="75000"/>
                </a:schemeClr>
              </a:solidFill>
              <a:latin typeface="Arial" panose="020B0604020202020204" pitchFamily="34" charset="0"/>
              <a:cs typeface="Arial" panose="020B0604020202020204" pitchFamily="34" charset="0"/>
            </a:rPr>
            <a:t> T</a:t>
          </a:r>
        </a:p>
        <a:p xmlns:a="http://schemas.openxmlformats.org/drawingml/2006/main">
          <a:pPr algn="ctr"/>
          <a:r>
            <a:rPr lang="en-US" sz="1000" b="0" i="1" baseline="0">
              <a:solidFill>
                <a:schemeClr val="bg2">
                  <a:lumMod val="75000"/>
                </a:schemeClr>
              </a:solidFill>
              <a:latin typeface="Symbol" pitchFamily="2" charset="2"/>
              <a:cs typeface="Arial" panose="020B0604020202020204" pitchFamily="34" charset="0"/>
            </a:rPr>
            <a:t>D</a:t>
          </a:r>
          <a:r>
            <a:rPr lang="en-US" sz="800" b="0" i="1" baseline="0">
              <a:solidFill>
                <a:schemeClr val="bg2">
                  <a:lumMod val="75000"/>
                </a:schemeClr>
              </a:solidFill>
              <a:latin typeface="Arial" panose="020B0604020202020204" pitchFamily="34" charset="0"/>
              <a:cs typeface="Arial" panose="020B0604020202020204" pitchFamily="34" charset="0"/>
            </a:rPr>
            <a:t> from prior year</a:t>
          </a:r>
          <a:endParaRPr lang="en-US" sz="800" b="0" i="1">
            <a:solidFill>
              <a:schemeClr val="bg2">
                <a:lumMod val="75000"/>
              </a:schemeClr>
            </a:solidFill>
            <a:latin typeface="Arial" panose="020B0604020202020204" pitchFamily="34" charset="0"/>
            <a:cs typeface="Arial" panose="020B0604020202020204" pitchFamily="34" charset="0"/>
          </a:endParaRPr>
        </a:p>
      </cdr:txBody>
    </cdr:sp>
  </cdr:relSizeAnchor>
  <cdr:relSizeAnchor xmlns:cdr="http://schemas.openxmlformats.org/drawingml/2006/chartDrawing">
    <cdr:from>
      <cdr:x>0.54321</cdr:x>
      <cdr:y>0.43372</cdr:y>
    </cdr:from>
    <cdr:to>
      <cdr:x>0.92647</cdr:x>
      <cdr:y>0.54871</cdr:y>
    </cdr:to>
    <cdr:sp macro="" textlink="">
      <cdr:nvSpPr>
        <cdr:cNvPr id="3" name="TextBox 4">
          <a:extLst xmlns:a="http://schemas.openxmlformats.org/drawingml/2006/main">
            <a:ext uri="{FF2B5EF4-FFF2-40B4-BE49-F238E27FC236}">
              <a16:creationId xmlns:a16="http://schemas.microsoft.com/office/drawing/2014/main" id="{7E9D0545-2390-B5FD-23A9-12E0B3067368}"/>
            </a:ext>
          </a:extLst>
        </cdr:cNvPr>
        <cdr:cNvSpPr txBox="1"/>
      </cdr:nvSpPr>
      <cdr:spPr>
        <a:xfrm xmlns:a="http://schemas.openxmlformats.org/drawingml/2006/main">
          <a:off x="2473840" y="1970430"/>
          <a:ext cx="1745383" cy="522393"/>
        </a:xfrm>
        <a:prstGeom xmlns:a="http://schemas.openxmlformats.org/drawingml/2006/main" prst="rect">
          <a:avLst/>
        </a:prstGeom>
        <a:solidFill xmlns:a="http://schemas.openxmlformats.org/drawingml/2006/main">
          <a:schemeClr val="lt1"/>
        </a:solidFill>
        <a:ln xmlns:a="http://schemas.openxmlformats.org/drawingml/2006/main" w="9525" cmpd="sng">
          <a:noFill/>
        </a:ln>
      </cdr:spPr>
      <cdr:style>
        <a:lnRef xmlns:a="http://schemas.openxmlformats.org/drawingml/2006/main" idx="0">
          <a:scrgbClr r="0" g="0" b="0"/>
        </a:lnRef>
        <a:fillRef xmlns:a="http://schemas.openxmlformats.org/drawingml/2006/main" idx="0">
          <a:scrgbClr r="0" g="0" b="0"/>
        </a:fillRef>
        <a:effectRef xmlns:a="http://schemas.openxmlformats.org/drawingml/2006/main" idx="0">
          <a:scrgbClr r="0" g="0" b="0"/>
        </a:effectRef>
        <a:fontRef xmlns:a="http://schemas.openxmlformats.org/drawingml/2006/main" idx="minor">
          <a:schemeClr val="dk1"/>
        </a:fontRef>
      </cdr:style>
      <cdr:txBody>
        <a:bodyPr xmlns:a="http://schemas.openxmlformats.org/drawingml/2006/main" wrap="square" rtlCol="0" anchor="t"/>
        <a:lstStyle xmlns:a="http://schemas.openxmlformats.org/drawingml/2006/main">
          <a:lvl1pPr marL="0" indent="0">
            <a:defRPr sz="1100">
              <a:solidFill>
                <a:schemeClr val="dk1"/>
              </a:solidFill>
              <a:latin typeface="+mn-lt"/>
              <a:ea typeface="+mn-ea"/>
              <a:cs typeface="+mn-cs"/>
            </a:defRPr>
          </a:lvl1pPr>
          <a:lvl2pPr marL="457200" indent="0">
            <a:defRPr sz="1100">
              <a:solidFill>
                <a:schemeClr val="dk1"/>
              </a:solidFill>
              <a:latin typeface="+mn-lt"/>
              <a:ea typeface="+mn-ea"/>
              <a:cs typeface="+mn-cs"/>
            </a:defRPr>
          </a:lvl2pPr>
          <a:lvl3pPr marL="914400" indent="0">
            <a:defRPr sz="1100">
              <a:solidFill>
                <a:schemeClr val="dk1"/>
              </a:solidFill>
              <a:latin typeface="+mn-lt"/>
              <a:ea typeface="+mn-ea"/>
              <a:cs typeface="+mn-cs"/>
            </a:defRPr>
          </a:lvl3pPr>
          <a:lvl4pPr marL="1371600" indent="0">
            <a:defRPr sz="1100">
              <a:solidFill>
                <a:schemeClr val="dk1"/>
              </a:solidFill>
              <a:latin typeface="+mn-lt"/>
              <a:ea typeface="+mn-ea"/>
              <a:cs typeface="+mn-cs"/>
            </a:defRPr>
          </a:lvl4pPr>
          <a:lvl5pPr marL="1828800" indent="0">
            <a:defRPr sz="1100">
              <a:solidFill>
                <a:schemeClr val="dk1"/>
              </a:solidFill>
              <a:latin typeface="+mn-lt"/>
              <a:ea typeface="+mn-ea"/>
              <a:cs typeface="+mn-cs"/>
            </a:defRPr>
          </a:lvl5pPr>
          <a:lvl6pPr marL="2286000" indent="0">
            <a:defRPr sz="1100">
              <a:solidFill>
                <a:schemeClr val="dk1"/>
              </a:solidFill>
              <a:latin typeface="+mn-lt"/>
              <a:ea typeface="+mn-ea"/>
              <a:cs typeface="+mn-cs"/>
            </a:defRPr>
          </a:lvl6pPr>
          <a:lvl7pPr marL="2743200" indent="0">
            <a:defRPr sz="1100">
              <a:solidFill>
                <a:schemeClr val="dk1"/>
              </a:solidFill>
              <a:latin typeface="+mn-lt"/>
              <a:ea typeface="+mn-ea"/>
              <a:cs typeface="+mn-cs"/>
            </a:defRPr>
          </a:lvl7pPr>
          <a:lvl8pPr marL="3200400" indent="0">
            <a:defRPr sz="1100">
              <a:solidFill>
                <a:schemeClr val="dk1"/>
              </a:solidFill>
              <a:latin typeface="+mn-lt"/>
              <a:ea typeface="+mn-ea"/>
              <a:cs typeface="+mn-cs"/>
            </a:defRPr>
          </a:lvl8pPr>
          <a:lvl9pPr marL="3657600" indent="0">
            <a:defRPr sz="1100">
              <a:solidFill>
                <a:schemeClr val="dk1"/>
              </a:solidFill>
              <a:latin typeface="+mn-lt"/>
              <a:ea typeface="+mn-ea"/>
              <a:cs typeface="+mn-cs"/>
            </a:defRPr>
          </a:lvl9pPr>
        </a:lstStyle>
        <a:p xmlns:a="http://schemas.openxmlformats.org/drawingml/2006/main">
          <a:pPr algn="ctr"/>
          <a:r>
            <a:rPr lang="en-US" sz="1800" b="1">
              <a:solidFill>
                <a:schemeClr val="accent1">
                  <a:lumMod val="75000"/>
                </a:schemeClr>
              </a:solidFill>
              <a:latin typeface="Arial" panose="020B0604020202020204" pitchFamily="34" charset="0"/>
              <a:cs typeface="Arial" panose="020B0604020202020204" pitchFamily="34" charset="0"/>
            </a:rPr>
            <a:t>-65%</a:t>
          </a:r>
          <a:endParaRPr lang="en-US" sz="1800" b="1" baseline="0">
            <a:solidFill>
              <a:schemeClr val="accent1">
                <a:lumMod val="75000"/>
              </a:schemeClr>
            </a:solidFill>
            <a:latin typeface="Arial" panose="020B0604020202020204" pitchFamily="34" charset="0"/>
            <a:cs typeface="Arial" panose="020B0604020202020204" pitchFamily="34" charset="0"/>
          </a:endParaRPr>
        </a:p>
        <a:p xmlns:a="http://schemas.openxmlformats.org/drawingml/2006/main">
          <a:pPr algn="ctr"/>
          <a:r>
            <a:rPr lang="en-US" sz="1000" b="0" i="1" baseline="0">
              <a:solidFill>
                <a:schemeClr val="bg2">
                  <a:lumMod val="75000"/>
                </a:schemeClr>
              </a:solidFill>
              <a:latin typeface="Symbol" pitchFamily="2" charset="2"/>
              <a:cs typeface="Arial" panose="020B0604020202020204" pitchFamily="34" charset="0"/>
            </a:rPr>
            <a:t>%D</a:t>
          </a:r>
          <a:r>
            <a:rPr lang="en-US" sz="800" b="0" i="1" baseline="0">
              <a:solidFill>
                <a:schemeClr val="bg2">
                  <a:lumMod val="75000"/>
                </a:schemeClr>
              </a:solidFill>
              <a:latin typeface="Arial" panose="020B0604020202020204" pitchFamily="34" charset="0"/>
              <a:cs typeface="Arial" panose="020B0604020202020204" pitchFamily="34" charset="0"/>
            </a:rPr>
            <a:t> from prior year</a:t>
          </a:r>
          <a:endParaRPr lang="en-US" sz="800" b="0" i="1">
            <a:solidFill>
              <a:schemeClr val="bg2">
                <a:lumMod val="75000"/>
              </a:schemeClr>
            </a:solidFill>
            <a:latin typeface="Arial" panose="020B0604020202020204" pitchFamily="34" charset="0"/>
            <a:cs typeface="Arial" panose="020B0604020202020204" pitchFamily="34" charset="0"/>
          </a:endParaRPr>
        </a:p>
      </cdr:txBody>
    </cdr:sp>
  </cdr:relSizeAnchor>
  <cdr:relSizeAnchor xmlns:cdr="http://schemas.openxmlformats.org/drawingml/2006/chartDrawing">
    <cdr:from>
      <cdr:x>0</cdr:x>
      <cdr:y>0.18174</cdr:y>
    </cdr:from>
    <cdr:to>
      <cdr:x>0.74036</cdr:x>
      <cdr:y>0.29391</cdr:y>
    </cdr:to>
    <cdr:sp macro="" textlink="">
      <cdr:nvSpPr>
        <cdr:cNvPr id="5" name="TextBox 5">
          <a:extLst xmlns:a="http://schemas.openxmlformats.org/drawingml/2006/main">
            <a:ext uri="{FF2B5EF4-FFF2-40B4-BE49-F238E27FC236}">
              <a16:creationId xmlns:a16="http://schemas.microsoft.com/office/drawing/2014/main" id="{3AB09488-37E1-B114-BCA6-19DE19049335}"/>
            </a:ext>
          </a:extLst>
        </cdr:cNvPr>
        <cdr:cNvSpPr txBox="1"/>
      </cdr:nvSpPr>
      <cdr:spPr>
        <a:xfrm xmlns:a="http://schemas.openxmlformats.org/drawingml/2006/main">
          <a:off x="0" y="747887"/>
          <a:ext cx="3376313" cy="461591"/>
        </a:xfrm>
        <a:prstGeom xmlns:a="http://schemas.openxmlformats.org/drawingml/2006/main" prst="rect">
          <a:avLst/>
        </a:prstGeom>
        <a:solidFill xmlns:a="http://schemas.openxmlformats.org/drawingml/2006/main">
          <a:schemeClr val="lt1"/>
        </a:solidFill>
        <a:ln xmlns:a="http://schemas.openxmlformats.org/drawingml/2006/main" w="9525" cmpd="sng">
          <a:noFill/>
        </a:ln>
      </cdr:spPr>
      <cdr:style>
        <a:lnRef xmlns:a="http://schemas.openxmlformats.org/drawingml/2006/main" idx="0">
          <a:scrgbClr r="0" g="0" b="0"/>
        </a:lnRef>
        <a:fillRef xmlns:a="http://schemas.openxmlformats.org/drawingml/2006/main" idx="0">
          <a:scrgbClr r="0" g="0" b="0"/>
        </a:fillRef>
        <a:effectRef xmlns:a="http://schemas.openxmlformats.org/drawingml/2006/main" idx="0">
          <a:scrgbClr r="0" g="0" b="0"/>
        </a:effectRef>
        <a:fontRef xmlns:a="http://schemas.openxmlformats.org/drawingml/2006/main" idx="minor">
          <a:schemeClr val="dk1"/>
        </a:fontRef>
      </cdr:style>
      <cdr:txBody>
        <a:bodyPr xmlns:a="http://schemas.openxmlformats.org/drawingml/2006/main" wrap="square" rtlCol="0" anchor="t"/>
        <a:lstStyle xmlns:a="http://schemas.openxmlformats.org/drawingml/2006/main">
          <a:lvl1pPr marL="0" indent="0">
            <a:defRPr sz="1100">
              <a:solidFill>
                <a:schemeClr val="dk1"/>
              </a:solidFill>
              <a:latin typeface="+mn-lt"/>
              <a:ea typeface="+mn-ea"/>
              <a:cs typeface="+mn-cs"/>
            </a:defRPr>
          </a:lvl1pPr>
          <a:lvl2pPr marL="457200" indent="0">
            <a:defRPr sz="1100">
              <a:solidFill>
                <a:schemeClr val="dk1"/>
              </a:solidFill>
              <a:latin typeface="+mn-lt"/>
              <a:ea typeface="+mn-ea"/>
              <a:cs typeface="+mn-cs"/>
            </a:defRPr>
          </a:lvl2pPr>
          <a:lvl3pPr marL="914400" indent="0">
            <a:defRPr sz="1100">
              <a:solidFill>
                <a:schemeClr val="dk1"/>
              </a:solidFill>
              <a:latin typeface="+mn-lt"/>
              <a:ea typeface="+mn-ea"/>
              <a:cs typeface="+mn-cs"/>
            </a:defRPr>
          </a:lvl3pPr>
          <a:lvl4pPr marL="1371600" indent="0">
            <a:defRPr sz="1100">
              <a:solidFill>
                <a:schemeClr val="dk1"/>
              </a:solidFill>
              <a:latin typeface="+mn-lt"/>
              <a:ea typeface="+mn-ea"/>
              <a:cs typeface="+mn-cs"/>
            </a:defRPr>
          </a:lvl4pPr>
          <a:lvl5pPr marL="1828800" indent="0">
            <a:defRPr sz="1100">
              <a:solidFill>
                <a:schemeClr val="dk1"/>
              </a:solidFill>
              <a:latin typeface="+mn-lt"/>
              <a:ea typeface="+mn-ea"/>
              <a:cs typeface="+mn-cs"/>
            </a:defRPr>
          </a:lvl5pPr>
          <a:lvl6pPr marL="2286000" indent="0">
            <a:defRPr sz="1100">
              <a:solidFill>
                <a:schemeClr val="dk1"/>
              </a:solidFill>
              <a:latin typeface="+mn-lt"/>
              <a:ea typeface="+mn-ea"/>
              <a:cs typeface="+mn-cs"/>
            </a:defRPr>
          </a:lvl6pPr>
          <a:lvl7pPr marL="2743200" indent="0">
            <a:defRPr sz="1100">
              <a:solidFill>
                <a:schemeClr val="dk1"/>
              </a:solidFill>
              <a:latin typeface="+mn-lt"/>
              <a:ea typeface="+mn-ea"/>
              <a:cs typeface="+mn-cs"/>
            </a:defRPr>
          </a:lvl7pPr>
          <a:lvl8pPr marL="3200400" indent="0">
            <a:defRPr sz="1100">
              <a:solidFill>
                <a:schemeClr val="dk1"/>
              </a:solidFill>
              <a:latin typeface="+mn-lt"/>
              <a:ea typeface="+mn-ea"/>
              <a:cs typeface="+mn-cs"/>
            </a:defRPr>
          </a:lvl8pPr>
          <a:lvl9pPr marL="3657600" indent="0">
            <a:defRPr sz="1100">
              <a:solidFill>
                <a:schemeClr val="dk1"/>
              </a:solidFill>
              <a:latin typeface="+mn-lt"/>
              <a:ea typeface="+mn-ea"/>
              <a:cs typeface="+mn-cs"/>
            </a:defRPr>
          </a:lvl9pPr>
        </a:lstStyle>
        <a:p xmlns:a="http://schemas.openxmlformats.org/drawingml/2006/main">
          <a:r>
            <a:rPr lang="en-US" sz="1200" b="1">
              <a:solidFill>
                <a:schemeClr val="tx1">
                  <a:lumMod val="65000"/>
                  <a:lumOff val="35000"/>
                </a:schemeClr>
              </a:solidFill>
              <a:latin typeface="Arial" panose="020B0604020202020204" pitchFamily="34" charset="0"/>
              <a:cs typeface="Arial" panose="020B0604020202020204" pitchFamily="34" charset="0"/>
            </a:rPr>
            <a:t>EBIT</a:t>
          </a:r>
        </a:p>
        <a:p xmlns:a="http://schemas.openxmlformats.org/drawingml/2006/main">
          <a:r>
            <a:rPr lang="en-US" sz="800">
              <a:solidFill>
                <a:schemeClr val="bg2">
                  <a:lumMod val="75000"/>
                </a:schemeClr>
              </a:solidFill>
              <a:latin typeface="Arial" panose="020B0604020202020204" pitchFamily="34" charset="0"/>
              <a:cs typeface="Arial" panose="020B0604020202020204" pitchFamily="34" charset="0"/>
            </a:rPr>
            <a:t>vs YTD PY</a:t>
          </a:r>
        </a:p>
      </cdr:txBody>
    </cdr:sp>
  </cdr:relSizeAnchor>
</c:userShapes>
</file>

<file path=xl/drawings/drawing48.xml><?xml version="1.0" encoding="utf-8"?>
<c:userShapes xmlns:c="http://schemas.openxmlformats.org/drawingml/2006/chart">
  <cdr:relSizeAnchor xmlns:cdr="http://schemas.openxmlformats.org/drawingml/2006/chartDrawing">
    <cdr:from>
      <cdr:x>0.91535</cdr:x>
      <cdr:y>0.19844</cdr:y>
    </cdr:from>
    <cdr:to>
      <cdr:x>0.91535</cdr:x>
      <cdr:y>0.80708</cdr:y>
    </cdr:to>
    <cdr:cxnSp macro="">
      <cdr:nvCxnSpPr>
        <cdr:cNvPr id="14" name="Straight Connector 13">
          <a:extLst xmlns:a="http://schemas.openxmlformats.org/drawingml/2006/main">
            <a:ext uri="{FF2B5EF4-FFF2-40B4-BE49-F238E27FC236}">
              <a16:creationId xmlns:a16="http://schemas.microsoft.com/office/drawing/2014/main" id="{86187232-A382-6181-5CC9-4B31D63B16BB}"/>
            </a:ext>
          </a:extLst>
        </cdr:cNvPr>
        <cdr:cNvCxnSpPr/>
      </cdr:nvCxnSpPr>
      <cdr:spPr>
        <a:xfrm xmlns:a="http://schemas.openxmlformats.org/drawingml/2006/main">
          <a:off x="3959828" y="133141"/>
          <a:ext cx="0" cy="408358"/>
        </a:xfrm>
        <a:prstGeom xmlns:a="http://schemas.openxmlformats.org/drawingml/2006/main" prst="line">
          <a:avLst/>
        </a:prstGeom>
        <a:ln xmlns:a="http://schemas.openxmlformats.org/drawingml/2006/main" w="25400">
          <a:solidFill>
            <a:schemeClr val="accent1">
              <a:lumMod val="50000"/>
            </a:schemeClr>
          </a:solidFill>
        </a:ln>
      </cdr:spPr>
      <cdr:style>
        <a:lnRef xmlns:a="http://schemas.openxmlformats.org/drawingml/2006/main" idx="1">
          <a:schemeClr val="dk1"/>
        </a:lnRef>
        <a:fillRef xmlns:a="http://schemas.openxmlformats.org/drawingml/2006/main" idx="0">
          <a:schemeClr val="dk1"/>
        </a:fillRef>
        <a:effectRef xmlns:a="http://schemas.openxmlformats.org/drawingml/2006/main" idx="0">
          <a:schemeClr val="dk1"/>
        </a:effectRef>
        <a:fontRef xmlns:a="http://schemas.openxmlformats.org/drawingml/2006/main" idx="minor">
          <a:schemeClr val="tx1"/>
        </a:fontRef>
      </cdr:style>
    </cdr:cxnSp>
  </cdr:relSizeAnchor>
</c:userShapes>
</file>

<file path=xl/drawings/drawing49.xml><?xml version="1.0" encoding="utf-8"?>
<c:userShapes xmlns:c="http://schemas.openxmlformats.org/drawingml/2006/chart">
  <cdr:relSizeAnchor xmlns:cdr="http://schemas.openxmlformats.org/drawingml/2006/chartDrawing">
    <cdr:from>
      <cdr:x>0</cdr:x>
      <cdr:y>0.4333</cdr:y>
    </cdr:from>
    <cdr:to>
      <cdr:x>0.38326</cdr:x>
      <cdr:y>0.54829</cdr:y>
    </cdr:to>
    <cdr:sp macro="" textlink="">
      <cdr:nvSpPr>
        <cdr:cNvPr id="2" name="TextBox 4">
          <a:extLst xmlns:a="http://schemas.openxmlformats.org/drawingml/2006/main">
            <a:ext uri="{FF2B5EF4-FFF2-40B4-BE49-F238E27FC236}">
              <a16:creationId xmlns:a16="http://schemas.microsoft.com/office/drawing/2014/main" id="{7E9D0545-2390-B5FD-23A9-12E0B3067368}"/>
            </a:ext>
          </a:extLst>
        </cdr:cNvPr>
        <cdr:cNvSpPr txBox="1"/>
      </cdr:nvSpPr>
      <cdr:spPr>
        <a:xfrm xmlns:a="http://schemas.openxmlformats.org/drawingml/2006/main">
          <a:off x="0" y="1968500"/>
          <a:ext cx="1745384" cy="522394"/>
        </a:xfrm>
        <a:prstGeom xmlns:a="http://schemas.openxmlformats.org/drawingml/2006/main" prst="rect">
          <a:avLst/>
        </a:prstGeom>
        <a:solidFill xmlns:a="http://schemas.openxmlformats.org/drawingml/2006/main">
          <a:schemeClr val="lt1"/>
        </a:solidFill>
        <a:ln xmlns:a="http://schemas.openxmlformats.org/drawingml/2006/main" w="9525" cmpd="sng">
          <a:noFill/>
        </a:ln>
      </cdr:spPr>
      <cdr:style>
        <a:lnRef xmlns:a="http://schemas.openxmlformats.org/drawingml/2006/main" idx="0">
          <a:scrgbClr r="0" g="0" b="0"/>
        </a:lnRef>
        <a:fillRef xmlns:a="http://schemas.openxmlformats.org/drawingml/2006/main" idx="0">
          <a:scrgbClr r="0" g="0" b="0"/>
        </a:fillRef>
        <a:effectRef xmlns:a="http://schemas.openxmlformats.org/drawingml/2006/main" idx="0">
          <a:scrgbClr r="0" g="0" b="0"/>
        </a:effectRef>
        <a:fontRef xmlns:a="http://schemas.openxmlformats.org/drawingml/2006/main" idx="minor">
          <a:schemeClr val="dk1"/>
        </a:fontRef>
      </cdr:style>
      <cdr:txBody>
        <a:bodyPr xmlns:a="http://schemas.openxmlformats.org/drawingml/2006/main" wrap="square" rtlCol="0" anchor="t"/>
        <a:lstStyle xmlns:a="http://schemas.openxmlformats.org/drawingml/2006/main">
          <a:lvl1pPr marL="0" indent="0">
            <a:defRPr sz="1100">
              <a:solidFill>
                <a:schemeClr val="dk1"/>
              </a:solidFill>
              <a:latin typeface="+mn-lt"/>
              <a:ea typeface="+mn-ea"/>
              <a:cs typeface="+mn-cs"/>
            </a:defRPr>
          </a:lvl1pPr>
          <a:lvl2pPr marL="457200" indent="0">
            <a:defRPr sz="1100">
              <a:solidFill>
                <a:schemeClr val="dk1"/>
              </a:solidFill>
              <a:latin typeface="+mn-lt"/>
              <a:ea typeface="+mn-ea"/>
              <a:cs typeface="+mn-cs"/>
            </a:defRPr>
          </a:lvl2pPr>
          <a:lvl3pPr marL="914400" indent="0">
            <a:defRPr sz="1100">
              <a:solidFill>
                <a:schemeClr val="dk1"/>
              </a:solidFill>
              <a:latin typeface="+mn-lt"/>
              <a:ea typeface="+mn-ea"/>
              <a:cs typeface="+mn-cs"/>
            </a:defRPr>
          </a:lvl3pPr>
          <a:lvl4pPr marL="1371600" indent="0">
            <a:defRPr sz="1100">
              <a:solidFill>
                <a:schemeClr val="dk1"/>
              </a:solidFill>
              <a:latin typeface="+mn-lt"/>
              <a:ea typeface="+mn-ea"/>
              <a:cs typeface="+mn-cs"/>
            </a:defRPr>
          </a:lvl4pPr>
          <a:lvl5pPr marL="1828800" indent="0">
            <a:defRPr sz="1100">
              <a:solidFill>
                <a:schemeClr val="dk1"/>
              </a:solidFill>
              <a:latin typeface="+mn-lt"/>
              <a:ea typeface="+mn-ea"/>
              <a:cs typeface="+mn-cs"/>
            </a:defRPr>
          </a:lvl5pPr>
          <a:lvl6pPr marL="2286000" indent="0">
            <a:defRPr sz="1100">
              <a:solidFill>
                <a:schemeClr val="dk1"/>
              </a:solidFill>
              <a:latin typeface="+mn-lt"/>
              <a:ea typeface="+mn-ea"/>
              <a:cs typeface="+mn-cs"/>
            </a:defRPr>
          </a:lvl6pPr>
          <a:lvl7pPr marL="2743200" indent="0">
            <a:defRPr sz="1100">
              <a:solidFill>
                <a:schemeClr val="dk1"/>
              </a:solidFill>
              <a:latin typeface="+mn-lt"/>
              <a:ea typeface="+mn-ea"/>
              <a:cs typeface="+mn-cs"/>
            </a:defRPr>
          </a:lvl7pPr>
          <a:lvl8pPr marL="3200400" indent="0">
            <a:defRPr sz="1100">
              <a:solidFill>
                <a:schemeClr val="dk1"/>
              </a:solidFill>
              <a:latin typeface="+mn-lt"/>
              <a:ea typeface="+mn-ea"/>
              <a:cs typeface="+mn-cs"/>
            </a:defRPr>
          </a:lvl8pPr>
          <a:lvl9pPr marL="3657600" indent="0">
            <a:defRPr sz="1100">
              <a:solidFill>
                <a:schemeClr val="dk1"/>
              </a:solidFill>
              <a:latin typeface="+mn-lt"/>
              <a:ea typeface="+mn-ea"/>
              <a:cs typeface="+mn-cs"/>
            </a:defRPr>
          </a:lvl9pPr>
        </a:lstStyle>
        <a:p xmlns:a="http://schemas.openxmlformats.org/drawingml/2006/main">
          <a:pPr algn="ctr"/>
          <a:r>
            <a:rPr lang="en-US" sz="1800" b="1">
              <a:solidFill>
                <a:schemeClr val="accent1">
                  <a:lumMod val="75000"/>
                </a:schemeClr>
              </a:solidFill>
              <a:latin typeface="Arial" panose="020B0604020202020204" pitchFamily="34" charset="0"/>
              <a:cs typeface="Arial" panose="020B0604020202020204" pitchFamily="34" charset="0"/>
            </a:rPr>
            <a:t>-25,1</a:t>
          </a:r>
          <a:r>
            <a:rPr lang="en-US" sz="1800" b="1" baseline="0">
              <a:solidFill>
                <a:schemeClr val="accent1">
                  <a:lumMod val="75000"/>
                </a:schemeClr>
              </a:solidFill>
              <a:latin typeface="Arial" panose="020B0604020202020204" pitchFamily="34" charset="0"/>
              <a:cs typeface="Arial" panose="020B0604020202020204" pitchFamily="34" charset="0"/>
            </a:rPr>
            <a:t> T</a:t>
          </a:r>
        </a:p>
        <a:p xmlns:a="http://schemas.openxmlformats.org/drawingml/2006/main">
          <a:pPr algn="ctr"/>
          <a:r>
            <a:rPr lang="en-US" sz="1000" b="0" i="1" baseline="0">
              <a:solidFill>
                <a:schemeClr val="bg2">
                  <a:lumMod val="75000"/>
                </a:schemeClr>
              </a:solidFill>
              <a:latin typeface="Symbol" pitchFamily="2" charset="2"/>
              <a:cs typeface="Arial" panose="020B0604020202020204" pitchFamily="34" charset="0"/>
            </a:rPr>
            <a:t>D</a:t>
          </a:r>
          <a:r>
            <a:rPr lang="en-US" sz="800" b="0" i="1" baseline="0">
              <a:solidFill>
                <a:schemeClr val="bg2">
                  <a:lumMod val="75000"/>
                </a:schemeClr>
              </a:solidFill>
              <a:latin typeface="Arial" panose="020B0604020202020204" pitchFamily="34" charset="0"/>
              <a:cs typeface="Arial" panose="020B0604020202020204" pitchFamily="34" charset="0"/>
            </a:rPr>
            <a:t> from prior year</a:t>
          </a:r>
          <a:endParaRPr lang="en-US" sz="800" b="0" i="1">
            <a:solidFill>
              <a:schemeClr val="bg2">
                <a:lumMod val="75000"/>
              </a:schemeClr>
            </a:solidFill>
            <a:latin typeface="Arial" panose="020B0604020202020204" pitchFamily="34" charset="0"/>
            <a:cs typeface="Arial" panose="020B0604020202020204" pitchFamily="34" charset="0"/>
          </a:endParaRPr>
        </a:p>
      </cdr:txBody>
    </cdr:sp>
  </cdr:relSizeAnchor>
  <cdr:relSizeAnchor xmlns:cdr="http://schemas.openxmlformats.org/drawingml/2006/chartDrawing">
    <cdr:from>
      <cdr:x>0.54321</cdr:x>
      <cdr:y>0.43372</cdr:y>
    </cdr:from>
    <cdr:to>
      <cdr:x>0.92647</cdr:x>
      <cdr:y>0.54871</cdr:y>
    </cdr:to>
    <cdr:sp macro="" textlink="">
      <cdr:nvSpPr>
        <cdr:cNvPr id="3" name="TextBox 4">
          <a:extLst xmlns:a="http://schemas.openxmlformats.org/drawingml/2006/main">
            <a:ext uri="{FF2B5EF4-FFF2-40B4-BE49-F238E27FC236}">
              <a16:creationId xmlns:a16="http://schemas.microsoft.com/office/drawing/2014/main" id="{7E9D0545-2390-B5FD-23A9-12E0B3067368}"/>
            </a:ext>
          </a:extLst>
        </cdr:cNvPr>
        <cdr:cNvSpPr txBox="1"/>
      </cdr:nvSpPr>
      <cdr:spPr>
        <a:xfrm xmlns:a="http://schemas.openxmlformats.org/drawingml/2006/main">
          <a:off x="2473840" y="1970430"/>
          <a:ext cx="1745383" cy="522393"/>
        </a:xfrm>
        <a:prstGeom xmlns:a="http://schemas.openxmlformats.org/drawingml/2006/main" prst="rect">
          <a:avLst/>
        </a:prstGeom>
        <a:solidFill xmlns:a="http://schemas.openxmlformats.org/drawingml/2006/main">
          <a:schemeClr val="lt1"/>
        </a:solidFill>
        <a:ln xmlns:a="http://schemas.openxmlformats.org/drawingml/2006/main" w="9525" cmpd="sng">
          <a:noFill/>
        </a:ln>
      </cdr:spPr>
      <cdr:style>
        <a:lnRef xmlns:a="http://schemas.openxmlformats.org/drawingml/2006/main" idx="0">
          <a:scrgbClr r="0" g="0" b="0"/>
        </a:lnRef>
        <a:fillRef xmlns:a="http://schemas.openxmlformats.org/drawingml/2006/main" idx="0">
          <a:scrgbClr r="0" g="0" b="0"/>
        </a:fillRef>
        <a:effectRef xmlns:a="http://schemas.openxmlformats.org/drawingml/2006/main" idx="0">
          <a:scrgbClr r="0" g="0" b="0"/>
        </a:effectRef>
        <a:fontRef xmlns:a="http://schemas.openxmlformats.org/drawingml/2006/main" idx="minor">
          <a:schemeClr val="dk1"/>
        </a:fontRef>
      </cdr:style>
      <cdr:txBody>
        <a:bodyPr xmlns:a="http://schemas.openxmlformats.org/drawingml/2006/main" wrap="square" rtlCol="0" anchor="t"/>
        <a:lstStyle xmlns:a="http://schemas.openxmlformats.org/drawingml/2006/main">
          <a:lvl1pPr marL="0" indent="0">
            <a:defRPr sz="1100">
              <a:solidFill>
                <a:schemeClr val="dk1"/>
              </a:solidFill>
              <a:latin typeface="+mn-lt"/>
              <a:ea typeface="+mn-ea"/>
              <a:cs typeface="+mn-cs"/>
            </a:defRPr>
          </a:lvl1pPr>
          <a:lvl2pPr marL="457200" indent="0">
            <a:defRPr sz="1100">
              <a:solidFill>
                <a:schemeClr val="dk1"/>
              </a:solidFill>
              <a:latin typeface="+mn-lt"/>
              <a:ea typeface="+mn-ea"/>
              <a:cs typeface="+mn-cs"/>
            </a:defRPr>
          </a:lvl2pPr>
          <a:lvl3pPr marL="914400" indent="0">
            <a:defRPr sz="1100">
              <a:solidFill>
                <a:schemeClr val="dk1"/>
              </a:solidFill>
              <a:latin typeface="+mn-lt"/>
              <a:ea typeface="+mn-ea"/>
              <a:cs typeface="+mn-cs"/>
            </a:defRPr>
          </a:lvl3pPr>
          <a:lvl4pPr marL="1371600" indent="0">
            <a:defRPr sz="1100">
              <a:solidFill>
                <a:schemeClr val="dk1"/>
              </a:solidFill>
              <a:latin typeface="+mn-lt"/>
              <a:ea typeface="+mn-ea"/>
              <a:cs typeface="+mn-cs"/>
            </a:defRPr>
          </a:lvl4pPr>
          <a:lvl5pPr marL="1828800" indent="0">
            <a:defRPr sz="1100">
              <a:solidFill>
                <a:schemeClr val="dk1"/>
              </a:solidFill>
              <a:latin typeface="+mn-lt"/>
              <a:ea typeface="+mn-ea"/>
              <a:cs typeface="+mn-cs"/>
            </a:defRPr>
          </a:lvl5pPr>
          <a:lvl6pPr marL="2286000" indent="0">
            <a:defRPr sz="1100">
              <a:solidFill>
                <a:schemeClr val="dk1"/>
              </a:solidFill>
              <a:latin typeface="+mn-lt"/>
              <a:ea typeface="+mn-ea"/>
              <a:cs typeface="+mn-cs"/>
            </a:defRPr>
          </a:lvl6pPr>
          <a:lvl7pPr marL="2743200" indent="0">
            <a:defRPr sz="1100">
              <a:solidFill>
                <a:schemeClr val="dk1"/>
              </a:solidFill>
              <a:latin typeface="+mn-lt"/>
              <a:ea typeface="+mn-ea"/>
              <a:cs typeface="+mn-cs"/>
            </a:defRPr>
          </a:lvl7pPr>
          <a:lvl8pPr marL="3200400" indent="0">
            <a:defRPr sz="1100">
              <a:solidFill>
                <a:schemeClr val="dk1"/>
              </a:solidFill>
              <a:latin typeface="+mn-lt"/>
              <a:ea typeface="+mn-ea"/>
              <a:cs typeface="+mn-cs"/>
            </a:defRPr>
          </a:lvl8pPr>
          <a:lvl9pPr marL="3657600" indent="0">
            <a:defRPr sz="1100">
              <a:solidFill>
                <a:schemeClr val="dk1"/>
              </a:solidFill>
              <a:latin typeface="+mn-lt"/>
              <a:ea typeface="+mn-ea"/>
              <a:cs typeface="+mn-cs"/>
            </a:defRPr>
          </a:lvl9pPr>
        </a:lstStyle>
        <a:p xmlns:a="http://schemas.openxmlformats.org/drawingml/2006/main">
          <a:pPr algn="ctr"/>
          <a:r>
            <a:rPr lang="en-US" sz="1800" b="1">
              <a:solidFill>
                <a:schemeClr val="accent1">
                  <a:lumMod val="75000"/>
                </a:schemeClr>
              </a:solidFill>
              <a:latin typeface="Arial" panose="020B0604020202020204" pitchFamily="34" charset="0"/>
              <a:cs typeface="Arial" panose="020B0604020202020204" pitchFamily="34" charset="0"/>
            </a:rPr>
            <a:t>-72%</a:t>
          </a:r>
          <a:endParaRPr lang="en-US" sz="1800" b="1" baseline="0">
            <a:solidFill>
              <a:schemeClr val="accent1">
                <a:lumMod val="75000"/>
              </a:schemeClr>
            </a:solidFill>
            <a:latin typeface="Arial" panose="020B0604020202020204" pitchFamily="34" charset="0"/>
            <a:cs typeface="Arial" panose="020B0604020202020204" pitchFamily="34" charset="0"/>
          </a:endParaRPr>
        </a:p>
        <a:p xmlns:a="http://schemas.openxmlformats.org/drawingml/2006/main">
          <a:pPr algn="ctr"/>
          <a:r>
            <a:rPr lang="en-US" sz="1000" b="0" i="1" baseline="0">
              <a:solidFill>
                <a:schemeClr val="bg2">
                  <a:lumMod val="75000"/>
                </a:schemeClr>
              </a:solidFill>
              <a:latin typeface="Symbol" pitchFamily="2" charset="2"/>
              <a:cs typeface="Arial" panose="020B0604020202020204" pitchFamily="34" charset="0"/>
            </a:rPr>
            <a:t>%D</a:t>
          </a:r>
          <a:r>
            <a:rPr lang="en-US" sz="800" b="0" i="1" baseline="0">
              <a:solidFill>
                <a:schemeClr val="bg2">
                  <a:lumMod val="75000"/>
                </a:schemeClr>
              </a:solidFill>
              <a:latin typeface="Arial" panose="020B0604020202020204" pitchFamily="34" charset="0"/>
              <a:cs typeface="Arial" panose="020B0604020202020204" pitchFamily="34" charset="0"/>
            </a:rPr>
            <a:t> from prior year</a:t>
          </a:r>
          <a:endParaRPr lang="en-US" sz="800" b="0" i="1">
            <a:solidFill>
              <a:schemeClr val="bg2">
                <a:lumMod val="75000"/>
              </a:schemeClr>
            </a:solidFill>
            <a:latin typeface="Arial" panose="020B0604020202020204" pitchFamily="34" charset="0"/>
            <a:cs typeface="Arial" panose="020B0604020202020204" pitchFamily="34" charset="0"/>
          </a:endParaRPr>
        </a:p>
      </cdr:txBody>
    </cdr:sp>
  </cdr:relSizeAnchor>
  <cdr:relSizeAnchor xmlns:cdr="http://schemas.openxmlformats.org/drawingml/2006/chartDrawing">
    <cdr:from>
      <cdr:x>0</cdr:x>
      <cdr:y>0.18174</cdr:y>
    </cdr:from>
    <cdr:to>
      <cdr:x>0.74036</cdr:x>
      <cdr:y>0.29391</cdr:y>
    </cdr:to>
    <cdr:sp macro="" textlink="">
      <cdr:nvSpPr>
        <cdr:cNvPr id="5" name="TextBox 5">
          <a:extLst xmlns:a="http://schemas.openxmlformats.org/drawingml/2006/main">
            <a:ext uri="{FF2B5EF4-FFF2-40B4-BE49-F238E27FC236}">
              <a16:creationId xmlns:a16="http://schemas.microsoft.com/office/drawing/2014/main" id="{3AB09488-37E1-B114-BCA6-19DE19049335}"/>
            </a:ext>
          </a:extLst>
        </cdr:cNvPr>
        <cdr:cNvSpPr txBox="1"/>
      </cdr:nvSpPr>
      <cdr:spPr>
        <a:xfrm xmlns:a="http://schemas.openxmlformats.org/drawingml/2006/main">
          <a:off x="0" y="747887"/>
          <a:ext cx="3376313" cy="461591"/>
        </a:xfrm>
        <a:prstGeom xmlns:a="http://schemas.openxmlformats.org/drawingml/2006/main" prst="rect">
          <a:avLst/>
        </a:prstGeom>
        <a:solidFill xmlns:a="http://schemas.openxmlformats.org/drawingml/2006/main">
          <a:schemeClr val="lt1"/>
        </a:solidFill>
        <a:ln xmlns:a="http://schemas.openxmlformats.org/drawingml/2006/main" w="9525" cmpd="sng">
          <a:noFill/>
        </a:ln>
      </cdr:spPr>
      <cdr:style>
        <a:lnRef xmlns:a="http://schemas.openxmlformats.org/drawingml/2006/main" idx="0">
          <a:scrgbClr r="0" g="0" b="0"/>
        </a:lnRef>
        <a:fillRef xmlns:a="http://schemas.openxmlformats.org/drawingml/2006/main" idx="0">
          <a:scrgbClr r="0" g="0" b="0"/>
        </a:fillRef>
        <a:effectRef xmlns:a="http://schemas.openxmlformats.org/drawingml/2006/main" idx="0">
          <a:scrgbClr r="0" g="0" b="0"/>
        </a:effectRef>
        <a:fontRef xmlns:a="http://schemas.openxmlformats.org/drawingml/2006/main" idx="minor">
          <a:schemeClr val="dk1"/>
        </a:fontRef>
      </cdr:style>
      <cdr:txBody>
        <a:bodyPr xmlns:a="http://schemas.openxmlformats.org/drawingml/2006/main" wrap="square" rtlCol="0" anchor="t"/>
        <a:lstStyle xmlns:a="http://schemas.openxmlformats.org/drawingml/2006/main">
          <a:lvl1pPr marL="0" indent="0">
            <a:defRPr sz="1100">
              <a:solidFill>
                <a:schemeClr val="dk1"/>
              </a:solidFill>
              <a:latin typeface="+mn-lt"/>
              <a:ea typeface="+mn-ea"/>
              <a:cs typeface="+mn-cs"/>
            </a:defRPr>
          </a:lvl1pPr>
          <a:lvl2pPr marL="457200" indent="0">
            <a:defRPr sz="1100">
              <a:solidFill>
                <a:schemeClr val="dk1"/>
              </a:solidFill>
              <a:latin typeface="+mn-lt"/>
              <a:ea typeface="+mn-ea"/>
              <a:cs typeface="+mn-cs"/>
            </a:defRPr>
          </a:lvl2pPr>
          <a:lvl3pPr marL="914400" indent="0">
            <a:defRPr sz="1100">
              <a:solidFill>
                <a:schemeClr val="dk1"/>
              </a:solidFill>
              <a:latin typeface="+mn-lt"/>
              <a:ea typeface="+mn-ea"/>
              <a:cs typeface="+mn-cs"/>
            </a:defRPr>
          </a:lvl3pPr>
          <a:lvl4pPr marL="1371600" indent="0">
            <a:defRPr sz="1100">
              <a:solidFill>
                <a:schemeClr val="dk1"/>
              </a:solidFill>
              <a:latin typeface="+mn-lt"/>
              <a:ea typeface="+mn-ea"/>
              <a:cs typeface="+mn-cs"/>
            </a:defRPr>
          </a:lvl4pPr>
          <a:lvl5pPr marL="1828800" indent="0">
            <a:defRPr sz="1100">
              <a:solidFill>
                <a:schemeClr val="dk1"/>
              </a:solidFill>
              <a:latin typeface="+mn-lt"/>
              <a:ea typeface="+mn-ea"/>
              <a:cs typeface="+mn-cs"/>
            </a:defRPr>
          </a:lvl5pPr>
          <a:lvl6pPr marL="2286000" indent="0">
            <a:defRPr sz="1100">
              <a:solidFill>
                <a:schemeClr val="dk1"/>
              </a:solidFill>
              <a:latin typeface="+mn-lt"/>
              <a:ea typeface="+mn-ea"/>
              <a:cs typeface="+mn-cs"/>
            </a:defRPr>
          </a:lvl6pPr>
          <a:lvl7pPr marL="2743200" indent="0">
            <a:defRPr sz="1100">
              <a:solidFill>
                <a:schemeClr val="dk1"/>
              </a:solidFill>
              <a:latin typeface="+mn-lt"/>
              <a:ea typeface="+mn-ea"/>
              <a:cs typeface="+mn-cs"/>
            </a:defRPr>
          </a:lvl7pPr>
          <a:lvl8pPr marL="3200400" indent="0">
            <a:defRPr sz="1100">
              <a:solidFill>
                <a:schemeClr val="dk1"/>
              </a:solidFill>
              <a:latin typeface="+mn-lt"/>
              <a:ea typeface="+mn-ea"/>
              <a:cs typeface="+mn-cs"/>
            </a:defRPr>
          </a:lvl8pPr>
          <a:lvl9pPr marL="3657600" indent="0">
            <a:defRPr sz="1100">
              <a:solidFill>
                <a:schemeClr val="dk1"/>
              </a:solidFill>
              <a:latin typeface="+mn-lt"/>
              <a:ea typeface="+mn-ea"/>
              <a:cs typeface="+mn-cs"/>
            </a:defRPr>
          </a:lvl9pPr>
        </a:lstStyle>
        <a:p xmlns:a="http://schemas.openxmlformats.org/drawingml/2006/main">
          <a:r>
            <a:rPr lang="en-US" sz="1200" b="1">
              <a:solidFill>
                <a:schemeClr val="tx1">
                  <a:lumMod val="65000"/>
                  <a:lumOff val="35000"/>
                </a:schemeClr>
              </a:solidFill>
              <a:latin typeface="Arial" panose="020B0604020202020204" pitchFamily="34" charset="0"/>
              <a:cs typeface="Arial" panose="020B0604020202020204" pitchFamily="34" charset="0"/>
            </a:rPr>
            <a:t>EBT</a:t>
          </a:r>
        </a:p>
        <a:p xmlns:a="http://schemas.openxmlformats.org/drawingml/2006/main">
          <a:r>
            <a:rPr lang="en-US" sz="800">
              <a:solidFill>
                <a:schemeClr val="bg2">
                  <a:lumMod val="75000"/>
                </a:schemeClr>
              </a:solidFill>
              <a:latin typeface="Arial" panose="020B0604020202020204" pitchFamily="34" charset="0"/>
              <a:cs typeface="Arial" panose="020B0604020202020204" pitchFamily="34" charset="0"/>
            </a:rPr>
            <a:t>vs YTD PY</a:t>
          </a:r>
        </a:p>
      </cdr:txBody>
    </cdr:sp>
  </cdr:relSizeAnchor>
</c:userShapes>
</file>

<file path=xl/drawings/drawing50.xml><?xml version="1.0" encoding="utf-8"?>
<c:userShapes xmlns:c="http://schemas.openxmlformats.org/drawingml/2006/chart">
  <cdr:relSizeAnchor xmlns:cdr="http://schemas.openxmlformats.org/drawingml/2006/chartDrawing">
    <cdr:from>
      <cdr:x>0.86202</cdr:x>
      <cdr:y>0.1994</cdr:y>
    </cdr:from>
    <cdr:to>
      <cdr:x>0.86202</cdr:x>
      <cdr:y>0.80803</cdr:y>
    </cdr:to>
    <cdr:cxnSp macro="">
      <cdr:nvCxnSpPr>
        <cdr:cNvPr id="14" name="Straight Connector 13">
          <a:extLst xmlns:a="http://schemas.openxmlformats.org/drawingml/2006/main">
            <a:ext uri="{FF2B5EF4-FFF2-40B4-BE49-F238E27FC236}">
              <a16:creationId xmlns:a16="http://schemas.microsoft.com/office/drawing/2014/main" id="{86187232-A382-6181-5CC9-4B31D63B16BB}"/>
            </a:ext>
          </a:extLst>
        </cdr:cNvPr>
        <cdr:cNvCxnSpPr/>
      </cdr:nvCxnSpPr>
      <cdr:spPr>
        <a:xfrm xmlns:a="http://schemas.openxmlformats.org/drawingml/2006/main">
          <a:off x="3872096" y="133433"/>
          <a:ext cx="0" cy="407294"/>
        </a:xfrm>
        <a:prstGeom xmlns:a="http://schemas.openxmlformats.org/drawingml/2006/main" prst="line">
          <a:avLst/>
        </a:prstGeom>
        <a:ln xmlns:a="http://schemas.openxmlformats.org/drawingml/2006/main" w="25400"/>
      </cdr:spPr>
      <cdr:style>
        <a:lnRef xmlns:a="http://schemas.openxmlformats.org/drawingml/2006/main" idx="1">
          <a:schemeClr val="dk1"/>
        </a:lnRef>
        <a:fillRef xmlns:a="http://schemas.openxmlformats.org/drawingml/2006/main" idx="0">
          <a:schemeClr val="dk1"/>
        </a:fillRef>
        <a:effectRef xmlns:a="http://schemas.openxmlformats.org/drawingml/2006/main" idx="0">
          <a:schemeClr val="dk1"/>
        </a:effectRef>
        <a:fontRef xmlns:a="http://schemas.openxmlformats.org/drawingml/2006/main" idx="minor">
          <a:schemeClr val="tx1"/>
        </a:fontRef>
      </cdr:style>
    </cdr:cxnSp>
  </cdr:relSizeAnchor>
</c:userShapes>
</file>

<file path=xl/drawings/drawing51.xml><?xml version="1.0" encoding="utf-8"?>
<c:userShapes xmlns:c="http://schemas.openxmlformats.org/drawingml/2006/chart">
  <cdr:relSizeAnchor xmlns:cdr="http://schemas.openxmlformats.org/drawingml/2006/chartDrawing">
    <cdr:from>
      <cdr:x>0</cdr:x>
      <cdr:y>0.4333</cdr:y>
    </cdr:from>
    <cdr:to>
      <cdr:x>0.38326</cdr:x>
      <cdr:y>0.54829</cdr:y>
    </cdr:to>
    <cdr:sp macro="" textlink="">
      <cdr:nvSpPr>
        <cdr:cNvPr id="2" name="TextBox 4">
          <a:extLst xmlns:a="http://schemas.openxmlformats.org/drawingml/2006/main">
            <a:ext uri="{FF2B5EF4-FFF2-40B4-BE49-F238E27FC236}">
              <a16:creationId xmlns:a16="http://schemas.microsoft.com/office/drawing/2014/main" id="{7E9D0545-2390-B5FD-23A9-12E0B3067368}"/>
            </a:ext>
          </a:extLst>
        </cdr:cNvPr>
        <cdr:cNvSpPr txBox="1"/>
      </cdr:nvSpPr>
      <cdr:spPr>
        <a:xfrm xmlns:a="http://schemas.openxmlformats.org/drawingml/2006/main">
          <a:off x="0" y="1968500"/>
          <a:ext cx="1745384" cy="522394"/>
        </a:xfrm>
        <a:prstGeom xmlns:a="http://schemas.openxmlformats.org/drawingml/2006/main" prst="rect">
          <a:avLst/>
        </a:prstGeom>
        <a:solidFill xmlns:a="http://schemas.openxmlformats.org/drawingml/2006/main">
          <a:schemeClr val="lt1"/>
        </a:solidFill>
        <a:ln xmlns:a="http://schemas.openxmlformats.org/drawingml/2006/main" w="9525" cmpd="sng">
          <a:noFill/>
        </a:ln>
      </cdr:spPr>
      <cdr:style>
        <a:lnRef xmlns:a="http://schemas.openxmlformats.org/drawingml/2006/main" idx="0">
          <a:scrgbClr r="0" g="0" b="0"/>
        </a:lnRef>
        <a:fillRef xmlns:a="http://schemas.openxmlformats.org/drawingml/2006/main" idx="0">
          <a:scrgbClr r="0" g="0" b="0"/>
        </a:fillRef>
        <a:effectRef xmlns:a="http://schemas.openxmlformats.org/drawingml/2006/main" idx="0">
          <a:scrgbClr r="0" g="0" b="0"/>
        </a:effectRef>
        <a:fontRef xmlns:a="http://schemas.openxmlformats.org/drawingml/2006/main" idx="minor">
          <a:schemeClr val="dk1"/>
        </a:fontRef>
      </cdr:style>
      <cdr:txBody>
        <a:bodyPr xmlns:a="http://schemas.openxmlformats.org/drawingml/2006/main" wrap="square" rtlCol="0" anchor="t"/>
        <a:lstStyle xmlns:a="http://schemas.openxmlformats.org/drawingml/2006/main">
          <a:lvl1pPr marL="0" indent="0">
            <a:defRPr sz="1100">
              <a:solidFill>
                <a:schemeClr val="dk1"/>
              </a:solidFill>
              <a:latin typeface="+mn-lt"/>
              <a:ea typeface="+mn-ea"/>
              <a:cs typeface="+mn-cs"/>
            </a:defRPr>
          </a:lvl1pPr>
          <a:lvl2pPr marL="457200" indent="0">
            <a:defRPr sz="1100">
              <a:solidFill>
                <a:schemeClr val="dk1"/>
              </a:solidFill>
              <a:latin typeface="+mn-lt"/>
              <a:ea typeface="+mn-ea"/>
              <a:cs typeface="+mn-cs"/>
            </a:defRPr>
          </a:lvl2pPr>
          <a:lvl3pPr marL="914400" indent="0">
            <a:defRPr sz="1100">
              <a:solidFill>
                <a:schemeClr val="dk1"/>
              </a:solidFill>
              <a:latin typeface="+mn-lt"/>
              <a:ea typeface="+mn-ea"/>
              <a:cs typeface="+mn-cs"/>
            </a:defRPr>
          </a:lvl3pPr>
          <a:lvl4pPr marL="1371600" indent="0">
            <a:defRPr sz="1100">
              <a:solidFill>
                <a:schemeClr val="dk1"/>
              </a:solidFill>
              <a:latin typeface="+mn-lt"/>
              <a:ea typeface="+mn-ea"/>
              <a:cs typeface="+mn-cs"/>
            </a:defRPr>
          </a:lvl4pPr>
          <a:lvl5pPr marL="1828800" indent="0">
            <a:defRPr sz="1100">
              <a:solidFill>
                <a:schemeClr val="dk1"/>
              </a:solidFill>
              <a:latin typeface="+mn-lt"/>
              <a:ea typeface="+mn-ea"/>
              <a:cs typeface="+mn-cs"/>
            </a:defRPr>
          </a:lvl5pPr>
          <a:lvl6pPr marL="2286000" indent="0">
            <a:defRPr sz="1100">
              <a:solidFill>
                <a:schemeClr val="dk1"/>
              </a:solidFill>
              <a:latin typeface="+mn-lt"/>
              <a:ea typeface="+mn-ea"/>
              <a:cs typeface="+mn-cs"/>
            </a:defRPr>
          </a:lvl6pPr>
          <a:lvl7pPr marL="2743200" indent="0">
            <a:defRPr sz="1100">
              <a:solidFill>
                <a:schemeClr val="dk1"/>
              </a:solidFill>
              <a:latin typeface="+mn-lt"/>
              <a:ea typeface="+mn-ea"/>
              <a:cs typeface="+mn-cs"/>
            </a:defRPr>
          </a:lvl7pPr>
          <a:lvl8pPr marL="3200400" indent="0">
            <a:defRPr sz="1100">
              <a:solidFill>
                <a:schemeClr val="dk1"/>
              </a:solidFill>
              <a:latin typeface="+mn-lt"/>
              <a:ea typeface="+mn-ea"/>
              <a:cs typeface="+mn-cs"/>
            </a:defRPr>
          </a:lvl8pPr>
          <a:lvl9pPr marL="3657600" indent="0">
            <a:defRPr sz="1100">
              <a:solidFill>
                <a:schemeClr val="dk1"/>
              </a:solidFill>
              <a:latin typeface="+mn-lt"/>
              <a:ea typeface="+mn-ea"/>
              <a:cs typeface="+mn-cs"/>
            </a:defRPr>
          </a:lvl9pPr>
        </a:lstStyle>
        <a:p xmlns:a="http://schemas.openxmlformats.org/drawingml/2006/main">
          <a:pPr algn="ctr"/>
          <a:r>
            <a:rPr lang="en-US" sz="1800" b="1">
              <a:solidFill>
                <a:schemeClr val="accent1">
                  <a:lumMod val="75000"/>
                </a:schemeClr>
              </a:solidFill>
              <a:latin typeface="Arial" panose="020B0604020202020204" pitchFamily="34" charset="0"/>
              <a:cs typeface="Arial" panose="020B0604020202020204" pitchFamily="34" charset="0"/>
            </a:rPr>
            <a:t>-26,1</a:t>
          </a:r>
          <a:r>
            <a:rPr lang="en-US" sz="1800" b="1" baseline="0">
              <a:solidFill>
                <a:schemeClr val="accent1">
                  <a:lumMod val="75000"/>
                </a:schemeClr>
              </a:solidFill>
              <a:latin typeface="Arial" panose="020B0604020202020204" pitchFamily="34" charset="0"/>
              <a:cs typeface="Arial" panose="020B0604020202020204" pitchFamily="34" charset="0"/>
            </a:rPr>
            <a:t> T</a:t>
          </a:r>
        </a:p>
        <a:p xmlns:a="http://schemas.openxmlformats.org/drawingml/2006/main">
          <a:pPr algn="ctr"/>
          <a:r>
            <a:rPr lang="en-US" sz="1000" b="0" i="1" baseline="0">
              <a:solidFill>
                <a:schemeClr val="bg2">
                  <a:lumMod val="75000"/>
                </a:schemeClr>
              </a:solidFill>
              <a:latin typeface="Symbol" pitchFamily="2" charset="2"/>
              <a:cs typeface="Arial" panose="020B0604020202020204" pitchFamily="34" charset="0"/>
            </a:rPr>
            <a:t>D</a:t>
          </a:r>
          <a:r>
            <a:rPr lang="en-US" sz="800" b="0" i="1" baseline="0">
              <a:solidFill>
                <a:schemeClr val="bg2">
                  <a:lumMod val="75000"/>
                </a:schemeClr>
              </a:solidFill>
              <a:latin typeface="Arial" panose="020B0604020202020204" pitchFamily="34" charset="0"/>
              <a:cs typeface="Arial" panose="020B0604020202020204" pitchFamily="34" charset="0"/>
            </a:rPr>
            <a:t> from prior year</a:t>
          </a:r>
          <a:endParaRPr lang="en-US" sz="800" b="0" i="1">
            <a:solidFill>
              <a:schemeClr val="bg2">
                <a:lumMod val="75000"/>
              </a:schemeClr>
            </a:solidFill>
            <a:latin typeface="Arial" panose="020B0604020202020204" pitchFamily="34" charset="0"/>
            <a:cs typeface="Arial" panose="020B0604020202020204" pitchFamily="34" charset="0"/>
          </a:endParaRPr>
        </a:p>
      </cdr:txBody>
    </cdr:sp>
  </cdr:relSizeAnchor>
  <cdr:relSizeAnchor xmlns:cdr="http://schemas.openxmlformats.org/drawingml/2006/chartDrawing">
    <cdr:from>
      <cdr:x>0.54321</cdr:x>
      <cdr:y>0.43372</cdr:y>
    </cdr:from>
    <cdr:to>
      <cdr:x>0.92647</cdr:x>
      <cdr:y>0.54871</cdr:y>
    </cdr:to>
    <cdr:sp macro="" textlink="">
      <cdr:nvSpPr>
        <cdr:cNvPr id="3" name="TextBox 4">
          <a:extLst xmlns:a="http://schemas.openxmlformats.org/drawingml/2006/main">
            <a:ext uri="{FF2B5EF4-FFF2-40B4-BE49-F238E27FC236}">
              <a16:creationId xmlns:a16="http://schemas.microsoft.com/office/drawing/2014/main" id="{7E9D0545-2390-B5FD-23A9-12E0B3067368}"/>
            </a:ext>
          </a:extLst>
        </cdr:cNvPr>
        <cdr:cNvSpPr txBox="1"/>
      </cdr:nvSpPr>
      <cdr:spPr>
        <a:xfrm xmlns:a="http://schemas.openxmlformats.org/drawingml/2006/main">
          <a:off x="2473840" y="1970430"/>
          <a:ext cx="1745383" cy="522393"/>
        </a:xfrm>
        <a:prstGeom xmlns:a="http://schemas.openxmlformats.org/drawingml/2006/main" prst="rect">
          <a:avLst/>
        </a:prstGeom>
        <a:solidFill xmlns:a="http://schemas.openxmlformats.org/drawingml/2006/main">
          <a:schemeClr val="lt1"/>
        </a:solidFill>
        <a:ln xmlns:a="http://schemas.openxmlformats.org/drawingml/2006/main" w="9525" cmpd="sng">
          <a:noFill/>
        </a:ln>
      </cdr:spPr>
      <cdr:style>
        <a:lnRef xmlns:a="http://schemas.openxmlformats.org/drawingml/2006/main" idx="0">
          <a:scrgbClr r="0" g="0" b="0"/>
        </a:lnRef>
        <a:fillRef xmlns:a="http://schemas.openxmlformats.org/drawingml/2006/main" idx="0">
          <a:scrgbClr r="0" g="0" b="0"/>
        </a:fillRef>
        <a:effectRef xmlns:a="http://schemas.openxmlformats.org/drawingml/2006/main" idx="0">
          <a:scrgbClr r="0" g="0" b="0"/>
        </a:effectRef>
        <a:fontRef xmlns:a="http://schemas.openxmlformats.org/drawingml/2006/main" idx="minor">
          <a:schemeClr val="dk1"/>
        </a:fontRef>
      </cdr:style>
      <cdr:txBody>
        <a:bodyPr xmlns:a="http://schemas.openxmlformats.org/drawingml/2006/main" wrap="square" rtlCol="0" anchor="t"/>
        <a:lstStyle xmlns:a="http://schemas.openxmlformats.org/drawingml/2006/main">
          <a:lvl1pPr marL="0" indent="0">
            <a:defRPr sz="1100">
              <a:solidFill>
                <a:schemeClr val="dk1"/>
              </a:solidFill>
              <a:latin typeface="+mn-lt"/>
              <a:ea typeface="+mn-ea"/>
              <a:cs typeface="+mn-cs"/>
            </a:defRPr>
          </a:lvl1pPr>
          <a:lvl2pPr marL="457200" indent="0">
            <a:defRPr sz="1100">
              <a:solidFill>
                <a:schemeClr val="dk1"/>
              </a:solidFill>
              <a:latin typeface="+mn-lt"/>
              <a:ea typeface="+mn-ea"/>
              <a:cs typeface="+mn-cs"/>
            </a:defRPr>
          </a:lvl2pPr>
          <a:lvl3pPr marL="914400" indent="0">
            <a:defRPr sz="1100">
              <a:solidFill>
                <a:schemeClr val="dk1"/>
              </a:solidFill>
              <a:latin typeface="+mn-lt"/>
              <a:ea typeface="+mn-ea"/>
              <a:cs typeface="+mn-cs"/>
            </a:defRPr>
          </a:lvl3pPr>
          <a:lvl4pPr marL="1371600" indent="0">
            <a:defRPr sz="1100">
              <a:solidFill>
                <a:schemeClr val="dk1"/>
              </a:solidFill>
              <a:latin typeface="+mn-lt"/>
              <a:ea typeface="+mn-ea"/>
              <a:cs typeface="+mn-cs"/>
            </a:defRPr>
          </a:lvl4pPr>
          <a:lvl5pPr marL="1828800" indent="0">
            <a:defRPr sz="1100">
              <a:solidFill>
                <a:schemeClr val="dk1"/>
              </a:solidFill>
              <a:latin typeface="+mn-lt"/>
              <a:ea typeface="+mn-ea"/>
              <a:cs typeface="+mn-cs"/>
            </a:defRPr>
          </a:lvl5pPr>
          <a:lvl6pPr marL="2286000" indent="0">
            <a:defRPr sz="1100">
              <a:solidFill>
                <a:schemeClr val="dk1"/>
              </a:solidFill>
              <a:latin typeface="+mn-lt"/>
              <a:ea typeface="+mn-ea"/>
              <a:cs typeface="+mn-cs"/>
            </a:defRPr>
          </a:lvl6pPr>
          <a:lvl7pPr marL="2743200" indent="0">
            <a:defRPr sz="1100">
              <a:solidFill>
                <a:schemeClr val="dk1"/>
              </a:solidFill>
              <a:latin typeface="+mn-lt"/>
              <a:ea typeface="+mn-ea"/>
              <a:cs typeface="+mn-cs"/>
            </a:defRPr>
          </a:lvl7pPr>
          <a:lvl8pPr marL="3200400" indent="0">
            <a:defRPr sz="1100">
              <a:solidFill>
                <a:schemeClr val="dk1"/>
              </a:solidFill>
              <a:latin typeface="+mn-lt"/>
              <a:ea typeface="+mn-ea"/>
              <a:cs typeface="+mn-cs"/>
            </a:defRPr>
          </a:lvl8pPr>
          <a:lvl9pPr marL="3657600" indent="0">
            <a:defRPr sz="1100">
              <a:solidFill>
                <a:schemeClr val="dk1"/>
              </a:solidFill>
              <a:latin typeface="+mn-lt"/>
              <a:ea typeface="+mn-ea"/>
              <a:cs typeface="+mn-cs"/>
            </a:defRPr>
          </a:lvl9pPr>
        </a:lstStyle>
        <a:p xmlns:a="http://schemas.openxmlformats.org/drawingml/2006/main">
          <a:pPr algn="ctr"/>
          <a:r>
            <a:rPr lang="en-US" sz="1800" b="1">
              <a:solidFill>
                <a:schemeClr val="accent1">
                  <a:lumMod val="75000"/>
                </a:schemeClr>
              </a:solidFill>
              <a:latin typeface="Arial" panose="020B0604020202020204" pitchFamily="34" charset="0"/>
              <a:cs typeface="Arial" panose="020B0604020202020204" pitchFamily="34" charset="0"/>
            </a:rPr>
            <a:t>-76%</a:t>
          </a:r>
          <a:endParaRPr lang="en-US" sz="1800" b="1" baseline="0">
            <a:solidFill>
              <a:schemeClr val="accent1">
                <a:lumMod val="75000"/>
              </a:schemeClr>
            </a:solidFill>
            <a:latin typeface="Arial" panose="020B0604020202020204" pitchFamily="34" charset="0"/>
            <a:cs typeface="Arial" panose="020B0604020202020204" pitchFamily="34" charset="0"/>
          </a:endParaRPr>
        </a:p>
        <a:p xmlns:a="http://schemas.openxmlformats.org/drawingml/2006/main">
          <a:pPr algn="ctr"/>
          <a:r>
            <a:rPr lang="en-US" sz="1000" b="0" i="1" baseline="0">
              <a:solidFill>
                <a:schemeClr val="bg2">
                  <a:lumMod val="75000"/>
                </a:schemeClr>
              </a:solidFill>
              <a:latin typeface="Symbol" pitchFamily="2" charset="2"/>
              <a:cs typeface="Arial" panose="020B0604020202020204" pitchFamily="34" charset="0"/>
            </a:rPr>
            <a:t>%D</a:t>
          </a:r>
          <a:r>
            <a:rPr lang="en-US" sz="800" b="0" i="1" baseline="0">
              <a:solidFill>
                <a:schemeClr val="bg2">
                  <a:lumMod val="75000"/>
                </a:schemeClr>
              </a:solidFill>
              <a:latin typeface="Arial" panose="020B0604020202020204" pitchFamily="34" charset="0"/>
              <a:cs typeface="Arial" panose="020B0604020202020204" pitchFamily="34" charset="0"/>
            </a:rPr>
            <a:t> from prior year</a:t>
          </a:r>
          <a:endParaRPr lang="en-US" sz="800" b="0" i="1">
            <a:solidFill>
              <a:schemeClr val="bg2">
                <a:lumMod val="75000"/>
              </a:schemeClr>
            </a:solidFill>
            <a:latin typeface="Arial" panose="020B0604020202020204" pitchFamily="34" charset="0"/>
            <a:cs typeface="Arial" panose="020B0604020202020204" pitchFamily="34" charset="0"/>
          </a:endParaRPr>
        </a:p>
      </cdr:txBody>
    </cdr:sp>
  </cdr:relSizeAnchor>
  <cdr:relSizeAnchor xmlns:cdr="http://schemas.openxmlformats.org/drawingml/2006/chartDrawing">
    <cdr:from>
      <cdr:x>0</cdr:x>
      <cdr:y>0.18174</cdr:y>
    </cdr:from>
    <cdr:to>
      <cdr:x>0.74036</cdr:x>
      <cdr:y>0.29391</cdr:y>
    </cdr:to>
    <cdr:sp macro="" textlink="">
      <cdr:nvSpPr>
        <cdr:cNvPr id="5" name="TextBox 5">
          <a:extLst xmlns:a="http://schemas.openxmlformats.org/drawingml/2006/main">
            <a:ext uri="{FF2B5EF4-FFF2-40B4-BE49-F238E27FC236}">
              <a16:creationId xmlns:a16="http://schemas.microsoft.com/office/drawing/2014/main" id="{3AB09488-37E1-B114-BCA6-19DE19049335}"/>
            </a:ext>
          </a:extLst>
        </cdr:cNvPr>
        <cdr:cNvSpPr txBox="1"/>
      </cdr:nvSpPr>
      <cdr:spPr>
        <a:xfrm xmlns:a="http://schemas.openxmlformats.org/drawingml/2006/main">
          <a:off x="0" y="747887"/>
          <a:ext cx="3376313" cy="461591"/>
        </a:xfrm>
        <a:prstGeom xmlns:a="http://schemas.openxmlformats.org/drawingml/2006/main" prst="rect">
          <a:avLst/>
        </a:prstGeom>
        <a:solidFill xmlns:a="http://schemas.openxmlformats.org/drawingml/2006/main">
          <a:schemeClr val="lt1"/>
        </a:solidFill>
        <a:ln xmlns:a="http://schemas.openxmlformats.org/drawingml/2006/main" w="9525" cmpd="sng">
          <a:noFill/>
        </a:ln>
      </cdr:spPr>
      <cdr:style>
        <a:lnRef xmlns:a="http://schemas.openxmlformats.org/drawingml/2006/main" idx="0">
          <a:scrgbClr r="0" g="0" b="0"/>
        </a:lnRef>
        <a:fillRef xmlns:a="http://schemas.openxmlformats.org/drawingml/2006/main" idx="0">
          <a:scrgbClr r="0" g="0" b="0"/>
        </a:fillRef>
        <a:effectRef xmlns:a="http://schemas.openxmlformats.org/drawingml/2006/main" idx="0">
          <a:scrgbClr r="0" g="0" b="0"/>
        </a:effectRef>
        <a:fontRef xmlns:a="http://schemas.openxmlformats.org/drawingml/2006/main" idx="minor">
          <a:schemeClr val="dk1"/>
        </a:fontRef>
      </cdr:style>
      <cdr:txBody>
        <a:bodyPr xmlns:a="http://schemas.openxmlformats.org/drawingml/2006/main" wrap="square" rtlCol="0" anchor="t"/>
        <a:lstStyle xmlns:a="http://schemas.openxmlformats.org/drawingml/2006/main">
          <a:lvl1pPr marL="0" indent="0">
            <a:defRPr sz="1100">
              <a:solidFill>
                <a:schemeClr val="dk1"/>
              </a:solidFill>
              <a:latin typeface="+mn-lt"/>
              <a:ea typeface="+mn-ea"/>
              <a:cs typeface="+mn-cs"/>
            </a:defRPr>
          </a:lvl1pPr>
          <a:lvl2pPr marL="457200" indent="0">
            <a:defRPr sz="1100">
              <a:solidFill>
                <a:schemeClr val="dk1"/>
              </a:solidFill>
              <a:latin typeface="+mn-lt"/>
              <a:ea typeface="+mn-ea"/>
              <a:cs typeface="+mn-cs"/>
            </a:defRPr>
          </a:lvl2pPr>
          <a:lvl3pPr marL="914400" indent="0">
            <a:defRPr sz="1100">
              <a:solidFill>
                <a:schemeClr val="dk1"/>
              </a:solidFill>
              <a:latin typeface="+mn-lt"/>
              <a:ea typeface="+mn-ea"/>
              <a:cs typeface="+mn-cs"/>
            </a:defRPr>
          </a:lvl3pPr>
          <a:lvl4pPr marL="1371600" indent="0">
            <a:defRPr sz="1100">
              <a:solidFill>
                <a:schemeClr val="dk1"/>
              </a:solidFill>
              <a:latin typeface="+mn-lt"/>
              <a:ea typeface="+mn-ea"/>
              <a:cs typeface="+mn-cs"/>
            </a:defRPr>
          </a:lvl4pPr>
          <a:lvl5pPr marL="1828800" indent="0">
            <a:defRPr sz="1100">
              <a:solidFill>
                <a:schemeClr val="dk1"/>
              </a:solidFill>
              <a:latin typeface="+mn-lt"/>
              <a:ea typeface="+mn-ea"/>
              <a:cs typeface="+mn-cs"/>
            </a:defRPr>
          </a:lvl5pPr>
          <a:lvl6pPr marL="2286000" indent="0">
            <a:defRPr sz="1100">
              <a:solidFill>
                <a:schemeClr val="dk1"/>
              </a:solidFill>
              <a:latin typeface="+mn-lt"/>
              <a:ea typeface="+mn-ea"/>
              <a:cs typeface="+mn-cs"/>
            </a:defRPr>
          </a:lvl6pPr>
          <a:lvl7pPr marL="2743200" indent="0">
            <a:defRPr sz="1100">
              <a:solidFill>
                <a:schemeClr val="dk1"/>
              </a:solidFill>
              <a:latin typeface="+mn-lt"/>
              <a:ea typeface="+mn-ea"/>
              <a:cs typeface="+mn-cs"/>
            </a:defRPr>
          </a:lvl7pPr>
          <a:lvl8pPr marL="3200400" indent="0">
            <a:defRPr sz="1100">
              <a:solidFill>
                <a:schemeClr val="dk1"/>
              </a:solidFill>
              <a:latin typeface="+mn-lt"/>
              <a:ea typeface="+mn-ea"/>
              <a:cs typeface="+mn-cs"/>
            </a:defRPr>
          </a:lvl8pPr>
          <a:lvl9pPr marL="3657600" indent="0">
            <a:defRPr sz="1100">
              <a:solidFill>
                <a:schemeClr val="dk1"/>
              </a:solidFill>
              <a:latin typeface="+mn-lt"/>
              <a:ea typeface="+mn-ea"/>
              <a:cs typeface="+mn-cs"/>
            </a:defRPr>
          </a:lvl9pPr>
        </a:lstStyle>
        <a:p xmlns:a="http://schemas.openxmlformats.org/drawingml/2006/main">
          <a:r>
            <a:rPr lang="en-US" sz="1200" b="1">
              <a:solidFill>
                <a:schemeClr val="tx1">
                  <a:lumMod val="65000"/>
                  <a:lumOff val="35000"/>
                </a:schemeClr>
              </a:solidFill>
              <a:latin typeface="Arial" panose="020B0604020202020204" pitchFamily="34" charset="0"/>
              <a:cs typeface="Arial" panose="020B0604020202020204" pitchFamily="34" charset="0"/>
            </a:rPr>
            <a:t>Net Profit</a:t>
          </a:r>
        </a:p>
        <a:p xmlns:a="http://schemas.openxmlformats.org/drawingml/2006/main">
          <a:r>
            <a:rPr lang="en-US" sz="800">
              <a:solidFill>
                <a:schemeClr val="bg2">
                  <a:lumMod val="75000"/>
                </a:schemeClr>
              </a:solidFill>
              <a:latin typeface="Arial" panose="020B0604020202020204" pitchFamily="34" charset="0"/>
              <a:cs typeface="Arial" panose="020B0604020202020204" pitchFamily="34" charset="0"/>
            </a:rPr>
            <a:t>vs YTD PY</a:t>
          </a:r>
        </a:p>
      </cdr:txBody>
    </cdr:sp>
  </cdr:relSizeAnchor>
</c:userShapes>
</file>

<file path=xl/drawings/drawing52.xml><?xml version="1.0" encoding="utf-8"?>
<c:userShapes xmlns:c="http://schemas.openxmlformats.org/drawingml/2006/chart">
  <cdr:relSizeAnchor xmlns:cdr="http://schemas.openxmlformats.org/drawingml/2006/chartDrawing">
    <cdr:from>
      <cdr:x>0.84694</cdr:x>
      <cdr:y>0.2247</cdr:y>
    </cdr:from>
    <cdr:to>
      <cdr:x>0.84694</cdr:x>
      <cdr:y>0.83334</cdr:y>
    </cdr:to>
    <cdr:cxnSp macro="">
      <cdr:nvCxnSpPr>
        <cdr:cNvPr id="14" name="Straight Connector 13">
          <a:extLst xmlns:a="http://schemas.openxmlformats.org/drawingml/2006/main">
            <a:ext uri="{FF2B5EF4-FFF2-40B4-BE49-F238E27FC236}">
              <a16:creationId xmlns:a16="http://schemas.microsoft.com/office/drawing/2014/main" id="{86187232-A382-6181-5CC9-4B31D63B16BB}"/>
            </a:ext>
          </a:extLst>
        </cdr:cNvPr>
        <cdr:cNvCxnSpPr/>
      </cdr:nvCxnSpPr>
      <cdr:spPr>
        <a:xfrm xmlns:a="http://schemas.openxmlformats.org/drawingml/2006/main">
          <a:off x="3914099" y="160553"/>
          <a:ext cx="0" cy="434891"/>
        </a:xfrm>
        <a:prstGeom xmlns:a="http://schemas.openxmlformats.org/drawingml/2006/main" prst="line">
          <a:avLst/>
        </a:prstGeom>
        <a:ln xmlns:a="http://schemas.openxmlformats.org/drawingml/2006/main" w="25400"/>
      </cdr:spPr>
      <cdr:style>
        <a:lnRef xmlns:a="http://schemas.openxmlformats.org/drawingml/2006/main" idx="1">
          <a:schemeClr val="dk1"/>
        </a:lnRef>
        <a:fillRef xmlns:a="http://schemas.openxmlformats.org/drawingml/2006/main" idx="0">
          <a:schemeClr val="dk1"/>
        </a:fillRef>
        <a:effectRef xmlns:a="http://schemas.openxmlformats.org/drawingml/2006/main" idx="0">
          <a:schemeClr val="dk1"/>
        </a:effectRef>
        <a:fontRef xmlns:a="http://schemas.openxmlformats.org/drawingml/2006/main" idx="minor">
          <a:schemeClr val="tx1"/>
        </a:fontRef>
      </cdr:style>
    </cdr:cxnSp>
  </cdr:relSizeAnchor>
</c:userShapes>
</file>

<file path=xl/drawings/drawing53.xml><?xml version="1.0" encoding="utf-8"?>
<c:userShapes xmlns:c="http://schemas.openxmlformats.org/drawingml/2006/chart">
  <cdr:relSizeAnchor xmlns:cdr="http://schemas.openxmlformats.org/drawingml/2006/chartDrawing">
    <cdr:from>
      <cdr:x>0.04646</cdr:x>
      <cdr:y>0.24299</cdr:y>
    </cdr:from>
    <cdr:to>
      <cdr:x>0.44952</cdr:x>
      <cdr:y>0.32163</cdr:y>
    </cdr:to>
    <cdr:sp macro="" textlink="">
      <cdr:nvSpPr>
        <cdr:cNvPr id="2" name="TextBox 1">
          <a:extLst xmlns:a="http://schemas.openxmlformats.org/drawingml/2006/main">
            <a:ext uri="{FF2B5EF4-FFF2-40B4-BE49-F238E27FC236}">
              <a16:creationId xmlns:a16="http://schemas.microsoft.com/office/drawing/2014/main" id="{F3E22081-467D-7C05-47F3-049857DD6926}"/>
            </a:ext>
          </a:extLst>
        </cdr:cNvPr>
        <cdr:cNvSpPr txBox="1"/>
      </cdr:nvSpPr>
      <cdr:spPr>
        <a:xfrm xmlns:a="http://schemas.openxmlformats.org/drawingml/2006/main">
          <a:off x="233164" y="755805"/>
          <a:ext cx="2022593" cy="244593"/>
        </a:xfrm>
        <a:prstGeom xmlns:a="http://schemas.openxmlformats.org/drawingml/2006/main" prst="rect">
          <a:avLst/>
        </a:prstGeom>
      </cdr:spPr>
      <cdr:txBody>
        <a:bodyPr xmlns:a="http://schemas.openxmlformats.org/drawingml/2006/main" vertOverflow="clip" wrap="square" rtlCol="0"/>
        <a:lstStyle xmlns:a="http://schemas.openxmlformats.org/drawingml/2006/main"/>
        <a:p xmlns:a="http://schemas.openxmlformats.org/drawingml/2006/main">
          <a:r>
            <a:rPr lang="en-US" sz="800">
              <a:solidFill>
                <a:schemeClr val="bg1">
                  <a:lumMod val="75000"/>
                </a:schemeClr>
              </a:solidFill>
            </a:rPr>
            <a:t>Persentage per Revenue</a:t>
          </a:r>
        </a:p>
      </cdr:txBody>
    </cdr:sp>
  </cdr:relSizeAnchor>
  <cdr:relSizeAnchor xmlns:cdr="http://schemas.openxmlformats.org/drawingml/2006/chartDrawing">
    <cdr:from>
      <cdr:x>0.04459</cdr:x>
      <cdr:y>0.19763</cdr:y>
    </cdr:from>
    <cdr:to>
      <cdr:x>0.99257</cdr:x>
      <cdr:y>0.25812</cdr:y>
    </cdr:to>
    <cdr:sp macro="" textlink="">
      <cdr:nvSpPr>
        <cdr:cNvPr id="3" name="TextBox 2">
          <a:extLst xmlns:a="http://schemas.openxmlformats.org/drawingml/2006/main">
            <a:ext uri="{FF2B5EF4-FFF2-40B4-BE49-F238E27FC236}">
              <a16:creationId xmlns:a16="http://schemas.microsoft.com/office/drawing/2014/main" id="{C5B6FF0C-DA9C-D17A-C4CA-F0D87DDFFC94}"/>
            </a:ext>
          </a:extLst>
        </cdr:cNvPr>
        <cdr:cNvSpPr txBox="1"/>
      </cdr:nvSpPr>
      <cdr:spPr>
        <a:xfrm xmlns:a="http://schemas.openxmlformats.org/drawingml/2006/main">
          <a:off x="223718" y="615457"/>
          <a:ext cx="4756337" cy="188380"/>
        </a:xfrm>
        <a:prstGeom xmlns:a="http://schemas.openxmlformats.org/drawingml/2006/main" prst="rect">
          <a:avLst/>
        </a:prstGeom>
      </cdr:spPr>
      <cdr:txBody>
        <a:bodyPr xmlns:a="http://schemas.openxmlformats.org/drawingml/2006/main" vertOverflow="clip" wrap="square" rtlCol="0"/>
        <a:lstStyle xmlns:a="http://schemas.openxmlformats.org/drawingml/2006/main"/>
        <a:p xmlns:a="http://schemas.openxmlformats.org/drawingml/2006/main">
          <a:r>
            <a:rPr lang="en-US" sz="800" b="1">
              <a:solidFill>
                <a:schemeClr val="accent1">
                  <a:lumMod val="50000"/>
                </a:schemeClr>
              </a:solidFill>
            </a:rPr>
            <a:t>Cost of Sales</a:t>
          </a:r>
          <a:r>
            <a:rPr lang="en-US" sz="800" b="1" baseline="0">
              <a:solidFill>
                <a:schemeClr val="accent1">
                  <a:lumMod val="50000"/>
                </a:schemeClr>
              </a:solidFill>
            </a:rPr>
            <a:t>        </a:t>
          </a:r>
          <a:r>
            <a:rPr lang="en-US" sz="800" b="1">
              <a:solidFill>
                <a:schemeClr val="accent1">
                  <a:lumMod val="60000"/>
                  <a:lumOff val="40000"/>
                </a:schemeClr>
              </a:solidFill>
            </a:rPr>
            <a:t>Operating Expenses</a:t>
          </a:r>
          <a:r>
            <a:rPr lang="en-US" sz="800"/>
            <a:t>        </a:t>
          </a:r>
          <a:r>
            <a:rPr lang="en-US" sz="800" b="1">
              <a:solidFill>
                <a:schemeClr val="accent1">
                  <a:lumMod val="40000"/>
                  <a:lumOff val="60000"/>
                </a:schemeClr>
              </a:solidFill>
            </a:rPr>
            <a:t>Interest Expenses</a:t>
          </a:r>
          <a:r>
            <a:rPr lang="en-US" sz="800" b="1" baseline="0">
              <a:solidFill>
                <a:schemeClr val="accent1">
                  <a:lumMod val="40000"/>
                  <a:lumOff val="60000"/>
                </a:schemeClr>
              </a:solidFill>
            </a:rPr>
            <a:t>        </a:t>
          </a:r>
          <a:r>
            <a:rPr lang="en-US" sz="800" b="1">
              <a:solidFill>
                <a:schemeClr val="accent1">
                  <a:lumMod val="20000"/>
                  <a:lumOff val="80000"/>
                </a:schemeClr>
              </a:solidFill>
            </a:rPr>
            <a:t>Tax Expenses</a:t>
          </a:r>
          <a:r>
            <a:rPr lang="en-US" sz="800" b="0" baseline="0">
              <a:solidFill>
                <a:sysClr val="windowText" lastClr="000000"/>
              </a:solidFill>
            </a:rPr>
            <a:t>        </a:t>
          </a:r>
          <a:r>
            <a:rPr lang="en-US" sz="800" b="1">
              <a:solidFill>
                <a:schemeClr val="accent1">
                  <a:lumMod val="75000"/>
                </a:schemeClr>
              </a:solidFill>
            </a:rPr>
            <a:t>Net Profit</a:t>
          </a:r>
        </a:p>
      </cdr:txBody>
    </cdr:sp>
  </cdr:relSizeAnchor>
</c:userShapes>
</file>

<file path=xl/drawings/drawing54.xml><?xml version="1.0" encoding="utf-8"?>
<c:userShapes xmlns:c="http://schemas.openxmlformats.org/drawingml/2006/chart">
  <cdr:relSizeAnchor xmlns:cdr="http://schemas.openxmlformats.org/drawingml/2006/chartDrawing">
    <cdr:from>
      <cdr:x>0.10495</cdr:x>
      <cdr:y>0.91196</cdr:y>
    </cdr:from>
    <cdr:to>
      <cdr:x>0.20433</cdr:x>
      <cdr:y>0.9841</cdr:y>
    </cdr:to>
    <cdr:sp macro="" textlink="">
      <cdr:nvSpPr>
        <cdr:cNvPr id="2" name="TextBox 1">
          <a:extLst xmlns:a="http://schemas.openxmlformats.org/drawingml/2006/main">
            <a:ext uri="{FF2B5EF4-FFF2-40B4-BE49-F238E27FC236}">
              <a16:creationId xmlns:a16="http://schemas.microsoft.com/office/drawing/2014/main" id="{03F009D4-ED58-3AF5-0937-469F4BB83D33}"/>
            </a:ext>
          </a:extLst>
        </cdr:cNvPr>
        <cdr:cNvSpPr txBox="1"/>
      </cdr:nvSpPr>
      <cdr:spPr>
        <a:xfrm xmlns:a="http://schemas.openxmlformats.org/drawingml/2006/main">
          <a:off x="1025547" y="3305386"/>
          <a:ext cx="971176" cy="261471"/>
        </a:xfrm>
        <a:prstGeom xmlns:a="http://schemas.openxmlformats.org/drawingml/2006/main" prst="rect">
          <a:avLst/>
        </a:prstGeom>
      </cdr:spPr>
      <cdr:txBody>
        <a:bodyPr xmlns:a="http://schemas.openxmlformats.org/drawingml/2006/main" vertOverflow="clip" wrap="square" rtlCol="0"/>
        <a:lstStyle xmlns:a="http://schemas.openxmlformats.org/drawingml/2006/main"/>
        <a:p xmlns:a="http://schemas.openxmlformats.org/drawingml/2006/main">
          <a:endParaRPr lang="en-US" sz="1100"/>
        </a:p>
      </cdr:txBody>
    </cdr:sp>
  </cdr:relSizeAnchor>
  <cdr:relSizeAnchor xmlns:cdr="http://schemas.openxmlformats.org/drawingml/2006/chartDrawing">
    <cdr:from>
      <cdr:x>0.09947</cdr:x>
      <cdr:y>0.88696</cdr:y>
    </cdr:from>
    <cdr:to>
      <cdr:x>0.17872</cdr:x>
      <cdr:y>0.96109</cdr:y>
    </cdr:to>
    <cdr:sp macro="" textlink="">
      <cdr:nvSpPr>
        <cdr:cNvPr id="3" name="TextBox 2">
          <a:extLst xmlns:a="http://schemas.openxmlformats.org/drawingml/2006/main">
            <a:ext uri="{FF2B5EF4-FFF2-40B4-BE49-F238E27FC236}">
              <a16:creationId xmlns:a16="http://schemas.microsoft.com/office/drawing/2014/main" id="{106467D0-E5E0-1F27-5D70-75B8EF18F867}"/>
            </a:ext>
          </a:extLst>
        </cdr:cNvPr>
        <cdr:cNvSpPr txBox="1"/>
      </cdr:nvSpPr>
      <cdr:spPr>
        <a:xfrm xmlns:a="http://schemas.openxmlformats.org/drawingml/2006/main">
          <a:off x="973158" y="3091601"/>
          <a:ext cx="775348" cy="258416"/>
        </a:xfrm>
        <a:prstGeom xmlns:a="http://schemas.openxmlformats.org/drawingml/2006/main" prst="rect">
          <a:avLst/>
        </a:prstGeom>
      </cdr:spPr>
      <cdr:txBody>
        <a:bodyPr xmlns:a="http://schemas.openxmlformats.org/drawingml/2006/main" vertOverflow="clip" wrap="square" rtlCol="0"/>
        <a:lstStyle xmlns:a="http://schemas.openxmlformats.org/drawingml/2006/main"/>
        <a:p xmlns:a="http://schemas.openxmlformats.org/drawingml/2006/main">
          <a:r>
            <a:rPr lang="en-US" sz="1000" b="1"/>
            <a:t>Revenue</a:t>
          </a:r>
        </a:p>
      </cdr:txBody>
    </cdr:sp>
  </cdr:relSizeAnchor>
  <cdr:relSizeAnchor xmlns:cdr="http://schemas.openxmlformats.org/drawingml/2006/chartDrawing">
    <cdr:from>
      <cdr:x>0.72088</cdr:x>
      <cdr:y>0.88205</cdr:y>
    </cdr:from>
    <cdr:to>
      <cdr:x>0.80013</cdr:x>
      <cdr:y>0.95619</cdr:y>
    </cdr:to>
    <cdr:sp macro="" textlink="">
      <cdr:nvSpPr>
        <cdr:cNvPr id="4" name="TextBox 1">
          <a:extLst xmlns:a="http://schemas.openxmlformats.org/drawingml/2006/main">
            <a:ext uri="{FF2B5EF4-FFF2-40B4-BE49-F238E27FC236}">
              <a16:creationId xmlns:a16="http://schemas.microsoft.com/office/drawing/2014/main" id="{44988E95-83A9-D6B5-BEAA-6CA54C72D114}"/>
            </a:ext>
          </a:extLst>
        </cdr:cNvPr>
        <cdr:cNvSpPr txBox="1"/>
      </cdr:nvSpPr>
      <cdr:spPr>
        <a:xfrm xmlns:a="http://schemas.openxmlformats.org/drawingml/2006/main">
          <a:off x="7052809" y="3074497"/>
          <a:ext cx="775349" cy="258415"/>
        </a:xfrm>
        <a:prstGeom xmlns:a="http://schemas.openxmlformats.org/drawingml/2006/main" prst="rect">
          <a:avLst/>
        </a:prstGeom>
      </cdr:spPr>
      <cdr:txBody>
        <a:bodyPr xmlns:a="http://schemas.openxmlformats.org/drawingml/2006/main" wrap="square" rtlCol="0"/>
        <a:lstStyle xmlns:a="http://schemas.openxmlformats.org/drawingml/2006/main">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xmlns:a="http://schemas.openxmlformats.org/drawingml/2006/main">
          <a:r>
            <a:rPr lang="en-US" sz="1000" b="1"/>
            <a:t>Net Sale</a:t>
          </a:r>
        </a:p>
      </cdr:txBody>
    </cdr:sp>
  </cdr:relSizeAnchor>
</c:userShapes>
</file>

<file path=xl/drawings/drawing55.xml><?xml version="1.0" encoding="utf-8"?>
<c:userShapes xmlns:c="http://schemas.openxmlformats.org/drawingml/2006/chart">
  <cdr:relSizeAnchor xmlns:cdr="http://schemas.openxmlformats.org/drawingml/2006/chartDrawing">
    <cdr:from>
      <cdr:x>0</cdr:x>
      <cdr:y>0.4333</cdr:y>
    </cdr:from>
    <cdr:to>
      <cdr:x>0.38326</cdr:x>
      <cdr:y>0.54829</cdr:y>
    </cdr:to>
    <cdr:sp macro="" textlink="">
      <cdr:nvSpPr>
        <cdr:cNvPr id="2" name="TextBox 4">
          <a:extLst xmlns:a="http://schemas.openxmlformats.org/drawingml/2006/main">
            <a:ext uri="{FF2B5EF4-FFF2-40B4-BE49-F238E27FC236}">
              <a16:creationId xmlns:a16="http://schemas.microsoft.com/office/drawing/2014/main" id="{7E9D0545-2390-B5FD-23A9-12E0B3067368}"/>
            </a:ext>
          </a:extLst>
        </cdr:cNvPr>
        <cdr:cNvSpPr txBox="1"/>
      </cdr:nvSpPr>
      <cdr:spPr>
        <a:xfrm xmlns:a="http://schemas.openxmlformats.org/drawingml/2006/main">
          <a:off x="0" y="1968500"/>
          <a:ext cx="1745384" cy="522394"/>
        </a:xfrm>
        <a:prstGeom xmlns:a="http://schemas.openxmlformats.org/drawingml/2006/main" prst="rect">
          <a:avLst/>
        </a:prstGeom>
        <a:solidFill xmlns:a="http://schemas.openxmlformats.org/drawingml/2006/main">
          <a:schemeClr val="lt1"/>
        </a:solidFill>
        <a:ln xmlns:a="http://schemas.openxmlformats.org/drawingml/2006/main" w="9525" cmpd="sng">
          <a:noFill/>
        </a:ln>
      </cdr:spPr>
      <cdr:style>
        <a:lnRef xmlns:a="http://schemas.openxmlformats.org/drawingml/2006/main" idx="0">
          <a:scrgbClr r="0" g="0" b="0"/>
        </a:lnRef>
        <a:fillRef xmlns:a="http://schemas.openxmlformats.org/drawingml/2006/main" idx="0">
          <a:scrgbClr r="0" g="0" b="0"/>
        </a:fillRef>
        <a:effectRef xmlns:a="http://schemas.openxmlformats.org/drawingml/2006/main" idx="0">
          <a:scrgbClr r="0" g="0" b="0"/>
        </a:effectRef>
        <a:fontRef xmlns:a="http://schemas.openxmlformats.org/drawingml/2006/main" idx="minor">
          <a:schemeClr val="dk1"/>
        </a:fontRef>
      </cdr:style>
      <cdr:txBody>
        <a:bodyPr xmlns:a="http://schemas.openxmlformats.org/drawingml/2006/main" wrap="square" rtlCol="0" anchor="t"/>
        <a:lstStyle xmlns:a="http://schemas.openxmlformats.org/drawingml/2006/main">
          <a:lvl1pPr marL="0" indent="0">
            <a:defRPr sz="1100">
              <a:solidFill>
                <a:schemeClr val="dk1"/>
              </a:solidFill>
              <a:latin typeface="+mn-lt"/>
              <a:ea typeface="+mn-ea"/>
              <a:cs typeface="+mn-cs"/>
            </a:defRPr>
          </a:lvl1pPr>
          <a:lvl2pPr marL="457200" indent="0">
            <a:defRPr sz="1100">
              <a:solidFill>
                <a:schemeClr val="dk1"/>
              </a:solidFill>
              <a:latin typeface="+mn-lt"/>
              <a:ea typeface="+mn-ea"/>
              <a:cs typeface="+mn-cs"/>
            </a:defRPr>
          </a:lvl2pPr>
          <a:lvl3pPr marL="914400" indent="0">
            <a:defRPr sz="1100">
              <a:solidFill>
                <a:schemeClr val="dk1"/>
              </a:solidFill>
              <a:latin typeface="+mn-lt"/>
              <a:ea typeface="+mn-ea"/>
              <a:cs typeface="+mn-cs"/>
            </a:defRPr>
          </a:lvl3pPr>
          <a:lvl4pPr marL="1371600" indent="0">
            <a:defRPr sz="1100">
              <a:solidFill>
                <a:schemeClr val="dk1"/>
              </a:solidFill>
              <a:latin typeface="+mn-lt"/>
              <a:ea typeface="+mn-ea"/>
              <a:cs typeface="+mn-cs"/>
            </a:defRPr>
          </a:lvl4pPr>
          <a:lvl5pPr marL="1828800" indent="0">
            <a:defRPr sz="1100">
              <a:solidFill>
                <a:schemeClr val="dk1"/>
              </a:solidFill>
              <a:latin typeface="+mn-lt"/>
              <a:ea typeface="+mn-ea"/>
              <a:cs typeface="+mn-cs"/>
            </a:defRPr>
          </a:lvl5pPr>
          <a:lvl6pPr marL="2286000" indent="0">
            <a:defRPr sz="1100">
              <a:solidFill>
                <a:schemeClr val="dk1"/>
              </a:solidFill>
              <a:latin typeface="+mn-lt"/>
              <a:ea typeface="+mn-ea"/>
              <a:cs typeface="+mn-cs"/>
            </a:defRPr>
          </a:lvl6pPr>
          <a:lvl7pPr marL="2743200" indent="0">
            <a:defRPr sz="1100">
              <a:solidFill>
                <a:schemeClr val="dk1"/>
              </a:solidFill>
              <a:latin typeface="+mn-lt"/>
              <a:ea typeface="+mn-ea"/>
              <a:cs typeface="+mn-cs"/>
            </a:defRPr>
          </a:lvl7pPr>
          <a:lvl8pPr marL="3200400" indent="0">
            <a:defRPr sz="1100">
              <a:solidFill>
                <a:schemeClr val="dk1"/>
              </a:solidFill>
              <a:latin typeface="+mn-lt"/>
              <a:ea typeface="+mn-ea"/>
              <a:cs typeface="+mn-cs"/>
            </a:defRPr>
          </a:lvl8pPr>
          <a:lvl9pPr marL="3657600" indent="0">
            <a:defRPr sz="1100">
              <a:solidFill>
                <a:schemeClr val="dk1"/>
              </a:solidFill>
              <a:latin typeface="+mn-lt"/>
              <a:ea typeface="+mn-ea"/>
              <a:cs typeface="+mn-cs"/>
            </a:defRPr>
          </a:lvl9pPr>
        </a:lstStyle>
        <a:p xmlns:a="http://schemas.openxmlformats.org/drawingml/2006/main">
          <a:pPr algn="ctr"/>
          <a:r>
            <a:rPr lang="en-US" sz="1800" b="1" baseline="0">
              <a:solidFill>
                <a:schemeClr val="accent1">
                  <a:lumMod val="75000"/>
                </a:schemeClr>
              </a:solidFill>
              <a:latin typeface="Arial" panose="020B0604020202020204" pitchFamily="34" charset="0"/>
              <a:cs typeface="Arial" panose="020B0604020202020204" pitchFamily="34" charset="0"/>
            </a:rPr>
            <a:t>-1 T</a:t>
          </a:r>
        </a:p>
        <a:p xmlns:a="http://schemas.openxmlformats.org/drawingml/2006/main">
          <a:pPr algn="ctr"/>
          <a:r>
            <a:rPr lang="en-US" sz="1000" b="0" i="1" baseline="0">
              <a:solidFill>
                <a:schemeClr val="bg2">
                  <a:lumMod val="75000"/>
                </a:schemeClr>
              </a:solidFill>
              <a:latin typeface="Symbol" pitchFamily="2" charset="2"/>
              <a:cs typeface="Arial" panose="020B0604020202020204" pitchFamily="34" charset="0"/>
            </a:rPr>
            <a:t>D</a:t>
          </a:r>
          <a:r>
            <a:rPr lang="en-US" sz="800" b="0" i="1" baseline="0">
              <a:solidFill>
                <a:schemeClr val="bg2">
                  <a:lumMod val="75000"/>
                </a:schemeClr>
              </a:solidFill>
              <a:latin typeface="Arial" panose="020B0604020202020204" pitchFamily="34" charset="0"/>
              <a:cs typeface="Arial" panose="020B0604020202020204" pitchFamily="34" charset="0"/>
            </a:rPr>
            <a:t> from prior year</a:t>
          </a:r>
          <a:endParaRPr lang="en-US" sz="800" b="0" i="1">
            <a:solidFill>
              <a:schemeClr val="bg2">
                <a:lumMod val="75000"/>
              </a:schemeClr>
            </a:solidFill>
            <a:latin typeface="Arial" panose="020B0604020202020204" pitchFamily="34" charset="0"/>
            <a:cs typeface="Arial" panose="020B0604020202020204" pitchFamily="34" charset="0"/>
          </a:endParaRPr>
        </a:p>
      </cdr:txBody>
    </cdr:sp>
  </cdr:relSizeAnchor>
  <cdr:relSizeAnchor xmlns:cdr="http://schemas.openxmlformats.org/drawingml/2006/chartDrawing">
    <cdr:from>
      <cdr:x>0.54321</cdr:x>
      <cdr:y>0.43372</cdr:y>
    </cdr:from>
    <cdr:to>
      <cdr:x>0.92647</cdr:x>
      <cdr:y>0.54871</cdr:y>
    </cdr:to>
    <cdr:sp macro="" textlink="">
      <cdr:nvSpPr>
        <cdr:cNvPr id="3" name="TextBox 4">
          <a:extLst xmlns:a="http://schemas.openxmlformats.org/drawingml/2006/main">
            <a:ext uri="{FF2B5EF4-FFF2-40B4-BE49-F238E27FC236}">
              <a16:creationId xmlns:a16="http://schemas.microsoft.com/office/drawing/2014/main" id="{7E9D0545-2390-B5FD-23A9-12E0B3067368}"/>
            </a:ext>
          </a:extLst>
        </cdr:cNvPr>
        <cdr:cNvSpPr txBox="1"/>
      </cdr:nvSpPr>
      <cdr:spPr>
        <a:xfrm xmlns:a="http://schemas.openxmlformats.org/drawingml/2006/main">
          <a:off x="2473840" y="1970430"/>
          <a:ext cx="1745383" cy="522393"/>
        </a:xfrm>
        <a:prstGeom xmlns:a="http://schemas.openxmlformats.org/drawingml/2006/main" prst="rect">
          <a:avLst/>
        </a:prstGeom>
        <a:solidFill xmlns:a="http://schemas.openxmlformats.org/drawingml/2006/main">
          <a:schemeClr val="lt1"/>
        </a:solidFill>
        <a:ln xmlns:a="http://schemas.openxmlformats.org/drawingml/2006/main" w="9525" cmpd="sng">
          <a:noFill/>
        </a:ln>
      </cdr:spPr>
      <cdr:style>
        <a:lnRef xmlns:a="http://schemas.openxmlformats.org/drawingml/2006/main" idx="0">
          <a:scrgbClr r="0" g="0" b="0"/>
        </a:lnRef>
        <a:fillRef xmlns:a="http://schemas.openxmlformats.org/drawingml/2006/main" idx="0">
          <a:scrgbClr r="0" g="0" b="0"/>
        </a:fillRef>
        <a:effectRef xmlns:a="http://schemas.openxmlformats.org/drawingml/2006/main" idx="0">
          <a:scrgbClr r="0" g="0" b="0"/>
        </a:effectRef>
        <a:fontRef xmlns:a="http://schemas.openxmlformats.org/drawingml/2006/main" idx="minor">
          <a:schemeClr val="dk1"/>
        </a:fontRef>
      </cdr:style>
      <cdr:txBody>
        <a:bodyPr xmlns:a="http://schemas.openxmlformats.org/drawingml/2006/main" wrap="square" rtlCol="0" anchor="t"/>
        <a:lstStyle xmlns:a="http://schemas.openxmlformats.org/drawingml/2006/main">
          <a:lvl1pPr marL="0" indent="0">
            <a:defRPr sz="1100">
              <a:solidFill>
                <a:schemeClr val="dk1"/>
              </a:solidFill>
              <a:latin typeface="+mn-lt"/>
              <a:ea typeface="+mn-ea"/>
              <a:cs typeface="+mn-cs"/>
            </a:defRPr>
          </a:lvl1pPr>
          <a:lvl2pPr marL="457200" indent="0">
            <a:defRPr sz="1100">
              <a:solidFill>
                <a:schemeClr val="dk1"/>
              </a:solidFill>
              <a:latin typeface="+mn-lt"/>
              <a:ea typeface="+mn-ea"/>
              <a:cs typeface="+mn-cs"/>
            </a:defRPr>
          </a:lvl2pPr>
          <a:lvl3pPr marL="914400" indent="0">
            <a:defRPr sz="1100">
              <a:solidFill>
                <a:schemeClr val="dk1"/>
              </a:solidFill>
              <a:latin typeface="+mn-lt"/>
              <a:ea typeface="+mn-ea"/>
              <a:cs typeface="+mn-cs"/>
            </a:defRPr>
          </a:lvl3pPr>
          <a:lvl4pPr marL="1371600" indent="0">
            <a:defRPr sz="1100">
              <a:solidFill>
                <a:schemeClr val="dk1"/>
              </a:solidFill>
              <a:latin typeface="+mn-lt"/>
              <a:ea typeface="+mn-ea"/>
              <a:cs typeface="+mn-cs"/>
            </a:defRPr>
          </a:lvl4pPr>
          <a:lvl5pPr marL="1828800" indent="0">
            <a:defRPr sz="1100">
              <a:solidFill>
                <a:schemeClr val="dk1"/>
              </a:solidFill>
              <a:latin typeface="+mn-lt"/>
              <a:ea typeface="+mn-ea"/>
              <a:cs typeface="+mn-cs"/>
            </a:defRPr>
          </a:lvl5pPr>
          <a:lvl6pPr marL="2286000" indent="0">
            <a:defRPr sz="1100">
              <a:solidFill>
                <a:schemeClr val="dk1"/>
              </a:solidFill>
              <a:latin typeface="+mn-lt"/>
              <a:ea typeface="+mn-ea"/>
              <a:cs typeface="+mn-cs"/>
            </a:defRPr>
          </a:lvl6pPr>
          <a:lvl7pPr marL="2743200" indent="0">
            <a:defRPr sz="1100">
              <a:solidFill>
                <a:schemeClr val="dk1"/>
              </a:solidFill>
              <a:latin typeface="+mn-lt"/>
              <a:ea typeface="+mn-ea"/>
              <a:cs typeface="+mn-cs"/>
            </a:defRPr>
          </a:lvl7pPr>
          <a:lvl8pPr marL="3200400" indent="0">
            <a:defRPr sz="1100">
              <a:solidFill>
                <a:schemeClr val="dk1"/>
              </a:solidFill>
              <a:latin typeface="+mn-lt"/>
              <a:ea typeface="+mn-ea"/>
              <a:cs typeface="+mn-cs"/>
            </a:defRPr>
          </a:lvl8pPr>
          <a:lvl9pPr marL="3657600" indent="0">
            <a:defRPr sz="1100">
              <a:solidFill>
                <a:schemeClr val="dk1"/>
              </a:solidFill>
              <a:latin typeface="+mn-lt"/>
              <a:ea typeface="+mn-ea"/>
              <a:cs typeface="+mn-cs"/>
            </a:defRPr>
          </a:lvl9pPr>
        </a:lstStyle>
        <a:p xmlns:a="http://schemas.openxmlformats.org/drawingml/2006/main">
          <a:pPr algn="ctr"/>
          <a:r>
            <a:rPr lang="en-US" sz="1800" b="1">
              <a:solidFill>
                <a:schemeClr val="accent1">
                  <a:lumMod val="75000"/>
                </a:schemeClr>
              </a:solidFill>
              <a:latin typeface="Arial" panose="020B0604020202020204" pitchFamily="34" charset="0"/>
              <a:cs typeface="Arial" panose="020B0604020202020204" pitchFamily="34" charset="0"/>
            </a:rPr>
            <a:t>-42%</a:t>
          </a:r>
          <a:endParaRPr lang="en-US" sz="1800" b="1" baseline="0">
            <a:solidFill>
              <a:schemeClr val="accent1">
                <a:lumMod val="75000"/>
              </a:schemeClr>
            </a:solidFill>
            <a:latin typeface="Arial" panose="020B0604020202020204" pitchFamily="34" charset="0"/>
            <a:cs typeface="Arial" panose="020B0604020202020204" pitchFamily="34" charset="0"/>
          </a:endParaRPr>
        </a:p>
        <a:p xmlns:a="http://schemas.openxmlformats.org/drawingml/2006/main">
          <a:pPr algn="ctr"/>
          <a:r>
            <a:rPr lang="en-US" sz="1000" b="0" i="1" baseline="0">
              <a:solidFill>
                <a:schemeClr val="bg2">
                  <a:lumMod val="75000"/>
                </a:schemeClr>
              </a:solidFill>
              <a:latin typeface="Symbol" pitchFamily="2" charset="2"/>
              <a:cs typeface="Arial" panose="020B0604020202020204" pitchFamily="34" charset="0"/>
            </a:rPr>
            <a:t>%D</a:t>
          </a:r>
          <a:r>
            <a:rPr lang="en-US" sz="800" b="0" i="1" baseline="0">
              <a:solidFill>
                <a:schemeClr val="bg2">
                  <a:lumMod val="75000"/>
                </a:schemeClr>
              </a:solidFill>
              <a:latin typeface="Arial" panose="020B0604020202020204" pitchFamily="34" charset="0"/>
              <a:cs typeface="Arial" panose="020B0604020202020204" pitchFamily="34" charset="0"/>
            </a:rPr>
            <a:t> from prior year</a:t>
          </a:r>
          <a:endParaRPr lang="en-US" sz="800" b="0" i="1">
            <a:solidFill>
              <a:schemeClr val="bg2">
                <a:lumMod val="75000"/>
              </a:schemeClr>
            </a:solidFill>
            <a:latin typeface="Arial" panose="020B0604020202020204" pitchFamily="34" charset="0"/>
            <a:cs typeface="Arial" panose="020B0604020202020204" pitchFamily="34" charset="0"/>
          </a:endParaRPr>
        </a:p>
      </cdr:txBody>
    </cdr:sp>
  </cdr:relSizeAnchor>
  <cdr:relSizeAnchor xmlns:cdr="http://schemas.openxmlformats.org/drawingml/2006/chartDrawing">
    <cdr:from>
      <cdr:x>0.00566</cdr:x>
      <cdr:y>0.17417</cdr:y>
    </cdr:from>
    <cdr:to>
      <cdr:x>0.71035</cdr:x>
      <cdr:y>0.25949</cdr:y>
    </cdr:to>
    <cdr:sp macro="" textlink="">
      <cdr:nvSpPr>
        <cdr:cNvPr id="5" name="TextBox 5">
          <a:extLst xmlns:a="http://schemas.openxmlformats.org/drawingml/2006/main">
            <a:ext uri="{FF2B5EF4-FFF2-40B4-BE49-F238E27FC236}">
              <a16:creationId xmlns:a16="http://schemas.microsoft.com/office/drawing/2014/main" id="{3AB09488-37E1-B114-BCA6-19DE19049335}"/>
            </a:ext>
          </a:extLst>
        </cdr:cNvPr>
        <cdr:cNvSpPr txBox="1"/>
      </cdr:nvSpPr>
      <cdr:spPr>
        <a:xfrm xmlns:a="http://schemas.openxmlformats.org/drawingml/2006/main">
          <a:off x="26838" y="755577"/>
          <a:ext cx="3341999" cy="370133"/>
        </a:xfrm>
        <a:prstGeom xmlns:a="http://schemas.openxmlformats.org/drawingml/2006/main" prst="rect">
          <a:avLst/>
        </a:prstGeom>
        <a:solidFill xmlns:a="http://schemas.openxmlformats.org/drawingml/2006/main">
          <a:schemeClr val="lt1"/>
        </a:solidFill>
        <a:ln xmlns:a="http://schemas.openxmlformats.org/drawingml/2006/main" w="9525" cmpd="sng">
          <a:noFill/>
        </a:ln>
      </cdr:spPr>
      <cdr:style>
        <a:lnRef xmlns:a="http://schemas.openxmlformats.org/drawingml/2006/main" idx="0">
          <a:scrgbClr r="0" g="0" b="0"/>
        </a:lnRef>
        <a:fillRef xmlns:a="http://schemas.openxmlformats.org/drawingml/2006/main" idx="0">
          <a:scrgbClr r="0" g="0" b="0"/>
        </a:fillRef>
        <a:effectRef xmlns:a="http://schemas.openxmlformats.org/drawingml/2006/main" idx="0">
          <a:scrgbClr r="0" g="0" b="0"/>
        </a:effectRef>
        <a:fontRef xmlns:a="http://schemas.openxmlformats.org/drawingml/2006/main" idx="minor">
          <a:schemeClr val="dk1"/>
        </a:fontRef>
      </cdr:style>
      <cdr:txBody>
        <a:bodyPr xmlns:a="http://schemas.openxmlformats.org/drawingml/2006/main" wrap="square" rtlCol="0" anchor="t"/>
        <a:lstStyle xmlns:a="http://schemas.openxmlformats.org/drawingml/2006/main">
          <a:lvl1pPr marL="0" indent="0">
            <a:defRPr sz="1100">
              <a:solidFill>
                <a:schemeClr val="dk1"/>
              </a:solidFill>
              <a:latin typeface="+mn-lt"/>
              <a:ea typeface="+mn-ea"/>
              <a:cs typeface="+mn-cs"/>
            </a:defRPr>
          </a:lvl1pPr>
          <a:lvl2pPr marL="457200" indent="0">
            <a:defRPr sz="1100">
              <a:solidFill>
                <a:schemeClr val="dk1"/>
              </a:solidFill>
              <a:latin typeface="+mn-lt"/>
              <a:ea typeface="+mn-ea"/>
              <a:cs typeface="+mn-cs"/>
            </a:defRPr>
          </a:lvl2pPr>
          <a:lvl3pPr marL="914400" indent="0">
            <a:defRPr sz="1100">
              <a:solidFill>
                <a:schemeClr val="dk1"/>
              </a:solidFill>
              <a:latin typeface="+mn-lt"/>
              <a:ea typeface="+mn-ea"/>
              <a:cs typeface="+mn-cs"/>
            </a:defRPr>
          </a:lvl3pPr>
          <a:lvl4pPr marL="1371600" indent="0">
            <a:defRPr sz="1100">
              <a:solidFill>
                <a:schemeClr val="dk1"/>
              </a:solidFill>
              <a:latin typeface="+mn-lt"/>
              <a:ea typeface="+mn-ea"/>
              <a:cs typeface="+mn-cs"/>
            </a:defRPr>
          </a:lvl4pPr>
          <a:lvl5pPr marL="1828800" indent="0">
            <a:defRPr sz="1100">
              <a:solidFill>
                <a:schemeClr val="dk1"/>
              </a:solidFill>
              <a:latin typeface="+mn-lt"/>
              <a:ea typeface="+mn-ea"/>
              <a:cs typeface="+mn-cs"/>
            </a:defRPr>
          </a:lvl5pPr>
          <a:lvl6pPr marL="2286000" indent="0">
            <a:defRPr sz="1100">
              <a:solidFill>
                <a:schemeClr val="dk1"/>
              </a:solidFill>
              <a:latin typeface="+mn-lt"/>
              <a:ea typeface="+mn-ea"/>
              <a:cs typeface="+mn-cs"/>
            </a:defRPr>
          </a:lvl6pPr>
          <a:lvl7pPr marL="2743200" indent="0">
            <a:defRPr sz="1100">
              <a:solidFill>
                <a:schemeClr val="dk1"/>
              </a:solidFill>
              <a:latin typeface="+mn-lt"/>
              <a:ea typeface="+mn-ea"/>
              <a:cs typeface="+mn-cs"/>
            </a:defRPr>
          </a:lvl7pPr>
          <a:lvl8pPr marL="3200400" indent="0">
            <a:defRPr sz="1100">
              <a:solidFill>
                <a:schemeClr val="dk1"/>
              </a:solidFill>
              <a:latin typeface="+mn-lt"/>
              <a:ea typeface="+mn-ea"/>
              <a:cs typeface="+mn-cs"/>
            </a:defRPr>
          </a:lvl8pPr>
          <a:lvl9pPr marL="3657600" indent="0">
            <a:defRPr sz="1100">
              <a:solidFill>
                <a:schemeClr val="dk1"/>
              </a:solidFill>
              <a:latin typeface="+mn-lt"/>
              <a:ea typeface="+mn-ea"/>
              <a:cs typeface="+mn-cs"/>
            </a:defRPr>
          </a:lvl9pPr>
        </a:lstStyle>
        <a:p xmlns:a="http://schemas.openxmlformats.org/drawingml/2006/main">
          <a:r>
            <a:rPr lang="en-US" sz="1200" b="1">
              <a:solidFill>
                <a:schemeClr val="tx1">
                  <a:lumMod val="65000"/>
                  <a:lumOff val="35000"/>
                </a:schemeClr>
              </a:solidFill>
              <a:latin typeface="Arial" panose="020B0604020202020204" pitchFamily="34" charset="0"/>
              <a:cs typeface="Arial" panose="020B0604020202020204" pitchFamily="34" charset="0"/>
            </a:rPr>
            <a:t>Tax Expenses</a:t>
          </a:r>
        </a:p>
        <a:p xmlns:a="http://schemas.openxmlformats.org/drawingml/2006/main">
          <a:r>
            <a:rPr lang="en-US" sz="800">
              <a:solidFill>
                <a:schemeClr val="bg2">
                  <a:lumMod val="75000"/>
                </a:schemeClr>
              </a:solidFill>
              <a:latin typeface="Arial" panose="020B0604020202020204" pitchFamily="34" charset="0"/>
              <a:cs typeface="Arial" panose="020B0604020202020204" pitchFamily="34" charset="0"/>
            </a:rPr>
            <a:t>vs YTD PY</a:t>
          </a:r>
        </a:p>
      </cdr:txBody>
    </cdr:sp>
  </cdr:relSizeAnchor>
</c:userShapes>
</file>

<file path=xl/drawings/drawing56.xml><?xml version="1.0" encoding="utf-8"?>
<c:userShapes xmlns:c="http://schemas.openxmlformats.org/drawingml/2006/chart">
  <cdr:relSizeAnchor xmlns:cdr="http://schemas.openxmlformats.org/drawingml/2006/chartDrawing">
    <cdr:from>
      <cdr:x>0.53742</cdr:x>
      <cdr:y>0.20264</cdr:y>
    </cdr:from>
    <cdr:to>
      <cdr:x>0.53742</cdr:x>
      <cdr:y>0.81128</cdr:y>
    </cdr:to>
    <cdr:cxnSp macro="">
      <cdr:nvCxnSpPr>
        <cdr:cNvPr id="14" name="Straight Connector 13">
          <a:extLst xmlns:a="http://schemas.openxmlformats.org/drawingml/2006/main">
            <a:ext uri="{FF2B5EF4-FFF2-40B4-BE49-F238E27FC236}">
              <a16:creationId xmlns:a16="http://schemas.microsoft.com/office/drawing/2014/main" id="{86187232-A382-6181-5CC9-4B31D63B16BB}"/>
            </a:ext>
          </a:extLst>
        </cdr:cNvPr>
        <cdr:cNvCxnSpPr/>
      </cdr:nvCxnSpPr>
      <cdr:spPr>
        <a:xfrm xmlns:a="http://schemas.openxmlformats.org/drawingml/2006/main">
          <a:off x="2356586" y="139340"/>
          <a:ext cx="0" cy="418519"/>
        </a:xfrm>
        <a:prstGeom xmlns:a="http://schemas.openxmlformats.org/drawingml/2006/main" prst="line">
          <a:avLst/>
        </a:prstGeom>
        <a:ln xmlns:a="http://schemas.openxmlformats.org/drawingml/2006/main" w="25400">
          <a:solidFill>
            <a:schemeClr val="accent1">
              <a:lumMod val="50000"/>
            </a:schemeClr>
          </a:solidFill>
        </a:ln>
      </cdr:spPr>
      <cdr:style>
        <a:lnRef xmlns:a="http://schemas.openxmlformats.org/drawingml/2006/main" idx="1">
          <a:schemeClr val="dk1"/>
        </a:lnRef>
        <a:fillRef xmlns:a="http://schemas.openxmlformats.org/drawingml/2006/main" idx="0">
          <a:schemeClr val="dk1"/>
        </a:fillRef>
        <a:effectRef xmlns:a="http://schemas.openxmlformats.org/drawingml/2006/main" idx="0">
          <a:schemeClr val="dk1"/>
        </a:effectRef>
        <a:fontRef xmlns:a="http://schemas.openxmlformats.org/drawingml/2006/main" idx="minor">
          <a:schemeClr val="tx1"/>
        </a:fontRef>
      </cdr:style>
    </cdr:cxnSp>
  </cdr:relSizeAnchor>
</c:userShapes>
</file>

<file path=xl/drawings/drawing57.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0</xdr:col>
      <xdr:colOff>590550</xdr:colOff>
      <xdr:row>3</xdr:row>
      <xdr:rowOff>85725</xdr:rowOff>
    </xdr:to>
    <xdr:pic>
      <xdr:nvPicPr>
        <xdr:cNvPr id="3" name="Picture 2">
          <a:extLst>
            <a:ext uri="{FF2B5EF4-FFF2-40B4-BE49-F238E27FC236}">
              <a16:creationId xmlns:a16="http://schemas.microsoft.com/office/drawing/2014/main" id="{00000000-0008-0000-0800-000003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0" y="0"/>
          <a:ext cx="594360" cy="596104"/>
        </a:xfrm>
        <a:prstGeom prst="rect">
          <a:avLst/>
        </a:prstGeom>
      </xdr:spPr>
    </xdr:pic>
    <xdr:clientData/>
  </xdr:twoCellAnchor>
  <xdr:twoCellAnchor>
    <xdr:from>
      <xdr:col>16</xdr:col>
      <xdr:colOff>506268</xdr:colOff>
      <xdr:row>4</xdr:row>
      <xdr:rowOff>140558</xdr:rowOff>
    </xdr:from>
    <xdr:to>
      <xdr:col>30</xdr:col>
      <xdr:colOff>297296</xdr:colOff>
      <xdr:row>113</xdr:row>
      <xdr:rowOff>63498</xdr:rowOff>
    </xdr:to>
    <xdr:grpSp>
      <xdr:nvGrpSpPr>
        <xdr:cNvPr id="37" name="Group 36">
          <a:extLst>
            <a:ext uri="{FF2B5EF4-FFF2-40B4-BE49-F238E27FC236}">
              <a16:creationId xmlns:a16="http://schemas.microsoft.com/office/drawing/2014/main" id="{00000000-0008-0000-0800-000025000000}"/>
            </a:ext>
          </a:extLst>
        </xdr:cNvPr>
        <xdr:cNvGrpSpPr/>
      </xdr:nvGrpSpPr>
      <xdr:grpSpPr>
        <a:xfrm>
          <a:off x="22818854" y="709868"/>
          <a:ext cx="17636718" cy="16531475"/>
          <a:chOff x="20999450" y="2247604"/>
          <a:chExt cx="17576800" cy="15532395"/>
        </a:xfrm>
      </xdr:grpSpPr>
      <xdr:grpSp>
        <xdr:nvGrpSpPr>
          <xdr:cNvPr id="36" name="Group 35">
            <a:extLst>
              <a:ext uri="{FF2B5EF4-FFF2-40B4-BE49-F238E27FC236}">
                <a16:creationId xmlns:a16="http://schemas.microsoft.com/office/drawing/2014/main" id="{00000000-0008-0000-0800-000024000000}"/>
              </a:ext>
            </a:extLst>
          </xdr:cNvPr>
          <xdr:cNvGrpSpPr/>
        </xdr:nvGrpSpPr>
        <xdr:grpSpPr>
          <a:xfrm>
            <a:off x="20999450" y="2247604"/>
            <a:ext cx="17576800" cy="15532395"/>
            <a:chOff x="20999450" y="2247604"/>
            <a:chExt cx="17576800" cy="15532395"/>
          </a:xfrm>
        </xdr:grpSpPr>
        <xdr:sp macro="" textlink="">
          <xdr:nvSpPr>
            <xdr:cNvPr id="32" name="Rectangle 31">
              <a:extLst>
                <a:ext uri="{FF2B5EF4-FFF2-40B4-BE49-F238E27FC236}">
                  <a16:creationId xmlns:a16="http://schemas.microsoft.com/office/drawing/2014/main" id="{00000000-0008-0000-0800-000020000000}"/>
                </a:ext>
              </a:extLst>
            </xdr:cNvPr>
            <xdr:cNvSpPr/>
          </xdr:nvSpPr>
          <xdr:spPr>
            <a:xfrm>
              <a:off x="20999450" y="2247604"/>
              <a:ext cx="17576800" cy="15532395"/>
            </a:xfrm>
            <a:prstGeom prst="rect">
              <a:avLst/>
            </a:prstGeom>
            <a:solidFill>
              <a:schemeClr val="bg1"/>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grpSp>
          <xdr:nvGrpSpPr>
            <xdr:cNvPr id="33" name="Group 32">
              <a:extLst>
                <a:ext uri="{FF2B5EF4-FFF2-40B4-BE49-F238E27FC236}">
                  <a16:creationId xmlns:a16="http://schemas.microsoft.com/office/drawing/2014/main" id="{00000000-0008-0000-0800-000021000000}"/>
                </a:ext>
              </a:extLst>
            </xdr:cNvPr>
            <xdr:cNvGrpSpPr/>
          </xdr:nvGrpSpPr>
          <xdr:grpSpPr>
            <a:xfrm>
              <a:off x="22697888" y="9299685"/>
              <a:ext cx="13649513" cy="8011304"/>
              <a:chOff x="22640738" y="9801335"/>
              <a:chExt cx="13833663" cy="9135254"/>
            </a:xfrm>
          </xdr:grpSpPr>
          <xdr:grpSp>
            <xdr:nvGrpSpPr>
              <xdr:cNvPr id="4" name="Group 3">
                <a:extLst>
                  <a:ext uri="{FF2B5EF4-FFF2-40B4-BE49-F238E27FC236}">
                    <a16:creationId xmlns:a16="http://schemas.microsoft.com/office/drawing/2014/main" id="{00000000-0008-0000-0800-000004000000}"/>
                  </a:ext>
                </a:extLst>
              </xdr:cNvPr>
              <xdr:cNvGrpSpPr/>
            </xdr:nvGrpSpPr>
            <xdr:grpSpPr>
              <a:xfrm>
                <a:off x="22694901" y="9817100"/>
                <a:ext cx="4555377" cy="4582911"/>
                <a:chOff x="19439558" y="6933091"/>
                <a:chExt cx="4602816" cy="4852696"/>
              </a:xfrm>
            </xdr:grpSpPr>
            <xdr:graphicFrame macro="">
              <xdr:nvGraphicFramePr>
                <xdr:cNvPr id="5" name="Chart 4">
                  <a:extLst>
                    <a:ext uri="{FF2B5EF4-FFF2-40B4-BE49-F238E27FC236}">
                      <a16:creationId xmlns:a16="http://schemas.microsoft.com/office/drawing/2014/main" id="{00000000-0008-0000-0800-000005000000}"/>
                    </a:ext>
                  </a:extLst>
                </xdr:cNvPr>
                <xdr:cNvGraphicFramePr>
                  <a:graphicFrameLocks/>
                </xdr:cNvGraphicFramePr>
              </xdr:nvGraphicFramePr>
              <xdr:xfrm>
                <a:off x="19439558" y="6933091"/>
                <a:ext cx="4602816" cy="4852696"/>
              </xdr:xfrm>
              <a:graphic>
                <a:graphicData uri="http://schemas.openxmlformats.org/drawingml/2006/chart">
                  <c:chart xmlns:c="http://schemas.openxmlformats.org/drawingml/2006/chart" xmlns:r="http://schemas.openxmlformats.org/officeDocument/2006/relationships" r:id="rId2"/>
                </a:graphicData>
              </a:graphic>
            </xdr:graphicFrame>
            <xdr:graphicFrame macro="">
              <xdr:nvGraphicFramePr>
                <xdr:cNvPr id="6" name="Chart 5">
                  <a:extLst>
                    <a:ext uri="{FF2B5EF4-FFF2-40B4-BE49-F238E27FC236}">
                      <a16:creationId xmlns:a16="http://schemas.microsoft.com/office/drawing/2014/main" id="{00000000-0008-0000-0800-000006000000}"/>
                    </a:ext>
                  </a:extLst>
                </xdr:cNvPr>
                <xdr:cNvGraphicFramePr>
                  <a:graphicFrameLocks/>
                </xdr:cNvGraphicFramePr>
              </xdr:nvGraphicFramePr>
              <xdr:xfrm>
                <a:off x="19445016" y="8236717"/>
                <a:ext cx="4320058" cy="765329"/>
              </xdr:xfrm>
              <a:graphic>
                <a:graphicData uri="http://schemas.openxmlformats.org/drawingml/2006/chart">
                  <c:chart xmlns:c="http://schemas.openxmlformats.org/drawingml/2006/chart" xmlns:r="http://schemas.openxmlformats.org/officeDocument/2006/relationships" r:id="rId3"/>
                </a:graphicData>
              </a:graphic>
            </xdr:graphicFrame>
          </xdr:grpSp>
          <xdr:grpSp>
            <xdr:nvGrpSpPr>
              <xdr:cNvPr id="7" name="Group 6">
                <a:extLst>
                  <a:ext uri="{FF2B5EF4-FFF2-40B4-BE49-F238E27FC236}">
                    <a16:creationId xmlns:a16="http://schemas.microsoft.com/office/drawing/2014/main" id="{00000000-0008-0000-0800-000007000000}"/>
                  </a:ext>
                </a:extLst>
              </xdr:cNvPr>
              <xdr:cNvGrpSpPr/>
            </xdr:nvGrpSpPr>
            <xdr:grpSpPr>
              <a:xfrm>
                <a:off x="27019978" y="9807407"/>
                <a:ext cx="4710942" cy="4638890"/>
                <a:chOff x="19496462" y="6955084"/>
                <a:chExt cx="4734469" cy="4904401"/>
              </a:xfrm>
            </xdr:grpSpPr>
            <xdr:graphicFrame macro="">
              <xdr:nvGraphicFramePr>
                <xdr:cNvPr id="8" name="Chart 7">
                  <a:extLst>
                    <a:ext uri="{FF2B5EF4-FFF2-40B4-BE49-F238E27FC236}">
                      <a16:creationId xmlns:a16="http://schemas.microsoft.com/office/drawing/2014/main" id="{00000000-0008-0000-0800-000008000000}"/>
                    </a:ext>
                  </a:extLst>
                </xdr:cNvPr>
                <xdr:cNvGraphicFramePr>
                  <a:graphicFrameLocks/>
                </xdr:cNvGraphicFramePr>
              </xdr:nvGraphicFramePr>
              <xdr:xfrm>
                <a:off x="19496462" y="6955084"/>
                <a:ext cx="4734469" cy="4904401"/>
              </xdr:xfrm>
              <a:graphic>
                <a:graphicData uri="http://schemas.openxmlformats.org/drawingml/2006/chart">
                  <c:chart xmlns:c="http://schemas.openxmlformats.org/drawingml/2006/chart" xmlns:r="http://schemas.openxmlformats.org/officeDocument/2006/relationships" r:id="rId4"/>
                </a:graphicData>
              </a:graphic>
            </xdr:graphicFrame>
            <xdr:graphicFrame macro="">
              <xdr:nvGraphicFramePr>
                <xdr:cNvPr id="10" name="Chart 9">
                  <a:extLst>
                    <a:ext uri="{FF2B5EF4-FFF2-40B4-BE49-F238E27FC236}">
                      <a16:creationId xmlns:a16="http://schemas.microsoft.com/office/drawing/2014/main" id="{00000000-0008-0000-0800-00000A000000}"/>
                    </a:ext>
                  </a:extLst>
                </xdr:cNvPr>
                <xdr:cNvGraphicFramePr>
                  <a:graphicFrameLocks/>
                </xdr:cNvGraphicFramePr>
              </xdr:nvGraphicFramePr>
              <xdr:xfrm>
                <a:off x="19555472" y="8236717"/>
                <a:ext cx="4209598" cy="800061"/>
              </xdr:xfrm>
              <a:graphic>
                <a:graphicData uri="http://schemas.openxmlformats.org/drawingml/2006/chart">
                  <c:chart xmlns:c="http://schemas.openxmlformats.org/drawingml/2006/chart" xmlns:r="http://schemas.openxmlformats.org/officeDocument/2006/relationships" r:id="rId5"/>
                </a:graphicData>
              </a:graphic>
            </xdr:graphicFrame>
          </xdr:grpSp>
          <xdr:grpSp>
            <xdr:nvGrpSpPr>
              <xdr:cNvPr id="16" name="Group 15">
                <a:extLst>
                  <a:ext uri="{FF2B5EF4-FFF2-40B4-BE49-F238E27FC236}">
                    <a16:creationId xmlns:a16="http://schemas.microsoft.com/office/drawing/2014/main" id="{00000000-0008-0000-0800-000010000000}"/>
                  </a:ext>
                </a:extLst>
              </xdr:cNvPr>
              <xdr:cNvGrpSpPr/>
            </xdr:nvGrpSpPr>
            <xdr:grpSpPr>
              <a:xfrm>
                <a:off x="22640738" y="14395894"/>
                <a:ext cx="4688731" cy="4540695"/>
                <a:chOff x="19496460" y="7301597"/>
                <a:chExt cx="4734469" cy="4545536"/>
              </a:xfrm>
            </xdr:grpSpPr>
            <xdr:graphicFrame macro="">
              <xdr:nvGraphicFramePr>
                <xdr:cNvPr id="17" name="Chart 16">
                  <a:extLst>
                    <a:ext uri="{FF2B5EF4-FFF2-40B4-BE49-F238E27FC236}">
                      <a16:creationId xmlns:a16="http://schemas.microsoft.com/office/drawing/2014/main" id="{00000000-0008-0000-0800-000011000000}"/>
                    </a:ext>
                  </a:extLst>
                </xdr:cNvPr>
                <xdr:cNvGraphicFramePr>
                  <a:graphicFrameLocks/>
                </xdr:cNvGraphicFramePr>
              </xdr:nvGraphicFramePr>
              <xdr:xfrm>
                <a:off x="19496460" y="7301597"/>
                <a:ext cx="4734469" cy="4545536"/>
              </xdr:xfrm>
              <a:graphic>
                <a:graphicData uri="http://schemas.openxmlformats.org/drawingml/2006/chart">
                  <c:chart xmlns:c="http://schemas.openxmlformats.org/drawingml/2006/chart" xmlns:r="http://schemas.openxmlformats.org/officeDocument/2006/relationships" r:id="rId6"/>
                </a:graphicData>
              </a:graphic>
            </xdr:graphicFrame>
            <xdr:graphicFrame macro="">
              <xdr:nvGraphicFramePr>
                <xdr:cNvPr id="18" name="Chart 17">
                  <a:extLst>
                    <a:ext uri="{FF2B5EF4-FFF2-40B4-BE49-F238E27FC236}">
                      <a16:creationId xmlns:a16="http://schemas.microsoft.com/office/drawing/2014/main" id="{00000000-0008-0000-0800-000012000000}"/>
                    </a:ext>
                  </a:extLst>
                </xdr:cNvPr>
                <xdr:cNvGraphicFramePr>
                  <a:graphicFrameLocks/>
                </xdr:cNvGraphicFramePr>
              </xdr:nvGraphicFramePr>
              <xdr:xfrm>
                <a:off x="19555470" y="8175220"/>
                <a:ext cx="4311923" cy="762740"/>
              </xdr:xfrm>
              <a:graphic>
                <a:graphicData uri="http://schemas.openxmlformats.org/drawingml/2006/chart">
                  <c:chart xmlns:c="http://schemas.openxmlformats.org/drawingml/2006/chart" xmlns:r="http://schemas.openxmlformats.org/officeDocument/2006/relationships" r:id="rId7"/>
                </a:graphicData>
              </a:graphic>
            </xdr:graphicFrame>
          </xdr:grpSp>
          <xdr:grpSp>
            <xdr:nvGrpSpPr>
              <xdr:cNvPr id="13" name="Group 12">
                <a:extLst>
                  <a:ext uri="{FF2B5EF4-FFF2-40B4-BE49-F238E27FC236}">
                    <a16:creationId xmlns:a16="http://schemas.microsoft.com/office/drawing/2014/main" id="{00000000-0008-0000-0800-00000D000000}"/>
                  </a:ext>
                </a:extLst>
              </xdr:cNvPr>
              <xdr:cNvGrpSpPr/>
            </xdr:nvGrpSpPr>
            <xdr:grpSpPr>
              <a:xfrm>
                <a:off x="31631464" y="9801335"/>
                <a:ext cx="4699556" cy="4638890"/>
                <a:chOff x="19496460" y="6955083"/>
                <a:chExt cx="4734469" cy="4904401"/>
              </a:xfrm>
            </xdr:grpSpPr>
            <xdr:graphicFrame macro="">
              <xdr:nvGraphicFramePr>
                <xdr:cNvPr id="14" name="Chart 13">
                  <a:extLst>
                    <a:ext uri="{FF2B5EF4-FFF2-40B4-BE49-F238E27FC236}">
                      <a16:creationId xmlns:a16="http://schemas.microsoft.com/office/drawing/2014/main" id="{00000000-0008-0000-0800-00000E000000}"/>
                    </a:ext>
                  </a:extLst>
                </xdr:cNvPr>
                <xdr:cNvGraphicFramePr>
                  <a:graphicFrameLocks/>
                </xdr:cNvGraphicFramePr>
              </xdr:nvGraphicFramePr>
              <xdr:xfrm>
                <a:off x="19496460" y="6955083"/>
                <a:ext cx="4734469" cy="4904401"/>
              </xdr:xfrm>
              <a:graphic>
                <a:graphicData uri="http://schemas.openxmlformats.org/drawingml/2006/chart">
                  <c:chart xmlns:c="http://schemas.openxmlformats.org/drawingml/2006/chart" xmlns:r="http://schemas.openxmlformats.org/officeDocument/2006/relationships" r:id="rId8"/>
                </a:graphicData>
              </a:graphic>
            </xdr:graphicFrame>
            <xdr:graphicFrame macro="">
              <xdr:nvGraphicFramePr>
                <xdr:cNvPr id="15" name="Chart 14">
                  <a:extLst>
                    <a:ext uri="{FF2B5EF4-FFF2-40B4-BE49-F238E27FC236}">
                      <a16:creationId xmlns:a16="http://schemas.microsoft.com/office/drawing/2014/main" id="{00000000-0008-0000-0800-00000F000000}"/>
                    </a:ext>
                  </a:extLst>
                </xdr:cNvPr>
                <xdr:cNvGraphicFramePr>
                  <a:graphicFrameLocks/>
                </xdr:cNvGraphicFramePr>
              </xdr:nvGraphicFramePr>
              <xdr:xfrm>
                <a:off x="19555472" y="8236717"/>
                <a:ext cx="4436097" cy="800061"/>
              </xdr:xfrm>
              <a:graphic>
                <a:graphicData uri="http://schemas.openxmlformats.org/drawingml/2006/chart">
                  <c:chart xmlns:c="http://schemas.openxmlformats.org/drawingml/2006/chart" xmlns:r="http://schemas.openxmlformats.org/officeDocument/2006/relationships" r:id="rId9"/>
                </a:graphicData>
              </a:graphic>
            </xdr:graphicFrame>
          </xdr:grpSp>
          <xdr:grpSp>
            <xdr:nvGrpSpPr>
              <xdr:cNvPr id="22" name="Group 21">
                <a:extLst>
                  <a:ext uri="{FF2B5EF4-FFF2-40B4-BE49-F238E27FC236}">
                    <a16:creationId xmlns:a16="http://schemas.microsoft.com/office/drawing/2014/main" id="{00000000-0008-0000-0800-000016000000}"/>
                  </a:ext>
                </a:extLst>
              </xdr:cNvPr>
              <xdr:cNvGrpSpPr/>
            </xdr:nvGrpSpPr>
            <xdr:grpSpPr>
              <a:xfrm>
                <a:off x="27215524" y="14390255"/>
                <a:ext cx="4712977" cy="4540695"/>
                <a:chOff x="19496461" y="7301597"/>
                <a:chExt cx="4734469" cy="4545536"/>
              </a:xfrm>
            </xdr:grpSpPr>
            <xdr:graphicFrame macro="">
              <xdr:nvGraphicFramePr>
                <xdr:cNvPr id="23" name="Chart 22">
                  <a:extLst>
                    <a:ext uri="{FF2B5EF4-FFF2-40B4-BE49-F238E27FC236}">
                      <a16:creationId xmlns:a16="http://schemas.microsoft.com/office/drawing/2014/main" id="{00000000-0008-0000-0800-000017000000}"/>
                    </a:ext>
                  </a:extLst>
                </xdr:cNvPr>
                <xdr:cNvGraphicFramePr>
                  <a:graphicFrameLocks/>
                </xdr:cNvGraphicFramePr>
              </xdr:nvGraphicFramePr>
              <xdr:xfrm>
                <a:off x="19496461" y="7301597"/>
                <a:ext cx="4734469" cy="4545536"/>
              </xdr:xfrm>
              <a:graphic>
                <a:graphicData uri="http://schemas.openxmlformats.org/drawingml/2006/chart">
                  <c:chart xmlns:c="http://schemas.openxmlformats.org/drawingml/2006/chart" xmlns:r="http://schemas.openxmlformats.org/officeDocument/2006/relationships" r:id="rId10"/>
                </a:graphicData>
              </a:graphic>
            </xdr:graphicFrame>
            <xdr:graphicFrame macro="">
              <xdr:nvGraphicFramePr>
                <xdr:cNvPr id="24" name="Chart 23">
                  <a:extLst>
                    <a:ext uri="{FF2B5EF4-FFF2-40B4-BE49-F238E27FC236}">
                      <a16:creationId xmlns:a16="http://schemas.microsoft.com/office/drawing/2014/main" id="{00000000-0008-0000-0800-000018000000}"/>
                    </a:ext>
                  </a:extLst>
                </xdr:cNvPr>
                <xdr:cNvGraphicFramePr>
                  <a:graphicFrameLocks/>
                </xdr:cNvGraphicFramePr>
              </xdr:nvGraphicFramePr>
              <xdr:xfrm>
                <a:off x="19555470" y="8175220"/>
                <a:ext cx="4266937" cy="762740"/>
              </xdr:xfrm>
              <a:graphic>
                <a:graphicData uri="http://schemas.openxmlformats.org/drawingml/2006/chart">
                  <c:chart xmlns:c="http://schemas.openxmlformats.org/drawingml/2006/chart" xmlns:r="http://schemas.openxmlformats.org/officeDocument/2006/relationships" r:id="rId11"/>
                </a:graphicData>
              </a:graphic>
            </xdr:graphicFrame>
          </xdr:grpSp>
          <xdr:grpSp>
            <xdr:nvGrpSpPr>
              <xdr:cNvPr id="25" name="Group 24">
                <a:extLst>
                  <a:ext uri="{FF2B5EF4-FFF2-40B4-BE49-F238E27FC236}">
                    <a16:creationId xmlns:a16="http://schemas.microsoft.com/office/drawing/2014/main" id="{00000000-0008-0000-0800-000019000000}"/>
                  </a:ext>
                </a:extLst>
              </xdr:cNvPr>
              <xdr:cNvGrpSpPr/>
            </xdr:nvGrpSpPr>
            <xdr:grpSpPr>
              <a:xfrm>
                <a:off x="31621391" y="14386561"/>
                <a:ext cx="4853010" cy="4540695"/>
                <a:chOff x="19484499" y="7301602"/>
                <a:chExt cx="4879331" cy="4545539"/>
              </a:xfrm>
            </xdr:grpSpPr>
            <xdr:graphicFrame macro="">
              <xdr:nvGraphicFramePr>
                <xdr:cNvPr id="26" name="Chart 25">
                  <a:extLst>
                    <a:ext uri="{FF2B5EF4-FFF2-40B4-BE49-F238E27FC236}">
                      <a16:creationId xmlns:a16="http://schemas.microsoft.com/office/drawing/2014/main" id="{00000000-0008-0000-0800-00001A000000}"/>
                    </a:ext>
                  </a:extLst>
                </xdr:cNvPr>
                <xdr:cNvGraphicFramePr>
                  <a:graphicFrameLocks/>
                </xdr:cNvGraphicFramePr>
              </xdr:nvGraphicFramePr>
              <xdr:xfrm>
                <a:off x="19496460" y="7301602"/>
                <a:ext cx="4734469" cy="4545539"/>
              </xdr:xfrm>
              <a:graphic>
                <a:graphicData uri="http://schemas.openxmlformats.org/drawingml/2006/chart">
                  <c:chart xmlns:c="http://schemas.openxmlformats.org/drawingml/2006/chart" xmlns:r="http://schemas.openxmlformats.org/officeDocument/2006/relationships" r:id="rId12"/>
                </a:graphicData>
              </a:graphic>
            </xdr:graphicFrame>
            <xdr:graphicFrame macro="">
              <xdr:nvGraphicFramePr>
                <xdr:cNvPr id="27" name="Chart 26">
                  <a:extLst>
                    <a:ext uri="{FF2B5EF4-FFF2-40B4-BE49-F238E27FC236}">
                      <a16:creationId xmlns:a16="http://schemas.microsoft.com/office/drawing/2014/main" id="{00000000-0008-0000-0800-00001B000000}"/>
                    </a:ext>
                  </a:extLst>
                </xdr:cNvPr>
                <xdr:cNvGraphicFramePr>
                  <a:graphicFrameLocks/>
                </xdr:cNvGraphicFramePr>
              </xdr:nvGraphicFramePr>
              <xdr:xfrm>
                <a:off x="19484499" y="8182096"/>
                <a:ext cx="4879331" cy="762740"/>
              </xdr:xfrm>
              <a:graphic>
                <a:graphicData uri="http://schemas.openxmlformats.org/drawingml/2006/chart">
                  <c:chart xmlns:c="http://schemas.openxmlformats.org/drawingml/2006/chart" xmlns:r="http://schemas.openxmlformats.org/officeDocument/2006/relationships" r:id="rId13"/>
                </a:graphicData>
              </a:graphic>
            </xdr:graphicFrame>
          </xdr:grpSp>
        </xdr:grpSp>
        <xdr:grpSp>
          <xdr:nvGrpSpPr>
            <xdr:cNvPr id="31" name="Group 30">
              <a:extLst>
                <a:ext uri="{FF2B5EF4-FFF2-40B4-BE49-F238E27FC236}">
                  <a16:creationId xmlns:a16="http://schemas.microsoft.com/office/drawing/2014/main" id="{00000000-0008-0000-0800-00001F000000}"/>
                </a:ext>
              </a:extLst>
            </xdr:cNvPr>
            <xdr:cNvGrpSpPr/>
          </xdr:nvGrpSpPr>
          <xdr:grpSpPr>
            <a:xfrm>
              <a:off x="22484873" y="2776213"/>
              <a:ext cx="13688502" cy="6340031"/>
              <a:chOff x="22504148" y="1091812"/>
              <a:chExt cx="13755235" cy="6386571"/>
            </a:xfrm>
          </xdr:grpSpPr>
          <xdr:graphicFrame macro="">
            <xdr:nvGraphicFramePr>
              <xdr:cNvPr id="9" name="Chart 8">
                <a:extLst>
                  <a:ext uri="{FF2B5EF4-FFF2-40B4-BE49-F238E27FC236}">
                    <a16:creationId xmlns:a16="http://schemas.microsoft.com/office/drawing/2014/main" id="{00000000-0008-0000-0800-000009000000}"/>
                  </a:ext>
                </a:extLst>
              </xdr:cNvPr>
              <xdr:cNvGraphicFramePr/>
            </xdr:nvGraphicFramePr>
            <xdr:xfrm>
              <a:off x="22505814" y="1091812"/>
              <a:ext cx="6232543" cy="2924814"/>
            </xdr:xfrm>
            <a:graphic>
              <a:graphicData uri="http://schemas.openxmlformats.org/drawingml/2006/chart">
                <c:chart xmlns:c="http://schemas.openxmlformats.org/drawingml/2006/chart" xmlns:r="http://schemas.openxmlformats.org/officeDocument/2006/relationships" r:id="rId14"/>
              </a:graphicData>
            </a:graphic>
          </xdr:graphicFrame>
          <xdr:graphicFrame macro="">
            <xdr:nvGraphicFramePr>
              <xdr:cNvPr id="11" name="Chart 10">
                <a:extLst>
                  <a:ext uri="{FF2B5EF4-FFF2-40B4-BE49-F238E27FC236}">
                    <a16:creationId xmlns:a16="http://schemas.microsoft.com/office/drawing/2014/main" id="{00000000-0008-0000-0800-00000B000000}"/>
                  </a:ext>
                </a:extLst>
              </xdr:cNvPr>
              <xdr:cNvGraphicFramePr/>
            </xdr:nvGraphicFramePr>
            <xdr:xfrm>
              <a:off x="28678439" y="1128264"/>
              <a:ext cx="5754154" cy="2879149"/>
            </xdr:xfrm>
            <a:graphic>
              <a:graphicData uri="http://schemas.openxmlformats.org/drawingml/2006/chart">
                <c:chart xmlns:c="http://schemas.openxmlformats.org/drawingml/2006/chart" xmlns:r="http://schemas.openxmlformats.org/officeDocument/2006/relationships" r:id="rId15"/>
              </a:graphicData>
            </a:graphic>
          </xdr:graphicFrame>
          <xdr:graphicFrame macro="">
            <xdr:nvGraphicFramePr>
              <xdr:cNvPr id="12" name="Chart 11">
                <a:extLst>
                  <a:ext uri="{FF2B5EF4-FFF2-40B4-BE49-F238E27FC236}">
                    <a16:creationId xmlns:a16="http://schemas.microsoft.com/office/drawing/2014/main" id="{00000000-0008-0000-0800-00000C000000}"/>
                  </a:ext>
                </a:extLst>
              </xdr:cNvPr>
              <xdr:cNvGraphicFramePr/>
            </xdr:nvGraphicFramePr>
            <xdr:xfrm>
              <a:off x="22504148" y="4174359"/>
              <a:ext cx="6195943" cy="3304024"/>
            </xdr:xfrm>
            <a:graphic>
              <a:graphicData uri="http://schemas.openxmlformats.org/drawingml/2006/chart">
                <c:chart xmlns:c="http://schemas.openxmlformats.org/drawingml/2006/chart" xmlns:r="http://schemas.openxmlformats.org/officeDocument/2006/relationships" r:id="rId16"/>
              </a:graphicData>
            </a:graphic>
          </xdr:graphicFrame>
          <xdr:graphicFrame macro="">
            <xdr:nvGraphicFramePr>
              <xdr:cNvPr id="2" name="Chart 1">
                <a:extLst>
                  <a:ext uri="{FF2B5EF4-FFF2-40B4-BE49-F238E27FC236}">
                    <a16:creationId xmlns:a16="http://schemas.microsoft.com/office/drawing/2014/main" id="{00000000-0008-0000-0800-000002000000}"/>
                  </a:ext>
                </a:extLst>
              </xdr:cNvPr>
              <xdr:cNvGraphicFramePr/>
            </xdr:nvGraphicFramePr>
            <xdr:xfrm>
              <a:off x="28642691" y="4204318"/>
              <a:ext cx="5763086" cy="3257095"/>
            </xdr:xfrm>
            <a:graphic>
              <a:graphicData uri="http://schemas.openxmlformats.org/drawingml/2006/chart">
                <c:chart xmlns:c="http://schemas.openxmlformats.org/drawingml/2006/chart" xmlns:r="http://schemas.openxmlformats.org/officeDocument/2006/relationships" r:id="rId17"/>
              </a:graphicData>
            </a:graphic>
          </xdr:graphicFrame>
          <mc:AlternateContent xmlns:mc="http://schemas.openxmlformats.org/markup-compatibility/2006" xmlns:sle15="http://schemas.microsoft.com/office/drawing/2012/slicer">
            <mc:Choice Requires="sle15">
              <xdr:graphicFrame macro="">
                <xdr:nvGraphicFramePr>
                  <xdr:cNvPr id="30" name="YEAR 1">
                    <a:extLst>
                      <a:ext uri="{FF2B5EF4-FFF2-40B4-BE49-F238E27FC236}">
                        <a16:creationId xmlns:a16="http://schemas.microsoft.com/office/drawing/2014/main" id="{00000000-0008-0000-0800-00001E000000}"/>
                      </a:ext>
                    </a:extLst>
                  </xdr:cNvPr>
                  <xdr:cNvGraphicFramePr/>
                </xdr:nvGraphicFramePr>
                <xdr:xfrm>
                  <a:off x="34434519" y="1190834"/>
                  <a:ext cx="1824864" cy="1133765"/>
                </xdr:xfrm>
                <a:graphic>
                  <a:graphicData uri="http://schemas.microsoft.com/office/drawing/2010/slicer">
                    <sle:slicer xmlns:sle="http://schemas.microsoft.com/office/drawing/2010/slicer" name="YEAR 1"/>
                  </a:graphicData>
                </a:graphic>
              </xdr:graphicFrame>
            </mc:Choice>
            <mc:Fallback xmlns="">
              <xdr:sp macro="" textlink="">
                <xdr:nvSpPr>
                  <xdr:cNvPr id="0" name=""/>
                  <xdr:cNvSpPr>
                    <a:spLocks noTextEdit="1"/>
                  </xdr:cNvSpPr>
                </xdr:nvSpPr>
                <xdr:spPr>
                  <a:xfrm>
                    <a:off x="36266057" y="1396232"/>
                    <a:ext cx="1824361" cy="2440007"/>
                  </a:xfrm>
                  <a:prstGeom prst="rect">
                    <a:avLst/>
                  </a:prstGeom>
                  <a:solidFill>
                    <a:prstClr val="white"/>
                  </a:solidFill>
                  <a:ln w="1">
                    <a:solidFill>
                      <a:prstClr val="green"/>
                    </a:solidFill>
                  </a:ln>
                </xdr:spPr>
                <xdr:txBody>
                  <a:bodyPr vertOverflow="clip" horzOverflow="clip"/>
                  <a:lstStyle/>
                  <a:p>
                    <a:r>
                      <a:rPr lang="en-US" sz="1100"/>
                      <a:t>This shape represents a table slicer. Table slicers are not supported in this version of Excel.
If the shape was modified in an earlier version of Excel, or if the workbook was saved in Excel 2007 or earlier, the slicer can't be used.</a:t>
                    </a:r>
                  </a:p>
                </xdr:txBody>
              </xdr:sp>
            </mc:Fallback>
          </mc:AlternateContent>
        </xdr:grpSp>
      </xdr:grpSp>
      <xdr:sp macro="" textlink="">
        <xdr:nvSpPr>
          <xdr:cNvPr id="34" name="TextBox 33">
            <a:extLst>
              <a:ext uri="{FF2B5EF4-FFF2-40B4-BE49-F238E27FC236}">
                <a16:creationId xmlns:a16="http://schemas.microsoft.com/office/drawing/2014/main" id="{00000000-0008-0000-0800-000022000000}"/>
              </a:ext>
            </a:extLst>
          </xdr:cNvPr>
          <xdr:cNvSpPr txBox="1"/>
        </xdr:nvSpPr>
        <xdr:spPr>
          <a:xfrm>
            <a:off x="22629284" y="2429933"/>
            <a:ext cx="5444067" cy="465666"/>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2000" b="1">
                <a:solidFill>
                  <a:schemeClr val="tx1">
                    <a:lumMod val="65000"/>
                    <a:lumOff val="35000"/>
                  </a:schemeClr>
                </a:solidFill>
              </a:rPr>
              <a:t>COMMON SIZE ANALYSIS</a:t>
            </a:r>
          </a:p>
        </xdr:txBody>
      </xdr:sp>
      <xdr:sp macro="" textlink="">
        <xdr:nvSpPr>
          <xdr:cNvPr id="35" name="TextBox 34">
            <a:extLst>
              <a:ext uri="{FF2B5EF4-FFF2-40B4-BE49-F238E27FC236}">
                <a16:creationId xmlns:a16="http://schemas.microsoft.com/office/drawing/2014/main" id="{00000000-0008-0000-0800-000023000000}"/>
              </a:ext>
            </a:extLst>
          </xdr:cNvPr>
          <xdr:cNvSpPr txBox="1"/>
        </xdr:nvSpPr>
        <xdr:spPr>
          <a:xfrm>
            <a:off x="22758364" y="9526471"/>
            <a:ext cx="5444067" cy="421216"/>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2000" b="1">
                <a:solidFill>
                  <a:schemeClr val="tx1">
                    <a:lumMod val="65000"/>
                    <a:lumOff val="35000"/>
                  </a:schemeClr>
                </a:solidFill>
              </a:rPr>
              <a:t>VERTICAL ANALYSIS</a:t>
            </a:r>
          </a:p>
        </xdr:txBody>
      </xdr:sp>
    </xdr:grpSp>
    <xdr:clientData/>
  </xdr:twoCellAnchor>
</xdr:wsDr>
</file>

<file path=xl/drawings/drawing58.xml><?xml version="1.0" encoding="utf-8"?>
<c:userShapes xmlns:c="http://schemas.openxmlformats.org/drawingml/2006/chart">
  <cdr:relSizeAnchor xmlns:cdr="http://schemas.openxmlformats.org/drawingml/2006/chartDrawing">
    <cdr:from>
      <cdr:x>0</cdr:x>
      <cdr:y>0.4333</cdr:y>
    </cdr:from>
    <cdr:to>
      <cdr:x>0.38326</cdr:x>
      <cdr:y>0.56243</cdr:y>
    </cdr:to>
    <cdr:sp macro="" textlink="">
      <cdr:nvSpPr>
        <cdr:cNvPr id="2" name="TextBox 4">
          <a:extLst xmlns:a="http://schemas.openxmlformats.org/drawingml/2006/main">
            <a:ext uri="{FF2B5EF4-FFF2-40B4-BE49-F238E27FC236}">
              <a16:creationId xmlns:a16="http://schemas.microsoft.com/office/drawing/2014/main" id="{7E9D0545-2390-B5FD-23A9-12E0B3067368}"/>
            </a:ext>
          </a:extLst>
        </cdr:cNvPr>
        <cdr:cNvSpPr txBox="1"/>
      </cdr:nvSpPr>
      <cdr:spPr>
        <a:xfrm xmlns:a="http://schemas.openxmlformats.org/drawingml/2006/main">
          <a:off x="0" y="1642622"/>
          <a:ext cx="1734874" cy="489540"/>
        </a:xfrm>
        <a:prstGeom xmlns:a="http://schemas.openxmlformats.org/drawingml/2006/main" prst="rect">
          <a:avLst/>
        </a:prstGeom>
        <a:solidFill xmlns:a="http://schemas.openxmlformats.org/drawingml/2006/main">
          <a:schemeClr val="lt1"/>
        </a:solidFill>
        <a:ln xmlns:a="http://schemas.openxmlformats.org/drawingml/2006/main" w="9525" cmpd="sng">
          <a:noFill/>
        </a:ln>
      </cdr:spPr>
      <cdr:style>
        <a:lnRef xmlns:a="http://schemas.openxmlformats.org/drawingml/2006/main" idx="0">
          <a:scrgbClr r="0" g="0" b="0"/>
        </a:lnRef>
        <a:fillRef xmlns:a="http://schemas.openxmlformats.org/drawingml/2006/main" idx="0">
          <a:scrgbClr r="0" g="0" b="0"/>
        </a:fillRef>
        <a:effectRef xmlns:a="http://schemas.openxmlformats.org/drawingml/2006/main" idx="0">
          <a:scrgbClr r="0" g="0" b="0"/>
        </a:effectRef>
        <a:fontRef xmlns:a="http://schemas.openxmlformats.org/drawingml/2006/main" idx="minor">
          <a:schemeClr val="dk1"/>
        </a:fontRef>
      </cdr:style>
      <cdr:txBody>
        <a:bodyPr xmlns:a="http://schemas.openxmlformats.org/drawingml/2006/main" wrap="square" rtlCol="0" anchor="t"/>
        <a:lstStyle xmlns:a="http://schemas.openxmlformats.org/drawingml/2006/main">
          <a:lvl1pPr marL="0" indent="0">
            <a:defRPr sz="1100">
              <a:solidFill>
                <a:schemeClr val="dk1"/>
              </a:solidFill>
              <a:latin typeface="+mn-lt"/>
              <a:ea typeface="+mn-ea"/>
              <a:cs typeface="+mn-cs"/>
            </a:defRPr>
          </a:lvl1pPr>
          <a:lvl2pPr marL="457200" indent="0">
            <a:defRPr sz="1100">
              <a:solidFill>
                <a:schemeClr val="dk1"/>
              </a:solidFill>
              <a:latin typeface="+mn-lt"/>
              <a:ea typeface="+mn-ea"/>
              <a:cs typeface="+mn-cs"/>
            </a:defRPr>
          </a:lvl2pPr>
          <a:lvl3pPr marL="914400" indent="0">
            <a:defRPr sz="1100">
              <a:solidFill>
                <a:schemeClr val="dk1"/>
              </a:solidFill>
              <a:latin typeface="+mn-lt"/>
              <a:ea typeface="+mn-ea"/>
              <a:cs typeface="+mn-cs"/>
            </a:defRPr>
          </a:lvl3pPr>
          <a:lvl4pPr marL="1371600" indent="0">
            <a:defRPr sz="1100">
              <a:solidFill>
                <a:schemeClr val="dk1"/>
              </a:solidFill>
              <a:latin typeface="+mn-lt"/>
              <a:ea typeface="+mn-ea"/>
              <a:cs typeface="+mn-cs"/>
            </a:defRPr>
          </a:lvl4pPr>
          <a:lvl5pPr marL="1828800" indent="0">
            <a:defRPr sz="1100">
              <a:solidFill>
                <a:schemeClr val="dk1"/>
              </a:solidFill>
              <a:latin typeface="+mn-lt"/>
              <a:ea typeface="+mn-ea"/>
              <a:cs typeface="+mn-cs"/>
            </a:defRPr>
          </a:lvl5pPr>
          <a:lvl6pPr marL="2286000" indent="0">
            <a:defRPr sz="1100">
              <a:solidFill>
                <a:schemeClr val="dk1"/>
              </a:solidFill>
              <a:latin typeface="+mn-lt"/>
              <a:ea typeface="+mn-ea"/>
              <a:cs typeface="+mn-cs"/>
            </a:defRPr>
          </a:lvl6pPr>
          <a:lvl7pPr marL="2743200" indent="0">
            <a:defRPr sz="1100">
              <a:solidFill>
                <a:schemeClr val="dk1"/>
              </a:solidFill>
              <a:latin typeface="+mn-lt"/>
              <a:ea typeface="+mn-ea"/>
              <a:cs typeface="+mn-cs"/>
            </a:defRPr>
          </a:lvl7pPr>
          <a:lvl8pPr marL="3200400" indent="0">
            <a:defRPr sz="1100">
              <a:solidFill>
                <a:schemeClr val="dk1"/>
              </a:solidFill>
              <a:latin typeface="+mn-lt"/>
              <a:ea typeface="+mn-ea"/>
              <a:cs typeface="+mn-cs"/>
            </a:defRPr>
          </a:lvl8pPr>
          <a:lvl9pPr marL="3657600" indent="0">
            <a:defRPr sz="1100">
              <a:solidFill>
                <a:schemeClr val="dk1"/>
              </a:solidFill>
              <a:latin typeface="+mn-lt"/>
              <a:ea typeface="+mn-ea"/>
              <a:cs typeface="+mn-cs"/>
            </a:defRPr>
          </a:lvl9pPr>
        </a:lstStyle>
        <a:p xmlns:a="http://schemas.openxmlformats.org/drawingml/2006/main">
          <a:pPr algn="ctr"/>
          <a:r>
            <a:rPr lang="en-US" sz="1800" b="1">
              <a:solidFill>
                <a:schemeClr val="accent1">
                  <a:lumMod val="75000"/>
                </a:schemeClr>
              </a:solidFill>
              <a:latin typeface="Arial" panose="020B0604020202020204" pitchFamily="34" charset="0"/>
              <a:cs typeface="Arial" panose="020B0604020202020204" pitchFamily="34" charset="0"/>
            </a:rPr>
            <a:t>-7,9</a:t>
          </a:r>
          <a:r>
            <a:rPr lang="en-US" sz="1800" b="1" baseline="0">
              <a:solidFill>
                <a:schemeClr val="accent1">
                  <a:lumMod val="75000"/>
                </a:schemeClr>
              </a:solidFill>
              <a:latin typeface="Arial" panose="020B0604020202020204" pitchFamily="34" charset="0"/>
              <a:cs typeface="Arial" panose="020B0604020202020204" pitchFamily="34" charset="0"/>
            </a:rPr>
            <a:t> T</a:t>
          </a:r>
        </a:p>
        <a:p xmlns:a="http://schemas.openxmlformats.org/drawingml/2006/main">
          <a:pPr algn="ctr"/>
          <a:r>
            <a:rPr lang="en-US" sz="1000" b="0" i="1" baseline="0">
              <a:solidFill>
                <a:schemeClr val="bg1">
                  <a:lumMod val="65000"/>
                </a:schemeClr>
              </a:solidFill>
              <a:latin typeface="Symbol" pitchFamily="2" charset="2"/>
              <a:cs typeface="Arial" panose="020B0604020202020204" pitchFamily="34" charset="0"/>
            </a:rPr>
            <a:t>D</a:t>
          </a:r>
          <a:r>
            <a:rPr lang="en-US" sz="800" b="0" i="1" baseline="0">
              <a:solidFill>
                <a:schemeClr val="bg1">
                  <a:lumMod val="65000"/>
                </a:schemeClr>
              </a:solidFill>
              <a:latin typeface="Arial" panose="020B0604020202020204" pitchFamily="34" charset="0"/>
              <a:cs typeface="Arial" panose="020B0604020202020204" pitchFamily="34" charset="0"/>
            </a:rPr>
            <a:t> from prior year</a:t>
          </a:r>
          <a:endParaRPr lang="en-US" sz="800" b="0" i="1">
            <a:solidFill>
              <a:schemeClr val="bg1">
                <a:lumMod val="65000"/>
              </a:schemeClr>
            </a:solidFill>
            <a:latin typeface="Arial" panose="020B0604020202020204" pitchFamily="34" charset="0"/>
            <a:cs typeface="Arial" panose="020B0604020202020204" pitchFamily="34" charset="0"/>
          </a:endParaRPr>
        </a:p>
      </cdr:txBody>
    </cdr:sp>
  </cdr:relSizeAnchor>
  <cdr:relSizeAnchor xmlns:cdr="http://schemas.openxmlformats.org/drawingml/2006/chartDrawing">
    <cdr:from>
      <cdr:x>0.54321</cdr:x>
      <cdr:y>0.43372</cdr:y>
    </cdr:from>
    <cdr:to>
      <cdr:x>0.92647</cdr:x>
      <cdr:y>0.54871</cdr:y>
    </cdr:to>
    <cdr:sp macro="" textlink="">
      <cdr:nvSpPr>
        <cdr:cNvPr id="3" name="TextBox 4">
          <a:extLst xmlns:a="http://schemas.openxmlformats.org/drawingml/2006/main">
            <a:ext uri="{FF2B5EF4-FFF2-40B4-BE49-F238E27FC236}">
              <a16:creationId xmlns:a16="http://schemas.microsoft.com/office/drawing/2014/main" id="{7E9D0545-2390-B5FD-23A9-12E0B3067368}"/>
            </a:ext>
          </a:extLst>
        </cdr:cNvPr>
        <cdr:cNvSpPr txBox="1"/>
      </cdr:nvSpPr>
      <cdr:spPr>
        <a:xfrm xmlns:a="http://schemas.openxmlformats.org/drawingml/2006/main">
          <a:off x="2473840" y="1970430"/>
          <a:ext cx="1745383" cy="522393"/>
        </a:xfrm>
        <a:prstGeom xmlns:a="http://schemas.openxmlformats.org/drawingml/2006/main" prst="rect">
          <a:avLst/>
        </a:prstGeom>
        <a:solidFill xmlns:a="http://schemas.openxmlformats.org/drawingml/2006/main">
          <a:schemeClr val="lt1"/>
        </a:solidFill>
        <a:ln xmlns:a="http://schemas.openxmlformats.org/drawingml/2006/main" w="9525" cmpd="sng">
          <a:noFill/>
        </a:ln>
      </cdr:spPr>
      <cdr:style>
        <a:lnRef xmlns:a="http://schemas.openxmlformats.org/drawingml/2006/main" idx="0">
          <a:scrgbClr r="0" g="0" b="0"/>
        </a:lnRef>
        <a:fillRef xmlns:a="http://schemas.openxmlformats.org/drawingml/2006/main" idx="0">
          <a:scrgbClr r="0" g="0" b="0"/>
        </a:fillRef>
        <a:effectRef xmlns:a="http://schemas.openxmlformats.org/drawingml/2006/main" idx="0">
          <a:scrgbClr r="0" g="0" b="0"/>
        </a:effectRef>
        <a:fontRef xmlns:a="http://schemas.openxmlformats.org/drawingml/2006/main" idx="minor">
          <a:schemeClr val="dk1"/>
        </a:fontRef>
      </cdr:style>
      <cdr:txBody>
        <a:bodyPr xmlns:a="http://schemas.openxmlformats.org/drawingml/2006/main" wrap="square" rtlCol="0" anchor="t"/>
        <a:lstStyle xmlns:a="http://schemas.openxmlformats.org/drawingml/2006/main">
          <a:lvl1pPr marL="0" indent="0">
            <a:defRPr sz="1100">
              <a:solidFill>
                <a:schemeClr val="dk1"/>
              </a:solidFill>
              <a:latin typeface="+mn-lt"/>
              <a:ea typeface="+mn-ea"/>
              <a:cs typeface="+mn-cs"/>
            </a:defRPr>
          </a:lvl1pPr>
          <a:lvl2pPr marL="457200" indent="0">
            <a:defRPr sz="1100">
              <a:solidFill>
                <a:schemeClr val="dk1"/>
              </a:solidFill>
              <a:latin typeface="+mn-lt"/>
              <a:ea typeface="+mn-ea"/>
              <a:cs typeface="+mn-cs"/>
            </a:defRPr>
          </a:lvl2pPr>
          <a:lvl3pPr marL="914400" indent="0">
            <a:defRPr sz="1100">
              <a:solidFill>
                <a:schemeClr val="dk1"/>
              </a:solidFill>
              <a:latin typeface="+mn-lt"/>
              <a:ea typeface="+mn-ea"/>
              <a:cs typeface="+mn-cs"/>
            </a:defRPr>
          </a:lvl3pPr>
          <a:lvl4pPr marL="1371600" indent="0">
            <a:defRPr sz="1100">
              <a:solidFill>
                <a:schemeClr val="dk1"/>
              </a:solidFill>
              <a:latin typeface="+mn-lt"/>
              <a:ea typeface="+mn-ea"/>
              <a:cs typeface="+mn-cs"/>
            </a:defRPr>
          </a:lvl4pPr>
          <a:lvl5pPr marL="1828800" indent="0">
            <a:defRPr sz="1100">
              <a:solidFill>
                <a:schemeClr val="dk1"/>
              </a:solidFill>
              <a:latin typeface="+mn-lt"/>
              <a:ea typeface="+mn-ea"/>
              <a:cs typeface="+mn-cs"/>
            </a:defRPr>
          </a:lvl5pPr>
          <a:lvl6pPr marL="2286000" indent="0">
            <a:defRPr sz="1100">
              <a:solidFill>
                <a:schemeClr val="dk1"/>
              </a:solidFill>
              <a:latin typeface="+mn-lt"/>
              <a:ea typeface="+mn-ea"/>
              <a:cs typeface="+mn-cs"/>
            </a:defRPr>
          </a:lvl6pPr>
          <a:lvl7pPr marL="2743200" indent="0">
            <a:defRPr sz="1100">
              <a:solidFill>
                <a:schemeClr val="dk1"/>
              </a:solidFill>
              <a:latin typeface="+mn-lt"/>
              <a:ea typeface="+mn-ea"/>
              <a:cs typeface="+mn-cs"/>
            </a:defRPr>
          </a:lvl7pPr>
          <a:lvl8pPr marL="3200400" indent="0">
            <a:defRPr sz="1100">
              <a:solidFill>
                <a:schemeClr val="dk1"/>
              </a:solidFill>
              <a:latin typeface="+mn-lt"/>
              <a:ea typeface="+mn-ea"/>
              <a:cs typeface="+mn-cs"/>
            </a:defRPr>
          </a:lvl8pPr>
          <a:lvl9pPr marL="3657600" indent="0">
            <a:defRPr sz="1100">
              <a:solidFill>
                <a:schemeClr val="dk1"/>
              </a:solidFill>
              <a:latin typeface="+mn-lt"/>
              <a:ea typeface="+mn-ea"/>
              <a:cs typeface="+mn-cs"/>
            </a:defRPr>
          </a:lvl9pPr>
        </a:lstStyle>
        <a:p xmlns:a="http://schemas.openxmlformats.org/drawingml/2006/main">
          <a:pPr algn="ctr"/>
          <a:r>
            <a:rPr lang="en-US" sz="1800" b="1">
              <a:solidFill>
                <a:schemeClr val="accent1">
                  <a:lumMod val="75000"/>
                </a:schemeClr>
              </a:solidFill>
              <a:latin typeface="Arial" panose="020B0604020202020204" pitchFamily="34" charset="0"/>
              <a:cs typeface="Arial" panose="020B0604020202020204" pitchFamily="34" charset="0"/>
            </a:rPr>
            <a:t>- 4%</a:t>
          </a:r>
          <a:endParaRPr lang="en-US" sz="1800" b="1" baseline="0">
            <a:solidFill>
              <a:schemeClr val="accent1">
                <a:lumMod val="75000"/>
              </a:schemeClr>
            </a:solidFill>
            <a:latin typeface="Arial" panose="020B0604020202020204" pitchFamily="34" charset="0"/>
            <a:cs typeface="Arial" panose="020B0604020202020204" pitchFamily="34" charset="0"/>
          </a:endParaRPr>
        </a:p>
        <a:p xmlns:a="http://schemas.openxmlformats.org/drawingml/2006/main">
          <a:pPr algn="ctr"/>
          <a:r>
            <a:rPr lang="en-US" sz="1000" b="0" i="1" baseline="0">
              <a:solidFill>
                <a:schemeClr val="bg2">
                  <a:lumMod val="75000"/>
                </a:schemeClr>
              </a:solidFill>
              <a:latin typeface="Symbol" pitchFamily="2" charset="2"/>
              <a:cs typeface="Arial" panose="020B0604020202020204" pitchFamily="34" charset="0"/>
            </a:rPr>
            <a:t>%D</a:t>
          </a:r>
          <a:r>
            <a:rPr lang="en-US" sz="800" b="0" i="1" baseline="0">
              <a:solidFill>
                <a:schemeClr val="bg2">
                  <a:lumMod val="75000"/>
                </a:schemeClr>
              </a:solidFill>
              <a:latin typeface="Arial" panose="020B0604020202020204" pitchFamily="34" charset="0"/>
              <a:cs typeface="Arial" panose="020B0604020202020204" pitchFamily="34" charset="0"/>
            </a:rPr>
            <a:t> from prior year</a:t>
          </a:r>
          <a:endParaRPr lang="en-US" sz="800" b="0" i="1">
            <a:solidFill>
              <a:schemeClr val="bg2">
                <a:lumMod val="75000"/>
              </a:schemeClr>
            </a:solidFill>
            <a:latin typeface="Arial" panose="020B0604020202020204" pitchFamily="34" charset="0"/>
            <a:cs typeface="Arial" panose="020B0604020202020204" pitchFamily="34" charset="0"/>
          </a:endParaRPr>
        </a:p>
      </cdr:txBody>
    </cdr:sp>
  </cdr:relSizeAnchor>
  <cdr:relSizeAnchor xmlns:cdr="http://schemas.openxmlformats.org/drawingml/2006/chartDrawing">
    <cdr:from>
      <cdr:x>0.00214</cdr:x>
      <cdr:y>0.17135</cdr:y>
    </cdr:from>
    <cdr:to>
      <cdr:x>0.7425</cdr:x>
      <cdr:y>0.26799</cdr:y>
    </cdr:to>
    <cdr:sp macro="" textlink="">
      <cdr:nvSpPr>
        <cdr:cNvPr id="5" name="TextBox 5">
          <a:extLst xmlns:a="http://schemas.openxmlformats.org/drawingml/2006/main">
            <a:ext uri="{FF2B5EF4-FFF2-40B4-BE49-F238E27FC236}">
              <a16:creationId xmlns:a16="http://schemas.microsoft.com/office/drawing/2014/main" id="{3AB09488-37E1-B114-BCA6-19DE19049335}"/>
            </a:ext>
          </a:extLst>
        </cdr:cNvPr>
        <cdr:cNvSpPr txBox="1"/>
      </cdr:nvSpPr>
      <cdr:spPr>
        <a:xfrm xmlns:a="http://schemas.openxmlformats.org/drawingml/2006/main">
          <a:off x="9694" y="639775"/>
          <a:ext cx="3348215" cy="360809"/>
        </a:xfrm>
        <a:prstGeom xmlns:a="http://schemas.openxmlformats.org/drawingml/2006/main" prst="rect">
          <a:avLst/>
        </a:prstGeom>
        <a:solidFill xmlns:a="http://schemas.openxmlformats.org/drawingml/2006/main">
          <a:schemeClr val="lt1"/>
        </a:solidFill>
        <a:ln xmlns:a="http://schemas.openxmlformats.org/drawingml/2006/main" w="9525" cmpd="sng">
          <a:noFill/>
        </a:ln>
      </cdr:spPr>
      <cdr:style>
        <a:lnRef xmlns:a="http://schemas.openxmlformats.org/drawingml/2006/main" idx="0">
          <a:scrgbClr r="0" g="0" b="0"/>
        </a:lnRef>
        <a:fillRef xmlns:a="http://schemas.openxmlformats.org/drawingml/2006/main" idx="0">
          <a:scrgbClr r="0" g="0" b="0"/>
        </a:fillRef>
        <a:effectRef xmlns:a="http://schemas.openxmlformats.org/drawingml/2006/main" idx="0">
          <a:scrgbClr r="0" g="0" b="0"/>
        </a:effectRef>
        <a:fontRef xmlns:a="http://schemas.openxmlformats.org/drawingml/2006/main" idx="minor">
          <a:schemeClr val="dk1"/>
        </a:fontRef>
      </cdr:style>
      <cdr:txBody>
        <a:bodyPr xmlns:a="http://schemas.openxmlformats.org/drawingml/2006/main" wrap="square" rtlCol="0" anchor="t"/>
        <a:lstStyle xmlns:a="http://schemas.openxmlformats.org/drawingml/2006/main">
          <a:lvl1pPr marL="0" indent="0">
            <a:defRPr sz="1100">
              <a:solidFill>
                <a:schemeClr val="dk1"/>
              </a:solidFill>
              <a:latin typeface="+mn-lt"/>
              <a:ea typeface="+mn-ea"/>
              <a:cs typeface="+mn-cs"/>
            </a:defRPr>
          </a:lvl1pPr>
          <a:lvl2pPr marL="457200" indent="0">
            <a:defRPr sz="1100">
              <a:solidFill>
                <a:schemeClr val="dk1"/>
              </a:solidFill>
              <a:latin typeface="+mn-lt"/>
              <a:ea typeface="+mn-ea"/>
              <a:cs typeface="+mn-cs"/>
            </a:defRPr>
          </a:lvl2pPr>
          <a:lvl3pPr marL="914400" indent="0">
            <a:defRPr sz="1100">
              <a:solidFill>
                <a:schemeClr val="dk1"/>
              </a:solidFill>
              <a:latin typeface="+mn-lt"/>
              <a:ea typeface="+mn-ea"/>
              <a:cs typeface="+mn-cs"/>
            </a:defRPr>
          </a:lvl3pPr>
          <a:lvl4pPr marL="1371600" indent="0">
            <a:defRPr sz="1100">
              <a:solidFill>
                <a:schemeClr val="dk1"/>
              </a:solidFill>
              <a:latin typeface="+mn-lt"/>
              <a:ea typeface="+mn-ea"/>
              <a:cs typeface="+mn-cs"/>
            </a:defRPr>
          </a:lvl4pPr>
          <a:lvl5pPr marL="1828800" indent="0">
            <a:defRPr sz="1100">
              <a:solidFill>
                <a:schemeClr val="dk1"/>
              </a:solidFill>
              <a:latin typeface="+mn-lt"/>
              <a:ea typeface="+mn-ea"/>
              <a:cs typeface="+mn-cs"/>
            </a:defRPr>
          </a:lvl5pPr>
          <a:lvl6pPr marL="2286000" indent="0">
            <a:defRPr sz="1100">
              <a:solidFill>
                <a:schemeClr val="dk1"/>
              </a:solidFill>
              <a:latin typeface="+mn-lt"/>
              <a:ea typeface="+mn-ea"/>
              <a:cs typeface="+mn-cs"/>
            </a:defRPr>
          </a:lvl6pPr>
          <a:lvl7pPr marL="2743200" indent="0">
            <a:defRPr sz="1100">
              <a:solidFill>
                <a:schemeClr val="dk1"/>
              </a:solidFill>
              <a:latin typeface="+mn-lt"/>
              <a:ea typeface="+mn-ea"/>
              <a:cs typeface="+mn-cs"/>
            </a:defRPr>
          </a:lvl7pPr>
          <a:lvl8pPr marL="3200400" indent="0">
            <a:defRPr sz="1100">
              <a:solidFill>
                <a:schemeClr val="dk1"/>
              </a:solidFill>
              <a:latin typeface="+mn-lt"/>
              <a:ea typeface="+mn-ea"/>
              <a:cs typeface="+mn-cs"/>
            </a:defRPr>
          </a:lvl8pPr>
          <a:lvl9pPr marL="3657600" indent="0">
            <a:defRPr sz="1100">
              <a:solidFill>
                <a:schemeClr val="dk1"/>
              </a:solidFill>
              <a:latin typeface="+mn-lt"/>
              <a:ea typeface="+mn-ea"/>
              <a:cs typeface="+mn-cs"/>
            </a:defRPr>
          </a:lvl9pPr>
        </a:lstStyle>
        <a:p xmlns:a="http://schemas.openxmlformats.org/drawingml/2006/main">
          <a:r>
            <a:rPr lang="en-US" sz="1200" b="1">
              <a:solidFill>
                <a:schemeClr val="tx1">
                  <a:lumMod val="65000"/>
                  <a:lumOff val="35000"/>
                </a:schemeClr>
              </a:solidFill>
              <a:latin typeface="Arial" panose="020B0604020202020204" pitchFamily="34" charset="0"/>
              <a:cs typeface="Arial" panose="020B0604020202020204" pitchFamily="34" charset="0"/>
            </a:rPr>
            <a:t>Total</a:t>
          </a:r>
          <a:r>
            <a:rPr lang="en-US" sz="1200" b="1" baseline="0">
              <a:solidFill>
                <a:schemeClr val="tx1">
                  <a:lumMod val="65000"/>
                  <a:lumOff val="35000"/>
                </a:schemeClr>
              </a:solidFill>
              <a:latin typeface="Arial" panose="020B0604020202020204" pitchFamily="34" charset="0"/>
              <a:cs typeface="Arial" panose="020B0604020202020204" pitchFamily="34" charset="0"/>
            </a:rPr>
            <a:t> Assets</a:t>
          </a:r>
          <a:endParaRPr lang="en-US" sz="1200" b="1">
            <a:solidFill>
              <a:schemeClr val="tx1">
                <a:lumMod val="65000"/>
                <a:lumOff val="35000"/>
              </a:schemeClr>
            </a:solidFill>
            <a:latin typeface="Arial" panose="020B0604020202020204" pitchFamily="34" charset="0"/>
            <a:cs typeface="Arial" panose="020B0604020202020204" pitchFamily="34" charset="0"/>
          </a:endParaRPr>
        </a:p>
        <a:p xmlns:a="http://schemas.openxmlformats.org/drawingml/2006/main">
          <a:r>
            <a:rPr lang="en-US" sz="800">
              <a:solidFill>
                <a:schemeClr val="bg2">
                  <a:lumMod val="75000"/>
                </a:schemeClr>
              </a:solidFill>
              <a:latin typeface="Arial" panose="020B0604020202020204" pitchFamily="34" charset="0"/>
              <a:cs typeface="Arial" panose="020B0604020202020204" pitchFamily="34" charset="0"/>
            </a:rPr>
            <a:t>vs YTD PY</a:t>
          </a:r>
        </a:p>
      </cdr:txBody>
    </cdr:sp>
  </cdr:relSizeAnchor>
</c:userShapes>
</file>

<file path=xl/drawings/drawing59.xml><?xml version="1.0" encoding="utf-8"?>
<c:userShapes xmlns:c="http://schemas.openxmlformats.org/drawingml/2006/chart">
  <cdr:relSizeAnchor xmlns:cdr="http://schemas.openxmlformats.org/drawingml/2006/chartDrawing">
    <cdr:from>
      <cdr:x>0.87344</cdr:x>
      <cdr:y>0.20263</cdr:y>
    </cdr:from>
    <cdr:to>
      <cdr:x>0.87344</cdr:x>
      <cdr:y>0.81127</cdr:y>
    </cdr:to>
    <cdr:cxnSp macro="">
      <cdr:nvCxnSpPr>
        <cdr:cNvPr id="14" name="Straight Connector 13">
          <a:extLst xmlns:a="http://schemas.openxmlformats.org/drawingml/2006/main">
            <a:ext uri="{FF2B5EF4-FFF2-40B4-BE49-F238E27FC236}">
              <a16:creationId xmlns:a16="http://schemas.microsoft.com/office/drawing/2014/main" id="{86187232-A382-6181-5CC9-4B31D63B16BB}"/>
            </a:ext>
          </a:extLst>
        </cdr:cNvPr>
        <cdr:cNvCxnSpPr/>
      </cdr:nvCxnSpPr>
      <cdr:spPr>
        <a:xfrm xmlns:a="http://schemas.openxmlformats.org/drawingml/2006/main">
          <a:off x="4081050" y="145743"/>
          <a:ext cx="0" cy="437771"/>
        </a:xfrm>
        <a:prstGeom xmlns:a="http://schemas.openxmlformats.org/drawingml/2006/main" prst="line">
          <a:avLst/>
        </a:prstGeom>
        <a:ln xmlns:a="http://schemas.openxmlformats.org/drawingml/2006/main" w="25400">
          <a:solidFill>
            <a:schemeClr val="accent1">
              <a:lumMod val="50000"/>
            </a:schemeClr>
          </a:solidFill>
        </a:ln>
      </cdr:spPr>
      <cdr:style>
        <a:lnRef xmlns:a="http://schemas.openxmlformats.org/drawingml/2006/main" idx="1">
          <a:schemeClr val="dk1"/>
        </a:lnRef>
        <a:fillRef xmlns:a="http://schemas.openxmlformats.org/drawingml/2006/main" idx="0">
          <a:schemeClr val="dk1"/>
        </a:fillRef>
        <a:effectRef xmlns:a="http://schemas.openxmlformats.org/drawingml/2006/main" idx="0">
          <a:schemeClr val="dk1"/>
        </a:effectRef>
        <a:fontRef xmlns:a="http://schemas.openxmlformats.org/drawingml/2006/main" idx="minor">
          <a:schemeClr val="tx1"/>
        </a:fontRef>
      </cdr:style>
    </cdr:cxnSp>
  </cdr:relSizeAnchor>
</c:userShapes>
</file>

<file path=xl/drawings/drawing60.xml><?xml version="1.0" encoding="utf-8"?>
<c:userShapes xmlns:c="http://schemas.openxmlformats.org/drawingml/2006/chart">
  <cdr:relSizeAnchor xmlns:cdr="http://schemas.openxmlformats.org/drawingml/2006/chartDrawing">
    <cdr:from>
      <cdr:x>0</cdr:x>
      <cdr:y>0.4333</cdr:y>
    </cdr:from>
    <cdr:to>
      <cdr:x>0.38326</cdr:x>
      <cdr:y>0.54829</cdr:y>
    </cdr:to>
    <cdr:sp macro="" textlink="">
      <cdr:nvSpPr>
        <cdr:cNvPr id="2" name="TextBox 4">
          <a:extLst xmlns:a="http://schemas.openxmlformats.org/drawingml/2006/main">
            <a:ext uri="{FF2B5EF4-FFF2-40B4-BE49-F238E27FC236}">
              <a16:creationId xmlns:a16="http://schemas.microsoft.com/office/drawing/2014/main" id="{7E9D0545-2390-B5FD-23A9-12E0B3067368}"/>
            </a:ext>
          </a:extLst>
        </cdr:cNvPr>
        <cdr:cNvSpPr txBox="1"/>
      </cdr:nvSpPr>
      <cdr:spPr>
        <a:xfrm xmlns:a="http://schemas.openxmlformats.org/drawingml/2006/main">
          <a:off x="0" y="1968500"/>
          <a:ext cx="1745384" cy="522394"/>
        </a:xfrm>
        <a:prstGeom xmlns:a="http://schemas.openxmlformats.org/drawingml/2006/main" prst="rect">
          <a:avLst/>
        </a:prstGeom>
        <a:solidFill xmlns:a="http://schemas.openxmlformats.org/drawingml/2006/main">
          <a:schemeClr val="lt1"/>
        </a:solidFill>
        <a:ln xmlns:a="http://schemas.openxmlformats.org/drawingml/2006/main" w="9525" cmpd="sng">
          <a:noFill/>
        </a:ln>
      </cdr:spPr>
      <cdr:style>
        <a:lnRef xmlns:a="http://schemas.openxmlformats.org/drawingml/2006/main" idx="0">
          <a:scrgbClr r="0" g="0" b="0"/>
        </a:lnRef>
        <a:fillRef xmlns:a="http://schemas.openxmlformats.org/drawingml/2006/main" idx="0">
          <a:scrgbClr r="0" g="0" b="0"/>
        </a:fillRef>
        <a:effectRef xmlns:a="http://schemas.openxmlformats.org/drawingml/2006/main" idx="0">
          <a:scrgbClr r="0" g="0" b="0"/>
        </a:effectRef>
        <a:fontRef xmlns:a="http://schemas.openxmlformats.org/drawingml/2006/main" idx="minor">
          <a:schemeClr val="dk1"/>
        </a:fontRef>
      </cdr:style>
      <cdr:txBody>
        <a:bodyPr xmlns:a="http://schemas.openxmlformats.org/drawingml/2006/main" wrap="square" rtlCol="0" anchor="t"/>
        <a:lstStyle xmlns:a="http://schemas.openxmlformats.org/drawingml/2006/main">
          <a:lvl1pPr marL="0" indent="0">
            <a:defRPr sz="1100">
              <a:solidFill>
                <a:schemeClr val="dk1"/>
              </a:solidFill>
              <a:latin typeface="+mn-lt"/>
              <a:ea typeface="+mn-ea"/>
              <a:cs typeface="+mn-cs"/>
            </a:defRPr>
          </a:lvl1pPr>
          <a:lvl2pPr marL="457200" indent="0">
            <a:defRPr sz="1100">
              <a:solidFill>
                <a:schemeClr val="dk1"/>
              </a:solidFill>
              <a:latin typeface="+mn-lt"/>
              <a:ea typeface="+mn-ea"/>
              <a:cs typeface="+mn-cs"/>
            </a:defRPr>
          </a:lvl2pPr>
          <a:lvl3pPr marL="914400" indent="0">
            <a:defRPr sz="1100">
              <a:solidFill>
                <a:schemeClr val="dk1"/>
              </a:solidFill>
              <a:latin typeface="+mn-lt"/>
              <a:ea typeface="+mn-ea"/>
              <a:cs typeface="+mn-cs"/>
            </a:defRPr>
          </a:lvl3pPr>
          <a:lvl4pPr marL="1371600" indent="0">
            <a:defRPr sz="1100">
              <a:solidFill>
                <a:schemeClr val="dk1"/>
              </a:solidFill>
              <a:latin typeface="+mn-lt"/>
              <a:ea typeface="+mn-ea"/>
              <a:cs typeface="+mn-cs"/>
            </a:defRPr>
          </a:lvl4pPr>
          <a:lvl5pPr marL="1828800" indent="0">
            <a:defRPr sz="1100">
              <a:solidFill>
                <a:schemeClr val="dk1"/>
              </a:solidFill>
              <a:latin typeface="+mn-lt"/>
              <a:ea typeface="+mn-ea"/>
              <a:cs typeface="+mn-cs"/>
            </a:defRPr>
          </a:lvl5pPr>
          <a:lvl6pPr marL="2286000" indent="0">
            <a:defRPr sz="1100">
              <a:solidFill>
                <a:schemeClr val="dk1"/>
              </a:solidFill>
              <a:latin typeface="+mn-lt"/>
              <a:ea typeface="+mn-ea"/>
              <a:cs typeface="+mn-cs"/>
            </a:defRPr>
          </a:lvl6pPr>
          <a:lvl7pPr marL="2743200" indent="0">
            <a:defRPr sz="1100">
              <a:solidFill>
                <a:schemeClr val="dk1"/>
              </a:solidFill>
              <a:latin typeface="+mn-lt"/>
              <a:ea typeface="+mn-ea"/>
              <a:cs typeface="+mn-cs"/>
            </a:defRPr>
          </a:lvl7pPr>
          <a:lvl8pPr marL="3200400" indent="0">
            <a:defRPr sz="1100">
              <a:solidFill>
                <a:schemeClr val="dk1"/>
              </a:solidFill>
              <a:latin typeface="+mn-lt"/>
              <a:ea typeface="+mn-ea"/>
              <a:cs typeface="+mn-cs"/>
            </a:defRPr>
          </a:lvl8pPr>
          <a:lvl9pPr marL="3657600" indent="0">
            <a:defRPr sz="1100">
              <a:solidFill>
                <a:schemeClr val="dk1"/>
              </a:solidFill>
              <a:latin typeface="+mn-lt"/>
              <a:ea typeface="+mn-ea"/>
              <a:cs typeface="+mn-cs"/>
            </a:defRPr>
          </a:lvl9pPr>
        </a:lstStyle>
        <a:p xmlns:a="http://schemas.openxmlformats.org/drawingml/2006/main">
          <a:pPr algn="ctr"/>
          <a:r>
            <a:rPr lang="en-US" sz="1800" b="1">
              <a:solidFill>
                <a:schemeClr val="accent1">
                  <a:lumMod val="75000"/>
                </a:schemeClr>
              </a:solidFill>
              <a:latin typeface="Arial" panose="020B0604020202020204" pitchFamily="34" charset="0"/>
              <a:cs typeface="Arial" panose="020B0604020202020204" pitchFamily="34" charset="0"/>
            </a:rPr>
            <a:t>-13,6</a:t>
          </a:r>
          <a:r>
            <a:rPr lang="en-US" sz="1800" b="1" baseline="0">
              <a:solidFill>
                <a:schemeClr val="accent1">
                  <a:lumMod val="75000"/>
                </a:schemeClr>
              </a:solidFill>
              <a:latin typeface="Arial" panose="020B0604020202020204" pitchFamily="34" charset="0"/>
              <a:cs typeface="Arial" panose="020B0604020202020204" pitchFamily="34" charset="0"/>
            </a:rPr>
            <a:t> T</a:t>
          </a:r>
        </a:p>
        <a:p xmlns:a="http://schemas.openxmlformats.org/drawingml/2006/main">
          <a:pPr algn="ctr"/>
          <a:r>
            <a:rPr lang="en-US" sz="1000" b="0" i="1" baseline="0">
              <a:solidFill>
                <a:schemeClr val="bg2">
                  <a:lumMod val="75000"/>
                </a:schemeClr>
              </a:solidFill>
              <a:latin typeface="Symbol" pitchFamily="2" charset="2"/>
              <a:cs typeface="Arial" panose="020B0604020202020204" pitchFamily="34" charset="0"/>
            </a:rPr>
            <a:t>D</a:t>
          </a:r>
          <a:r>
            <a:rPr lang="en-US" sz="800" b="0" i="1" baseline="0">
              <a:solidFill>
                <a:schemeClr val="bg2">
                  <a:lumMod val="75000"/>
                </a:schemeClr>
              </a:solidFill>
              <a:latin typeface="Arial" panose="020B0604020202020204" pitchFamily="34" charset="0"/>
              <a:cs typeface="Arial" panose="020B0604020202020204" pitchFamily="34" charset="0"/>
            </a:rPr>
            <a:t> from prior year</a:t>
          </a:r>
          <a:endParaRPr lang="en-US" sz="800" b="0" i="1">
            <a:solidFill>
              <a:schemeClr val="bg2">
                <a:lumMod val="75000"/>
              </a:schemeClr>
            </a:solidFill>
            <a:latin typeface="Arial" panose="020B0604020202020204" pitchFamily="34" charset="0"/>
            <a:cs typeface="Arial" panose="020B0604020202020204" pitchFamily="34" charset="0"/>
          </a:endParaRPr>
        </a:p>
      </cdr:txBody>
    </cdr:sp>
  </cdr:relSizeAnchor>
  <cdr:relSizeAnchor xmlns:cdr="http://schemas.openxmlformats.org/drawingml/2006/chartDrawing">
    <cdr:from>
      <cdr:x>0.54321</cdr:x>
      <cdr:y>0.43372</cdr:y>
    </cdr:from>
    <cdr:to>
      <cdr:x>0.92647</cdr:x>
      <cdr:y>0.54871</cdr:y>
    </cdr:to>
    <cdr:sp macro="" textlink="">
      <cdr:nvSpPr>
        <cdr:cNvPr id="3" name="TextBox 4">
          <a:extLst xmlns:a="http://schemas.openxmlformats.org/drawingml/2006/main">
            <a:ext uri="{FF2B5EF4-FFF2-40B4-BE49-F238E27FC236}">
              <a16:creationId xmlns:a16="http://schemas.microsoft.com/office/drawing/2014/main" id="{7E9D0545-2390-B5FD-23A9-12E0B3067368}"/>
            </a:ext>
          </a:extLst>
        </cdr:cNvPr>
        <cdr:cNvSpPr txBox="1"/>
      </cdr:nvSpPr>
      <cdr:spPr>
        <a:xfrm xmlns:a="http://schemas.openxmlformats.org/drawingml/2006/main">
          <a:off x="2473840" y="1970430"/>
          <a:ext cx="1745383" cy="522393"/>
        </a:xfrm>
        <a:prstGeom xmlns:a="http://schemas.openxmlformats.org/drawingml/2006/main" prst="rect">
          <a:avLst/>
        </a:prstGeom>
        <a:solidFill xmlns:a="http://schemas.openxmlformats.org/drawingml/2006/main">
          <a:schemeClr val="lt1"/>
        </a:solidFill>
        <a:ln xmlns:a="http://schemas.openxmlformats.org/drawingml/2006/main" w="9525" cmpd="sng">
          <a:noFill/>
        </a:ln>
      </cdr:spPr>
      <cdr:style>
        <a:lnRef xmlns:a="http://schemas.openxmlformats.org/drawingml/2006/main" idx="0">
          <a:scrgbClr r="0" g="0" b="0"/>
        </a:lnRef>
        <a:fillRef xmlns:a="http://schemas.openxmlformats.org/drawingml/2006/main" idx="0">
          <a:scrgbClr r="0" g="0" b="0"/>
        </a:fillRef>
        <a:effectRef xmlns:a="http://schemas.openxmlformats.org/drawingml/2006/main" idx="0">
          <a:scrgbClr r="0" g="0" b="0"/>
        </a:effectRef>
        <a:fontRef xmlns:a="http://schemas.openxmlformats.org/drawingml/2006/main" idx="minor">
          <a:schemeClr val="dk1"/>
        </a:fontRef>
      </cdr:style>
      <cdr:txBody>
        <a:bodyPr xmlns:a="http://schemas.openxmlformats.org/drawingml/2006/main" wrap="square" rtlCol="0" anchor="t"/>
        <a:lstStyle xmlns:a="http://schemas.openxmlformats.org/drawingml/2006/main">
          <a:lvl1pPr marL="0" indent="0">
            <a:defRPr sz="1100">
              <a:solidFill>
                <a:schemeClr val="dk1"/>
              </a:solidFill>
              <a:latin typeface="+mn-lt"/>
              <a:ea typeface="+mn-ea"/>
              <a:cs typeface="+mn-cs"/>
            </a:defRPr>
          </a:lvl1pPr>
          <a:lvl2pPr marL="457200" indent="0">
            <a:defRPr sz="1100">
              <a:solidFill>
                <a:schemeClr val="dk1"/>
              </a:solidFill>
              <a:latin typeface="+mn-lt"/>
              <a:ea typeface="+mn-ea"/>
              <a:cs typeface="+mn-cs"/>
            </a:defRPr>
          </a:lvl2pPr>
          <a:lvl3pPr marL="914400" indent="0">
            <a:defRPr sz="1100">
              <a:solidFill>
                <a:schemeClr val="dk1"/>
              </a:solidFill>
              <a:latin typeface="+mn-lt"/>
              <a:ea typeface="+mn-ea"/>
              <a:cs typeface="+mn-cs"/>
            </a:defRPr>
          </a:lvl3pPr>
          <a:lvl4pPr marL="1371600" indent="0">
            <a:defRPr sz="1100">
              <a:solidFill>
                <a:schemeClr val="dk1"/>
              </a:solidFill>
              <a:latin typeface="+mn-lt"/>
              <a:ea typeface="+mn-ea"/>
              <a:cs typeface="+mn-cs"/>
            </a:defRPr>
          </a:lvl4pPr>
          <a:lvl5pPr marL="1828800" indent="0">
            <a:defRPr sz="1100">
              <a:solidFill>
                <a:schemeClr val="dk1"/>
              </a:solidFill>
              <a:latin typeface="+mn-lt"/>
              <a:ea typeface="+mn-ea"/>
              <a:cs typeface="+mn-cs"/>
            </a:defRPr>
          </a:lvl5pPr>
          <a:lvl6pPr marL="2286000" indent="0">
            <a:defRPr sz="1100">
              <a:solidFill>
                <a:schemeClr val="dk1"/>
              </a:solidFill>
              <a:latin typeface="+mn-lt"/>
              <a:ea typeface="+mn-ea"/>
              <a:cs typeface="+mn-cs"/>
            </a:defRPr>
          </a:lvl6pPr>
          <a:lvl7pPr marL="2743200" indent="0">
            <a:defRPr sz="1100">
              <a:solidFill>
                <a:schemeClr val="dk1"/>
              </a:solidFill>
              <a:latin typeface="+mn-lt"/>
              <a:ea typeface="+mn-ea"/>
              <a:cs typeface="+mn-cs"/>
            </a:defRPr>
          </a:lvl7pPr>
          <a:lvl8pPr marL="3200400" indent="0">
            <a:defRPr sz="1100">
              <a:solidFill>
                <a:schemeClr val="dk1"/>
              </a:solidFill>
              <a:latin typeface="+mn-lt"/>
              <a:ea typeface="+mn-ea"/>
              <a:cs typeface="+mn-cs"/>
            </a:defRPr>
          </a:lvl8pPr>
          <a:lvl9pPr marL="3657600" indent="0">
            <a:defRPr sz="1100">
              <a:solidFill>
                <a:schemeClr val="dk1"/>
              </a:solidFill>
              <a:latin typeface="+mn-lt"/>
              <a:ea typeface="+mn-ea"/>
              <a:cs typeface="+mn-cs"/>
            </a:defRPr>
          </a:lvl9pPr>
        </a:lstStyle>
        <a:p xmlns:a="http://schemas.openxmlformats.org/drawingml/2006/main">
          <a:pPr algn="ctr"/>
          <a:r>
            <a:rPr lang="en-US" sz="1800" b="1">
              <a:solidFill>
                <a:schemeClr val="accent1">
                  <a:lumMod val="75000"/>
                </a:schemeClr>
              </a:solidFill>
              <a:latin typeface="Arial" panose="020B0604020202020204" pitchFamily="34" charset="0"/>
              <a:cs typeface="Arial" panose="020B0604020202020204" pitchFamily="34" charset="0"/>
            </a:rPr>
            <a:t>-14%</a:t>
          </a:r>
          <a:endParaRPr lang="en-US" sz="1800" b="1" baseline="0">
            <a:solidFill>
              <a:schemeClr val="accent1">
                <a:lumMod val="75000"/>
              </a:schemeClr>
            </a:solidFill>
            <a:latin typeface="Arial" panose="020B0604020202020204" pitchFamily="34" charset="0"/>
            <a:cs typeface="Arial" panose="020B0604020202020204" pitchFamily="34" charset="0"/>
          </a:endParaRPr>
        </a:p>
        <a:p xmlns:a="http://schemas.openxmlformats.org/drawingml/2006/main">
          <a:pPr algn="ctr"/>
          <a:r>
            <a:rPr lang="en-US" sz="1000" b="0" i="1" baseline="0">
              <a:solidFill>
                <a:schemeClr val="bg2">
                  <a:lumMod val="75000"/>
                </a:schemeClr>
              </a:solidFill>
              <a:latin typeface="Symbol" pitchFamily="2" charset="2"/>
              <a:cs typeface="Arial" panose="020B0604020202020204" pitchFamily="34" charset="0"/>
            </a:rPr>
            <a:t>%D</a:t>
          </a:r>
          <a:r>
            <a:rPr lang="en-US" sz="800" b="0" i="1" baseline="0">
              <a:solidFill>
                <a:schemeClr val="bg2">
                  <a:lumMod val="75000"/>
                </a:schemeClr>
              </a:solidFill>
              <a:latin typeface="Arial" panose="020B0604020202020204" pitchFamily="34" charset="0"/>
              <a:cs typeface="Arial" panose="020B0604020202020204" pitchFamily="34" charset="0"/>
            </a:rPr>
            <a:t> from prior year</a:t>
          </a:r>
          <a:endParaRPr lang="en-US" sz="800" b="0" i="1">
            <a:solidFill>
              <a:schemeClr val="bg2">
                <a:lumMod val="75000"/>
              </a:schemeClr>
            </a:solidFill>
            <a:latin typeface="Arial" panose="020B0604020202020204" pitchFamily="34" charset="0"/>
            <a:cs typeface="Arial" panose="020B0604020202020204" pitchFamily="34" charset="0"/>
          </a:endParaRPr>
        </a:p>
      </cdr:txBody>
    </cdr:sp>
  </cdr:relSizeAnchor>
  <cdr:relSizeAnchor xmlns:cdr="http://schemas.openxmlformats.org/drawingml/2006/chartDrawing">
    <cdr:from>
      <cdr:x>0.01246</cdr:x>
      <cdr:y>0.16876</cdr:y>
    </cdr:from>
    <cdr:to>
      <cdr:x>0.42875</cdr:x>
      <cdr:y>0.28357</cdr:y>
    </cdr:to>
    <cdr:sp macro="" textlink="">
      <cdr:nvSpPr>
        <cdr:cNvPr id="5" name="TextBox 5">
          <a:extLst xmlns:a="http://schemas.openxmlformats.org/drawingml/2006/main">
            <a:ext uri="{FF2B5EF4-FFF2-40B4-BE49-F238E27FC236}">
              <a16:creationId xmlns:a16="http://schemas.microsoft.com/office/drawing/2014/main" id="{3AB09488-37E1-B114-BCA6-19DE19049335}"/>
            </a:ext>
          </a:extLst>
        </cdr:cNvPr>
        <cdr:cNvSpPr txBox="1"/>
      </cdr:nvSpPr>
      <cdr:spPr>
        <a:xfrm xmlns:a="http://schemas.openxmlformats.org/drawingml/2006/main">
          <a:off x="58167" y="630083"/>
          <a:ext cx="1942697" cy="428670"/>
        </a:xfrm>
        <a:prstGeom xmlns:a="http://schemas.openxmlformats.org/drawingml/2006/main" prst="rect">
          <a:avLst/>
        </a:prstGeom>
        <a:solidFill xmlns:a="http://schemas.openxmlformats.org/drawingml/2006/main">
          <a:schemeClr val="lt1"/>
        </a:solidFill>
        <a:ln xmlns:a="http://schemas.openxmlformats.org/drawingml/2006/main" w="9525" cmpd="sng">
          <a:noFill/>
        </a:ln>
      </cdr:spPr>
      <cdr:style>
        <a:lnRef xmlns:a="http://schemas.openxmlformats.org/drawingml/2006/main" idx="0">
          <a:scrgbClr r="0" g="0" b="0"/>
        </a:lnRef>
        <a:fillRef xmlns:a="http://schemas.openxmlformats.org/drawingml/2006/main" idx="0">
          <a:scrgbClr r="0" g="0" b="0"/>
        </a:fillRef>
        <a:effectRef xmlns:a="http://schemas.openxmlformats.org/drawingml/2006/main" idx="0">
          <a:scrgbClr r="0" g="0" b="0"/>
        </a:effectRef>
        <a:fontRef xmlns:a="http://schemas.openxmlformats.org/drawingml/2006/main" idx="minor">
          <a:schemeClr val="dk1"/>
        </a:fontRef>
      </cdr:style>
      <cdr:txBody>
        <a:bodyPr xmlns:a="http://schemas.openxmlformats.org/drawingml/2006/main" wrap="square" rtlCol="0" anchor="t"/>
        <a:lstStyle xmlns:a="http://schemas.openxmlformats.org/drawingml/2006/main">
          <a:lvl1pPr marL="0" indent="0">
            <a:defRPr sz="1100">
              <a:solidFill>
                <a:schemeClr val="dk1"/>
              </a:solidFill>
              <a:latin typeface="+mn-lt"/>
              <a:ea typeface="+mn-ea"/>
              <a:cs typeface="+mn-cs"/>
            </a:defRPr>
          </a:lvl1pPr>
          <a:lvl2pPr marL="457200" indent="0">
            <a:defRPr sz="1100">
              <a:solidFill>
                <a:schemeClr val="dk1"/>
              </a:solidFill>
              <a:latin typeface="+mn-lt"/>
              <a:ea typeface="+mn-ea"/>
              <a:cs typeface="+mn-cs"/>
            </a:defRPr>
          </a:lvl2pPr>
          <a:lvl3pPr marL="914400" indent="0">
            <a:defRPr sz="1100">
              <a:solidFill>
                <a:schemeClr val="dk1"/>
              </a:solidFill>
              <a:latin typeface="+mn-lt"/>
              <a:ea typeface="+mn-ea"/>
              <a:cs typeface="+mn-cs"/>
            </a:defRPr>
          </a:lvl3pPr>
          <a:lvl4pPr marL="1371600" indent="0">
            <a:defRPr sz="1100">
              <a:solidFill>
                <a:schemeClr val="dk1"/>
              </a:solidFill>
              <a:latin typeface="+mn-lt"/>
              <a:ea typeface="+mn-ea"/>
              <a:cs typeface="+mn-cs"/>
            </a:defRPr>
          </a:lvl4pPr>
          <a:lvl5pPr marL="1828800" indent="0">
            <a:defRPr sz="1100">
              <a:solidFill>
                <a:schemeClr val="dk1"/>
              </a:solidFill>
              <a:latin typeface="+mn-lt"/>
              <a:ea typeface="+mn-ea"/>
              <a:cs typeface="+mn-cs"/>
            </a:defRPr>
          </a:lvl5pPr>
          <a:lvl6pPr marL="2286000" indent="0">
            <a:defRPr sz="1100">
              <a:solidFill>
                <a:schemeClr val="dk1"/>
              </a:solidFill>
              <a:latin typeface="+mn-lt"/>
              <a:ea typeface="+mn-ea"/>
              <a:cs typeface="+mn-cs"/>
            </a:defRPr>
          </a:lvl6pPr>
          <a:lvl7pPr marL="2743200" indent="0">
            <a:defRPr sz="1100">
              <a:solidFill>
                <a:schemeClr val="dk1"/>
              </a:solidFill>
              <a:latin typeface="+mn-lt"/>
              <a:ea typeface="+mn-ea"/>
              <a:cs typeface="+mn-cs"/>
            </a:defRPr>
          </a:lvl7pPr>
          <a:lvl8pPr marL="3200400" indent="0">
            <a:defRPr sz="1100">
              <a:solidFill>
                <a:schemeClr val="dk1"/>
              </a:solidFill>
              <a:latin typeface="+mn-lt"/>
              <a:ea typeface="+mn-ea"/>
              <a:cs typeface="+mn-cs"/>
            </a:defRPr>
          </a:lvl8pPr>
          <a:lvl9pPr marL="3657600" indent="0">
            <a:defRPr sz="1100">
              <a:solidFill>
                <a:schemeClr val="dk1"/>
              </a:solidFill>
              <a:latin typeface="+mn-lt"/>
              <a:ea typeface="+mn-ea"/>
              <a:cs typeface="+mn-cs"/>
            </a:defRPr>
          </a:lvl9pPr>
        </a:lstStyle>
        <a:p xmlns:a="http://schemas.openxmlformats.org/drawingml/2006/main">
          <a:r>
            <a:rPr lang="en-US" sz="1200" b="1">
              <a:solidFill>
                <a:schemeClr val="tx1">
                  <a:lumMod val="65000"/>
                  <a:lumOff val="35000"/>
                </a:schemeClr>
              </a:solidFill>
              <a:latin typeface="Arial" panose="020B0604020202020204" pitchFamily="34" charset="0"/>
              <a:cs typeface="Arial" panose="020B0604020202020204" pitchFamily="34" charset="0"/>
            </a:rPr>
            <a:t>Current Assets</a:t>
          </a:r>
        </a:p>
        <a:p xmlns:a="http://schemas.openxmlformats.org/drawingml/2006/main">
          <a:r>
            <a:rPr lang="en-US" sz="800">
              <a:solidFill>
                <a:schemeClr val="bg2">
                  <a:lumMod val="75000"/>
                </a:schemeClr>
              </a:solidFill>
              <a:latin typeface="Arial" panose="020B0604020202020204" pitchFamily="34" charset="0"/>
              <a:cs typeface="Arial" panose="020B0604020202020204" pitchFamily="34" charset="0"/>
            </a:rPr>
            <a:t>vs YTD PY</a:t>
          </a:r>
        </a:p>
      </cdr:txBody>
    </cdr:sp>
  </cdr:relSizeAnchor>
</c:userShapes>
</file>

<file path=xl/drawings/drawing61.xml><?xml version="1.0" encoding="utf-8"?>
<c:userShapes xmlns:c="http://schemas.openxmlformats.org/drawingml/2006/chart">
  <cdr:relSizeAnchor xmlns:cdr="http://schemas.openxmlformats.org/drawingml/2006/chartDrawing">
    <cdr:from>
      <cdr:x>0.91432</cdr:x>
      <cdr:y>0.18944</cdr:y>
    </cdr:from>
    <cdr:to>
      <cdr:x>0.91432</cdr:x>
      <cdr:y>0.79808</cdr:y>
    </cdr:to>
    <cdr:cxnSp macro="">
      <cdr:nvCxnSpPr>
        <cdr:cNvPr id="14" name="Straight Connector 13">
          <a:extLst xmlns:a="http://schemas.openxmlformats.org/drawingml/2006/main">
            <a:ext uri="{FF2B5EF4-FFF2-40B4-BE49-F238E27FC236}">
              <a16:creationId xmlns:a16="http://schemas.microsoft.com/office/drawing/2014/main" id="{86187232-A382-6181-5CC9-4B31D63B16BB}"/>
            </a:ext>
          </a:extLst>
        </cdr:cNvPr>
        <cdr:cNvCxnSpPr/>
      </cdr:nvCxnSpPr>
      <cdr:spPr>
        <a:xfrm xmlns:a="http://schemas.openxmlformats.org/drawingml/2006/main">
          <a:off x="3788052" y="134653"/>
          <a:ext cx="0" cy="432614"/>
        </a:xfrm>
        <a:prstGeom xmlns:a="http://schemas.openxmlformats.org/drawingml/2006/main" prst="line">
          <a:avLst/>
        </a:prstGeom>
        <a:ln xmlns:a="http://schemas.openxmlformats.org/drawingml/2006/main" w="25400">
          <a:solidFill>
            <a:schemeClr val="accent1">
              <a:lumMod val="50000"/>
            </a:schemeClr>
          </a:solidFill>
        </a:ln>
      </cdr:spPr>
      <cdr:style>
        <a:lnRef xmlns:a="http://schemas.openxmlformats.org/drawingml/2006/main" idx="1">
          <a:schemeClr val="dk1"/>
        </a:lnRef>
        <a:fillRef xmlns:a="http://schemas.openxmlformats.org/drawingml/2006/main" idx="0">
          <a:schemeClr val="dk1"/>
        </a:fillRef>
        <a:effectRef xmlns:a="http://schemas.openxmlformats.org/drawingml/2006/main" idx="0">
          <a:schemeClr val="dk1"/>
        </a:effectRef>
        <a:fontRef xmlns:a="http://schemas.openxmlformats.org/drawingml/2006/main" idx="minor">
          <a:schemeClr val="tx1"/>
        </a:fontRef>
      </cdr:style>
    </cdr:cxnSp>
  </cdr:relSizeAnchor>
</c:userShapes>
</file>

<file path=xl/drawings/drawing62.xml><?xml version="1.0" encoding="utf-8"?>
<c:userShapes xmlns:c="http://schemas.openxmlformats.org/drawingml/2006/chart">
  <cdr:relSizeAnchor xmlns:cdr="http://schemas.openxmlformats.org/drawingml/2006/chartDrawing">
    <cdr:from>
      <cdr:x>0</cdr:x>
      <cdr:y>0.3545</cdr:y>
    </cdr:from>
    <cdr:to>
      <cdr:x>0.38326</cdr:x>
      <cdr:y>0.46949</cdr:y>
    </cdr:to>
    <cdr:sp macro="" textlink="">
      <cdr:nvSpPr>
        <cdr:cNvPr id="2" name="TextBox 4">
          <a:extLst xmlns:a="http://schemas.openxmlformats.org/drawingml/2006/main">
            <a:ext uri="{FF2B5EF4-FFF2-40B4-BE49-F238E27FC236}">
              <a16:creationId xmlns:a16="http://schemas.microsoft.com/office/drawing/2014/main" id="{7E9D0545-2390-B5FD-23A9-12E0B3067368}"/>
            </a:ext>
          </a:extLst>
        </cdr:cNvPr>
        <cdr:cNvSpPr txBox="1"/>
      </cdr:nvSpPr>
      <cdr:spPr>
        <a:xfrm xmlns:a="http://schemas.openxmlformats.org/drawingml/2006/main">
          <a:off x="0" y="1392245"/>
          <a:ext cx="1786259" cy="451611"/>
        </a:xfrm>
        <a:prstGeom xmlns:a="http://schemas.openxmlformats.org/drawingml/2006/main" prst="rect">
          <a:avLst/>
        </a:prstGeom>
        <a:solidFill xmlns:a="http://schemas.openxmlformats.org/drawingml/2006/main">
          <a:schemeClr val="lt1"/>
        </a:solidFill>
        <a:ln xmlns:a="http://schemas.openxmlformats.org/drawingml/2006/main" w="9525" cmpd="sng">
          <a:noFill/>
        </a:ln>
      </cdr:spPr>
      <cdr:style>
        <a:lnRef xmlns:a="http://schemas.openxmlformats.org/drawingml/2006/main" idx="0">
          <a:scrgbClr r="0" g="0" b="0"/>
        </a:lnRef>
        <a:fillRef xmlns:a="http://schemas.openxmlformats.org/drawingml/2006/main" idx="0">
          <a:scrgbClr r="0" g="0" b="0"/>
        </a:fillRef>
        <a:effectRef xmlns:a="http://schemas.openxmlformats.org/drawingml/2006/main" idx="0">
          <a:scrgbClr r="0" g="0" b="0"/>
        </a:effectRef>
        <a:fontRef xmlns:a="http://schemas.openxmlformats.org/drawingml/2006/main" idx="minor">
          <a:schemeClr val="dk1"/>
        </a:fontRef>
      </cdr:style>
      <cdr:txBody>
        <a:bodyPr xmlns:a="http://schemas.openxmlformats.org/drawingml/2006/main" wrap="square" rtlCol="0" anchor="t"/>
        <a:lstStyle xmlns:a="http://schemas.openxmlformats.org/drawingml/2006/main">
          <a:lvl1pPr marL="0" indent="0">
            <a:defRPr sz="1100">
              <a:solidFill>
                <a:schemeClr val="dk1"/>
              </a:solidFill>
              <a:latin typeface="+mn-lt"/>
              <a:ea typeface="+mn-ea"/>
              <a:cs typeface="+mn-cs"/>
            </a:defRPr>
          </a:lvl1pPr>
          <a:lvl2pPr marL="457200" indent="0">
            <a:defRPr sz="1100">
              <a:solidFill>
                <a:schemeClr val="dk1"/>
              </a:solidFill>
              <a:latin typeface="+mn-lt"/>
              <a:ea typeface="+mn-ea"/>
              <a:cs typeface="+mn-cs"/>
            </a:defRPr>
          </a:lvl2pPr>
          <a:lvl3pPr marL="914400" indent="0">
            <a:defRPr sz="1100">
              <a:solidFill>
                <a:schemeClr val="dk1"/>
              </a:solidFill>
              <a:latin typeface="+mn-lt"/>
              <a:ea typeface="+mn-ea"/>
              <a:cs typeface="+mn-cs"/>
            </a:defRPr>
          </a:lvl3pPr>
          <a:lvl4pPr marL="1371600" indent="0">
            <a:defRPr sz="1100">
              <a:solidFill>
                <a:schemeClr val="dk1"/>
              </a:solidFill>
              <a:latin typeface="+mn-lt"/>
              <a:ea typeface="+mn-ea"/>
              <a:cs typeface="+mn-cs"/>
            </a:defRPr>
          </a:lvl4pPr>
          <a:lvl5pPr marL="1828800" indent="0">
            <a:defRPr sz="1100">
              <a:solidFill>
                <a:schemeClr val="dk1"/>
              </a:solidFill>
              <a:latin typeface="+mn-lt"/>
              <a:ea typeface="+mn-ea"/>
              <a:cs typeface="+mn-cs"/>
            </a:defRPr>
          </a:lvl5pPr>
          <a:lvl6pPr marL="2286000" indent="0">
            <a:defRPr sz="1100">
              <a:solidFill>
                <a:schemeClr val="dk1"/>
              </a:solidFill>
              <a:latin typeface="+mn-lt"/>
              <a:ea typeface="+mn-ea"/>
              <a:cs typeface="+mn-cs"/>
            </a:defRPr>
          </a:lvl6pPr>
          <a:lvl7pPr marL="2743200" indent="0">
            <a:defRPr sz="1100">
              <a:solidFill>
                <a:schemeClr val="dk1"/>
              </a:solidFill>
              <a:latin typeface="+mn-lt"/>
              <a:ea typeface="+mn-ea"/>
              <a:cs typeface="+mn-cs"/>
            </a:defRPr>
          </a:lvl7pPr>
          <a:lvl8pPr marL="3200400" indent="0">
            <a:defRPr sz="1100">
              <a:solidFill>
                <a:schemeClr val="dk1"/>
              </a:solidFill>
              <a:latin typeface="+mn-lt"/>
              <a:ea typeface="+mn-ea"/>
              <a:cs typeface="+mn-cs"/>
            </a:defRPr>
          </a:lvl8pPr>
          <a:lvl9pPr marL="3657600" indent="0">
            <a:defRPr sz="1100">
              <a:solidFill>
                <a:schemeClr val="dk1"/>
              </a:solidFill>
              <a:latin typeface="+mn-lt"/>
              <a:ea typeface="+mn-ea"/>
              <a:cs typeface="+mn-cs"/>
            </a:defRPr>
          </a:lvl9pPr>
        </a:lstStyle>
        <a:p xmlns:a="http://schemas.openxmlformats.org/drawingml/2006/main">
          <a:pPr algn="ctr"/>
          <a:r>
            <a:rPr lang="en-US" sz="1800" b="1" baseline="0">
              <a:solidFill>
                <a:schemeClr val="accent1">
                  <a:lumMod val="75000"/>
                </a:schemeClr>
              </a:solidFill>
              <a:latin typeface="Arial" panose="020B0604020202020204" pitchFamily="34" charset="0"/>
              <a:cs typeface="Arial" panose="020B0604020202020204" pitchFamily="34" charset="0"/>
            </a:rPr>
            <a:t>-11,1 T</a:t>
          </a:r>
        </a:p>
        <a:p xmlns:a="http://schemas.openxmlformats.org/drawingml/2006/main">
          <a:pPr algn="ctr"/>
          <a:r>
            <a:rPr lang="en-US" sz="1000" b="0" i="1" baseline="0">
              <a:solidFill>
                <a:schemeClr val="bg2">
                  <a:lumMod val="75000"/>
                </a:schemeClr>
              </a:solidFill>
              <a:latin typeface="Symbol" pitchFamily="2" charset="2"/>
              <a:cs typeface="Arial" panose="020B0604020202020204" pitchFamily="34" charset="0"/>
            </a:rPr>
            <a:t>D</a:t>
          </a:r>
          <a:r>
            <a:rPr lang="en-US" sz="800" b="0" i="1" baseline="0">
              <a:solidFill>
                <a:schemeClr val="bg2">
                  <a:lumMod val="75000"/>
                </a:schemeClr>
              </a:solidFill>
              <a:latin typeface="Arial" panose="020B0604020202020204" pitchFamily="34" charset="0"/>
              <a:cs typeface="Arial" panose="020B0604020202020204" pitchFamily="34" charset="0"/>
            </a:rPr>
            <a:t> from prior year</a:t>
          </a:r>
          <a:endParaRPr lang="en-US" sz="800" b="0" i="1">
            <a:solidFill>
              <a:schemeClr val="bg2">
                <a:lumMod val="75000"/>
              </a:schemeClr>
            </a:solidFill>
            <a:latin typeface="Arial" panose="020B0604020202020204" pitchFamily="34" charset="0"/>
            <a:cs typeface="Arial" panose="020B0604020202020204" pitchFamily="34" charset="0"/>
          </a:endParaRPr>
        </a:p>
      </cdr:txBody>
    </cdr:sp>
  </cdr:relSizeAnchor>
  <cdr:relSizeAnchor xmlns:cdr="http://schemas.openxmlformats.org/drawingml/2006/chartDrawing">
    <cdr:from>
      <cdr:x>0.54321</cdr:x>
      <cdr:y>0.36035</cdr:y>
    </cdr:from>
    <cdr:to>
      <cdr:x>0.92647</cdr:x>
      <cdr:y>0.47534</cdr:y>
    </cdr:to>
    <cdr:sp macro="" textlink="">
      <cdr:nvSpPr>
        <cdr:cNvPr id="3" name="TextBox 4">
          <a:extLst xmlns:a="http://schemas.openxmlformats.org/drawingml/2006/main">
            <a:ext uri="{FF2B5EF4-FFF2-40B4-BE49-F238E27FC236}">
              <a16:creationId xmlns:a16="http://schemas.microsoft.com/office/drawing/2014/main" id="{7E9D0545-2390-B5FD-23A9-12E0B3067368}"/>
            </a:ext>
          </a:extLst>
        </cdr:cNvPr>
        <cdr:cNvSpPr txBox="1"/>
      </cdr:nvSpPr>
      <cdr:spPr>
        <a:xfrm xmlns:a="http://schemas.openxmlformats.org/drawingml/2006/main">
          <a:off x="2531738" y="1415238"/>
          <a:ext cx="1786259" cy="451611"/>
        </a:xfrm>
        <a:prstGeom xmlns:a="http://schemas.openxmlformats.org/drawingml/2006/main" prst="rect">
          <a:avLst/>
        </a:prstGeom>
        <a:solidFill xmlns:a="http://schemas.openxmlformats.org/drawingml/2006/main">
          <a:schemeClr val="lt1"/>
        </a:solidFill>
        <a:ln xmlns:a="http://schemas.openxmlformats.org/drawingml/2006/main" w="9525" cmpd="sng">
          <a:noFill/>
        </a:ln>
      </cdr:spPr>
      <cdr:style>
        <a:lnRef xmlns:a="http://schemas.openxmlformats.org/drawingml/2006/main" idx="0">
          <a:scrgbClr r="0" g="0" b="0"/>
        </a:lnRef>
        <a:fillRef xmlns:a="http://schemas.openxmlformats.org/drawingml/2006/main" idx="0">
          <a:scrgbClr r="0" g="0" b="0"/>
        </a:fillRef>
        <a:effectRef xmlns:a="http://schemas.openxmlformats.org/drawingml/2006/main" idx="0">
          <a:scrgbClr r="0" g="0" b="0"/>
        </a:effectRef>
        <a:fontRef xmlns:a="http://schemas.openxmlformats.org/drawingml/2006/main" idx="minor">
          <a:schemeClr val="dk1"/>
        </a:fontRef>
      </cdr:style>
      <cdr:txBody>
        <a:bodyPr xmlns:a="http://schemas.openxmlformats.org/drawingml/2006/main" wrap="square" rtlCol="0" anchor="t"/>
        <a:lstStyle xmlns:a="http://schemas.openxmlformats.org/drawingml/2006/main">
          <a:lvl1pPr marL="0" indent="0">
            <a:defRPr sz="1100">
              <a:solidFill>
                <a:schemeClr val="dk1"/>
              </a:solidFill>
              <a:latin typeface="+mn-lt"/>
              <a:ea typeface="+mn-ea"/>
              <a:cs typeface="+mn-cs"/>
            </a:defRPr>
          </a:lvl1pPr>
          <a:lvl2pPr marL="457200" indent="0">
            <a:defRPr sz="1100">
              <a:solidFill>
                <a:schemeClr val="dk1"/>
              </a:solidFill>
              <a:latin typeface="+mn-lt"/>
              <a:ea typeface="+mn-ea"/>
              <a:cs typeface="+mn-cs"/>
            </a:defRPr>
          </a:lvl2pPr>
          <a:lvl3pPr marL="914400" indent="0">
            <a:defRPr sz="1100">
              <a:solidFill>
                <a:schemeClr val="dk1"/>
              </a:solidFill>
              <a:latin typeface="+mn-lt"/>
              <a:ea typeface="+mn-ea"/>
              <a:cs typeface="+mn-cs"/>
            </a:defRPr>
          </a:lvl3pPr>
          <a:lvl4pPr marL="1371600" indent="0">
            <a:defRPr sz="1100">
              <a:solidFill>
                <a:schemeClr val="dk1"/>
              </a:solidFill>
              <a:latin typeface="+mn-lt"/>
              <a:ea typeface="+mn-ea"/>
              <a:cs typeface="+mn-cs"/>
            </a:defRPr>
          </a:lvl4pPr>
          <a:lvl5pPr marL="1828800" indent="0">
            <a:defRPr sz="1100">
              <a:solidFill>
                <a:schemeClr val="dk1"/>
              </a:solidFill>
              <a:latin typeface="+mn-lt"/>
              <a:ea typeface="+mn-ea"/>
              <a:cs typeface="+mn-cs"/>
            </a:defRPr>
          </a:lvl5pPr>
          <a:lvl6pPr marL="2286000" indent="0">
            <a:defRPr sz="1100">
              <a:solidFill>
                <a:schemeClr val="dk1"/>
              </a:solidFill>
              <a:latin typeface="+mn-lt"/>
              <a:ea typeface="+mn-ea"/>
              <a:cs typeface="+mn-cs"/>
            </a:defRPr>
          </a:lvl6pPr>
          <a:lvl7pPr marL="2743200" indent="0">
            <a:defRPr sz="1100">
              <a:solidFill>
                <a:schemeClr val="dk1"/>
              </a:solidFill>
              <a:latin typeface="+mn-lt"/>
              <a:ea typeface="+mn-ea"/>
              <a:cs typeface="+mn-cs"/>
            </a:defRPr>
          </a:lvl7pPr>
          <a:lvl8pPr marL="3200400" indent="0">
            <a:defRPr sz="1100">
              <a:solidFill>
                <a:schemeClr val="dk1"/>
              </a:solidFill>
              <a:latin typeface="+mn-lt"/>
              <a:ea typeface="+mn-ea"/>
              <a:cs typeface="+mn-cs"/>
            </a:defRPr>
          </a:lvl8pPr>
          <a:lvl9pPr marL="3657600" indent="0">
            <a:defRPr sz="1100">
              <a:solidFill>
                <a:schemeClr val="dk1"/>
              </a:solidFill>
              <a:latin typeface="+mn-lt"/>
              <a:ea typeface="+mn-ea"/>
              <a:cs typeface="+mn-cs"/>
            </a:defRPr>
          </a:lvl9pPr>
        </a:lstStyle>
        <a:p xmlns:a="http://schemas.openxmlformats.org/drawingml/2006/main">
          <a:pPr algn="ctr"/>
          <a:r>
            <a:rPr lang="en-US" sz="1800" b="1">
              <a:solidFill>
                <a:schemeClr val="accent1">
                  <a:lumMod val="75000"/>
                </a:schemeClr>
              </a:solidFill>
              <a:latin typeface="Arial" panose="020B0604020202020204" pitchFamily="34" charset="0"/>
              <a:cs typeface="Arial" panose="020B0604020202020204" pitchFamily="34" charset="0"/>
            </a:rPr>
            <a:t>-15%</a:t>
          </a:r>
          <a:endParaRPr lang="en-US" sz="1800" b="1" baseline="0">
            <a:solidFill>
              <a:schemeClr val="accent1">
                <a:lumMod val="75000"/>
              </a:schemeClr>
            </a:solidFill>
            <a:latin typeface="Arial" panose="020B0604020202020204" pitchFamily="34" charset="0"/>
            <a:cs typeface="Arial" panose="020B0604020202020204" pitchFamily="34" charset="0"/>
          </a:endParaRPr>
        </a:p>
        <a:p xmlns:a="http://schemas.openxmlformats.org/drawingml/2006/main">
          <a:pPr algn="ctr"/>
          <a:r>
            <a:rPr lang="en-US" sz="1000" b="0" i="1" baseline="0">
              <a:solidFill>
                <a:schemeClr val="bg2">
                  <a:lumMod val="75000"/>
                </a:schemeClr>
              </a:solidFill>
              <a:latin typeface="Symbol" pitchFamily="2" charset="2"/>
              <a:cs typeface="Arial" panose="020B0604020202020204" pitchFamily="34" charset="0"/>
            </a:rPr>
            <a:t>%D</a:t>
          </a:r>
          <a:r>
            <a:rPr lang="en-US" sz="800" b="0" i="1" baseline="0">
              <a:solidFill>
                <a:schemeClr val="bg2">
                  <a:lumMod val="75000"/>
                </a:schemeClr>
              </a:solidFill>
              <a:latin typeface="Arial" panose="020B0604020202020204" pitchFamily="34" charset="0"/>
              <a:cs typeface="Arial" panose="020B0604020202020204" pitchFamily="34" charset="0"/>
            </a:rPr>
            <a:t> from prior year</a:t>
          </a:r>
          <a:endParaRPr lang="en-US" sz="800" b="0" i="1">
            <a:solidFill>
              <a:schemeClr val="bg2">
                <a:lumMod val="75000"/>
              </a:schemeClr>
            </a:solidFill>
            <a:latin typeface="Arial" panose="020B0604020202020204" pitchFamily="34" charset="0"/>
            <a:cs typeface="Arial" panose="020B0604020202020204" pitchFamily="34" charset="0"/>
          </a:endParaRPr>
        </a:p>
      </cdr:txBody>
    </cdr:sp>
  </cdr:relSizeAnchor>
  <cdr:relSizeAnchor xmlns:cdr="http://schemas.openxmlformats.org/drawingml/2006/chartDrawing">
    <cdr:from>
      <cdr:x>0.01017</cdr:x>
      <cdr:y>0.09816</cdr:y>
    </cdr:from>
    <cdr:to>
      <cdr:x>0.42646</cdr:x>
      <cdr:y>0.18386</cdr:y>
    </cdr:to>
    <cdr:sp macro="" textlink="">
      <cdr:nvSpPr>
        <cdr:cNvPr id="5" name="TextBox 5">
          <a:extLst xmlns:a="http://schemas.openxmlformats.org/drawingml/2006/main">
            <a:ext uri="{FF2B5EF4-FFF2-40B4-BE49-F238E27FC236}">
              <a16:creationId xmlns:a16="http://schemas.microsoft.com/office/drawing/2014/main" id="{3AB09488-37E1-B114-BCA6-19DE19049335}"/>
            </a:ext>
          </a:extLst>
        </cdr:cNvPr>
        <cdr:cNvSpPr txBox="1"/>
      </cdr:nvSpPr>
      <cdr:spPr>
        <a:xfrm xmlns:a="http://schemas.openxmlformats.org/drawingml/2006/main">
          <a:off x="47376" y="401830"/>
          <a:ext cx="1939183" cy="350836"/>
        </a:xfrm>
        <a:prstGeom xmlns:a="http://schemas.openxmlformats.org/drawingml/2006/main" prst="rect">
          <a:avLst/>
        </a:prstGeom>
        <a:solidFill xmlns:a="http://schemas.openxmlformats.org/drawingml/2006/main">
          <a:schemeClr val="lt1"/>
        </a:solidFill>
        <a:ln xmlns:a="http://schemas.openxmlformats.org/drawingml/2006/main" w="9525" cmpd="sng">
          <a:noFill/>
        </a:ln>
      </cdr:spPr>
      <cdr:style>
        <a:lnRef xmlns:a="http://schemas.openxmlformats.org/drawingml/2006/main" idx="0">
          <a:scrgbClr r="0" g="0" b="0"/>
        </a:lnRef>
        <a:fillRef xmlns:a="http://schemas.openxmlformats.org/drawingml/2006/main" idx="0">
          <a:scrgbClr r="0" g="0" b="0"/>
        </a:fillRef>
        <a:effectRef xmlns:a="http://schemas.openxmlformats.org/drawingml/2006/main" idx="0">
          <a:scrgbClr r="0" g="0" b="0"/>
        </a:effectRef>
        <a:fontRef xmlns:a="http://schemas.openxmlformats.org/drawingml/2006/main" idx="minor">
          <a:schemeClr val="dk1"/>
        </a:fontRef>
      </cdr:style>
      <cdr:txBody>
        <a:bodyPr xmlns:a="http://schemas.openxmlformats.org/drawingml/2006/main" wrap="square" rtlCol="0" anchor="t"/>
        <a:lstStyle xmlns:a="http://schemas.openxmlformats.org/drawingml/2006/main">
          <a:lvl1pPr marL="0" indent="0">
            <a:defRPr sz="1100">
              <a:solidFill>
                <a:schemeClr val="dk1"/>
              </a:solidFill>
              <a:latin typeface="+mn-lt"/>
              <a:ea typeface="+mn-ea"/>
              <a:cs typeface="+mn-cs"/>
            </a:defRPr>
          </a:lvl1pPr>
          <a:lvl2pPr marL="457200" indent="0">
            <a:defRPr sz="1100">
              <a:solidFill>
                <a:schemeClr val="dk1"/>
              </a:solidFill>
              <a:latin typeface="+mn-lt"/>
              <a:ea typeface="+mn-ea"/>
              <a:cs typeface="+mn-cs"/>
            </a:defRPr>
          </a:lvl2pPr>
          <a:lvl3pPr marL="914400" indent="0">
            <a:defRPr sz="1100">
              <a:solidFill>
                <a:schemeClr val="dk1"/>
              </a:solidFill>
              <a:latin typeface="+mn-lt"/>
              <a:ea typeface="+mn-ea"/>
              <a:cs typeface="+mn-cs"/>
            </a:defRPr>
          </a:lvl3pPr>
          <a:lvl4pPr marL="1371600" indent="0">
            <a:defRPr sz="1100">
              <a:solidFill>
                <a:schemeClr val="dk1"/>
              </a:solidFill>
              <a:latin typeface="+mn-lt"/>
              <a:ea typeface="+mn-ea"/>
              <a:cs typeface="+mn-cs"/>
            </a:defRPr>
          </a:lvl4pPr>
          <a:lvl5pPr marL="1828800" indent="0">
            <a:defRPr sz="1100">
              <a:solidFill>
                <a:schemeClr val="dk1"/>
              </a:solidFill>
              <a:latin typeface="+mn-lt"/>
              <a:ea typeface="+mn-ea"/>
              <a:cs typeface="+mn-cs"/>
            </a:defRPr>
          </a:lvl5pPr>
          <a:lvl6pPr marL="2286000" indent="0">
            <a:defRPr sz="1100">
              <a:solidFill>
                <a:schemeClr val="dk1"/>
              </a:solidFill>
              <a:latin typeface="+mn-lt"/>
              <a:ea typeface="+mn-ea"/>
              <a:cs typeface="+mn-cs"/>
            </a:defRPr>
          </a:lvl6pPr>
          <a:lvl7pPr marL="2743200" indent="0">
            <a:defRPr sz="1100">
              <a:solidFill>
                <a:schemeClr val="dk1"/>
              </a:solidFill>
              <a:latin typeface="+mn-lt"/>
              <a:ea typeface="+mn-ea"/>
              <a:cs typeface="+mn-cs"/>
            </a:defRPr>
          </a:lvl7pPr>
          <a:lvl8pPr marL="3200400" indent="0">
            <a:defRPr sz="1100">
              <a:solidFill>
                <a:schemeClr val="dk1"/>
              </a:solidFill>
              <a:latin typeface="+mn-lt"/>
              <a:ea typeface="+mn-ea"/>
              <a:cs typeface="+mn-cs"/>
            </a:defRPr>
          </a:lvl8pPr>
          <a:lvl9pPr marL="3657600" indent="0">
            <a:defRPr sz="1100">
              <a:solidFill>
                <a:schemeClr val="dk1"/>
              </a:solidFill>
              <a:latin typeface="+mn-lt"/>
              <a:ea typeface="+mn-ea"/>
              <a:cs typeface="+mn-cs"/>
            </a:defRPr>
          </a:lvl9pPr>
        </a:lstStyle>
        <a:p xmlns:a="http://schemas.openxmlformats.org/drawingml/2006/main">
          <a:r>
            <a:rPr lang="en-US" sz="1200" b="1">
              <a:solidFill>
                <a:schemeClr val="tx1">
                  <a:lumMod val="65000"/>
                  <a:lumOff val="35000"/>
                </a:schemeClr>
              </a:solidFill>
              <a:latin typeface="Arial" panose="020B0604020202020204" pitchFamily="34" charset="0"/>
              <a:cs typeface="Arial" panose="020B0604020202020204" pitchFamily="34" charset="0"/>
            </a:rPr>
            <a:t>Current Liabilities</a:t>
          </a:r>
        </a:p>
        <a:p xmlns:a="http://schemas.openxmlformats.org/drawingml/2006/main">
          <a:r>
            <a:rPr lang="en-US" sz="800">
              <a:solidFill>
                <a:schemeClr val="bg2">
                  <a:lumMod val="75000"/>
                </a:schemeClr>
              </a:solidFill>
              <a:latin typeface="Arial" panose="020B0604020202020204" pitchFamily="34" charset="0"/>
              <a:cs typeface="Arial" panose="020B0604020202020204" pitchFamily="34" charset="0"/>
            </a:rPr>
            <a:t>vs YTD PY</a:t>
          </a:r>
        </a:p>
      </cdr:txBody>
    </cdr:sp>
  </cdr:relSizeAnchor>
</c:userShapes>
</file>

<file path=xl/drawings/drawing63.xml><?xml version="1.0" encoding="utf-8"?>
<c:userShapes xmlns:c="http://schemas.openxmlformats.org/drawingml/2006/chart">
  <cdr:relSizeAnchor xmlns:cdr="http://schemas.openxmlformats.org/drawingml/2006/chartDrawing">
    <cdr:from>
      <cdr:x>0.89576</cdr:x>
      <cdr:y>0.18567</cdr:y>
    </cdr:from>
    <cdr:to>
      <cdr:x>0.89576</cdr:x>
      <cdr:y>0.79431</cdr:y>
    </cdr:to>
    <cdr:cxnSp macro="">
      <cdr:nvCxnSpPr>
        <cdr:cNvPr id="14" name="Straight Connector 13">
          <a:extLst xmlns:a="http://schemas.openxmlformats.org/drawingml/2006/main">
            <a:ext uri="{FF2B5EF4-FFF2-40B4-BE49-F238E27FC236}">
              <a16:creationId xmlns:a16="http://schemas.microsoft.com/office/drawing/2014/main" id="{86187232-A382-6181-5CC9-4B31D63B16BB}"/>
            </a:ext>
          </a:extLst>
        </cdr:cNvPr>
        <cdr:cNvCxnSpPr/>
      </cdr:nvCxnSpPr>
      <cdr:spPr>
        <a:xfrm xmlns:a="http://schemas.openxmlformats.org/drawingml/2006/main">
          <a:off x="3805734" y="131251"/>
          <a:ext cx="0" cy="430240"/>
        </a:xfrm>
        <a:prstGeom xmlns:a="http://schemas.openxmlformats.org/drawingml/2006/main" prst="line">
          <a:avLst/>
        </a:prstGeom>
        <a:ln xmlns:a="http://schemas.openxmlformats.org/drawingml/2006/main" w="25400">
          <a:solidFill>
            <a:schemeClr val="accent1">
              <a:lumMod val="50000"/>
            </a:schemeClr>
          </a:solidFill>
        </a:ln>
      </cdr:spPr>
      <cdr:style>
        <a:lnRef xmlns:a="http://schemas.openxmlformats.org/drawingml/2006/main" idx="1">
          <a:schemeClr val="dk1"/>
        </a:lnRef>
        <a:fillRef xmlns:a="http://schemas.openxmlformats.org/drawingml/2006/main" idx="0">
          <a:schemeClr val="dk1"/>
        </a:fillRef>
        <a:effectRef xmlns:a="http://schemas.openxmlformats.org/drawingml/2006/main" idx="0">
          <a:schemeClr val="dk1"/>
        </a:effectRef>
        <a:fontRef xmlns:a="http://schemas.openxmlformats.org/drawingml/2006/main" idx="minor">
          <a:schemeClr val="tx1"/>
        </a:fontRef>
      </cdr:style>
    </cdr:cxnSp>
  </cdr:relSizeAnchor>
</c:userShapes>
</file>

<file path=xl/drawings/drawing64.xml><?xml version="1.0" encoding="utf-8"?>
<c:userShapes xmlns:c="http://schemas.openxmlformats.org/drawingml/2006/chart">
  <cdr:relSizeAnchor xmlns:cdr="http://schemas.openxmlformats.org/drawingml/2006/chartDrawing">
    <cdr:from>
      <cdr:x>0</cdr:x>
      <cdr:y>0.4333</cdr:y>
    </cdr:from>
    <cdr:to>
      <cdr:x>0.38326</cdr:x>
      <cdr:y>0.54829</cdr:y>
    </cdr:to>
    <cdr:sp macro="" textlink="">
      <cdr:nvSpPr>
        <cdr:cNvPr id="2" name="TextBox 4">
          <a:extLst xmlns:a="http://schemas.openxmlformats.org/drawingml/2006/main">
            <a:ext uri="{FF2B5EF4-FFF2-40B4-BE49-F238E27FC236}">
              <a16:creationId xmlns:a16="http://schemas.microsoft.com/office/drawing/2014/main" id="{7E9D0545-2390-B5FD-23A9-12E0B3067368}"/>
            </a:ext>
          </a:extLst>
        </cdr:cNvPr>
        <cdr:cNvSpPr txBox="1"/>
      </cdr:nvSpPr>
      <cdr:spPr>
        <a:xfrm xmlns:a="http://schemas.openxmlformats.org/drawingml/2006/main">
          <a:off x="0" y="1968500"/>
          <a:ext cx="1745384" cy="522394"/>
        </a:xfrm>
        <a:prstGeom xmlns:a="http://schemas.openxmlformats.org/drawingml/2006/main" prst="rect">
          <a:avLst/>
        </a:prstGeom>
        <a:solidFill xmlns:a="http://schemas.openxmlformats.org/drawingml/2006/main">
          <a:schemeClr val="lt1"/>
        </a:solidFill>
        <a:ln xmlns:a="http://schemas.openxmlformats.org/drawingml/2006/main" w="9525" cmpd="sng">
          <a:noFill/>
        </a:ln>
      </cdr:spPr>
      <cdr:style>
        <a:lnRef xmlns:a="http://schemas.openxmlformats.org/drawingml/2006/main" idx="0">
          <a:scrgbClr r="0" g="0" b="0"/>
        </a:lnRef>
        <a:fillRef xmlns:a="http://schemas.openxmlformats.org/drawingml/2006/main" idx="0">
          <a:scrgbClr r="0" g="0" b="0"/>
        </a:fillRef>
        <a:effectRef xmlns:a="http://schemas.openxmlformats.org/drawingml/2006/main" idx="0">
          <a:scrgbClr r="0" g="0" b="0"/>
        </a:effectRef>
        <a:fontRef xmlns:a="http://schemas.openxmlformats.org/drawingml/2006/main" idx="minor">
          <a:schemeClr val="dk1"/>
        </a:fontRef>
      </cdr:style>
      <cdr:txBody>
        <a:bodyPr xmlns:a="http://schemas.openxmlformats.org/drawingml/2006/main" wrap="square" rtlCol="0" anchor="t"/>
        <a:lstStyle xmlns:a="http://schemas.openxmlformats.org/drawingml/2006/main">
          <a:lvl1pPr marL="0" indent="0">
            <a:defRPr sz="1100">
              <a:solidFill>
                <a:schemeClr val="dk1"/>
              </a:solidFill>
              <a:latin typeface="+mn-lt"/>
              <a:ea typeface="+mn-ea"/>
              <a:cs typeface="+mn-cs"/>
            </a:defRPr>
          </a:lvl1pPr>
          <a:lvl2pPr marL="457200" indent="0">
            <a:defRPr sz="1100">
              <a:solidFill>
                <a:schemeClr val="dk1"/>
              </a:solidFill>
              <a:latin typeface="+mn-lt"/>
              <a:ea typeface="+mn-ea"/>
              <a:cs typeface="+mn-cs"/>
            </a:defRPr>
          </a:lvl2pPr>
          <a:lvl3pPr marL="914400" indent="0">
            <a:defRPr sz="1100">
              <a:solidFill>
                <a:schemeClr val="dk1"/>
              </a:solidFill>
              <a:latin typeface="+mn-lt"/>
              <a:ea typeface="+mn-ea"/>
              <a:cs typeface="+mn-cs"/>
            </a:defRPr>
          </a:lvl3pPr>
          <a:lvl4pPr marL="1371600" indent="0">
            <a:defRPr sz="1100">
              <a:solidFill>
                <a:schemeClr val="dk1"/>
              </a:solidFill>
              <a:latin typeface="+mn-lt"/>
              <a:ea typeface="+mn-ea"/>
              <a:cs typeface="+mn-cs"/>
            </a:defRPr>
          </a:lvl4pPr>
          <a:lvl5pPr marL="1828800" indent="0">
            <a:defRPr sz="1100">
              <a:solidFill>
                <a:schemeClr val="dk1"/>
              </a:solidFill>
              <a:latin typeface="+mn-lt"/>
              <a:ea typeface="+mn-ea"/>
              <a:cs typeface="+mn-cs"/>
            </a:defRPr>
          </a:lvl5pPr>
          <a:lvl6pPr marL="2286000" indent="0">
            <a:defRPr sz="1100">
              <a:solidFill>
                <a:schemeClr val="dk1"/>
              </a:solidFill>
              <a:latin typeface="+mn-lt"/>
              <a:ea typeface="+mn-ea"/>
              <a:cs typeface="+mn-cs"/>
            </a:defRPr>
          </a:lvl6pPr>
          <a:lvl7pPr marL="2743200" indent="0">
            <a:defRPr sz="1100">
              <a:solidFill>
                <a:schemeClr val="dk1"/>
              </a:solidFill>
              <a:latin typeface="+mn-lt"/>
              <a:ea typeface="+mn-ea"/>
              <a:cs typeface="+mn-cs"/>
            </a:defRPr>
          </a:lvl7pPr>
          <a:lvl8pPr marL="3200400" indent="0">
            <a:defRPr sz="1100">
              <a:solidFill>
                <a:schemeClr val="dk1"/>
              </a:solidFill>
              <a:latin typeface="+mn-lt"/>
              <a:ea typeface="+mn-ea"/>
              <a:cs typeface="+mn-cs"/>
            </a:defRPr>
          </a:lvl8pPr>
          <a:lvl9pPr marL="3657600" indent="0">
            <a:defRPr sz="1100">
              <a:solidFill>
                <a:schemeClr val="dk1"/>
              </a:solidFill>
              <a:latin typeface="+mn-lt"/>
              <a:ea typeface="+mn-ea"/>
              <a:cs typeface="+mn-cs"/>
            </a:defRPr>
          </a:lvl9pPr>
        </a:lstStyle>
        <a:p xmlns:a="http://schemas.openxmlformats.org/drawingml/2006/main">
          <a:pPr algn="ctr"/>
          <a:r>
            <a:rPr lang="en-US" sz="1800" b="1" baseline="0">
              <a:solidFill>
                <a:schemeClr val="accent1">
                  <a:lumMod val="75000"/>
                </a:schemeClr>
              </a:solidFill>
              <a:latin typeface="Arial" panose="020B0604020202020204" pitchFamily="34" charset="0"/>
              <a:cs typeface="Arial" panose="020B0604020202020204" pitchFamily="34" charset="0"/>
            </a:rPr>
            <a:t>5,7 T</a:t>
          </a:r>
        </a:p>
        <a:p xmlns:a="http://schemas.openxmlformats.org/drawingml/2006/main">
          <a:pPr algn="ctr"/>
          <a:r>
            <a:rPr lang="en-US" sz="1000" b="0" i="1" baseline="0">
              <a:solidFill>
                <a:schemeClr val="bg2">
                  <a:lumMod val="75000"/>
                </a:schemeClr>
              </a:solidFill>
              <a:latin typeface="Symbol" pitchFamily="2" charset="2"/>
              <a:cs typeface="Arial" panose="020B0604020202020204" pitchFamily="34" charset="0"/>
            </a:rPr>
            <a:t>D</a:t>
          </a:r>
          <a:r>
            <a:rPr lang="en-US" sz="800" b="0" i="1" baseline="0">
              <a:solidFill>
                <a:schemeClr val="bg2">
                  <a:lumMod val="75000"/>
                </a:schemeClr>
              </a:solidFill>
              <a:latin typeface="Arial" panose="020B0604020202020204" pitchFamily="34" charset="0"/>
              <a:cs typeface="Arial" panose="020B0604020202020204" pitchFamily="34" charset="0"/>
            </a:rPr>
            <a:t> from prior year</a:t>
          </a:r>
          <a:endParaRPr lang="en-US" sz="800" b="0" i="1">
            <a:solidFill>
              <a:schemeClr val="bg2">
                <a:lumMod val="75000"/>
              </a:schemeClr>
            </a:solidFill>
            <a:latin typeface="Arial" panose="020B0604020202020204" pitchFamily="34" charset="0"/>
            <a:cs typeface="Arial" panose="020B0604020202020204" pitchFamily="34" charset="0"/>
          </a:endParaRPr>
        </a:p>
      </cdr:txBody>
    </cdr:sp>
  </cdr:relSizeAnchor>
  <cdr:relSizeAnchor xmlns:cdr="http://schemas.openxmlformats.org/drawingml/2006/chartDrawing">
    <cdr:from>
      <cdr:x>0.54321</cdr:x>
      <cdr:y>0.43372</cdr:y>
    </cdr:from>
    <cdr:to>
      <cdr:x>0.92647</cdr:x>
      <cdr:y>0.54871</cdr:y>
    </cdr:to>
    <cdr:sp macro="" textlink="">
      <cdr:nvSpPr>
        <cdr:cNvPr id="3" name="TextBox 4">
          <a:extLst xmlns:a="http://schemas.openxmlformats.org/drawingml/2006/main">
            <a:ext uri="{FF2B5EF4-FFF2-40B4-BE49-F238E27FC236}">
              <a16:creationId xmlns:a16="http://schemas.microsoft.com/office/drawing/2014/main" id="{7E9D0545-2390-B5FD-23A9-12E0B3067368}"/>
            </a:ext>
          </a:extLst>
        </cdr:cNvPr>
        <cdr:cNvSpPr txBox="1"/>
      </cdr:nvSpPr>
      <cdr:spPr>
        <a:xfrm xmlns:a="http://schemas.openxmlformats.org/drawingml/2006/main">
          <a:off x="2473840" y="1970430"/>
          <a:ext cx="1745383" cy="522393"/>
        </a:xfrm>
        <a:prstGeom xmlns:a="http://schemas.openxmlformats.org/drawingml/2006/main" prst="rect">
          <a:avLst/>
        </a:prstGeom>
        <a:solidFill xmlns:a="http://schemas.openxmlformats.org/drawingml/2006/main">
          <a:schemeClr val="lt1"/>
        </a:solidFill>
        <a:ln xmlns:a="http://schemas.openxmlformats.org/drawingml/2006/main" w="9525" cmpd="sng">
          <a:noFill/>
        </a:ln>
      </cdr:spPr>
      <cdr:style>
        <a:lnRef xmlns:a="http://schemas.openxmlformats.org/drawingml/2006/main" idx="0">
          <a:scrgbClr r="0" g="0" b="0"/>
        </a:lnRef>
        <a:fillRef xmlns:a="http://schemas.openxmlformats.org/drawingml/2006/main" idx="0">
          <a:scrgbClr r="0" g="0" b="0"/>
        </a:fillRef>
        <a:effectRef xmlns:a="http://schemas.openxmlformats.org/drawingml/2006/main" idx="0">
          <a:scrgbClr r="0" g="0" b="0"/>
        </a:effectRef>
        <a:fontRef xmlns:a="http://schemas.openxmlformats.org/drawingml/2006/main" idx="minor">
          <a:schemeClr val="dk1"/>
        </a:fontRef>
      </cdr:style>
      <cdr:txBody>
        <a:bodyPr xmlns:a="http://schemas.openxmlformats.org/drawingml/2006/main" wrap="square" rtlCol="0" anchor="t"/>
        <a:lstStyle xmlns:a="http://schemas.openxmlformats.org/drawingml/2006/main">
          <a:lvl1pPr marL="0" indent="0">
            <a:defRPr sz="1100">
              <a:solidFill>
                <a:schemeClr val="dk1"/>
              </a:solidFill>
              <a:latin typeface="+mn-lt"/>
              <a:ea typeface="+mn-ea"/>
              <a:cs typeface="+mn-cs"/>
            </a:defRPr>
          </a:lvl1pPr>
          <a:lvl2pPr marL="457200" indent="0">
            <a:defRPr sz="1100">
              <a:solidFill>
                <a:schemeClr val="dk1"/>
              </a:solidFill>
              <a:latin typeface="+mn-lt"/>
              <a:ea typeface="+mn-ea"/>
              <a:cs typeface="+mn-cs"/>
            </a:defRPr>
          </a:lvl2pPr>
          <a:lvl3pPr marL="914400" indent="0">
            <a:defRPr sz="1100">
              <a:solidFill>
                <a:schemeClr val="dk1"/>
              </a:solidFill>
              <a:latin typeface="+mn-lt"/>
              <a:ea typeface="+mn-ea"/>
              <a:cs typeface="+mn-cs"/>
            </a:defRPr>
          </a:lvl3pPr>
          <a:lvl4pPr marL="1371600" indent="0">
            <a:defRPr sz="1100">
              <a:solidFill>
                <a:schemeClr val="dk1"/>
              </a:solidFill>
              <a:latin typeface="+mn-lt"/>
              <a:ea typeface="+mn-ea"/>
              <a:cs typeface="+mn-cs"/>
            </a:defRPr>
          </a:lvl4pPr>
          <a:lvl5pPr marL="1828800" indent="0">
            <a:defRPr sz="1100">
              <a:solidFill>
                <a:schemeClr val="dk1"/>
              </a:solidFill>
              <a:latin typeface="+mn-lt"/>
              <a:ea typeface="+mn-ea"/>
              <a:cs typeface="+mn-cs"/>
            </a:defRPr>
          </a:lvl5pPr>
          <a:lvl6pPr marL="2286000" indent="0">
            <a:defRPr sz="1100">
              <a:solidFill>
                <a:schemeClr val="dk1"/>
              </a:solidFill>
              <a:latin typeface="+mn-lt"/>
              <a:ea typeface="+mn-ea"/>
              <a:cs typeface="+mn-cs"/>
            </a:defRPr>
          </a:lvl6pPr>
          <a:lvl7pPr marL="2743200" indent="0">
            <a:defRPr sz="1100">
              <a:solidFill>
                <a:schemeClr val="dk1"/>
              </a:solidFill>
              <a:latin typeface="+mn-lt"/>
              <a:ea typeface="+mn-ea"/>
              <a:cs typeface="+mn-cs"/>
            </a:defRPr>
          </a:lvl7pPr>
          <a:lvl8pPr marL="3200400" indent="0">
            <a:defRPr sz="1100">
              <a:solidFill>
                <a:schemeClr val="dk1"/>
              </a:solidFill>
              <a:latin typeface="+mn-lt"/>
              <a:ea typeface="+mn-ea"/>
              <a:cs typeface="+mn-cs"/>
            </a:defRPr>
          </a:lvl8pPr>
          <a:lvl9pPr marL="3657600" indent="0">
            <a:defRPr sz="1100">
              <a:solidFill>
                <a:schemeClr val="dk1"/>
              </a:solidFill>
              <a:latin typeface="+mn-lt"/>
              <a:ea typeface="+mn-ea"/>
              <a:cs typeface="+mn-cs"/>
            </a:defRPr>
          </a:lvl9pPr>
        </a:lstStyle>
        <a:p xmlns:a="http://schemas.openxmlformats.org/drawingml/2006/main">
          <a:pPr algn="ctr"/>
          <a:r>
            <a:rPr lang="en-US" sz="1800" b="1">
              <a:solidFill>
                <a:schemeClr val="accent1">
                  <a:lumMod val="75000"/>
                </a:schemeClr>
              </a:solidFill>
              <a:latin typeface="Arial" panose="020B0604020202020204" pitchFamily="34" charset="0"/>
              <a:cs typeface="Arial" panose="020B0604020202020204" pitchFamily="34" charset="0"/>
            </a:rPr>
            <a:t>7%</a:t>
          </a:r>
          <a:endParaRPr lang="en-US" sz="1800" b="1" baseline="0">
            <a:solidFill>
              <a:schemeClr val="accent1">
                <a:lumMod val="75000"/>
              </a:schemeClr>
            </a:solidFill>
            <a:latin typeface="Arial" panose="020B0604020202020204" pitchFamily="34" charset="0"/>
            <a:cs typeface="Arial" panose="020B0604020202020204" pitchFamily="34" charset="0"/>
          </a:endParaRPr>
        </a:p>
        <a:p xmlns:a="http://schemas.openxmlformats.org/drawingml/2006/main">
          <a:pPr algn="ctr"/>
          <a:r>
            <a:rPr lang="en-US" sz="1000" b="0" i="1" baseline="0">
              <a:solidFill>
                <a:schemeClr val="bg2">
                  <a:lumMod val="75000"/>
                </a:schemeClr>
              </a:solidFill>
              <a:latin typeface="Symbol" pitchFamily="2" charset="2"/>
              <a:cs typeface="Arial" panose="020B0604020202020204" pitchFamily="34" charset="0"/>
            </a:rPr>
            <a:t>%D</a:t>
          </a:r>
          <a:r>
            <a:rPr lang="en-US" sz="800" b="0" i="1" baseline="0">
              <a:solidFill>
                <a:schemeClr val="bg2">
                  <a:lumMod val="75000"/>
                </a:schemeClr>
              </a:solidFill>
              <a:latin typeface="Arial" panose="020B0604020202020204" pitchFamily="34" charset="0"/>
              <a:cs typeface="Arial" panose="020B0604020202020204" pitchFamily="34" charset="0"/>
            </a:rPr>
            <a:t> from prior year</a:t>
          </a:r>
          <a:endParaRPr lang="en-US" sz="800" b="0" i="1">
            <a:solidFill>
              <a:schemeClr val="bg2">
                <a:lumMod val="75000"/>
              </a:schemeClr>
            </a:solidFill>
            <a:latin typeface="Arial" panose="020B0604020202020204" pitchFamily="34" charset="0"/>
            <a:cs typeface="Arial" panose="020B0604020202020204" pitchFamily="34" charset="0"/>
          </a:endParaRPr>
        </a:p>
      </cdr:txBody>
    </cdr:sp>
  </cdr:relSizeAnchor>
  <cdr:relSizeAnchor xmlns:cdr="http://schemas.openxmlformats.org/drawingml/2006/chartDrawing">
    <cdr:from>
      <cdr:x>0.01246</cdr:x>
      <cdr:y>0.16876</cdr:y>
    </cdr:from>
    <cdr:to>
      <cdr:x>0.42875</cdr:x>
      <cdr:y>0.28357</cdr:y>
    </cdr:to>
    <cdr:sp macro="" textlink="">
      <cdr:nvSpPr>
        <cdr:cNvPr id="5" name="TextBox 5">
          <a:extLst xmlns:a="http://schemas.openxmlformats.org/drawingml/2006/main">
            <a:ext uri="{FF2B5EF4-FFF2-40B4-BE49-F238E27FC236}">
              <a16:creationId xmlns:a16="http://schemas.microsoft.com/office/drawing/2014/main" id="{3AB09488-37E1-B114-BCA6-19DE19049335}"/>
            </a:ext>
          </a:extLst>
        </cdr:cNvPr>
        <cdr:cNvSpPr txBox="1"/>
      </cdr:nvSpPr>
      <cdr:spPr>
        <a:xfrm xmlns:a="http://schemas.openxmlformats.org/drawingml/2006/main">
          <a:off x="58167" y="630083"/>
          <a:ext cx="1942697" cy="428670"/>
        </a:xfrm>
        <a:prstGeom xmlns:a="http://schemas.openxmlformats.org/drawingml/2006/main" prst="rect">
          <a:avLst/>
        </a:prstGeom>
        <a:solidFill xmlns:a="http://schemas.openxmlformats.org/drawingml/2006/main">
          <a:schemeClr val="lt1"/>
        </a:solidFill>
        <a:ln xmlns:a="http://schemas.openxmlformats.org/drawingml/2006/main" w="9525" cmpd="sng">
          <a:noFill/>
        </a:ln>
      </cdr:spPr>
      <cdr:style>
        <a:lnRef xmlns:a="http://schemas.openxmlformats.org/drawingml/2006/main" idx="0">
          <a:scrgbClr r="0" g="0" b="0"/>
        </a:lnRef>
        <a:fillRef xmlns:a="http://schemas.openxmlformats.org/drawingml/2006/main" idx="0">
          <a:scrgbClr r="0" g="0" b="0"/>
        </a:fillRef>
        <a:effectRef xmlns:a="http://schemas.openxmlformats.org/drawingml/2006/main" idx="0">
          <a:scrgbClr r="0" g="0" b="0"/>
        </a:effectRef>
        <a:fontRef xmlns:a="http://schemas.openxmlformats.org/drawingml/2006/main" idx="minor">
          <a:schemeClr val="dk1"/>
        </a:fontRef>
      </cdr:style>
      <cdr:txBody>
        <a:bodyPr xmlns:a="http://schemas.openxmlformats.org/drawingml/2006/main" wrap="square" rtlCol="0" anchor="t"/>
        <a:lstStyle xmlns:a="http://schemas.openxmlformats.org/drawingml/2006/main">
          <a:lvl1pPr marL="0" indent="0">
            <a:defRPr sz="1100">
              <a:solidFill>
                <a:schemeClr val="dk1"/>
              </a:solidFill>
              <a:latin typeface="+mn-lt"/>
              <a:ea typeface="+mn-ea"/>
              <a:cs typeface="+mn-cs"/>
            </a:defRPr>
          </a:lvl1pPr>
          <a:lvl2pPr marL="457200" indent="0">
            <a:defRPr sz="1100">
              <a:solidFill>
                <a:schemeClr val="dk1"/>
              </a:solidFill>
              <a:latin typeface="+mn-lt"/>
              <a:ea typeface="+mn-ea"/>
              <a:cs typeface="+mn-cs"/>
            </a:defRPr>
          </a:lvl2pPr>
          <a:lvl3pPr marL="914400" indent="0">
            <a:defRPr sz="1100">
              <a:solidFill>
                <a:schemeClr val="dk1"/>
              </a:solidFill>
              <a:latin typeface="+mn-lt"/>
              <a:ea typeface="+mn-ea"/>
              <a:cs typeface="+mn-cs"/>
            </a:defRPr>
          </a:lvl3pPr>
          <a:lvl4pPr marL="1371600" indent="0">
            <a:defRPr sz="1100">
              <a:solidFill>
                <a:schemeClr val="dk1"/>
              </a:solidFill>
              <a:latin typeface="+mn-lt"/>
              <a:ea typeface="+mn-ea"/>
              <a:cs typeface="+mn-cs"/>
            </a:defRPr>
          </a:lvl4pPr>
          <a:lvl5pPr marL="1828800" indent="0">
            <a:defRPr sz="1100">
              <a:solidFill>
                <a:schemeClr val="dk1"/>
              </a:solidFill>
              <a:latin typeface="+mn-lt"/>
              <a:ea typeface="+mn-ea"/>
              <a:cs typeface="+mn-cs"/>
            </a:defRPr>
          </a:lvl5pPr>
          <a:lvl6pPr marL="2286000" indent="0">
            <a:defRPr sz="1100">
              <a:solidFill>
                <a:schemeClr val="dk1"/>
              </a:solidFill>
              <a:latin typeface="+mn-lt"/>
              <a:ea typeface="+mn-ea"/>
              <a:cs typeface="+mn-cs"/>
            </a:defRPr>
          </a:lvl6pPr>
          <a:lvl7pPr marL="2743200" indent="0">
            <a:defRPr sz="1100">
              <a:solidFill>
                <a:schemeClr val="dk1"/>
              </a:solidFill>
              <a:latin typeface="+mn-lt"/>
              <a:ea typeface="+mn-ea"/>
              <a:cs typeface="+mn-cs"/>
            </a:defRPr>
          </a:lvl7pPr>
          <a:lvl8pPr marL="3200400" indent="0">
            <a:defRPr sz="1100">
              <a:solidFill>
                <a:schemeClr val="dk1"/>
              </a:solidFill>
              <a:latin typeface="+mn-lt"/>
              <a:ea typeface="+mn-ea"/>
              <a:cs typeface="+mn-cs"/>
            </a:defRPr>
          </a:lvl8pPr>
          <a:lvl9pPr marL="3657600" indent="0">
            <a:defRPr sz="1100">
              <a:solidFill>
                <a:schemeClr val="dk1"/>
              </a:solidFill>
              <a:latin typeface="+mn-lt"/>
              <a:ea typeface="+mn-ea"/>
              <a:cs typeface="+mn-cs"/>
            </a:defRPr>
          </a:lvl9pPr>
        </a:lstStyle>
        <a:p xmlns:a="http://schemas.openxmlformats.org/drawingml/2006/main">
          <a:r>
            <a:rPr lang="en-US" sz="1200" b="1">
              <a:solidFill>
                <a:schemeClr val="tx1">
                  <a:lumMod val="65000"/>
                  <a:lumOff val="35000"/>
                </a:schemeClr>
              </a:solidFill>
              <a:latin typeface="Arial" panose="020B0604020202020204" pitchFamily="34" charset="0"/>
              <a:cs typeface="Arial" panose="020B0604020202020204" pitchFamily="34" charset="0"/>
            </a:rPr>
            <a:t>Long-term Assets</a:t>
          </a:r>
        </a:p>
        <a:p xmlns:a="http://schemas.openxmlformats.org/drawingml/2006/main">
          <a:r>
            <a:rPr lang="en-US" sz="800">
              <a:solidFill>
                <a:schemeClr val="bg2">
                  <a:lumMod val="75000"/>
                </a:schemeClr>
              </a:solidFill>
              <a:latin typeface="Arial" panose="020B0604020202020204" pitchFamily="34" charset="0"/>
              <a:cs typeface="Arial" panose="020B0604020202020204" pitchFamily="34" charset="0"/>
            </a:rPr>
            <a:t>vs YTD PY</a:t>
          </a:r>
        </a:p>
      </cdr:txBody>
    </cdr:sp>
  </cdr:relSizeAnchor>
</c:userShapes>
</file>

<file path=xl/drawings/drawing65.xml><?xml version="1.0" encoding="utf-8"?>
<c:userShapes xmlns:c="http://schemas.openxmlformats.org/drawingml/2006/chart">
  <cdr:relSizeAnchor xmlns:cdr="http://schemas.openxmlformats.org/drawingml/2006/chartDrawing">
    <cdr:from>
      <cdr:x>0.8281</cdr:x>
      <cdr:y>0.18067</cdr:y>
    </cdr:from>
    <cdr:to>
      <cdr:x>0.8281</cdr:x>
      <cdr:y>0.78931</cdr:y>
    </cdr:to>
    <cdr:cxnSp macro="">
      <cdr:nvCxnSpPr>
        <cdr:cNvPr id="14" name="Straight Connector 13">
          <a:extLst xmlns:a="http://schemas.openxmlformats.org/drawingml/2006/main">
            <a:ext uri="{FF2B5EF4-FFF2-40B4-BE49-F238E27FC236}">
              <a16:creationId xmlns:a16="http://schemas.microsoft.com/office/drawing/2014/main" id="{86187232-A382-6181-5CC9-4B31D63B16BB}"/>
            </a:ext>
          </a:extLst>
        </cdr:cNvPr>
        <cdr:cNvCxnSpPr/>
      </cdr:nvCxnSpPr>
      <cdr:spPr>
        <a:xfrm xmlns:a="http://schemas.openxmlformats.org/drawingml/2006/main">
          <a:off x="3619922" y="120097"/>
          <a:ext cx="0" cy="404583"/>
        </a:xfrm>
        <a:prstGeom xmlns:a="http://schemas.openxmlformats.org/drawingml/2006/main" prst="line">
          <a:avLst/>
        </a:prstGeom>
        <a:ln xmlns:a="http://schemas.openxmlformats.org/drawingml/2006/main" w="25400">
          <a:solidFill>
            <a:schemeClr val="accent1">
              <a:lumMod val="50000"/>
            </a:schemeClr>
          </a:solidFill>
        </a:ln>
      </cdr:spPr>
      <cdr:style>
        <a:lnRef xmlns:a="http://schemas.openxmlformats.org/drawingml/2006/main" idx="1">
          <a:schemeClr val="dk1"/>
        </a:lnRef>
        <a:fillRef xmlns:a="http://schemas.openxmlformats.org/drawingml/2006/main" idx="0">
          <a:schemeClr val="dk1"/>
        </a:fillRef>
        <a:effectRef xmlns:a="http://schemas.openxmlformats.org/drawingml/2006/main" idx="0">
          <a:schemeClr val="dk1"/>
        </a:effectRef>
        <a:fontRef xmlns:a="http://schemas.openxmlformats.org/drawingml/2006/main" idx="minor">
          <a:schemeClr val="tx1"/>
        </a:fontRef>
      </cdr:style>
    </cdr:cxnSp>
  </cdr:relSizeAnchor>
</c:userShapes>
</file>

<file path=xl/drawings/drawing66.xml><?xml version="1.0" encoding="utf-8"?>
<c:userShapes xmlns:c="http://schemas.openxmlformats.org/drawingml/2006/chart">
  <cdr:relSizeAnchor xmlns:cdr="http://schemas.openxmlformats.org/drawingml/2006/chartDrawing">
    <cdr:from>
      <cdr:x>0</cdr:x>
      <cdr:y>0.3545</cdr:y>
    </cdr:from>
    <cdr:to>
      <cdr:x>0.38326</cdr:x>
      <cdr:y>0.46949</cdr:y>
    </cdr:to>
    <cdr:sp macro="" textlink="">
      <cdr:nvSpPr>
        <cdr:cNvPr id="2" name="TextBox 4">
          <a:extLst xmlns:a="http://schemas.openxmlformats.org/drawingml/2006/main">
            <a:ext uri="{FF2B5EF4-FFF2-40B4-BE49-F238E27FC236}">
              <a16:creationId xmlns:a16="http://schemas.microsoft.com/office/drawing/2014/main" id="{7E9D0545-2390-B5FD-23A9-12E0B3067368}"/>
            </a:ext>
          </a:extLst>
        </cdr:cNvPr>
        <cdr:cNvSpPr txBox="1"/>
      </cdr:nvSpPr>
      <cdr:spPr>
        <a:xfrm xmlns:a="http://schemas.openxmlformats.org/drawingml/2006/main">
          <a:off x="0" y="1392245"/>
          <a:ext cx="1786259" cy="451611"/>
        </a:xfrm>
        <a:prstGeom xmlns:a="http://schemas.openxmlformats.org/drawingml/2006/main" prst="rect">
          <a:avLst/>
        </a:prstGeom>
        <a:solidFill xmlns:a="http://schemas.openxmlformats.org/drawingml/2006/main">
          <a:schemeClr val="lt1"/>
        </a:solidFill>
        <a:ln xmlns:a="http://schemas.openxmlformats.org/drawingml/2006/main" w="9525" cmpd="sng">
          <a:noFill/>
        </a:ln>
      </cdr:spPr>
      <cdr:style>
        <a:lnRef xmlns:a="http://schemas.openxmlformats.org/drawingml/2006/main" idx="0">
          <a:scrgbClr r="0" g="0" b="0"/>
        </a:lnRef>
        <a:fillRef xmlns:a="http://schemas.openxmlformats.org/drawingml/2006/main" idx="0">
          <a:scrgbClr r="0" g="0" b="0"/>
        </a:fillRef>
        <a:effectRef xmlns:a="http://schemas.openxmlformats.org/drawingml/2006/main" idx="0">
          <a:scrgbClr r="0" g="0" b="0"/>
        </a:effectRef>
        <a:fontRef xmlns:a="http://schemas.openxmlformats.org/drawingml/2006/main" idx="minor">
          <a:schemeClr val="dk1"/>
        </a:fontRef>
      </cdr:style>
      <cdr:txBody>
        <a:bodyPr xmlns:a="http://schemas.openxmlformats.org/drawingml/2006/main" wrap="square" rtlCol="0" anchor="t"/>
        <a:lstStyle xmlns:a="http://schemas.openxmlformats.org/drawingml/2006/main">
          <a:lvl1pPr marL="0" indent="0">
            <a:defRPr sz="1100">
              <a:solidFill>
                <a:schemeClr val="dk1"/>
              </a:solidFill>
              <a:latin typeface="+mn-lt"/>
              <a:ea typeface="+mn-ea"/>
              <a:cs typeface="+mn-cs"/>
            </a:defRPr>
          </a:lvl1pPr>
          <a:lvl2pPr marL="457200" indent="0">
            <a:defRPr sz="1100">
              <a:solidFill>
                <a:schemeClr val="dk1"/>
              </a:solidFill>
              <a:latin typeface="+mn-lt"/>
              <a:ea typeface="+mn-ea"/>
              <a:cs typeface="+mn-cs"/>
            </a:defRPr>
          </a:lvl2pPr>
          <a:lvl3pPr marL="914400" indent="0">
            <a:defRPr sz="1100">
              <a:solidFill>
                <a:schemeClr val="dk1"/>
              </a:solidFill>
              <a:latin typeface="+mn-lt"/>
              <a:ea typeface="+mn-ea"/>
              <a:cs typeface="+mn-cs"/>
            </a:defRPr>
          </a:lvl3pPr>
          <a:lvl4pPr marL="1371600" indent="0">
            <a:defRPr sz="1100">
              <a:solidFill>
                <a:schemeClr val="dk1"/>
              </a:solidFill>
              <a:latin typeface="+mn-lt"/>
              <a:ea typeface="+mn-ea"/>
              <a:cs typeface="+mn-cs"/>
            </a:defRPr>
          </a:lvl4pPr>
          <a:lvl5pPr marL="1828800" indent="0">
            <a:defRPr sz="1100">
              <a:solidFill>
                <a:schemeClr val="dk1"/>
              </a:solidFill>
              <a:latin typeface="+mn-lt"/>
              <a:ea typeface="+mn-ea"/>
              <a:cs typeface="+mn-cs"/>
            </a:defRPr>
          </a:lvl5pPr>
          <a:lvl6pPr marL="2286000" indent="0">
            <a:defRPr sz="1100">
              <a:solidFill>
                <a:schemeClr val="dk1"/>
              </a:solidFill>
              <a:latin typeface="+mn-lt"/>
              <a:ea typeface="+mn-ea"/>
              <a:cs typeface="+mn-cs"/>
            </a:defRPr>
          </a:lvl6pPr>
          <a:lvl7pPr marL="2743200" indent="0">
            <a:defRPr sz="1100">
              <a:solidFill>
                <a:schemeClr val="dk1"/>
              </a:solidFill>
              <a:latin typeface="+mn-lt"/>
              <a:ea typeface="+mn-ea"/>
              <a:cs typeface="+mn-cs"/>
            </a:defRPr>
          </a:lvl7pPr>
          <a:lvl8pPr marL="3200400" indent="0">
            <a:defRPr sz="1100">
              <a:solidFill>
                <a:schemeClr val="dk1"/>
              </a:solidFill>
              <a:latin typeface="+mn-lt"/>
              <a:ea typeface="+mn-ea"/>
              <a:cs typeface="+mn-cs"/>
            </a:defRPr>
          </a:lvl8pPr>
          <a:lvl9pPr marL="3657600" indent="0">
            <a:defRPr sz="1100">
              <a:solidFill>
                <a:schemeClr val="dk1"/>
              </a:solidFill>
              <a:latin typeface="+mn-lt"/>
              <a:ea typeface="+mn-ea"/>
              <a:cs typeface="+mn-cs"/>
            </a:defRPr>
          </a:lvl9pPr>
        </a:lstStyle>
        <a:p xmlns:a="http://schemas.openxmlformats.org/drawingml/2006/main">
          <a:pPr algn="ctr"/>
          <a:r>
            <a:rPr lang="en-US" sz="1800" b="1" baseline="0">
              <a:solidFill>
                <a:schemeClr val="accent1">
                  <a:lumMod val="75000"/>
                </a:schemeClr>
              </a:solidFill>
              <a:latin typeface="Arial" panose="020B0604020202020204" pitchFamily="34" charset="0"/>
              <a:cs typeface="Arial" panose="020B0604020202020204" pitchFamily="34" charset="0"/>
            </a:rPr>
            <a:t>-2,2 T</a:t>
          </a:r>
        </a:p>
        <a:p xmlns:a="http://schemas.openxmlformats.org/drawingml/2006/main">
          <a:pPr algn="ctr"/>
          <a:r>
            <a:rPr lang="en-US" sz="1000" b="0" i="1" baseline="0">
              <a:solidFill>
                <a:schemeClr val="bg2">
                  <a:lumMod val="75000"/>
                </a:schemeClr>
              </a:solidFill>
              <a:latin typeface="Symbol" pitchFamily="2" charset="2"/>
              <a:cs typeface="Arial" panose="020B0604020202020204" pitchFamily="34" charset="0"/>
            </a:rPr>
            <a:t>D</a:t>
          </a:r>
          <a:r>
            <a:rPr lang="en-US" sz="800" b="0" i="1" baseline="0">
              <a:solidFill>
                <a:schemeClr val="bg2">
                  <a:lumMod val="75000"/>
                </a:schemeClr>
              </a:solidFill>
              <a:latin typeface="Arial" panose="020B0604020202020204" pitchFamily="34" charset="0"/>
              <a:cs typeface="Arial" panose="020B0604020202020204" pitchFamily="34" charset="0"/>
            </a:rPr>
            <a:t> from prior year</a:t>
          </a:r>
          <a:endParaRPr lang="en-US" sz="800" b="0" i="1">
            <a:solidFill>
              <a:schemeClr val="bg2">
                <a:lumMod val="75000"/>
              </a:schemeClr>
            </a:solidFill>
            <a:latin typeface="Arial" panose="020B0604020202020204" pitchFamily="34" charset="0"/>
            <a:cs typeface="Arial" panose="020B0604020202020204" pitchFamily="34" charset="0"/>
          </a:endParaRPr>
        </a:p>
      </cdr:txBody>
    </cdr:sp>
  </cdr:relSizeAnchor>
  <cdr:relSizeAnchor xmlns:cdr="http://schemas.openxmlformats.org/drawingml/2006/chartDrawing">
    <cdr:from>
      <cdr:x>0.54321</cdr:x>
      <cdr:y>0.36035</cdr:y>
    </cdr:from>
    <cdr:to>
      <cdr:x>0.92647</cdr:x>
      <cdr:y>0.47534</cdr:y>
    </cdr:to>
    <cdr:sp macro="" textlink="">
      <cdr:nvSpPr>
        <cdr:cNvPr id="3" name="TextBox 4">
          <a:extLst xmlns:a="http://schemas.openxmlformats.org/drawingml/2006/main">
            <a:ext uri="{FF2B5EF4-FFF2-40B4-BE49-F238E27FC236}">
              <a16:creationId xmlns:a16="http://schemas.microsoft.com/office/drawing/2014/main" id="{7E9D0545-2390-B5FD-23A9-12E0B3067368}"/>
            </a:ext>
          </a:extLst>
        </cdr:cNvPr>
        <cdr:cNvSpPr txBox="1"/>
      </cdr:nvSpPr>
      <cdr:spPr>
        <a:xfrm xmlns:a="http://schemas.openxmlformats.org/drawingml/2006/main">
          <a:off x="2531738" y="1415238"/>
          <a:ext cx="1786259" cy="451611"/>
        </a:xfrm>
        <a:prstGeom xmlns:a="http://schemas.openxmlformats.org/drawingml/2006/main" prst="rect">
          <a:avLst/>
        </a:prstGeom>
        <a:solidFill xmlns:a="http://schemas.openxmlformats.org/drawingml/2006/main">
          <a:schemeClr val="lt1"/>
        </a:solidFill>
        <a:ln xmlns:a="http://schemas.openxmlformats.org/drawingml/2006/main" w="9525" cmpd="sng">
          <a:noFill/>
        </a:ln>
      </cdr:spPr>
      <cdr:style>
        <a:lnRef xmlns:a="http://schemas.openxmlformats.org/drawingml/2006/main" idx="0">
          <a:scrgbClr r="0" g="0" b="0"/>
        </a:lnRef>
        <a:fillRef xmlns:a="http://schemas.openxmlformats.org/drawingml/2006/main" idx="0">
          <a:scrgbClr r="0" g="0" b="0"/>
        </a:fillRef>
        <a:effectRef xmlns:a="http://schemas.openxmlformats.org/drawingml/2006/main" idx="0">
          <a:scrgbClr r="0" g="0" b="0"/>
        </a:effectRef>
        <a:fontRef xmlns:a="http://schemas.openxmlformats.org/drawingml/2006/main" idx="minor">
          <a:schemeClr val="dk1"/>
        </a:fontRef>
      </cdr:style>
      <cdr:txBody>
        <a:bodyPr xmlns:a="http://schemas.openxmlformats.org/drawingml/2006/main" wrap="square" rtlCol="0" anchor="t"/>
        <a:lstStyle xmlns:a="http://schemas.openxmlformats.org/drawingml/2006/main">
          <a:lvl1pPr marL="0" indent="0">
            <a:defRPr sz="1100">
              <a:solidFill>
                <a:schemeClr val="dk1"/>
              </a:solidFill>
              <a:latin typeface="+mn-lt"/>
              <a:ea typeface="+mn-ea"/>
              <a:cs typeface="+mn-cs"/>
            </a:defRPr>
          </a:lvl1pPr>
          <a:lvl2pPr marL="457200" indent="0">
            <a:defRPr sz="1100">
              <a:solidFill>
                <a:schemeClr val="dk1"/>
              </a:solidFill>
              <a:latin typeface="+mn-lt"/>
              <a:ea typeface="+mn-ea"/>
              <a:cs typeface="+mn-cs"/>
            </a:defRPr>
          </a:lvl2pPr>
          <a:lvl3pPr marL="914400" indent="0">
            <a:defRPr sz="1100">
              <a:solidFill>
                <a:schemeClr val="dk1"/>
              </a:solidFill>
              <a:latin typeface="+mn-lt"/>
              <a:ea typeface="+mn-ea"/>
              <a:cs typeface="+mn-cs"/>
            </a:defRPr>
          </a:lvl3pPr>
          <a:lvl4pPr marL="1371600" indent="0">
            <a:defRPr sz="1100">
              <a:solidFill>
                <a:schemeClr val="dk1"/>
              </a:solidFill>
              <a:latin typeface="+mn-lt"/>
              <a:ea typeface="+mn-ea"/>
              <a:cs typeface="+mn-cs"/>
            </a:defRPr>
          </a:lvl4pPr>
          <a:lvl5pPr marL="1828800" indent="0">
            <a:defRPr sz="1100">
              <a:solidFill>
                <a:schemeClr val="dk1"/>
              </a:solidFill>
              <a:latin typeface="+mn-lt"/>
              <a:ea typeface="+mn-ea"/>
              <a:cs typeface="+mn-cs"/>
            </a:defRPr>
          </a:lvl5pPr>
          <a:lvl6pPr marL="2286000" indent="0">
            <a:defRPr sz="1100">
              <a:solidFill>
                <a:schemeClr val="dk1"/>
              </a:solidFill>
              <a:latin typeface="+mn-lt"/>
              <a:ea typeface="+mn-ea"/>
              <a:cs typeface="+mn-cs"/>
            </a:defRPr>
          </a:lvl6pPr>
          <a:lvl7pPr marL="2743200" indent="0">
            <a:defRPr sz="1100">
              <a:solidFill>
                <a:schemeClr val="dk1"/>
              </a:solidFill>
              <a:latin typeface="+mn-lt"/>
              <a:ea typeface="+mn-ea"/>
              <a:cs typeface="+mn-cs"/>
            </a:defRPr>
          </a:lvl7pPr>
          <a:lvl8pPr marL="3200400" indent="0">
            <a:defRPr sz="1100">
              <a:solidFill>
                <a:schemeClr val="dk1"/>
              </a:solidFill>
              <a:latin typeface="+mn-lt"/>
              <a:ea typeface="+mn-ea"/>
              <a:cs typeface="+mn-cs"/>
            </a:defRPr>
          </a:lvl8pPr>
          <a:lvl9pPr marL="3657600" indent="0">
            <a:defRPr sz="1100">
              <a:solidFill>
                <a:schemeClr val="dk1"/>
              </a:solidFill>
              <a:latin typeface="+mn-lt"/>
              <a:ea typeface="+mn-ea"/>
              <a:cs typeface="+mn-cs"/>
            </a:defRPr>
          </a:lvl9pPr>
        </a:lstStyle>
        <a:p xmlns:a="http://schemas.openxmlformats.org/drawingml/2006/main">
          <a:pPr algn="ctr"/>
          <a:r>
            <a:rPr lang="en-US" sz="1800" b="1">
              <a:solidFill>
                <a:schemeClr val="accent1">
                  <a:lumMod val="75000"/>
                </a:schemeClr>
              </a:solidFill>
              <a:latin typeface="Arial" panose="020B0604020202020204" pitchFamily="34" charset="0"/>
              <a:cs typeface="Arial" panose="020B0604020202020204" pitchFamily="34" charset="0"/>
            </a:rPr>
            <a:t>-15%</a:t>
          </a:r>
          <a:endParaRPr lang="en-US" sz="1800" b="1" baseline="0">
            <a:solidFill>
              <a:schemeClr val="accent1">
                <a:lumMod val="75000"/>
              </a:schemeClr>
            </a:solidFill>
            <a:latin typeface="Arial" panose="020B0604020202020204" pitchFamily="34" charset="0"/>
            <a:cs typeface="Arial" panose="020B0604020202020204" pitchFamily="34" charset="0"/>
          </a:endParaRPr>
        </a:p>
        <a:p xmlns:a="http://schemas.openxmlformats.org/drawingml/2006/main">
          <a:pPr algn="ctr"/>
          <a:r>
            <a:rPr lang="en-US" sz="1000" b="0" i="1" baseline="0">
              <a:solidFill>
                <a:schemeClr val="bg2">
                  <a:lumMod val="75000"/>
                </a:schemeClr>
              </a:solidFill>
              <a:latin typeface="Symbol" pitchFamily="2" charset="2"/>
              <a:cs typeface="Arial" panose="020B0604020202020204" pitchFamily="34" charset="0"/>
            </a:rPr>
            <a:t>%D</a:t>
          </a:r>
          <a:r>
            <a:rPr lang="en-US" sz="800" b="0" i="1" baseline="0">
              <a:solidFill>
                <a:schemeClr val="bg2">
                  <a:lumMod val="75000"/>
                </a:schemeClr>
              </a:solidFill>
              <a:latin typeface="Arial" panose="020B0604020202020204" pitchFamily="34" charset="0"/>
              <a:cs typeface="Arial" panose="020B0604020202020204" pitchFamily="34" charset="0"/>
            </a:rPr>
            <a:t> from prior year</a:t>
          </a:r>
          <a:endParaRPr lang="en-US" sz="800" b="0" i="1">
            <a:solidFill>
              <a:schemeClr val="bg2">
                <a:lumMod val="75000"/>
              </a:schemeClr>
            </a:solidFill>
            <a:latin typeface="Arial" panose="020B0604020202020204" pitchFamily="34" charset="0"/>
            <a:cs typeface="Arial" panose="020B0604020202020204" pitchFamily="34" charset="0"/>
          </a:endParaRPr>
        </a:p>
      </cdr:txBody>
    </cdr:sp>
  </cdr:relSizeAnchor>
  <cdr:relSizeAnchor xmlns:cdr="http://schemas.openxmlformats.org/drawingml/2006/chartDrawing">
    <cdr:from>
      <cdr:x>0.01017</cdr:x>
      <cdr:y>0.09816</cdr:y>
    </cdr:from>
    <cdr:to>
      <cdr:x>0.42646</cdr:x>
      <cdr:y>0.18386</cdr:y>
    </cdr:to>
    <cdr:sp macro="" textlink="">
      <cdr:nvSpPr>
        <cdr:cNvPr id="5" name="TextBox 5">
          <a:extLst xmlns:a="http://schemas.openxmlformats.org/drawingml/2006/main">
            <a:ext uri="{FF2B5EF4-FFF2-40B4-BE49-F238E27FC236}">
              <a16:creationId xmlns:a16="http://schemas.microsoft.com/office/drawing/2014/main" id="{3AB09488-37E1-B114-BCA6-19DE19049335}"/>
            </a:ext>
          </a:extLst>
        </cdr:cNvPr>
        <cdr:cNvSpPr txBox="1"/>
      </cdr:nvSpPr>
      <cdr:spPr>
        <a:xfrm xmlns:a="http://schemas.openxmlformats.org/drawingml/2006/main">
          <a:off x="47376" y="401830"/>
          <a:ext cx="1939183" cy="350836"/>
        </a:xfrm>
        <a:prstGeom xmlns:a="http://schemas.openxmlformats.org/drawingml/2006/main" prst="rect">
          <a:avLst/>
        </a:prstGeom>
        <a:solidFill xmlns:a="http://schemas.openxmlformats.org/drawingml/2006/main">
          <a:schemeClr val="lt1"/>
        </a:solidFill>
        <a:ln xmlns:a="http://schemas.openxmlformats.org/drawingml/2006/main" w="9525" cmpd="sng">
          <a:noFill/>
        </a:ln>
      </cdr:spPr>
      <cdr:style>
        <a:lnRef xmlns:a="http://schemas.openxmlformats.org/drawingml/2006/main" idx="0">
          <a:scrgbClr r="0" g="0" b="0"/>
        </a:lnRef>
        <a:fillRef xmlns:a="http://schemas.openxmlformats.org/drawingml/2006/main" idx="0">
          <a:scrgbClr r="0" g="0" b="0"/>
        </a:fillRef>
        <a:effectRef xmlns:a="http://schemas.openxmlformats.org/drawingml/2006/main" idx="0">
          <a:scrgbClr r="0" g="0" b="0"/>
        </a:effectRef>
        <a:fontRef xmlns:a="http://schemas.openxmlformats.org/drawingml/2006/main" idx="minor">
          <a:schemeClr val="dk1"/>
        </a:fontRef>
      </cdr:style>
      <cdr:txBody>
        <a:bodyPr xmlns:a="http://schemas.openxmlformats.org/drawingml/2006/main" wrap="square" rtlCol="0" anchor="t"/>
        <a:lstStyle xmlns:a="http://schemas.openxmlformats.org/drawingml/2006/main">
          <a:lvl1pPr marL="0" indent="0">
            <a:defRPr sz="1100">
              <a:solidFill>
                <a:schemeClr val="dk1"/>
              </a:solidFill>
              <a:latin typeface="+mn-lt"/>
              <a:ea typeface="+mn-ea"/>
              <a:cs typeface="+mn-cs"/>
            </a:defRPr>
          </a:lvl1pPr>
          <a:lvl2pPr marL="457200" indent="0">
            <a:defRPr sz="1100">
              <a:solidFill>
                <a:schemeClr val="dk1"/>
              </a:solidFill>
              <a:latin typeface="+mn-lt"/>
              <a:ea typeface="+mn-ea"/>
              <a:cs typeface="+mn-cs"/>
            </a:defRPr>
          </a:lvl2pPr>
          <a:lvl3pPr marL="914400" indent="0">
            <a:defRPr sz="1100">
              <a:solidFill>
                <a:schemeClr val="dk1"/>
              </a:solidFill>
              <a:latin typeface="+mn-lt"/>
              <a:ea typeface="+mn-ea"/>
              <a:cs typeface="+mn-cs"/>
            </a:defRPr>
          </a:lvl3pPr>
          <a:lvl4pPr marL="1371600" indent="0">
            <a:defRPr sz="1100">
              <a:solidFill>
                <a:schemeClr val="dk1"/>
              </a:solidFill>
              <a:latin typeface="+mn-lt"/>
              <a:ea typeface="+mn-ea"/>
              <a:cs typeface="+mn-cs"/>
            </a:defRPr>
          </a:lvl4pPr>
          <a:lvl5pPr marL="1828800" indent="0">
            <a:defRPr sz="1100">
              <a:solidFill>
                <a:schemeClr val="dk1"/>
              </a:solidFill>
              <a:latin typeface="+mn-lt"/>
              <a:ea typeface="+mn-ea"/>
              <a:cs typeface="+mn-cs"/>
            </a:defRPr>
          </a:lvl5pPr>
          <a:lvl6pPr marL="2286000" indent="0">
            <a:defRPr sz="1100">
              <a:solidFill>
                <a:schemeClr val="dk1"/>
              </a:solidFill>
              <a:latin typeface="+mn-lt"/>
              <a:ea typeface="+mn-ea"/>
              <a:cs typeface="+mn-cs"/>
            </a:defRPr>
          </a:lvl6pPr>
          <a:lvl7pPr marL="2743200" indent="0">
            <a:defRPr sz="1100">
              <a:solidFill>
                <a:schemeClr val="dk1"/>
              </a:solidFill>
              <a:latin typeface="+mn-lt"/>
              <a:ea typeface="+mn-ea"/>
              <a:cs typeface="+mn-cs"/>
            </a:defRPr>
          </a:lvl7pPr>
          <a:lvl8pPr marL="3200400" indent="0">
            <a:defRPr sz="1100">
              <a:solidFill>
                <a:schemeClr val="dk1"/>
              </a:solidFill>
              <a:latin typeface="+mn-lt"/>
              <a:ea typeface="+mn-ea"/>
              <a:cs typeface="+mn-cs"/>
            </a:defRPr>
          </a:lvl8pPr>
          <a:lvl9pPr marL="3657600" indent="0">
            <a:defRPr sz="1100">
              <a:solidFill>
                <a:schemeClr val="dk1"/>
              </a:solidFill>
              <a:latin typeface="+mn-lt"/>
              <a:ea typeface="+mn-ea"/>
              <a:cs typeface="+mn-cs"/>
            </a:defRPr>
          </a:lvl9pPr>
        </a:lstStyle>
        <a:p xmlns:a="http://schemas.openxmlformats.org/drawingml/2006/main">
          <a:r>
            <a:rPr lang="en-US" sz="1200" b="1">
              <a:solidFill>
                <a:schemeClr val="tx1">
                  <a:lumMod val="65000"/>
                  <a:lumOff val="35000"/>
                </a:schemeClr>
              </a:solidFill>
              <a:latin typeface="Arial" panose="020B0604020202020204" pitchFamily="34" charset="0"/>
              <a:cs typeface="Arial" panose="020B0604020202020204" pitchFamily="34" charset="0"/>
            </a:rPr>
            <a:t>Long-term Liabilities</a:t>
          </a:r>
        </a:p>
        <a:p xmlns:a="http://schemas.openxmlformats.org/drawingml/2006/main">
          <a:r>
            <a:rPr lang="en-US" sz="800">
              <a:solidFill>
                <a:schemeClr val="bg2">
                  <a:lumMod val="75000"/>
                </a:schemeClr>
              </a:solidFill>
              <a:latin typeface="Arial" panose="020B0604020202020204" pitchFamily="34" charset="0"/>
              <a:cs typeface="Arial" panose="020B0604020202020204" pitchFamily="34" charset="0"/>
            </a:rPr>
            <a:t>vs YTD PY</a:t>
          </a:r>
        </a:p>
      </cdr:txBody>
    </cdr:sp>
  </cdr:relSizeAnchor>
</c:userShapes>
</file>

<file path=xl/drawings/drawing67.xml><?xml version="1.0" encoding="utf-8"?>
<c:userShapes xmlns:c="http://schemas.openxmlformats.org/drawingml/2006/chart">
  <cdr:relSizeAnchor xmlns:cdr="http://schemas.openxmlformats.org/drawingml/2006/chartDrawing">
    <cdr:from>
      <cdr:x>0.91249</cdr:x>
      <cdr:y>0.18418</cdr:y>
    </cdr:from>
    <cdr:to>
      <cdr:x>0.91249</cdr:x>
      <cdr:y>0.79282</cdr:y>
    </cdr:to>
    <cdr:cxnSp macro="">
      <cdr:nvCxnSpPr>
        <cdr:cNvPr id="14" name="Straight Connector 13">
          <a:extLst xmlns:a="http://schemas.openxmlformats.org/drawingml/2006/main">
            <a:ext uri="{FF2B5EF4-FFF2-40B4-BE49-F238E27FC236}">
              <a16:creationId xmlns:a16="http://schemas.microsoft.com/office/drawing/2014/main" id="{86187232-A382-6181-5CC9-4B31D63B16BB}"/>
            </a:ext>
          </a:extLst>
        </cdr:cNvPr>
        <cdr:cNvCxnSpPr/>
      </cdr:nvCxnSpPr>
      <cdr:spPr>
        <a:xfrm xmlns:a="http://schemas.openxmlformats.org/drawingml/2006/main">
          <a:off x="3843309" y="121218"/>
          <a:ext cx="0" cy="400573"/>
        </a:xfrm>
        <a:prstGeom xmlns:a="http://schemas.openxmlformats.org/drawingml/2006/main" prst="line">
          <a:avLst/>
        </a:prstGeom>
        <a:ln xmlns:a="http://schemas.openxmlformats.org/drawingml/2006/main" w="25400">
          <a:solidFill>
            <a:schemeClr val="accent1">
              <a:lumMod val="50000"/>
            </a:schemeClr>
          </a:solidFill>
        </a:ln>
      </cdr:spPr>
      <cdr:style>
        <a:lnRef xmlns:a="http://schemas.openxmlformats.org/drawingml/2006/main" idx="1">
          <a:schemeClr val="dk1"/>
        </a:lnRef>
        <a:fillRef xmlns:a="http://schemas.openxmlformats.org/drawingml/2006/main" idx="0">
          <a:schemeClr val="dk1"/>
        </a:fillRef>
        <a:effectRef xmlns:a="http://schemas.openxmlformats.org/drawingml/2006/main" idx="0">
          <a:schemeClr val="dk1"/>
        </a:effectRef>
        <a:fontRef xmlns:a="http://schemas.openxmlformats.org/drawingml/2006/main" idx="minor">
          <a:schemeClr val="tx1"/>
        </a:fontRef>
      </cdr:style>
    </cdr:cxnSp>
  </cdr:relSizeAnchor>
</c:userShapes>
</file>

<file path=xl/drawings/drawing68.xml><?xml version="1.0" encoding="utf-8"?>
<c:userShapes xmlns:c="http://schemas.openxmlformats.org/drawingml/2006/chart">
  <cdr:relSizeAnchor xmlns:cdr="http://schemas.openxmlformats.org/drawingml/2006/chartDrawing">
    <cdr:from>
      <cdr:x>0</cdr:x>
      <cdr:y>0.3545</cdr:y>
    </cdr:from>
    <cdr:to>
      <cdr:x>0.38326</cdr:x>
      <cdr:y>0.46949</cdr:y>
    </cdr:to>
    <cdr:sp macro="" textlink="">
      <cdr:nvSpPr>
        <cdr:cNvPr id="2" name="TextBox 4">
          <a:extLst xmlns:a="http://schemas.openxmlformats.org/drawingml/2006/main">
            <a:ext uri="{FF2B5EF4-FFF2-40B4-BE49-F238E27FC236}">
              <a16:creationId xmlns:a16="http://schemas.microsoft.com/office/drawing/2014/main" id="{7E9D0545-2390-B5FD-23A9-12E0B3067368}"/>
            </a:ext>
          </a:extLst>
        </cdr:cNvPr>
        <cdr:cNvSpPr txBox="1"/>
      </cdr:nvSpPr>
      <cdr:spPr>
        <a:xfrm xmlns:a="http://schemas.openxmlformats.org/drawingml/2006/main">
          <a:off x="0" y="1392245"/>
          <a:ext cx="1786259" cy="451611"/>
        </a:xfrm>
        <a:prstGeom xmlns:a="http://schemas.openxmlformats.org/drawingml/2006/main" prst="rect">
          <a:avLst/>
        </a:prstGeom>
        <a:solidFill xmlns:a="http://schemas.openxmlformats.org/drawingml/2006/main">
          <a:schemeClr val="lt1"/>
        </a:solidFill>
        <a:ln xmlns:a="http://schemas.openxmlformats.org/drawingml/2006/main" w="9525" cmpd="sng">
          <a:noFill/>
        </a:ln>
      </cdr:spPr>
      <cdr:style>
        <a:lnRef xmlns:a="http://schemas.openxmlformats.org/drawingml/2006/main" idx="0">
          <a:scrgbClr r="0" g="0" b="0"/>
        </a:lnRef>
        <a:fillRef xmlns:a="http://schemas.openxmlformats.org/drawingml/2006/main" idx="0">
          <a:scrgbClr r="0" g="0" b="0"/>
        </a:fillRef>
        <a:effectRef xmlns:a="http://schemas.openxmlformats.org/drawingml/2006/main" idx="0">
          <a:scrgbClr r="0" g="0" b="0"/>
        </a:effectRef>
        <a:fontRef xmlns:a="http://schemas.openxmlformats.org/drawingml/2006/main" idx="minor">
          <a:schemeClr val="dk1"/>
        </a:fontRef>
      </cdr:style>
      <cdr:txBody>
        <a:bodyPr xmlns:a="http://schemas.openxmlformats.org/drawingml/2006/main" wrap="square" rtlCol="0" anchor="t"/>
        <a:lstStyle xmlns:a="http://schemas.openxmlformats.org/drawingml/2006/main">
          <a:lvl1pPr marL="0" indent="0">
            <a:defRPr sz="1100">
              <a:solidFill>
                <a:schemeClr val="dk1"/>
              </a:solidFill>
              <a:latin typeface="+mn-lt"/>
              <a:ea typeface="+mn-ea"/>
              <a:cs typeface="+mn-cs"/>
            </a:defRPr>
          </a:lvl1pPr>
          <a:lvl2pPr marL="457200" indent="0">
            <a:defRPr sz="1100">
              <a:solidFill>
                <a:schemeClr val="dk1"/>
              </a:solidFill>
              <a:latin typeface="+mn-lt"/>
              <a:ea typeface="+mn-ea"/>
              <a:cs typeface="+mn-cs"/>
            </a:defRPr>
          </a:lvl2pPr>
          <a:lvl3pPr marL="914400" indent="0">
            <a:defRPr sz="1100">
              <a:solidFill>
                <a:schemeClr val="dk1"/>
              </a:solidFill>
              <a:latin typeface="+mn-lt"/>
              <a:ea typeface="+mn-ea"/>
              <a:cs typeface="+mn-cs"/>
            </a:defRPr>
          </a:lvl3pPr>
          <a:lvl4pPr marL="1371600" indent="0">
            <a:defRPr sz="1100">
              <a:solidFill>
                <a:schemeClr val="dk1"/>
              </a:solidFill>
              <a:latin typeface="+mn-lt"/>
              <a:ea typeface="+mn-ea"/>
              <a:cs typeface="+mn-cs"/>
            </a:defRPr>
          </a:lvl4pPr>
          <a:lvl5pPr marL="1828800" indent="0">
            <a:defRPr sz="1100">
              <a:solidFill>
                <a:schemeClr val="dk1"/>
              </a:solidFill>
              <a:latin typeface="+mn-lt"/>
              <a:ea typeface="+mn-ea"/>
              <a:cs typeface="+mn-cs"/>
            </a:defRPr>
          </a:lvl5pPr>
          <a:lvl6pPr marL="2286000" indent="0">
            <a:defRPr sz="1100">
              <a:solidFill>
                <a:schemeClr val="dk1"/>
              </a:solidFill>
              <a:latin typeface="+mn-lt"/>
              <a:ea typeface="+mn-ea"/>
              <a:cs typeface="+mn-cs"/>
            </a:defRPr>
          </a:lvl6pPr>
          <a:lvl7pPr marL="2743200" indent="0">
            <a:defRPr sz="1100">
              <a:solidFill>
                <a:schemeClr val="dk1"/>
              </a:solidFill>
              <a:latin typeface="+mn-lt"/>
              <a:ea typeface="+mn-ea"/>
              <a:cs typeface="+mn-cs"/>
            </a:defRPr>
          </a:lvl7pPr>
          <a:lvl8pPr marL="3200400" indent="0">
            <a:defRPr sz="1100">
              <a:solidFill>
                <a:schemeClr val="dk1"/>
              </a:solidFill>
              <a:latin typeface="+mn-lt"/>
              <a:ea typeface="+mn-ea"/>
              <a:cs typeface="+mn-cs"/>
            </a:defRPr>
          </a:lvl8pPr>
          <a:lvl9pPr marL="3657600" indent="0">
            <a:defRPr sz="1100">
              <a:solidFill>
                <a:schemeClr val="dk1"/>
              </a:solidFill>
              <a:latin typeface="+mn-lt"/>
              <a:ea typeface="+mn-ea"/>
              <a:cs typeface="+mn-cs"/>
            </a:defRPr>
          </a:lvl9pPr>
        </a:lstStyle>
        <a:p xmlns:a="http://schemas.openxmlformats.org/drawingml/2006/main">
          <a:pPr algn="ctr"/>
          <a:r>
            <a:rPr lang="en-US" sz="1800" b="1" baseline="0">
              <a:solidFill>
                <a:schemeClr val="accent1">
                  <a:lumMod val="75000"/>
                </a:schemeClr>
              </a:solidFill>
              <a:latin typeface="Arial" panose="020B0604020202020204" pitchFamily="34" charset="0"/>
              <a:cs typeface="Arial" panose="020B0604020202020204" pitchFamily="34" charset="0"/>
            </a:rPr>
            <a:t>5,3 T</a:t>
          </a:r>
        </a:p>
        <a:p xmlns:a="http://schemas.openxmlformats.org/drawingml/2006/main">
          <a:pPr algn="ctr"/>
          <a:r>
            <a:rPr lang="en-US" sz="1000" b="0" i="1" baseline="0">
              <a:solidFill>
                <a:schemeClr val="bg2">
                  <a:lumMod val="75000"/>
                </a:schemeClr>
              </a:solidFill>
              <a:latin typeface="Symbol" pitchFamily="2" charset="2"/>
              <a:cs typeface="Arial" panose="020B0604020202020204" pitchFamily="34" charset="0"/>
            </a:rPr>
            <a:t>D</a:t>
          </a:r>
          <a:r>
            <a:rPr lang="en-US" sz="800" b="0" i="1" baseline="0">
              <a:solidFill>
                <a:schemeClr val="bg2">
                  <a:lumMod val="75000"/>
                </a:schemeClr>
              </a:solidFill>
              <a:latin typeface="Arial" panose="020B0604020202020204" pitchFamily="34" charset="0"/>
              <a:cs typeface="Arial" panose="020B0604020202020204" pitchFamily="34" charset="0"/>
            </a:rPr>
            <a:t> from prior year</a:t>
          </a:r>
          <a:endParaRPr lang="en-US" sz="800" b="0" i="1">
            <a:solidFill>
              <a:schemeClr val="bg2">
                <a:lumMod val="75000"/>
              </a:schemeClr>
            </a:solidFill>
            <a:latin typeface="Arial" panose="020B0604020202020204" pitchFamily="34" charset="0"/>
            <a:cs typeface="Arial" panose="020B0604020202020204" pitchFamily="34" charset="0"/>
          </a:endParaRPr>
        </a:p>
      </cdr:txBody>
    </cdr:sp>
  </cdr:relSizeAnchor>
  <cdr:relSizeAnchor xmlns:cdr="http://schemas.openxmlformats.org/drawingml/2006/chartDrawing">
    <cdr:from>
      <cdr:x>0.54321</cdr:x>
      <cdr:y>0.36035</cdr:y>
    </cdr:from>
    <cdr:to>
      <cdr:x>0.92647</cdr:x>
      <cdr:y>0.47534</cdr:y>
    </cdr:to>
    <cdr:sp macro="" textlink="">
      <cdr:nvSpPr>
        <cdr:cNvPr id="3" name="TextBox 4">
          <a:extLst xmlns:a="http://schemas.openxmlformats.org/drawingml/2006/main">
            <a:ext uri="{FF2B5EF4-FFF2-40B4-BE49-F238E27FC236}">
              <a16:creationId xmlns:a16="http://schemas.microsoft.com/office/drawing/2014/main" id="{7E9D0545-2390-B5FD-23A9-12E0B3067368}"/>
            </a:ext>
          </a:extLst>
        </cdr:cNvPr>
        <cdr:cNvSpPr txBox="1"/>
      </cdr:nvSpPr>
      <cdr:spPr>
        <a:xfrm xmlns:a="http://schemas.openxmlformats.org/drawingml/2006/main">
          <a:off x="2531738" y="1415238"/>
          <a:ext cx="1786259" cy="451611"/>
        </a:xfrm>
        <a:prstGeom xmlns:a="http://schemas.openxmlformats.org/drawingml/2006/main" prst="rect">
          <a:avLst/>
        </a:prstGeom>
        <a:solidFill xmlns:a="http://schemas.openxmlformats.org/drawingml/2006/main">
          <a:schemeClr val="lt1"/>
        </a:solidFill>
        <a:ln xmlns:a="http://schemas.openxmlformats.org/drawingml/2006/main" w="9525" cmpd="sng">
          <a:noFill/>
        </a:ln>
      </cdr:spPr>
      <cdr:style>
        <a:lnRef xmlns:a="http://schemas.openxmlformats.org/drawingml/2006/main" idx="0">
          <a:scrgbClr r="0" g="0" b="0"/>
        </a:lnRef>
        <a:fillRef xmlns:a="http://schemas.openxmlformats.org/drawingml/2006/main" idx="0">
          <a:scrgbClr r="0" g="0" b="0"/>
        </a:fillRef>
        <a:effectRef xmlns:a="http://schemas.openxmlformats.org/drawingml/2006/main" idx="0">
          <a:scrgbClr r="0" g="0" b="0"/>
        </a:effectRef>
        <a:fontRef xmlns:a="http://schemas.openxmlformats.org/drawingml/2006/main" idx="minor">
          <a:schemeClr val="dk1"/>
        </a:fontRef>
      </cdr:style>
      <cdr:txBody>
        <a:bodyPr xmlns:a="http://schemas.openxmlformats.org/drawingml/2006/main" wrap="square" rtlCol="0" anchor="t"/>
        <a:lstStyle xmlns:a="http://schemas.openxmlformats.org/drawingml/2006/main">
          <a:lvl1pPr marL="0" indent="0">
            <a:defRPr sz="1100">
              <a:solidFill>
                <a:schemeClr val="dk1"/>
              </a:solidFill>
              <a:latin typeface="+mn-lt"/>
              <a:ea typeface="+mn-ea"/>
              <a:cs typeface="+mn-cs"/>
            </a:defRPr>
          </a:lvl1pPr>
          <a:lvl2pPr marL="457200" indent="0">
            <a:defRPr sz="1100">
              <a:solidFill>
                <a:schemeClr val="dk1"/>
              </a:solidFill>
              <a:latin typeface="+mn-lt"/>
              <a:ea typeface="+mn-ea"/>
              <a:cs typeface="+mn-cs"/>
            </a:defRPr>
          </a:lvl2pPr>
          <a:lvl3pPr marL="914400" indent="0">
            <a:defRPr sz="1100">
              <a:solidFill>
                <a:schemeClr val="dk1"/>
              </a:solidFill>
              <a:latin typeface="+mn-lt"/>
              <a:ea typeface="+mn-ea"/>
              <a:cs typeface="+mn-cs"/>
            </a:defRPr>
          </a:lvl3pPr>
          <a:lvl4pPr marL="1371600" indent="0">
            <a:defRPr sz="1100">
              <a:solidFill>
                <a:schemeClr val="dk1"/>
              </a:solidFill>
              <a:latin typeface="+mn-lt"/>
              <a:ea typeface="+mn-ea"/>
              <a:cs typeface="+mn-cs"/>
            </a:defRPr>
          </a:lvl4pPr>
          <a:lvl5pPr marL="1828800" indent="0">
            <a:defRPr sz="1100">
              <a:solidFill>
                <a:schemeClr val="dk1"/>
              </a:solidFill>
              <a:latin typeface="+mn-lt"/>
              <a:ea typeface="+mn-ea"/>
              <a:cs typeface="+mn-cs"/>
            </a:defRPr>
          </a:lvl5pPr>
          <a:lvl6pPr marL="2286000" indent="0">
            <a:defRPr sz="1100">
              <a:solidFill>
                <a:schemeClr val="dk1"/>
              </a:solidFill>
              <a:latin typeface="+mn-lt"/>
              <a:ea typeface="+mn-ea"/>
              <a:cs typeface="+mn-cs"/>
            </a:defRPr>
          </a:lvl6pPr>
          <a:lvl7pPr marL="2743200" indent="0">
            <a:defRPr sz="1100">
              <a:solidFill>
                <a:schemeClr val="dk1"/>
              </a:solidFill>
              <a:latin typeface="+mn-lt"/>
              <a:ea typeface="+mn-ea"/>
              <a:cs typeface="+mn-cs"/>
            </a:defRPr>
          </a:lvl7pPr>
          <a:lvl8pPr marL="3200400" indent="0">
            <a:defRPr sz="1100">
              <a:solidFill>
                <a:schemeClr val="dk1"/>
              </a:solidFill>
              <a:latin typeface="+mn-lt"/>
              <a:ea typeface="+mn-ea"/>
              <a:cs typeface="+mn-cs"/>
            </a:defRPr>
          </a:lvl8pPr>
          <a:lvl9pPr marL="3657600" indent="0">
            <a:defRPr sz="1100">
              <a:solidFill>
                <a:schemeClr val="dk1"/>
              </a:solidFill>
              <a:latin typeface="+mn-lt"/>
              <a:ea typeface="+mn-ea"/>
              <a:cs typeface="+mn-cs"/>
            </a:defRPr>
          </a:lvl9pPr>
        </a:lstStyle>
        <a:p xmlns:a="http://schemas.openxmlformats.org/drawingml/2006/main">
          <a:pPr algn="ctr"/>
          <a:r>
            <a:rPr lang="en-US" sz="1800" b="1">
              <a:solidFill>
                <a:schemeClr val="accent1">
                  <a:lumMod val="75000"/>
                </a:schemeClr>
              </a:solidFill>
              <a:latin typeface="Arial" panose="020B0604020202020204" pitchFamily="34" charset="0"/>
              <a:cs typeface="Arial" panose="020B0604020202020204" pitchFamily="34" charset="0"/>
            </a:rPr>
            <a:t>6%</a:t>
          </a:r>
          <a:endParaRPr lang="en-US" sz="1800" b="1" baseline="0">
            <a:solidFill>
              <a:schemeClr val="accent1">
                <a:lumMod val="75000"/>
              </a:schemeClr>
            </a:solidFill>
            <a:latin typeface="Arial" panose="020B0604020202020204" pitchFamily="34" charset="0"/>
            <a:cs typeface="Arial" panose="020B0604020202020204" pitchFamily="34" charset="0"/>
          </a:endParaRPr>
        </a:p>
        <a:p xmlns:a="http://schemas.openxmlformats.org/drawingml/2006/main">
          <a:pPr algn="ctr"/>
          <a:r>
            <a:rPr lang="en-US" sz="1000" b="0" i="1" baseline="0">
              <a:solidFill>
                <a:schemeClr val="bg2">
                  <a:lumMod val="75000"/>
                </a:schemeClr>
              </a:solidFill>
              <a:latin typeface="Symbol" pitchFamily="2" charset="2"/>
              <a:cs typeface="Arial" panose="020B0604020202020204" pitchFamily="34" charset="0"/>
            </a:rPr>
            <a:t>%D</a:t>
          </a:r>
          <a:r>
            <a:rPr lang="en-US" sz="800" b="0" i="1" baseline="0">
              <a:solidFill>
                <a:schemeClr val="bg2">
                  <a:lumMod val="75000"/>
                </a:schemeClr>
              </a:solidFill>
              <a:latin typeface="Arial" panose="020B0604020202020204" pitchFamily="34" charset="0"/>
              <a:cs typeface="Arial" panose="020B0604020202020204" pitchFamily="34" charset="0"/>
            </a:rPr>
            <a:t> from prior year</a:t>
          </a:r>
          <a:endParaRPr lang="en-US" sz="800" b="0" i="1">
            <a:solidFill>
              <a:schemeClr val="bg2">
                <a:lumMod val="75000"/>
              </a:schemeClr>
            </a:solidFill>
            <a:latin typeface="Arial" panose="020B0604020202020204" pitchFamily="34" charset="0"/>
            <a:cs typeface="Arial" panose="020B0604020202020204" pitchFamily="34" charset="0"/>
          </a:endParaRPr>
        </a:p>
      </cdr:txBody>
    </cdr:sp>
  </cdr:relSizeAnchor>
  <cdr:relSizeAnchor xmlns:cdr="http://schemas.openxmlformats.org/drawingml/2006/chartDrawing">
    <cdr:from>
      <cdr:x>0.01017</cdr:x>
      <cdr:y>0.09816</cdr:y>
    </cdr:from>
    <cdr:to>
      <cdr:x>0.42646</cdr:x>
      <cdr:y>0.18386</cdr:y>
    </cdr:to>
    <cdr:sp macro="" textlink="">
      <cdr:nvSpPr>
        <cdr:cNvPr id="5" name="TextBox 5">
          <a:extLst xmlns:a="http://schemas.openxmlformats.org/drawingml/2006/main">
            <a:ext uri="{FF2B5EF4-FFF2-40B4-BE49-F238E27FC236}">
              <a16:creationId xmlns:a16="http://schemas.microsoft.com/office/drawing/2014/main" id="{3AB09488-37E1-B114-BCA6-19DE19049335}"/>
            </a:ext>
          </a:extLst>
        </cdr:cNvPr>
        <cdr:cNvSpPr txBox="1"/>
      </cdr:nvSpPr>
      <cdr:spPr>
        <a:xfrm xmlns:a="http://schemas.openxmlformats.org/drawingml/2006/main">
          <a:off x="47376" y="401830"/>
          <a:ext cx="1939183" cy="350836"/>
        </a:xfrm>
        <a:prstGeom xmlns:a="http://schemas.openxmlformats.org/drawingml/2006/main" prst="rect">
          <a:avLst/>
        </a:prstGeom>
        <a:solidFill xmlns:a="http://schemas.openxmlformats.org/drawingml/2006/main">
          <a:schemeClr val="lt1"/>
        </a:solidFill>
        <a:ln xmlns:a="http://schemas.openxmlformats.org/drawingml/2006/main" w="9525" cmpd="sng">
          <a:noFill/>
        </a:ln>
      </cdr:spPr>
      <cdr:style>
        <a:lnRef xmlns:a="http://schemas.openxmlformats.org/drawingml/2006/main" idx="0">
          <a:scrgbClr r="0" g="0" b="0"/>
        </a:lnRef>
        <a:fillRef xmlns:a="http://schemas.openxmlformats.org/drawingml/2006/main" idx="0">
          <a:scrgbClr r="0" g="0" b="0"/>
        </a:fillRef>
        <a:effectRef xmlns:a="http://schemas.openxmlformats.org/drawingml/2006/main" idx="0">
          <a:scrgbClr r="0" g="0" b="0"/>
        </a:effectRef>
        <a:fontRef xmlns:a="http://schemas.openxmlformats.org/drawingml/2006/main" idx="minor">
          <a:schemeClr val="dk1"/>
        </a:fontRef>
      </cdr:style>
      <cdr:txBody>
        <a:bodyPr xmlns:a="http://schemas.openxmlformats.org/drawingml/2006/main" wrap="square" rtlCol="0" anchor="t"/>
        <a:lstStyle xmlns:a="http://schemas.openxmlformats.org/drawingml/2006/main">
          <a:lvl1pPr marL="0" indent="0">
            <a:defRPr sz="1100">
              <a:solidFill>
                <a:schemeClr val="dk1"/>
              </a:solidFill>
              <a:latin typeface="+mn-lt"/>
              <a:ea typeface="+mn-ea"/>
              <a:cs typeface="+mn-cs"/>
            </a:defRPr>
          </a:lvl1pPr>
          <a:lvl2pPr marL="457200" indent="0">
            <a:defRPr sz="1100">
              <a:solidFill>
                <a:schemeClr val="dk1"/>
              </a:solidFill>
              <a:latin typeface="+mn-lt"/>
              <a:ea typeface="+mn-ea"/>
              <a:cs typeface="+mn-cs"/>
            </a:defRPr>
          </a:lvl2pPr>
          <a:lvl3pPr marL="914400" indent="0">
            <a:defRPr sz="1100">
              <a:solidFill>
                <a:schemeClr val="dk1"/>
              </a:solidFill>
              <a:latin typeface="+mn-lt"/>
              <a:ea typeface="+mn-ea"/>
              <a:cs typeface="+mn-cs"/>
            </a:defRPr>
          </a:lvl3pPr>
          <a:lvl4pPr marL="1371600" indent="0">
            <a:defRPr sz="1100">
              <a:solidFill>
                <a:schemeClr val="dk1"/>
              </a:solidFill>
              <a:latin typeface="+mn-lt"/>
              <a:ea typeface="+mn-ea"/>
              <a:cs typeface="+mn-cs"/>
            </a:defRPr>
          </a:lvl4pPr>
          <a:lvl5pPr marL="1828800" indent="0">
            <a:defRPr sz="1100">
              <a:solidFill>
                <a:schemeClr val="dk1"/>
              </a:solidFill>
              <a:latin typeface="+mn-lt"/>
              <a:ea typeface="+mn-ea"/>
              <a:cs typeface="+mn-cs"/>
            </a:defRPr>
          </a:lvl5pPr>
          <a:lvl6pPr marL="2286000" indent="0">
            <a:defRPr sz="1100">
              <a:solidFill>
                <a:schemeClr val="dk1"/>
              </a:solidFill>
              <a:latin typeface="+mn-lt"/>
              <a:ea typeface="+mn-ea"/>
              <a:cs typeface="+mn-cs"/>
            </a:defRPr>
          </a:lvl6pPr>
          <a:lvl7pPr marL="2743200" indent="0">
            <a:defRPr sz="1100">
              <a:solidFill>
                <a:schemeClr val="dk1"/>
              </a:solidFill>
              <a:latin typeface="+mn-lt"/>
              <a:ea typeface="+mn-ea"/>
              <a:cs typeface="+mn-cs"/>
            </a:defRPr>
          </a:lvl7pPr>
          <a:lvl8pPr marL="3200400" indent="0">
            <a:defRPr sz="1100">
              <a:solidFill>
                <a:schemeClr val="dk1"/>
              </a:solidFill>
              <a:latin typeface="+mn-lt"/>
              <a:ea typeface="+mn-ea"/>
              <a:cs typeface="+mn-cs"/>
            </a:defRPr>
          </a:lvl8pPr>
          <a:lvl9pPr marL="3657600" indent="0">
            <a:defRPr sz="1100">
              <a:solidFill>
                <a:schemeClr val="dk1"/>
              </a:solidFill>
              <a:latin typeface="+mn-lt"/>
              <a:ea typeface="+mn-ea"/>
              <a:cs typeface="+mn-cs"/>
            </a:defRPr>
          </a:lvl9pPr>
        </a:lstStyle>
        <a:p xmlns:a="http://schemas.openxmlformats.org/drawingml/2006/main">
          <a:r>
            <a:rPr lang="en-US" sz="1200" b="1">
              <a:solidFill>
                <a:schemeClr val="tx1">
                  <a:lumMod val="65000"/>
                  <a:lumOff val="35000"/>
                </a:schemeClr>
              </a:solidFill>
              <a:latin typeface="Arial" panose="020B0604020202020204" pitchFamily="34" charset="0"/>
              <a:cs typeface="Arial" panose="020B0604020202020204" pitchFamily="34" charset="0"/>
            </a:rPr>
            <a:t>Owner's Equity</a:t>
          </a:r>
        </a:p>
        <a:p xmlns:a="http://schemas.openxmlformats.org/drawingml/2006/main">
          <a:r>
            <a:rPr lang="en-US" sz="800">
              <a:solidFill>
                <a:schemeClr val="bg2">
                  <a:lumMod val="75000"/>
                </a:schemeClr>
              </a:solidFill>
              <a:latin typeface="Arial" panose="020B0604020202020204" pitchFamily="34" charset="0"/>
              <a:cs typeface="Arial" panose="020B0604020202020204" pitchFamily="34" charset="0"/>
            </a:rPr>
            <a:t>vs YTD PY</a:t>
          </a:r>
        </a:p>
      </cdr:txBody>
    </cdr:sp>
  </cdr:relSizeAnchor>
</c:userShapes>
</file>

<file path=xl/drawings/drawing69.xml><?xml version="1.0" encoding="utf-8"?>
<c:userShapes xmlns:c="http://schemas.openxmlformats.org/drawingml/2006/chart">
  <cdr:relSizeAnchor xmlns:cdr="http://schemas.openxmlformats.org/drawingml/2006/chartDrawing">
    <cdr:from>
      <cdr:x>0.77851</cdr:x>
      <cdr:y>0.18772</cdr:y>
    </cdr:from>
    <cdr:to>
      <cdr:x>0.77851</cdr:x>
      <cdr:y>0.79636</cdr:y>
    </cdr:to>
    <cdr:cxnSp macro="">
      <cdr:nvCxnSpPr>
        <cdr:cNvPr id="14" name="Straight Connector 13">
          <a:extLst xmlns:a="http://schemas.openxmlformats.org/drawingml/2006/main">
            <a:ext uri="{FF2B5EF4-FFF2-40B4-BE49-F238E27FC236}">
              <a16:creationId xmlns:a16="http://schemas.microsoft.com/office/drawing/2014/main" id="{86187232-A382-6181-5CC9-4B31D63B16BB}"/>
            </a:ext>
          </a:extLst>
        </cdr:cNvPr>
        <cdr:cNvCxnSpPr/>
      </cdr:nvCxnSpPr>
      <cdr:spPr>
        <a:xfrm xmlns:a="http://schemas.openxmlformats.org/drawingml/2006/main">
          <a:off x="3742123" y="131875"/>
          <a:ext cx="0" cy="427571"/>
        </a:xfrm>
        <a:prstGeom xmlns:a="http://schemas.openxmlformats.org/drawingml/2006/main" prst="line">
          <a:avLst/>
        </a:prstGeom>
        <a:ln xmlns:a="http://schemas.openxmlformats.org/drawingml/2006/main" w="25400">
          <a:solidFill>
            <a:schemeClr val="accent1">
              <a:lumMod val="50000"/>
            </a:schemeClr>
          </a:solidFill>
        </a:ln>
      </cdr:spPr>
      <cdr:style>
        <a:lnRef xmlns:a="http://schemas.openxmlformats.org/drawingml/2006/main" idx="1">
          <a:schemeClr val="dk1"/>
        </a:lnRef>
        <a:fillRef xmlns:a="http://schemas.openxmlformats.org/drawingml/2006/main" idx="0">
          <a:schemeClr val="dk1"/>
        </a:fillRef>
        <a:effectRef xmlns:a="http://schemas.openxmlformats.org/drawingml/2006/main" idx="0">
          <a:schemeClr val="dk1"/>
        </a:effectRef>
        <a:fontRef xmlns:a="http://schemas.openxmlformats.org/drawingml/2006/main" idx="minor">
          <a:schemeClr val="tx1"/>
        </a:fontRef>
      </cdr:style>
    </cdr:cxnSp>
  </cdr:relSizeAnchor>
</c:userShapes>
</file>

<file path=xl/drawings/drawing70.xml><?xml version="1.0" encoding="utf-8"?>
<c:userShapes xmlns:c="http://schemas.openxmlformats.org/drawingml/2006/chart">
  <cdr:relSizeAnchor xmlns:cdr="http://schemas.openxmlformats.org/drawingml/2006/chartDrawing">
    <cdr:from>
      <cdr:x>0.91145</cdr:x>
      <cdr:y>0.46089</cdr:y>
    </cdr:from>
    <cdr:to>
      <cdr:x>1</cdr:x>
      <cdr:y>0.54397</cdr:y>
    </cdr:to>
    <cdr:sp macro="" textlink="">
      <cdr:nvSpPr>
        <cdr:cNvPr id="4" name="TextBox 1">
          <a:extLst xmlns:a="http://schemas.openxmlformats.org/drawingml/2006/main">
            <a:ext uri="{FF2B5EF4-FFF2-40B4-BE49-F238E27FC236}">
              <a16:creationId xmlns:a16="http://schemas.microsoft.com/office/drawing/2014/main" id="{48B08BB2-9CFD-6139-B260-52A2F61072D2}"/>
            </a:ext>
          </a:extLst>
        </cdr:cNvPr>
        <cdr:cNvSpPr txBox="1"/>
      </cdr:nvSpPr>
      <cdr:spPr>
        <a:xfrm xmlns:a="http://schemas.openxmlformats.org/drawingml/2006/main">
          <a:off x="4012308" y="1187893"/>
          <a:ext cx="389807" cy="214128"/>
        </a:xfrm>
        <a:prstGeom xmlns:a="http://schemas.openxmlformats.org/drawingml/2006/main" prst="rect">
          <a:avLst/>
        </a:prstGeom>
      </cdr:spPr>
      <cdr:txBody>
        <a:bodyPr xmlns:a="http://schemas.openxmlformats.org/drawingml/2006/main" wrap="square" rtlCol="0"/>
        <a:lstStyle xmlns:a="http://schemas.openxmlformats.org/drawingml/2006/main">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xmlns:a="http://schemas.openxmlformats.org/drawingml/2006/main">
          <a:endParaRPr lang="en-US" sz="800"/>
        </a:p>
      </cdr:txBody>
    </cdr:sp>
  </cdr:relSizeAnchor>
  <cdr:relSizeAnchor xmlns:cdr="http://schemas.openxmlformats.org/drawingml/2006/chartDrawing">
    <cdr:from>
      <cdr:x>0.80809</cdr:x>
      <cdr:y>0.50978</cdr:y>
    </cdr:from>
    <cdr:to>
      <cdr:x>0.9982</cdr:x>
      <cdr:y>0.57479</cdr:y>
    </cdr:to>
    <cdr:sp macro="" textlink="">
      <cdr:nvSpPr>
        <cdr:cNvPr id="5" name="TextBox 4">
          <a:extLst xmlns:a="http://schemas.openxmlformats.org/drawingml/2006/main">
            <a:ext uri="{FF2B5EF4-FFF2-40B4-BE49-F238E27FC236}">
              <a16:creationId xmlns:a16="http://schemas.microsoft.com/office/drawing/2014/main" id="{4846B774-1123-A507-0577-3071687F42A5}"/>
            </a:ext>
          </a:extLst>
        </cdr:cNvPr>
        <cdr:cNvSpPr txBox="1"/>
      </cdr:nvSpPr>
      <cdr:spPr>
        <a:xfrm xmlns:a="http://schemas.openxmlformats.org/drawingml/2006/main">
          <a:off x="5035826" y="1530136"/>
          <a:ext cx="1184703" cy="195126"/>
        </a:xfrm>
        <a:prstGeom xmlns:a="http://schemas.openxmlformats.org/drawingml/2006/main" prst="rect">
          <a:avLst/>
        </a:prstGeom>
      </cdr:spPr>
      <cdr:txBody>
        <a:bodyPr xmlns:a="http://schemas.openxmlformats.org/drawingml/2006/main" vertOverflow="clip" wrap="square" rtlCol="0"/>
        <a:lstStyle xmlns:a="http://schemas.openxmlformats.org/drawingml/2006/main"/>
        <a:p xmlns:a="http://schemas.openxmlformats.org/drawingml/2006/main">
          <a:r>
            <a:rPr lang="en-US" sz="800" b="1">
              <a:solidFill>
                <a:schemeClr val="accent1">
                  <a:lumMod val="50000"/>
                </a:schemeClr>
              </a:solidFill>
            </a:rPr>
            <a:t>Long-term Assets</a:t>
          </a:r>
        </a:p>
      </cdr:txBody>
    </cdr:sp>
  </cdr:relSizeAnchor>
  <cdr:relSizeAnchor xmlns:cdr="http://schemas.openxmlformats.org/drawingml/2006/chartDrawing">
    <cdr:from>
      <cdr:x>0.80752</cdr:x>
      <cdr:y>0.16057</cdr:y>
    </cdr:from>
    <cdr:to>
      <cdr:x>0.97112</cdr:x>
      <cdr:y>0.22999</cdr:y>
    </cdr:to>
    <cdr:sp macro="" textlink="">
      <cdr:nvSpPr>
        <cdr:cNvPr id="6" name="TextBox 1">
          <a:extLst xmlns:a="http://schemas.openxmlformats.org/drawingml/2006/main">
            <a:ext uri="{FF2B5EF4-FFF2-40B4-BE49-F238E27FC236}">
              <a16:creationId xmlns:a16="http://schemas.microsoft.com/office/drawing/2014/main" id="{5ABA226E-9DE1-204B-A7A3-412DBFA56AAB}"/>
            </a:ext>
          </a:extLst>
        </cdr:cNvPr>
        <cdr:cNvSpPr txBox="1"/>
      </cdr:nvSpPr>
      <cdr:spPr>
        <a:xfrm xmlns:a="http://schemas.openxmlformats.org/drawingml/2006/main">
          <a:off x="5032302" y="481971"/>
          <a:ext cx="1019517" cy="208368"/>
        </a:xfrm>
        <a:prstGeom xmlns:a="http://schemas.openxmlformats.org/drawingml/2006/main" prst="rect">
          <a:avLst/>
        </a:prstGeom>
      </cdr:spPr>
      <cdr:txBody>
        <a:bodyPr xmlns:a="http://schemas.openxmlformats.org/drawingml/2006/main" wrap="square" rtlCol="0"/>
        <a:lstStyle xmlns:a="http://schemas.openxmlformats.org/drawingml/2006/main">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xmlns:a="http://schemas.openxmlformats.org/drawingml/2006/main">
          <a:r>
            <a:rPr lang="en-US" sz="800" b="1">
              <a:solidFill>
                <a:schemeClr val="accent1"/>
              </a:solidFill>
            </a:rPr>
            <a:t>Current Assets</a:t>
          </a:r>
        </a:p>
      </cdr:txBody>
    </cdr:sp>
  </cdr:relSizeAnchor>
</c:userShapes>
</file>

<file path=xl/drawings/drawing71.xml><?xml version="1.0" encoding="utf-8"?>
<c:userShapes xmlns:c="http://schemas.openxmlformats.org/drawingml/2006/chart">
  <cdr:relSizeAnchor xmlns:cdr="http://schemas.openxmlformats.org/drawingml/2006/chartDrawing">
    <cdr:from>
      <cdr:x>0.15139</cdr:x>
      <cdr:y>0.11746</cdr:y>
    </cdr:from>
    <cdr:to>
      <cdr:x>0.41529</cdr:x>
      <cdr:y>0.19007</cdr:y>
    </cdr:to>
    <cdr:sp macro="" textlink="">
      <cdr:nvSpPr>
        <cdr:cNvPr id="3" name="TextBox 2">
          <a:extLst xmlns:a="http://schemas.openxmlformats.org/drawingml/2006/main">
            <a:ext uri="{FF2B5EF4-FFF2-40B4-BE49-F238E27FC236}">
              <a16:creationId xmlns:a16="http://schemas.microsoft.com/office/drawing/2014/main" id="{6C2D5E93-AEF0-BDFE-8E3D-257AC3A02D01}"/>
            </a:ext>
          </a:extLst>
        </cdr:cNvPr>
        <cdr:cNvSpPr txBox="1"/>
      </cdr:nvSpPr>
      <cdr:spPr>
        <a:xfrm xmlns:a="http://schemas.openxmlformats.org/drawingml/2006/main">
          <a:off x="872463" y="363834"/>
          <a:ext cx="1520924" cy="224903"/>
        </a:xfrm>
        <a:prstGeom xmlns:a="http://schemas.openxmlformats.org/drawingml/2006/main" prst="rect">
          <a:avLst/>
        </a:prstGeom>
      </cdr:spPr>
      <cdr:txBody>
        <a:bodyPr xmlns:a="http://schemas.openxmlformats.org/drawingml/2006/main" vertOverflow="clip" wrap="square" rtlCol="0"/>
        <a:lstStyle xmlns:a="http://schemas.openxmlformats.org/drawingml/2006/main"/>
        <a:p xmlns:a="http://schemas.openxmlformats.org/drawingml/2006/main">
          <a:r>
            <a:rPr lang="en-US" sz="800" b="0">
              <a:solidFill>
                <a:schemeClr val="bg1">
                  <a:lumMod val="75000"/>
                </a:schemeClr>
              </a:solidFill>
            </a:rPr>
            <a:t>Type of Current Asset</a:t>
          </a:r>
        </a:p>
      </cdr:txBody>
    </cdr:sp>
  </cdr:relSizeAnchor>
  <cdr:relSizeAnchor xmlns:cdr="http://schemas.openxmlformats.org/drawingml/2006/chartDrawing">
    <cdr:from>
      <cdr:x>0.34832</cdr:x>
      <cdr:y>0.13549</cdr:y>
    </cdr:from>
    <cdr:to>
      <cdr:x>0.34832</cdr:x>
      <cdr:y>0.16806</cdr:y>
    </cdr:to>
    <cdr:cxnSp macro="">
      <cdr:nvCxnSpPr>
        <cdr:cNvPr id="5" name="Straight Connector 4">
          <a:extLst xmlns:a="http://schemas.openxmlformats.org/drawingml/2006/main">
            <a:ext uri="{FF2B5EF4-FFF2-40B4-BE49-F238E27FC236}">
              <a16:creationId xmlns:a16="http://schemas.microsoft.com/office/drawing/2014/main" id="{CB8E3FB5-52F8-53B4-79BC-0A5F32AF6357}"/>
            </a:ext>
          </a:extLst>
        </cdr:cNvPr>
        <cdr:cNvCxnSpPr/>
      </cdr:nvCxnSpPr>
      <cdr:spPr>
        <a:xfrm xmlns:a="http://schemas.openxmlformats.org/drawingml/2006/main">
          <a:off x="2007422" y="419663"/>
          <a:ext cx="0" cy="100910"/>
        </a:xfrm>
        <a:prstGeom xmlns:a="http://schemas.openxmlformats.org/drawingml/2006/main" prst="line">
          <a:avLst/>
        </a:prstGeom>
        <a:ln xmlns:a="http://schemas.openxmlformats.org/drawingml/2006/main" w="12700">
          <a:solidFill>
            <a:schemeClr val="bg1">
              <a:lumMod val="75000"/>
            </a:schemeClr>
          </a:solidFill>
        </a:ln>
      </cdr:spPr>
      <cdr:style>
        <a:lnRef xmlns:a="http://schemas.openxmlformats.org/drawingml/2006/main" idx="1">
          <a:schemeClr val="accent1"/>
        </a:lnRef>
        <a:fillRef xmlns:a="http://schemas.openxmlformats.org/drawingml/2006/main" idx="0">
          <a:schemeClr val="accent1"/>
        </a:fillRef>
        <a:effectRef xmlns:a="http://schemas.openxmlformats.org/drawingml/2006/main" idx="0">
          <a:schemeClr val="accent1"/>
        </a:effectRef>
        <a:fontRef xmlns:a="http://schemas.openxmlformats.org/drawingml/2006/main" idx="minor">
          <a:schemeClr val="tx1"/>
        </a:fontRef>
      </cdr:style>
    </cdr:cxnSp>
  </cdr:relSizeAnchor>
  <cdr:relSizeAnchor xmlns:cdr="http://schemas.openxmlformats.org/drawingml/2006/chartDrawing">
    <cdr:from>
      <cdr:x>0.34646</cdr:x>
      <cdr:y>0.11846</cdr:y>
    </cdr:from>
    <cdr:to>
      <cdr:x>0.61037</cdr:x>
      <cdr:y>0.19107</cdr:y>
    </cdr:to>
    <cdr:sp macro="" textlink="">
      <cdr:nvSpPr>
        <cdr:cNvPr id="8" name="TextBox 1">
          <a:extLst xmlns:a="http://schemas.openxmlformats.org/drawingml/2006/main">
            <a:ext uri="{FF2B5EF4-FFF2-40B4-BE49-F238E27FC236}">
              <a16:creationId xmlns:a16="http://schemas.microsoft.com/office/drawing/2014/main" id="{96FD5160-886D-B139-D7ED-AF074A5874D8}"/>
            </a:ext>
          </a:extLst>
        </cdr:cNvPr>
        <cdr:cNvSpPr txBox="1"/>
      </cdr:nvSpPr>
      <cdr:spPr>
        <a:xfrm xmlns:a="http://schemas.openxmlformats.org/drawingml/2006/main">
          <a:off x="1996680" y="366937"/>
          <a:ext cx="1520924" cy="224903"/>
        </a:xfrm>
        <a:prstGeom xmlns:a="http://schemas.openxmlformats.org/drawingml/2006/main" prst="rect">
          <a:avLst/>
        </a:prstGeom>
      </cdr:spPr>
      <cdr:txBody>
        <a:bodyPr xmlns:a="http://schemas.openxmlformats.org/drawingml/2006/main" wrap="square" rtlCol="0"/>
        <a:lstStyle xmlns:a="http://schemas.openxmlformats.org/drawingml/2006/main">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xmlns:a="http://schemas.openxmlformats.org/drawingml/2006/main">
          <a:r>
            <a:rPr lang="en-US" sz="800" b="0">
              <a:solidFill>
                <a:schemeClr val="bg1">
                  <a:lumMod val="75000"/>
                </a:schemeClr>
              </a:solidFill>
            </a:rPr>
            <a:t>Percentage Per</a:t>
          </a:r>
          <a:r>
            <a:rPr lang="en-US" sz="800" b="0" baseline="0">
              <a:solidFill>
                <a:schemeClr val="bg1">
                  <a:lumMod val="75000"/>
                </a:schemeClr>
              </a:solidFill>
            </a:rPr>
            <a:t> Total Assets</a:t>
          </a:r>
          <a:endParaRPr lang="en-US" sz="800" b="0">
            <a:solidFill>
              <a:schemeClr val="bg1">
                <a:lumMod val="75000"/>
              </a:schemeClr>
            </a:solidFill>
          </a:endParaRPr>
        </a:p>
      </cdr:txBody>
    </cdr:sp>
  </cdr:relSizeAnchor>
</c:userShapes>
</file>

<file path=xl/drawings/drawing72.xml><?xml version="1.0" encoding="utf-8"?>
<c:userShapes xmlns:c="http://schemas.openxmlformats.org/drawingml/2006/chart">
  <cdr:relSizeAnchor xmlns:cdr="http://schemas.openxmlformats.org/drawingml/2006/chartDrawing">
    <cdr:from>
      <cdr:x>0.06596</cdr:x>
      <cdr:y>0.16622</cdr:y>
    </cdr:from>
    <cdr:to>
      <cdr:x>0.98566</cdr:x>
      <cdr:y>0.25693</cdr:y>
    </cdr:to>
    <cdr:sp macro="" textlink="">
      <cdr:nvSpPr>
        <cdr:cNvPr id="2" name="TextBox 1">
          <a:extLst xmlns:a="http://schemas.openxmlformats.org/drawingml/2006/main">
            <a:ext uri="{FF2B5EF4-FFF2-40B4-BE49-F238E27FC236}">
              <a16:creationId xmlns:a16="http://schemas.microsoft.com/office/drawing/2014/main" id="{0FAAD05D-589B-C317-FC4F-F30B8A31DB43}"/>
            </a:ext>
          </a:extLst>
        </cdr:cNvPr>
        <cdr:cNvSpPr txBox="1"/>
      </cdr:nvSpPr>
      <cdr:spPr>
        <a:xfrm xmlns:a="http://schemas.openxmlformats.org/drawingml/2006/main">
          <a:off x="409489" y="579999"/>
          <a:ext cx="5709686" cy="316526"/>
        </a:xfrm>
        <a:prstGeom xmlns:a="http://schemas.openxmlformats.org/drawingml/2006/main" prst="rect">
          <a:avLst/>
        </a:prstGeom>
      </cdr:spPr>
      <cdr:txBody>
        <a:bodyPr xmlns:a="http://schemas.openxmlformats.org/drawingml/2006/main" vertOverflow="clip" wrap="square" rtlCol="0"/>
        <a:lstStyle xmlns:a="http://schemas.openxmlformats.org/drawingml/2006/main"/>
        <a:p xmlns:a="http://schemas.openxmlformats.org/drawingml/2006/main">
          <a:r>
            <a:rPr lang="en-US" sz="800" b="1">
              <a:solidFill>
                <a:schemeClr val="accent1">
                  <a:lumMod val="50000"/>
                </a:schemeClr>
              </a:solidFill>
            </a:rPr>
            <a:t>Owner's</a:t>
          </a:r>
          <a:r>
            <a:rPr lang="en-US" sz="800" b="1" baseline="0">
              <a:solidFill>
                <a:schemeClr val="accent1">
                  <a:lumMod val="50000"/>
                </a:schemeClr>
              </a:solidFill>
            </a:rPr>
            <a:t> Equity                                                           </a:t>
          </a:r>
          <a:r>
            <a:rPr lang="en-US" sz="800" b="1" baseline="0">
              <a:solidFill>
                <a:schemeClr val="accent1">
                  <a:lumMod val="60000"/>
                  <a:lumOff val="40000"/>
                </a:schemeClr>
              </a:solidFill>
            </a:rPr>
            <a:t>Long-term Liabilities                                           </a:t>
          </a:r>
          <a:r>
            <a:rPr lang="en-US" sz="800" b="1" baseline="0">
              <a:solidFill>
                <a:schemeClr val="accent1"/>
              </a:solidFill>
            </a:rPr>
            <a:t>Current Liabilities</a:t>
          </a:r>
          <a:endParaRPr lang="en-US" sz="800" b="1">
            <a:solidFill>
              <a:schemeClr val="accent1"/>
            </a:solidFill>
          </a:endParaRPr>
        </a:p>
      </cdr:txBody>
    </cdr:sp>
  </cdr:relSizeAnchor>
  <cdr:relSizeAnchor xmlns:cdr="http://schemas.openxmlformats.org/drawingml/2006/chartDrawing">
    <cdr:from>
      <cdr:x>0.06432</cdr:x>
      <cdr:y>0.20901</cdr:y>
    </cdr:from>
    <cdr:to>
      <cdr:x>0.48</cdr:x>
      <cdr:y>0.26358</cdr:y>
    </cdr:to>
    <cdr:sp macro="" textlink="">
      <cdr:nvSpPr>
        <cdr:cNvPr id="3" name="TextBox 2">
          <a:extLst xmlns:a="http://schemas.openxmlformats.org/drawingml/2006/main">
            <a:ext uri="{FF2B5EF4-FFF2-40B4-BE49-F238E27FC236}">
              <a16:creationId xmlns:a16="http://schemas.microsoft.com/office/drawing/2014/main" id="{445D2B4C-7F1C-3717-E01F-451753B9A06B}"/>
            </a:ext>
          </a:extLst>
        </cdr:cNvPr>
        <cdr:cNvSpPr txBox="1"/>
      </cdr:nvSpPr>
      <cdr:spPr>
        <a:xfrm xmlns:a="http://schemas.openxmlformats.org/drawingml/2006/main">
          <a:off x="398734" y="726633"/>
          <a:ext cx="2576954" cy="189715"/>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r>
            <a:rPr lang="en-US" sz="800">
              <a:solidFill>
                <a:schemeClr val="bg1">
                  <a:lumMod val="75000"/>
                </a:schemeClr>
              </a:solidFill>
            </a:rPr>
            <a:t>Percentage per Total Assets</a:t>
          </a:r>
        </a:p>
      </cdr:txBody>
    </cdr:sp>
  </cdr:relSizeAnchor>
</c:userShapes>
</file>

<file path=xl/drawings/drawing73.xml><?xml version="1.0" encoding="utf-8"?>
<c:userShapes xmlns:c="http://schemas.openxmlformats.org/drawingml/2006/chart">
  <cdr:relSizeAnchor xmlns:cdr="http://schemas.openxmlformats.org/drawingml/2006/chartDrawing">
    <cdr:from>
      <cdr:x>0.05969</cdr:x>
      <cdr:y>0.16183</cdr:y>
    </cdr:from>
    <cdr:to>
      <cdr:x>0.98256</cdr:x>
      <cdr:y>0.2525</cdr:y>
    </cdr:to>
    <cdr:sp macro="" textlink="">
      <cdr:nvSpPr>
        <cdr:cNvPr id="2" name="TextBox 1">
          <a:extLst xmlns:a="http://schemas.openxmlformats.org/drawingml/2006/main">
            <a:ext uri="{FF2B5EF4-FFF2-40B4-BE49-F238E27FC236}">
              <a16:creationId xmlns:a16="http://schemas.microsoft.com/office/drawing/2014/main" id="{22231269-9CEE-C52C-AD55-741047525C62}"/>
            </a:ext>
          </a:extLst>
        </cdr:cNvPr>
        <cdr:cNvSpPr txBox="1"/>
      </cdr:nvSpPr>
      <cdr:spPr>
        <a:xfrm xmlns:a="http://schemas.openxmlformats.org/drawingml/2006/main">
          <a:off x="344884" y="557085"/>
          <a:ext cx="5332011" cy="312158"/>
        </a:xfrm>
        <a:prstGeom xmlns:a="http://schemas.openxmlformats.org/drawingml/2006/main" prst="rect">
          <a:avLst/>
        </a:prstGeom>
      </cdr:spPr>
      <cdr:txBody>
        <a:bodyPr xmlns:a="http://schemas.openxmlformats.org/drawingml/2006/main" wrap="square" rtlCol="0"/>
        <a:lstStyle xmlns:a="http://schemas.openxmlformats.org/drawingml/2006/main">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xmlns:a="http://schemas.openxmlformats.org/drawingml/2006/main">
          <a:r>
            <a:rPr lang="en-US" sz="800" b="1" baseline="0">
              <a:solidFill>
                <a:schemeClr val="accent1">
                  <a:lumMod val="50000"/>
                </a:schemeClr>
              </a:solidFill>
            </a:rPr>
            <a:t>Fixed Assets                                           </a:t>
          </a:r>
          <a:r>
            <a:rPr lang="en-US" sz="800" b="1" baseline="0">
              <a:solidFill>
                <a:schemeClr val="accent1">
                  <a:lumMod val="60000"/>
                  <a:lumOff val="40000"/>
                </a:schemeClr>
              </a:solidFill>
            </a:rPr>
            <a:t>Long-term Incomplete Assets                        </a:t>
          </a:r>
          <a:r>
            <a:rPr lang="en-US" sz="800" b="1" baseline="0">
              <a:solidFill>
                <a:schemeClr val="accent1">
                  <a:lumMod val="20000"/>
                  <a:lumOff val="80000"/>
                </a:schemeClr>
              </a:solidFill>
            </a:rPr>
            <a:t>Other Long-term Assets</a:t>
          </a:r>
          <a:endParaRPr lang="en-US" sz="800" b="1">
            <a:solidFill>
              <a:schemeClr val="accent1">
                <a:lumMod val="20000"/>
                <a:lumOff val="80000"/>
              </a:schemeClr>
            </a:solidFill>
          </a:endParaRPr>
        </a:p>
      </cdr:txBody>
    </cdr:sp>
  </cdr:relSizeAnchor>
  <cdr:relSizeAnchor xmlns:cdr="http://schemas.openxmlformats.org/drawingml/2006/chartDrawing">
    <cdr:from>
      <cdr:x>0.05871</cdr:x>
      <cdr:y>0.20156</cdr:y>
    </cdr:from>
    <cdr:to>
      <cdr:x>0.47562</cdr:x>
      <cdr:y>0.2561</cdr:y>
    </cdr:to>
    <cdr:sp macro="" textlink="">
      <cdr:nvSpPr>
        <cdr:cNvPr id="3" name="TextBox 1">
          <a:extLst xmlns:a="http://schemas.openxmlformats.org/drawingml/2006/main">
            <a:ext uri="{FF2B5EF4-FFF2-40B4-BE49-F238E27FC236}">
              <a16:creationId xmlns:a16="http://schemas.microsoft.com/office/drawing/2014/main" id="{6D33811F-33D8-F6AB-6335-C48C655D1C17}"/>
            </a:ext>
          </a:extLst>
        </cdr:cNvPr>
        <cdr:cNvSpPr txBox="1"/>
      </cdr:nvSpPr>
      <cdr:spPr>
        <a:xfrm xmlns:a="http://schemas.openxmlformats.org/drawingml/2006/main">
          <a:off x="339198" y="693867"/>
          <a:ext cx="2408773" cy="187737"/>
        </a:xfrm>
        <a:prstGeom xmlns:a="http://schemas.openxmlformats.org/drawingml/2006/main" prst="rect">
          <a:avLst/>
        </a:prstGeom>
      </cdr:spPr>
      <cdr:txBody>
        <a:bodyPr xmlns:a="http://schemas.openxmlformats.org/drawingml/2006/main" wrap="none" rtlCol="0"/>
        <a:lstStyle xmlns:a="http://schemas.openxmlformats.org/drawingml/2006/main">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xmlns:a="http://schemas.openxmlformats.org/drawingml/2006/main">
          <a:r>
            <a:rPr lang="en-US" sz="800">
              <a:solidFill>
                <a:schemeClr val="bg1">
                  <a:lumMod val="75000"/>
                </a:schemeClr>
              </a:solidFill>
            </a:rPr>
            <a:t>Percentage per Total Assets</a:t>
          </a:r>
        </a:p>
      </cdr:txBody>
    </cdr:sp>
  </cdr:relSizeAnchor>
</c:userShapes>
</file>

<file path=xl/drawings/drawing74.xml><?xml version="1.0" encoding="utf-8"?>
<xdr:wsDr xmlns:xdr="http://schemas.openxmlformats.org/drawingml/2006/spreadsheetDrawing" xmlns:a="http://schemas.openxmlformats.org/drawingml/2006/main">
  <xdr:twoCellAnchor>
    <xdr:from>
      <xdr:col>12</xdr:col>
      <xdr:colOff>10882</xdr:colOff>
      <xdr:row>3</xdr:row>
      <xdr:rowOff>17541</xdr:rowOff>
    </xdr:from>
    <xdr:to>
      <xdr:col>16</xdr:col>
      <xdr:colOff>692150</xdr:colOff>
      <xdr:row>51</xdr:row>
      <xdr:rowOff>134362</xdr:rowOff>
    </xdr:to>
    <xdr:grpSp>
      <xdr:nvGrpSpPr>
        <xdr:cNvPr id="9" name="Group 8">
          <a:extLst>
            <a:ext uri="{FF2B5EF4-FFF2-40B4-BE49-F238E27FC236}">
              <a16:creationId xmlns:a16="http://schemas.microsoft.com/office/drawing/2014/main" id="{00000000-0008-0000-0900-000009000000}"/>
            </a:ext>
          </a:extLst>
        </xdr:cNvPr>
        <xdr:cNvGrpSpPr/>
      </xdr:nvGrpSpPr>
      <xdr:grpSpPr>
        <a:xfrm>
          <a:off x="19772082" y="601741"/>
          <a:ext cx="6256568" cy="8816321"/>
          <a:chOff x="19848282" y="601741"/>
          <a:chExt cx="6294668" cy="8981421"/>
        </a:xfrm>
      </xdr:grpSpPr>
      <xdr:grpSp>
        <xdr:nvGrpSpPr>
          <xdr:cNvPr id="2" name="Group 1">
            <a:extLst>
              <a:ext uri="{FF2B5EF4-FFF2-40B4-BE49-F238E27FC236}">
                <a16:creationId xmlns:a16="http://schemas.microsoft.com/office/drawing/2014/main" id="{00000000-0008-0000-0900-000002000000}"/>
              </a:ext>
            </a:extLst>
          </xdr:cNvPr>
          <xdr:cNvGrpSpPr/>
        </xdr:nvGrpSpPr>
        <xdr:grpSpPr>
          <a:xfrm>
            <a:off x="19848282" y="601741"/>
            <a:ext cx="6294668" cy="5907008"/>
            <a:chOff x="19805949" y="610209"/>
            <a:chExt cx="6269268" cy="6816280"/>
          </a:xfrm>
        </xdr:grpSpPr>
        <xdr:graphicFrame macro="">
          <xdr:nvGraphicFramePr>
            <xdr:cNvPr id="25" name="Chart 24">
              <a:extLst>
                <a:ext uri="{FF2B5EF4-FFF2-40B4-BE49-F238E27FC236}">
                  <a16:creationId xmlns:a16="http://schemas.microsoft.com/office/drawing/2014/main" id="{00000000-0008-0000-0900-000019000000}"/>
                </a:ext>
              </a:extLst>
            </xdr:cNvPr>
            <xdr:cNvGraphicFramePr>
              <a:graphicFrameLocks/>
            </xdr:cNvGraphicFramePr>
          </xdr:nvGraphicFramePr>
          <xdr:xfrm>
            <a:off x="19883967" y="4429285"/>
            <a:ext cx="5524500" cy="2997204"/>
          </xdr:xfrm>
          <a:graphic>
            <a:graphicData uri="http://schemas.openxmlformats.org/drawingml/2006/chart">
              <c:chart xmlns:c="http://schemas.openxmlformats.org/drawingml/2006/chart" xmlns:r="http://schemas.openxmlformats.org/officeDocument/2006/relationships" r:id="rId1"/>
            </a:graphicData>
          </a:graphic>
        </xdr:graphicFrame>
        <xdr:grpSp>
          <xdr:nvGrpSpPr>
            <xdr:cNvPr id="18" name="Group 17">
              <a:extLst>
                <a:ext uri="{FF2B5EF4-FFF2-40B4-BE49-F238E27FC236}">
                  <a16:creationId xmlns:a16="http://schemas.microsoft.com/office/drawing/2014/main" id="{00000000-0008-0000-0900-000012000000}"/>
                </a:ext>
              </a:extLst>
            </xdr:cNvPr>
            <xdr:cNvGrpSpPr/>
          </xdr:nvGrpSpPr>
          <xdr:grpSpPr>
            <a:xfrm>
              <a:off x="19805949" y="610209"/>
              <a:ext cx="5530497" cy="3896297"/>
              <a:chOff x="26568399" y="7651719"/>
              <a:chExt cx="5686858" cy="2993915"/>
            </a:xfrm>
          </xdr:grpSpPr>
          <xdr:graphicFrame macro="">
            <xdr:nvGraphicFramePr>
              <xdr:cNvPr id="16" name="Chart 15">
                <a:extLst>
                  <a:ext uri="{FF2B5EF4-FFF2-40B4-BE49-F238E27FC236}">
                    <a16:creationId xmlns:a16="http://schemas.microsoft.com/office/drawing/2014/main" id="{00000000-0008-0000-0900-000010000000}"/>
                  </a:ext>
                </a:extLst>
              </xdr:cNvPr>
              <xdr:cNvGraphicFramePr/>
            </xdr:nvGraphicFramePr>
            <xdr:xfrm>
              <a:off x="26568399" y="7651719"/>
              <a:ext cx="5686858" cy="2993915"/>
            </xdr:xfrm>
            <a:graphic>
              <a:graphicData uri="http://schemas.openxmlformats.org/drawingml/2006/chart">
                <c:chart xmlns:c="http://schemas.openxmlformats.org/drawingml/2006/chart" xmlns:r="http://schemas.openxmlformats.org/officeDocument/2006/relationships" r:id="rId2"/>
              </a:graphicData>
            </a:graphic>
          </xdr:graphicFrame>
          <mc:AlternateContent xmlns:mc="http://schemas.openxmlformats.org/markup-compatibility/2006" xmlns:a14="http://schemas.microsoft.com/office/drawing/2010/main">
            <mc:Choice Requires="a14">
              <xdr:graphicFrame macro="">
                <xdr:nvGraphicFramePr>
                  <xdr:cNvPr id="17" name="Year 3">
                    <a:extLst>
                      <a:ext uri="{FF2B5EF4-FFF2-40B4-BE49-F238E27FC236}">
                        <a16:creationId xmlns:a16="http://schemas.microsoft.com/office/drawing/2014/main" id="{00000000-0008-0000-0900-000011000000}"/>
                      </a:ext>
                    </a:extLst>
                  </xdr:cNvPr>
                  <xdr:cNvGraphicFramePr/>
                </xdr:nvGraphicFramePr>
                <xdr:xfrm>
                  <a:off x="27324696" y="10076594"/>
                  <a:ext cx="4833336" cy="423007"/>
                </xdr:xfrm>
                <a:graphic>
                  <a:graphicData uri="http://schemas.microsoft.com/office/drawing/2010/slicer">
                    <sle:slicer xmlns:sle="http://schemas.microsoft.com/office/drawing/2010/slicer" name="Year 3"/>
                  </a:graphicData>
                </a:graphic>
              </xdr:graphicFrame>
            </mc:Choice>
            <mc:Fallback xmlns="">
              <xdr:sp macro="" textlink="">
                <xdr:nvSpPr>
                  <xdr:cNvPr id="0" name=""/>
                  <xdr:cNvSpPr>
                    <a:spLocks noTextEdit="1"/>
                  </xdr:cNvSpPr>
                </xdr:nvSpPr>
                <xdr:spPr>
                  <a:xfrm>
                    <a:off x="20586764" y="3336520"/>
                    <a:ext cx="4719487" cy="477068"/>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grpSp>
        <xdr:graphicFrame macro="">
          <xdr:nvGraphicFramePr>
            <xdr:cNvPr id="22" name="Chart 21">
              <a:extLst>
                <a:ext uri="{FF2B5EF4-FFF2-40B4-BE49-F238E27FC236}">
                  <a16:creationId xmlns:a16="http://schemas.microsoft.com/office/drawing/2014/main" id="{00000000-0008-0000-0900-000016000000}"/>
                </a:ext>
              </a:extLst>
            </xdr:cNvPr>
            <xdr:cNvGraphicFramePr>
              <a:graphicFrameLocks/>
            </xdr:cNvGraphicFramePr>
          </xdr:nvGraphicFramePr>
          <xdr:xfrm>
            <a:off x="20997093" y="4324410"/>
            <a:ext cx="5078124" cy="395510"/>
          </xdr:xfrm>
          <a:graphic>
            <a:graphicData uri="http://schemas.openxmlformats.org/drawingml/2006/chart">
              <c:chart xmlns:c="http://schemas.openxmlformats.org/drawingml/2006/chart" xmlns:r="http://schemas.openxmlformats.org/officeDocument/2006/relationships" r:id="rId3"/>
            </a:graphicData>
          </a:graphic>
        </xdr:graphicFrame>
      </xdr:grpSp>
      <xdr:graphicFrame macro="">
        <xdr:nvGraphicFramePr>
          <xdr:cNvPr id="8" name="Chart 7">
            <a:extLst>
              <a:ext uri="{FF2B5EF4-FFF2-40B4-BE49-F238E27FC236}">
                <a16:creationId xmlns:a16="http://schemas.microsoft.com/office/drawing/2014/main" id="{00000000-0008-0000-0900-000008000000}"/>
              </a:ext>
            </a:extLst>
          </xdr:cNvPr>
          <xdr:cNvGraphicFramePr/>
        </xdr:nvGraphicFramePr>
        <xdr:xfrm>
          <a:off x="19944700" y="6282258"/>
          <a:ext cx="5538858" cy="3300904"/>
        </xdr:xfrm>
        <a:graphic>
          <a:graphicData uri="http://schemas.openxmlformats.org/drawingml/2006/chart">
            <c:chart xmlns:c="http://schemas.openxmlformats.org/drawingml/2006/chart" xmlns:r="http://schemas.openxmlformats.org/officeDocument/2006/relationships" r:id="rId4"/>
          </a:graphicData>
        </a:graphic>
      </xdr:graphicFrame>
    </xdr:grpSp>
    <xdr:clientData/>
  </xdr:twoCellAnchor>
  <xdr:twoCellAnchor>
    <xdr:from>
      <xdr:col>22</xdr:col>
      <xdr:colOff>294640</xdr:colOff>
      <xdr:row>55</xdr:row>
      <xdr:rowOff>132080</xdr:rowOff>
    </xdr:from>
    <xdr:to>
      <xdr:col>25</xdr:col>
      <xdr:colOff>1599774</xdr:colOff>
      <xdr:row>74</xdr:row>
      <xdr:rowOff>291</xdr:rowOff>
    </xdr:to>
    <xdr:graphicFrame macro="">
      <xdr:nvGraphicFramePr>
        <xdr:cNvPr id="6" name="Chart 5">
          <a:extLst>
            <a:ext uri="{FF2B5EF4-FFF2-40B4-BE49-F238E27FC236}">
              <a16:creationId xmlns:a16="http://schemas.microsoft.com/office/drawing/2014/main" id="{00000000-0008-0000-0900-000006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wsDr>
</file>

<file path=xl/drawings/drawing75.xml><?xml version="1.0" encoding="utf-8"?>
<xdr:wsDr xmlns:xdr="http://schemas.openxmlformats.org/drawingml/2006/spreadsheetDrawing" xmlns:a="http://schemas.openxmlformats.org/drawingml/2006/main">
  <xdr:twoCellAnchor>
    <xdr:from>
      <xdr:col>4</xdr:col>
      <xdr:colOff>523158</xdr:colOff>
      <xdr:row>82</xdr:row>
      <xdr:rowOff>96499</xdr:rowOff>
    </xdr:from>
    <xdr:to>
      <xdr:col>8</xdr:col>
      <xdr:colOff>75772</xdr:colOff>
      <xdr:row>100</xdr:row>
      <xdr:rowOff>47573</xdr:rowOff>
    </xdr:to>
    <xdr:graphicFrame macro="">
      <xdr:nvGraphicFramePr>
        <xdr:cNvPr id="6" name="Chart 5">
          <a:extLst>
            <a:ext uri="{FF2B5EF4-FFF2-40B4-BE49-F238E27FC236}">
              <a16:creationId xmlns:a16="http://schemas.microsoft.com/office/drawing/2014/main" id="{00000000-0008-0000-0A00-000006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oneCell">
    <xdr:from>
      <xdr:col>7</xdr:col>
      <xdr:colOff>1645227</xdr:colOff>
      <xdr:row>82</xdr:row>
      <xdr:rowOff>18472</xdr:rowOff>
    </xdr:from>
    <xdr:to>
      <xdr:col>8</xdr:col>
      <xdr:colOff>1121639</xdr:colOff>
      <xdr:row>88</xdr:row>
      <xdr:rowOff>86591</xdr:rowOff>
    </xdr:to>
    <mc:AlternateContent xmlns:mc="http://schemas.openxmlformats.org/markup-compatibility/2006" xmlns:a14="http://schemas.microsoft.com/office/drawing/2010/main">
      <mc:Choice Requires="a14">
        <xdr:graphicFrame macro="">
          <xdr:nvGraphicFramePr>
            <xdr:cNvPr id="8" name="Year 5">
              <a:extLst>
                <a:ext uri="{FF2B5EF4-FFF2-40B4-BE49-F238E27FC236}">
                  <a16:creationId xmlns:a16="http://schemas.microsoft.com/office/drawing/2014/main" id="{00000000-0008-0000-0A00-000008000000}"/>
                </a:ext>
              </a:extLst>
            </xdr:cNvPr>
            <xdr:cNvGraphicFramePr/>
          </xdr:nvGraphicFramePr>
          <xdr:xfrm>
            <a:off x="0" y="0"/>
            <a:ext cx="0" cy="0"/>
          </xdr:xfrm>
          <a:graphic>
            <a:graphicData uri="http://schemas.microsoft.com/office/drawing/2010/slicer">
              <sle:slicer xmlns:sle="http://schemas.microsoft.com/office/drawing/2010/slicer" name="Year 5"/>
            </a:graphicData>
          </a:graphic>
        </xdr:graphicFrame>
      </mc:Choice>
      <mc:Fallback xmlns="">
        <xdr:sp macro="" textlink="">
          <xdr:nvSpPr>
            <xdr:cNvPr id="0" name=""/>
            <xdr:cNvSpPr>
              <a:spLocks noTextEdit="1"/>
            </xdr:cNvSpPr>
          </xdr:nvSpPr>
          <xdr:spPr>
            <a:xfrm>
              <a:off x="9519227" y="5708072"/>
              <a:ext cx="1825912" cy="1173019"/>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14</xdr:col>
      <xdr:colOff>541410</xdr:colOff>
      <xdr:row>3</xdr:row>
      <xdr:rowOff>273017</xdr:rowOff>
    </xdr:from>
    <xdr:to>
      <xdr:col>30</xdr:col>
      <xdr:colOff>447332</xdr:colOff>
      <xdr:row>76</xdr:row>
      <xdr:rowOff>87119</xdr:rowOff>
    </xdr:to>
    <xdr:grpSp>
      <xdr:nvGrpSpPr>
        <xdr:cNvPr id="10" name="Group 9">
          <a:extLst>
            <a:ext uri="{FF2B5EF4-FFF2-40B4-BE49-F238E27FC236}">
              <a16:creationId xmlns:a16="http://schemas.microsoft.com/office/drawing/2014/main" id="{00000000-0008-0000-0A00-00000A000000}"/>
            </a:ext>
          </a:extLst>
        </xdr:cNvPr>
        <xdr:cNvGrpSpPr/>
      </xdr:nvGrpSpPr>
      <xdr:grpSpPr>
        <a:xfrm>
          <a:off x="19985110" y="1784317"/>
          <a:ext cx="15526922" cy="3522502"/>
          <a:chOff x="18744743" y="1178480"/>
          <a:chExt cx="13076293" cy="3494750"/>
        </a:xfrm>
      </xdr:grpSpPr>
      <xdr:grpSp>
        <xdr:nvGrpSpPr>
          <xdr:cNvPr id="4" name="Group 3">
            <a:extLst>
              <a:ext uri="{FF2B5EF4-FFF2-40B4-BE49-F238E27FC236}">
                <a16:creationId xmlns:a16="http://schemas.microsoft.com/office/drawing/2014/main" id="{00000000-0008-0000-0A00-000004000000}"/>
              </a:ext>
            </a:extLst>
          </xdr:cNvPr>
          <xdr:cNvGrpSpPr/>
        </xdr:nvGrpSpPr>
        <xdr:grpSpPr>
          <a:xfrm>
            <a:off x="24207301" y="1178480"/>
            <a:ext cx="7613735" cy="3458095"/>
            <a:chOff x="26853373" y="1198391"/>
            <a:chExt cx="7561079" cy="3436007"/>
          </a:xfrm>
        </xdr:grpSpPr>
        <mc:AlternateContent xmlns:mc="http://schemas.openxmlformats.org/markup-compatibility/2006" xmlns:sle15="http://schemas.microsoft.com/office/drawing/2012/slicer">
          <mc:Choice Requires="sle15">
            <xdr:graphicFrame macro="">
              <xdr:nvGraphicFramePr>
                <xdr:cNvPr id="2" name="Ratio">
                  <a:extLst>
                    <a:ext uri="{FF2B5EF4-FFF2-40B4-BE49-F238E27FC236}">
                      <a16:creationId xmlns:a16="http://schemas.microsoft.com/office/drawing/2014/main" id="{00000000-0008-0000-0A00-000002000000}"/>
                    </a:ext>
                  </a:extLst>
                </xdr:cNvPr>
                <xdr:cNvGraphicFramePr/>
              </xdr:nvGraphicFramePr>
              <xdr:xfrm>
                <a:off x="26853634" y="1198391"/>
                <a:ext cx="7560818" cy="1718734"/>
              </xdr:xfrm>
              <a:graphic>
                <a:graphicData uri="http://schemas.microsoft.com/office/drawing/2010/slicer">
                  <sle:slicer xmlns:sle="http://schemas.microsoft.com/office/drawing/2010/slicer" name="Ratio"/>
                </a:graphicData>
              </a:graphic>
            </xdr:graphicFrame>
          </mc:Choice>
          <mc:Fallback xmlns="">
            <xdr:sp macro="" textlink="">
              <xdr:nvSpPr>
                <xdr:cNvPr id="0" name=""/>
                <xdr:cNvSpPr>
                  <a:spLocks noTextEdit="1"/>
                </xdr:cNvSpPr>
              </xdr:nvSpPr>
              <xdr:spPr>
                <a:xfrm>
                  <a:off x="26471718" y="1174717"/>
                  <a:ext cx="9040314" cy="1743519"/>
                </a:xfrm>
                <a:prstGeom prst="rect">
                  <a:avLst/>
                </a:prstGeom>
                <a:solidFill>
                  <a:prstClr val="white"/>
                </a:solidFill>
                <a:ln w="1">
                  <a:solidFill>
                    <a:prstClr val="green"/>
                  </a:solidFill>
                </a:ln>
              </xdr:spPr>
              <xdr:txBody>
                <a:bodyPr vertOverflow="clip" horzOverflow="clip"/>
                <a:lstStyle/>
                <a:p>
                  <a:r>
                    <a:rPr lang="en-US" sz="1100"/>
                    <a:t>This shape represents a table slicer. Table slicers are not supported in this version of Excel.
If the shape was modified in an earlier version of Excel, or if the workbook was saved in Excel 2007 or earlier, the slicer can't be used.</a:t>
                  </a:r>
                </a:p>
              </xdr:txBody>
            </xdr:sp>
          </mc:Fallback>
        </mc:AlternateContent>
        <mc:AlternateContent xmlns:mc="http://schemas.openxmlformats.org/markup-compatibility/2006" xmlns:sle15="http://schemas.microsoft.com/office/drawing/2012/slicer">
          <mc:Choice Requires="sle15">
            <xdr:graphicFrame macro="">
              <xdr:nvGraphicFramePr>
                <xdr:cNvPr id="3" name="Type">
                  <a:extLst>
                    <a:ext uri="{FF2B5EF4-FFF2-40B4-BE49-F238E27FC236}">
                      <a16:creationId xmlns:a16="http://schemas.microsoft.com/office/drawing/2014/main" id="{00000000-0008-0000-0A00-000003000000}"/>
                    </a:ext>
                  </a:extLst>
                </xdr:cNvPr>
                <xdr:cNvGraphicFramePr/>
              </xdr:nvGraphicFramePr>
              <xdr:xfrm>
                <a:off x="26853373" y="2931722"/>
                <a:ext cx="7552319" cy="1702676"/>
              </xdr:xfrm>
              <a:graphic>
                <a:graphicData uri="http://schemas.microsoft.com/office/drawing/2010/slicer">
                  <sle:slicer xmlns:sle="http://schemas.microsoft.com/office/drawing/2010/slicer" name="Type"/>
                </a:graphicData>
              </a:graphic>
            </xdr:graphicFrame>
          </mc:Choice>
          <mc:Fallback xmlns="">
            <xdr:sp macro="" textlink="">
              <xdr:nvSpPr>
                <xdr:cNvPr id="0" name=""/>
                <xdr:cNvSpPr>
                  <a:spLocks noTextEdit="1"/>
                </xdr:cNvSpPr>
              </xdr:nvSpPr>
              <xdr:spPr>
                <a:xfrm>
                  <a:off x="26471406" y="2933044"/>
                  <a:ext cx="9030152" cy="1727229"/>
                </a:xfrm>
                <a:prstGeom prst="rect">
                  <a:avLst/>
                </a:prstGeom>
                <a:solidFill>
                  <a:prstClr val="white"/>
                </a:solidFill>
                <a:ln w="1">
                  <a:solidFill>
                    <a:prstClr val="green"/>
                  </a:solidFill>
                </a:ln>
              </xdr:spPr>
              <xdr:txBody>
                <a:bodyPr vertOverflow="clip" horzOverflow="clip"/>
                <a:lstStyle/>
                <a:p>
                  <a:r>
                    <a:rPr lang="en-US" sz="1100"/>
                    <a:t>This shape represents a table slicer. Table slicers are not supported in this version of Excel.
If the shape was modified in an earlier version of Excel, or if the workbook was saved in Excel 2007 or earlier, the slicer can't be used.</a:t>
                  </a:r>
                </a:p>
              </xdr:txBody>
            </xdr:sp>
          </mc:Fallback>
        </mc:AlternateContent>
      </xdr:grpSp>
      <xdr:graphicFrame macro="">
        <xdr:nvGraphicFramePr>
          <xdr:cNvPr id="9" name="Chart 8">
            <a:extLst>
              <a:ext uri="{FF2B5EF4-FFF2-40B4-BE49-F238E27FC236}">
                <a16:creationId xmlns:a16="http://schemas.microsoft.com/office/drawing/2014/main" id="{00000000-0008-0000-0A00-000009000000}"/>
              </a:ext>
            </a:extLst>
          </xdr:cNvPr>
          <xdr:cNvGraphicFramePr/>
        </xdr:nvGraphicFramePr>
        <xdr:xfrm>
          <a:off x="18744743" y="1179454"/>
          <a:ext cx="5467889" cy="3493776"/>
        </xdr:xfrm>
        <a:graphic>
          <a:graphicData uri="http://schemas.openxmlformats.org/drawingml/2006/chart">
            <c:chart xmlns:c="http://schemas.openxmlformats.org/drawingml/2006/chart" xmlns:r="http://schemas.openxmlformats.org/officeDocument/2006/relationships" r:id="rId2"/>
          </a:graphicData>
        </a:graphic>
      </xdr:graphicFrame>
    </xdr:grpSp>
    <xdr:clientData/>
  </xdr:twoCellAnchor>
  <xdr:twoCellAnchor>
    <xdr:from>
      <xdr:col>8</xdr:col>
      <xdr:colOff>2015067</xdr:colOff>
      <xdr:row>105</xdr:row>
      <xdr:rowOff>114300</xdr:rowOff>
    </xdr:from>
    <xdr:to>
      <xdr:col>14</xdr:col>
      <xdr:colOff>50800</xdr:colOff>
      <xdr:row>122</xdr:row>
      <xdr:rowOff>20356</xdr:rowOff>
    </xdr:to>
    <xdr:grpSp>
      <xdr:nvGrpSpPr>
        <xdr:cNvPr id="13" name="Group 12">
          <a:extLst>
            <a:ext uri="{FF2B5EF4-FFF2-40B4-BE49-F238E27FC236}">
              <a16:creationId xmlns:a16="http://schemas.microsoft.com/office/drawing/2014/main" id="{00000000-0008-0000-0A00-00000D000000}"/>
            </a:ext>
          </a:extLst>
        </xdr:cNvPr>
        <xdr:cNvGrpSpPr/>
      </xdr:nvGrpSpPr>
      <xdr:grpSpPr>
        <a:xfrm>
          <a:off x="12238567" y="10541000"/>
          <a:ext cx="7255933" cy="2928656"/>
          <a:chOff x="12556067" y="9931400"/>
          <a:chExt cx="7255933" cy="2928656"/>
        </a:xfrm>
      </xdr:grpSpPr>
      <xdr:graphicFrame macro="">
        <xdr:nvGraphicFramePr>
          <xdr:cNvPr id="11" name="Chart 10">
            <a:extLst>
              <a:ext uri="{FF2B5EF4-FFF2-40B4-BE49-F238E27FC236}">
                <a16:creationId xmlns:a16="http://schemas.microsoft.com/office/drawing/2014/main" id="{00000000-0008-0000-0A00-00000B000000}"/>
              </a:ext>
            </a:extLst>
          </xdr:cNvPr>
          <xdr:cNvGraphicFramePr>
            <a:graphicFrameLocks/>
          </xdr:cNvGraphicFramePr>
        </xdr:nvGraphicFramePr>
        <xdr:xfrm>
          <a:off x="12556067" y="9994900"/>
          <a:ext cx="5623065" cy="2865156"/>
        </xdr:xfrm>
        <a:graphic>
          <a:graphicData uri="http://schemas.openxmlformats.org/drawingml/2006/chart">
            <c:chart xmlns:c="http://schemas.openxmlformats.org/drawingml/2006/chart" xmlns:r="http://schemas.openxmlformats.org/officeDocument/2006/relationships" r:id="rId3"/>
          </a:graphicData>
        </a:graphic>
      </xdr:graphicFrame>
      <mc:AlternateContent xmlns:mc="http://schemas.openxmlformats.org/markup-compatibility/2006" xmlns:a14="http://schemas.microsoft.com/office/drawing/2010/main">
        <mc:Choice Requires="a14">
          <xdr:graphicFrame macro="">
            <xdr:nvGraphicFramePr>
              <xdr:cNvPr id="12" name="Company">
                <a:extLst>
                  <a:ext uri="{FF2B5EF4-FFF2-40B4-BE49-F238E27FC236}">
                    <a16:creationId xmlns:a16="http://schemas.microsoft.com/office/drawing/2014/main" id="{00000000-0008-0000-0A00-00000C000000}"/>
                  </a:ext>
                </a:extLst>
              </xdr:cNvPr>
              <xdr:cNvGraphicFramePr/>
            </xdr:nvGraphicFramePr>
            <xdr:xfrm>
              <a:off x="18186400" y="9931400"/>
              <a:ext cx="1625600" cy="1269999"/>
            </xdr:xfrm>
            <a:graphic>
              <a:graphicData uri="http://schemas.microsoft.com/office/drawing/2010/slicer">
                <sle:slicer xmlns:sle="http://schemas.microsoft.com/office/drawing/2010/slicer" name="Company"/>
              </a:graphicData>
            </a:graphic>
          </xdr:graphicFrame>
        </mc:Choice>
        <mc:Fallback xmlns="">
          <xdr:sp macro="" textlink="">
            <xdr:nvSpPr>
              <xdr:cNvPr id="0" name=""/>
              <xdr:cNvSpPr>
                <a:spLocks noTextEdit="1"/>
              </xdr:cNvSpPr>
            </xdr:nvSpPr>
            <xdr:spPr>
              <a:xfrm>
                <a:off x="17868900" y="9931400"/>
                <a:ext cx="1625600" cy="1269999"/>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grpSp>
    <xdr:clientData/>
  </xdr:twoCellAnchor>
</xdr:wsDr>
</file>

<file path=xl/drawings/drawing76.xml><?xml version="1.0" encoding="utf-8"?>
<c:userShapes xmlns:c="http://schemas.openxmlformats.org/drawingml/2006/chart">
  <cdr:relSizeAnchor xmlns:cdr="http://schemas.openxmlformats.org/drawingml/2006/chartDrawing">
    <cdr:from>
      <cdr:x>0.1943</cdr:x>
      <cdr:y>0.11303</cdr:y>
    </cdr:from>
    <cdr:to>
      <cdr:x>0.4582</cdr:x>
      <cdr:y>0.18564</cdr:y>
    </cdr:to>
    <cdr:sp macro="" textlink="">
      <cdr:nvSpPr>
        <cdr:cNvPr id="3" name="TextBox 2">
          <a:extLst xmlns:a="http://schemas.openxmlformats.org/drawingml/2006/main">
            <a:ext uri="{FF2B5EF4-FFF2-40B4-BE49-F238E27FC236}">
              <a16:creationId xmlns:a16="http://schemas.microsoft.com/office/drawing/2014/main" id="{6C2D5E93-AEF0-BDFE-8E3D-257AC3A02D01}"/>
            </a:ext>
          </a:extLst>
        </cdr:cNvPr>
        <cdr:cNvSpPr txBox="1"/>
      </cdr:nvSpPr>
      <cdr:spPr>
        <a:xfrm xmlns:a="http://schemas.openxmlformats.org/drawingml/2006/main">
          <a:off x="1092576" y="323841"/>
          <a:ext cx="1483927" cy="208039"/>
        </a:xfrm>
        <a:prstGeom xmlns:a="http://schemas.openxmlformats.org/drawingml/2006/main" prst="rect">
          <a:avLst/>
        </a:prstGeom>
      </cdr:spPr>
      <cdr:txBody>
        <a:bodyPr xmlns:a="http://schemas.openxmlformats.org/drawingml/2006/main" vertOverflow="clip" wrap="square" rtlCol="0"/>
        <a:lstStyle xmlns:a="http://schemas.openxmlformats.org/drawingml/2006/main"/>
        <a:p xmlns:a="http://schemas.openxmlformats.org/drawingml/2006/main">
          <a:r>
            <a:rPr lang="en-US" sz="800" b="0">
              <a:solidFill>
                <a:schemeClr val="bg1">
                  <a:lumMod val="75000"/>
                </a:schemeClr>
              </a:solidFill>
            </a:rPr>
            <a:t>Element</a:t>
          </a:r>
          <a:r>
            <a:rPr lang="en-US" sz="800" b="0" baseline="0">
              <a:solidFill>
                <a:schemeClr val="bg1">
                  <a:lumMod val="75000"/>
                </a:schemeClr>
              </a:solidFill>
            </a:rPr>
            <a:t> of ROE</a:t>
          </a:r>
          <a:endParaRPr lang="en-US" sz="800" b="0">
            <a:solidFill>
              <a:schemeClr val="bg1">
                <a:lumMod val="75000"/>
              </a:schemeClr>
            </a:solidFill>
          </a:endParaRPr>
        </a:p>
      </cdr:txBody>
    </cdr:sp>
  </cdr:relSizeAnchor>
  <cdr:relSizeAnchor xmlns:cdr="http://schemas.openxmlformats.org/drawingml/2006/chartDrawing">
    <cdr:from>
      <cdr:x>0.34832</cdr:x>
      <cdr:y>0.13549</cdr:y>
    </cdr:from>
    <cdr:to>
      <cdr:x>0.34832</cdr:x>
      <cdr:y>0.16806</cdr:y>
    </cdr:to>
    <cdr:cxnSp macro="">
      <cdr:nvCxnSpPr>
        <cdr:cNvPr id="5" name="Straight Connector 4">
          <a:extLst xmlns:a="http://schemas.openxmlformats.org/drawingml/2006/main">
            <a:ext uri="{FF2B5EF4-FFF2-40B4-BE49-F238E27FC236}">
              <a16:creationId xmlns:a16="http://schemas.microsoft.com/office/drawing/2014/main" id="{CB8E3FB5-52F8-53B4-79BC-0A5F32AF6357}"/>
            </a:ext>
          </a:extLst>
        </cdr:cNvPr>
        <cdr:cNvCxnSpPr/>
      </cdr:nvCxnSpPr>
      <cdr:spPr>
        <a:xfrm xmlns:a="http://schemas.openxmlformats.org/drawingml/2006/main">
          <a:off x="2007422" y="419663"/>
          <a:ext cx="0" cy="100910"/>
        </a:xfrm>
        <a:prstGeom xmlns:a="http://schemas.openxmlformats.org/drawingml/2006/main" prst="line">
          <a:avLst/>
        </a:prstGeom>
        <a:ln xmlns:a="http://schemas.openxmlformats.org/drawingml/2006/main" w="12700">
          <a:solidFill>
            <a:schemeClr val="bg1">
              <a:lumMod val="75000"/>
            </a:schemeClr>
          </a:solidFill>
        </a:ln>
      </cdr:spPr>
      <cdr:style>
        <a:lnRef xmlns:a="http://schemas.openxmlformats.org/drawingml/2006/main" idx="1">
          <a:schemeClr val="accent1"/>
        </a:lnRef>
        <a:fillRef xmlns:a="http://schemas.openxmlformats.org/drawingml/2006/main" idx="0">
          <a:schemeClr val="accent1"/>
        </a:fillRef>
        <a:effectRef xmlns:a="http://schemas.openxmlformats.org/drawingml/2006/main" idx="0">
          <a:schemeClr val="accent1"/>
        </a:effectRef>
        <a:fontRef xmlns:a="http://schemas.openxmlformats.org/drawingml/2006/main" idx="minor">
          <a:schemeClr val="tx1"/>
        </a:fontRef>
      </cdr:style>
    </cdr:cxnSp>
  </cdr:relSizeAnchor>
  <cdr:relSizeAnchor xmlns:cdr="http://schemas.openxmlformats.org/drawingml/2006/chartDrawing">
    <cdr:from>
      <cdr:x>0.34194</cdr:x>
      <cdr:y>0.10959</cdr:y>
    </cdr:from>
    <cdr:to>
      <cdr:x>0.60585</cdr:x>
      <cdr:y>0.1822</cdr:y>
    </cdr:to>
    <cdr:sp macro="" textlink="">
      <cdr:nvSpPr>
        <cdr:cNvPr id="8" name="TextBox 1">
          <a:extLst xmlns:a="http://schemas.openxmlformats.org/drawingml/2006/main">
            <a:ext uri="{FF2B5EF4-FFF2-40B4-BE49-F238E27FC236}">
              <a16:creationId xmlns:a16="http://schemas.microsoft.com/office/drawing/2014/main" id="{96FD5160-886D-B139-D7ED-AF074A5874D8}"/>
            </a:ext>
          </a:extLst>
        </cdr:cNvPr>
        <cdr:cNvSpPr txBox="1"/>
      </cdr:nvSpPr>
      <cdr:spPr>
        <a:xfrm xmlns:a="http://schemas.openxmlformats.org/drawingml/2006/main">
          <a:off x="1922767" y="314006"/>
          <a:ext cx="1483983" cy="208039"/>
        </a:xfrm>
        <a:prstGeom xmlns:a="http://schemas.openxmlformats.org/drawingml/2006/main" prst="rect">
          <a:avLst/>
        </a:prstGeom>
      </cdr:spPr>
      <cdr:txBody>
        <a:bodyPr xmlns:a="http://schemas.openxmlformats.org/drawingml/2006/main" wrap="square" rtlCol="0"/>
        <a:lstStyle xmlns:a="http://schemas.openxmlformats.org/drawingml/2006/main">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xmlns:a="http://schemas.openxmlformats.org/drawingml/2006/main">
          <a:r>
            <a:rPr lang="en-US" sz="800" b="0">
              <a:solidFill>
                <a:schemeClr val="bg1">
                  <a:lumMod val="75000"/>
                </a:schemeClr>
              </a:solidFill>
            </a:rPr>
            <a:t>Value</a:t>
          </a:r>
        </a:p>
      </cdr:txBody>
    </cdr:sp>
  </cdr:relSizeAnchor>
</c:userShapes>
</file>

<file path=xl/drawings/drawing77.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7</xdr:col>
          <xdr:colOff>12700</xdr:colOff>
          <xdr:row>1</xdr:row>
          <xdr:rowOff>12700</xdr:rowOff>
        </xdr:from>
        <xdr:to>
          <xdr:col>7</xdr:col>
          <xdr:colOff>571500</xdr:colOff>
          <xdr:row>1</xdr:row>
          <xdr:rowOff>152400</xdr:rowOff>
        </xdr:to>
        <xdr:sp macro="" textlink="">
          <xdr:nvSpPr>
            <xdr:cNvPr id="11265" name="chkCenter" hidden="1">
              <a:extLst>
                <a:ext uri="{63B3BB69-23CF-44E3-9099-C40C66FF867C}">
                  <a14:compatExt spid="_x0000_s11265"/>
                </a:ext>
                <a:ext uri="{FF2B5EF4-FFF2-40B4-BE49-F238E27FC236}">
                  <a16:creationId xmlns:a16="http://schemas.microsoft.com/office/drawing/2014/main" id="{00000000-0008-0000-0B00-0000012C0000}"/>
                </a:ext>
              </a:extLst>
            </xdr:cNvPr>
            <xdr:cNvSpPr/>
          </xdr:nvSpPr>
          <xdr:spPr bwMode="auto">
            <a:xfrm>
              <a:off x="0" y="0"/>
              <a:ext cx="0" cy="0"/>
            </a:xfrm>
            <a:prstGeom prst="rect">
              <a:avLst/>
            </a:prstGeom>
            <a:solidFill>
              <a:srgbClr val="FFFFFF"/>
            </a:solidFill>
            <a:ln>
              <a:noFill/>
            </a:ln>
            <a:extLst>
              <a:ext uri="{91240B29-F687-4F45-9708-019B960494DF}">
                <a14:hiddenLine w="9525">
                  <a:solidFill>
                    <a:srgbClr val="FFFFFF"/>
                  </a:solidFill>
                  <a:miter lim="800000"/>
                  <a:headEnd/>
                  <a:tailEnd/>
                </a14:hiddenLine>
              </a:ext>
            </a:extLst>
          </xdr:spPr>
          <xdr:txBody>
            <a:bodyPr vertOverflow="clip" wrap="square" lIns="18288" tIns="18288" rIns="0" bIns="18288" anchor="ctr" upright="1"/>
            <a:lstStyle/>
            <a:p>
              <a:pPr algn="l" rtl="0">
                <a:defRPr sz="1000"/>
              </a:pPr>
              <a:r>
                <a:rPr lang="en-US" sz="800" b="0" i="0" u="none" strike="noStrike" baseline="0">
                  <a:solidFill>
                    <a:srgbClr val="000000"/>
                  </a:solidFill>
                  <a:latin typeface="Segoe UI"/>
                  <a:cs typeface="Segoe UI"/>
                </a:rPr>
                <a:t>Center</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8</xdr:col>
          <xdr:colOff>12700</xdr:colOff>
          <xdr:row>1</xdr:row>
          <xdr:rowOff>12700</xdr:rowOff>
        </xdr:from>
        <xdr:to>
          <xdr:col>8</xdr:col>
          <xdr:colOff>571500</xdr:colOff>
          <xdr:row>1</xdr:row>
          <xdr:rowOff>152400</xdr:rowOff>
        </xdr:to>
        <xdr:sp macro="" textlink="">
          <xdr:nvSpPr>
            <xdr:cNvPr id="11266" name="chkAbove" hidden="1">
              <a:extLst>
                <a:ext uri="{63B3BB69-23CF-44E3-9099-C40C66FF867C}">
                  <a14:compatExt spid="_x0000_s11266"/>
                </a:ext>
                <a:ext uri="{FF2B5EF4-FFF2-40B4-BE49-F238E27FC236}">
                  <a16:creationId xmlns:a16="http://schemas.microsoft.com/office/drawing/2014/main" id="{00000000-0008-0000-0B00-0000022C0000}"/>
                </a:ext>
              </a:extLst>
            </xdr:cNvPr>
            <xdr:cNvSpPr/>
          </xdr:nvSpPr>
          <xdr:spPr bwMode="auto">
            <a:xfrm>
              <a:off x="0" y="0"/>
              <a:ext cx="0" cy="0"/>
            </a:xfrm>
            <a:prstGeom prst="rect">
              <a:avLst/>
            </a:prstGeom>
            <a:solidFill>
              <a:srgbClr val="FFFFFF"/>
            </a:solidFill>
            <a:ln>
              <a:noFill/>
            </a:ln>
            <a:extLst>
              <a:ext uri="{91240B29-F687-4F45-9708-019B960494DF}">
                <a14:hiddenLine w="9525">
                  <a:solidFill>
                    <a:srgbClr val="FFFFFF"/>
                  </a:solidFill>
                  <a:miter lim="800000"/>
                  <a:headEnd/>
                  <a:tailEnd/>
                </a14:hiddenLine>
              </a:ext>
            </a:extLst>
          </xdr:spPr>
          <xdr:txBody>
            <a:bodyPr vertOverflow="clip" wrap="square" lIns="18288" tIns="18288" rIns="0" bIns="18288" anchor="ctr" upright="1"/>
            <a:lstStyle/>
            <a:p>
              <a:pPr algn="l" rtl="0">
                <a:defRPr sz="1000"/>
              </a:pPr>
              <a:r>
                <a:rPr lang="en-US" sz="800" b="0" i="0" u="none" strike="noStrike" baseline="0">
                  <a:solidFill>
                    <a:srgbClr val="000000"/>
                  </a:solidFill>
                  <a:latin typeface="Segoe UI"/>
                  <a:cs typeface="Segoe UI"/>
                </a:rPr>
                <a:t>Above</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9</xdr:col>
          <xdr:colOff>12700</xdr:colOff>
          <xdr:row>1</xdr:row>
          <xdr:rowOff>12700</xdr:rowOff>
        </xdr:from>
        <xdr:to>
          <xdr:col>9</xdr:col>
          <xdr:colOff>571500</xdr:colOff>
          <xdr:row>1</xdr:row>
          <xdr:rowOff>152400</xdr:rowOff>
        </xdr:to>
        <xdr:sp macro="" textlink="">
          <xdr:nvSpPr>
            <xdr:cNvPr id="11267" name="chkBelow" hidden="1">
              <a:extLst>
                <a:ext uri="{63B3BB69-23CF-44E3-9099-C40C66FF867C}">
                  <a14:compatExt spid="_x0000_s11267"/>
                </a:ext>
                <a:ext uri="{FF2B5EF4-FFF2-40B4-BE49-F238E27FC236}">
                  <a16:creationId xmlns:a16="http://schemas.microsoft.com/office/drawing/2014/main" id="{00000000-0008-0000-0B00-0000032C0000}"/>
                </a:ext>
              </a:extLst>
            </xdr:cNvPr>
            <xdr:cNvSpPr/>
          </xdr:nvSpPr>
          <xdr:spPr bwMode="auto">
            <a:xfrm>
              <a:off x="0" y="0"/>
              <a:ext cx="0" cy="0"/>
            </a:xfrm>
            <a:prstGeom prst="rect">
              <a:avLst/>
            </a:prstGeom>
            <a:solidFill>
              <a:srgbClr val="FFFFFF"/>
            </a:solidFill>
            <a:ln>
              <a:noFill/>
            </a:ln>
            <a:extLst>
              <a:ext uri="{91240B29-F687-4F45-9708-019B960494DF}">
                <a14:hiddenLine w="9525">
                  <a:solidFill>
                    <a:srgbClr val="FFFFFF"/>
                  </a:solidFill>
                  <a:miter lim="800000"/>
                  <a:headEnd/>
                  <a:tailEnd/>
                </a14:hiddenLine>
              </a:ext>
            </a:extLst>
          </xdr:spPr>
          <xdr:txBody>
            <a:bodyPr vertOverflow="clip" wrap="square" lIns="18288" tIns="18288" rIns="0" bIns="18288" anchor="ctr" upright="1"/>
            <a:lstStyle/>
            <a:p>
              <a:pPr algn="l" rtl="0">
                <a:defRPr sz="1000"/>
              </a:pPr>
              <a:r>
                <a:rPr lang="en-US" sz="800" b="0" i="0" u="none" strike="noStrike" baseline="0">
                  <a:solidFill>
                    <a:srgbClr val="000000"/>
                  </a:solidFill>
                  <a:latin typeface="Segoe UI"/>
                  <a:cs typeface="Segoe UI"/>
                </a:rPr>
                <a:t>Below</a:t>
              </a:r>
            </a:p>
          </xdr:txBody>
        </xdr:sp>
        <xdr:clientData/>
      </xdr:twoCellAnchor>
    </mc:Choice>
    <mc:Fallback/>
  </mc:AlternateContent>
  <xdr:twoCellAnchor>
    <xdr:from>
      <xdr:col>0</xdr:col>
      <xdr:colOff>812800</xdr:colOff>
      <xdr:row>12</xdr:row>
      <xdr:rowOff>76200</xdr:rowOff>
    </xdr:from>
    <xdr:to>
      <xdr:col>8</xdr:col>
      <xdr:colOff>419100</xdr:colOff>
      <xdr:row>31</xdr:row>
      <xdr:rowOff>12700</xdr:rowOff>
    </xdr:to>
    <xdr:graphicFrame macro="">
      <xdr:nvGraphicFramePr>
        <xdr:cNvPr id="2" name="Chart 1">
          <a:extLst>
            <a:ext uri="{FF2B5EF4-FFF2-40B4-BE49-F238E27FC236}">
              <a16:creationId xmlns:a16="http://schemas.microsoft.com/office/drawing/2014/main" id="{00000000-0008-0000-0B00-000002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78.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7</xdr:col>
          <xdr:colOff>12700</xdr:colOff>
          <xdr:row>1</xdr:row>
          <xdr:rowOff>12700</xdr:rowOff>
        </xdr:from>
        <xdr:to>
          <xdr:col>7</xdr:col>
          <xdr:colOff>571500</xdr:colOff>
          <xdr:row>1</xdr:row>
          <xdr:rowOff>152400</xdr:rowOff>
        </xdr:to>
        <xdr:sp macro="" textlink="">
          <xdr:nvSpPr>
            <xdr:cNvPr id="15361" name="chkCenter" hidden="1">
              <a:extLst>
                <a:ext uri="{63B3BB69-23CF-44E3-9099-C40C66FF867C}">
                  <a14:compatExt spid="_x0000_s15361"/>
                </a:ext>
                <a:ext uri="{FF2B5EF4-FFF2-40B4-BE49-F238E27FC236}">
                  <a16:creationId xmlns:a16="http://schemas.microsoft.com/office/drawing/2014/main" id="{00000000-0008-0000-0C00-0000013C0000}"/>
                </a:ext>
              </a:extLst>
            </xdr:cNvPr>
            <xdr:cNvSpPr/>
          </xdr:nvSpPr>
          <xdr:spPr bwMode="auto">
            <a:xfrm>
              <a:off x="0" y="0"/>
              <a:ext cx="0" cy="0"/>
            </a:xfrm>
            <a:prstGeom prst="rect">
              <a:avLst/>
            </a:prstGeom>
            <a:solidFill>
              <a:srgbClr val="FFFFFF"/>
            </a:solidFill>
            <a:ln>
              <a:noFill/>
            </a:ln>
            <a:extLst>
              <a:ext uri="{91240B29-F687-4F45-9708-019B960494DF}">
                <a14:hiddenLine w="9525">
                  <a:solidFill>
                    <a:srgbClr val="FFFFFF"/>
                  </a:solidFill>
                  <a:miter lim="800000"/>
                  <a:headEnd/>
                  <a:tailEnd/>
                </a14:hiddenLine>
              </a:ext>
            </a:extLst>
          </xdr:spPr>
          <xdr:txBody>
            <a:bodyPr vertOverflow="clip" wrap="square" lIns="18288" tIns="18288" rIns="0" bIns="18288" anchor="ctr" upright="1"/>
            <a:lstStyle/>
            <a:p>
              <a:pPr algn="l" rtl="0">
                <a:defRPr sz="1000"/>
              </a:pPr>
              <a:r>
                <a:rPr lang="en-US" sz="800" b="0" i="0" u="none" strike="noStrike" baseline="0">
                  <a:solidFill>
                    <a:srgbClr val="000000"/>
                  </a:solidFill>
                  <a:latin typeface="Segoe UI"/>
                  <a:cs typeface="Segoe UI"/>
                </a:rPr>
                <a:t>Center</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8</xdr:col>
          <xdr:colOff>12700</xdr:colOff>
          <xdr:row>1</xdr:row>
          <xdr:rowOff>12700</xdr:rowOff>
        </xdr:from>
        <xdr:to>
          <xdr:col>8</xdr:col>
          <xdr:colOff>571500</xdr:colOff>
          <xdr:row>1</xdr:row>
          <xdr:rowOff>152400</xdr:rowOff>
        </xdr:to>
        <xdr:sp macro="" textlink="">
          <xdr:nvSpPr>
            <xdr:cNvPr id="15362" name="chkAbove" hidden="1">
              <a:extLst>
                <a:ext uri="{63B3BB69-23CF-44E3-9099-C40C66FF867C}">
                  <a14:compatExt spid="_x0000_s15362"/>
                </a:ext>
                <a:ext uri="{FF2B5EF4-FFF2-40B4-BE49-F238E27FC236}">
                  <a16:creationId xmlns:a16="http://schemas.microsoft.com/office/drawing/2014/main" id="{00000000-0008-0000-0C00-0000023C0000}"/>
                </a:ext>
              </a:extLst>
            </xdr:cNvPr>
            <xdr:cNvSpPr/>
          </xdr:nvSpPr>
          <xdr:spPr bwMode="auto">
            <a:xfrm>
              <a:off x="0" y="0"/>
              <a:ext cx="0" cy="0"/>
            </a:xfrm>
            <a:prstGeom prst="rect">
              <a:avLst/>
            </a:prstGeom>
            <a:solidFill>
              <a:srgbClr val="FFFFFF"/>
            </a:solidFill>
            <a:ln>
              <a:noFill/>
            </a:ln>
            <a:extLst>
              <a:ext uri="{91240B29-F687-4F45-9708-019B960494DF}">
                <a14:hiddenLine w="9525">
                  <a:solidFill>
                    <a:srgbClr val="FFFFFF"/>
                  </a:solidFill>
                  <a:miter lim="800000"/>
                  <a:headEnd/>
                  <a:tailEnd/>
                </a14:hiddenLine>
              </a:ext>
            </a:extLst>
          </xdr:spPr>
          <xdr:txBody>
            <a:bodyPr vertOverflow="clip" wrap="square" lIns="18288" tIns="18288" rIns="0" bIns="18288" anchor="ctr" upright="1"/>
            <a:lstStyle/>
            <a:p>
              <a:pPr algn="l" rtl="0">
                <a:defRPr sz="1000"/>
              </a:pPr>
              <a:r>
                <a:rPr lang="en-US" sz="800" b="0" i="0" u="none" strike="noStrike" baseline="0">
                  <a:solidFill>
                    <a:srgbClr val="000000"/>
                  </a:solidFill>
                  <a:latin typeface="Segoe UI"/>
                  <a:cs typeface="Segoe UI"/>
                </a:rPr>
                <a:t>Above</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9</xdr:col>
          <xdr:colOff>12700</xdr:colOff>
          <xdr:row>1</xdr:row>
          <xdr:rowOff>12700</xdr:rowOff>
        </xdr:from>
        <xdr:to>
          <xdr:col>9</xdr:col>
          <xdr:colOff>571500</xdr:colOff>
          <xdr:row>1</xdr:row>
          <xdr:rowOff>152400</xdr:rowOff>
        </xdr:to>
        <xdr:sp macro="" textlink="">
          <xdr:nvSpPr>
            <xdr:cNvPr id="15363" name="chkBelow" hidden="1">
              <a:extLst>
                <a:ext uri="{63B3BB69-23CF-44E3-9099-C40C66FF867C}">
                  <a14:compatExt spid="_x0000_s15363"/>
                </a:ext>
                <a:ext uri="{FF2B5EF4-FFF2-40B4-BE49-F238E27FC236}">
                  <a16:creationId xmlns:a16="http://schemas.microsoft.com/office/drawing/2014/main" id="{00000000-0008-0000-0C00-0000033C0000}"/>
                </a:ext>
              </a:extLst>
            </xdr:cNvPr>
            <xdr:cNvSpPr/>
          </xdr:nvSpPr>
          <xdr:spPr bwMode="auto">
            <a:xfrm>
              <a:off x="0" y="0"/>
              <a:ext cx="0" cy="0"/>
            </a:xfrm>
            <a:prstGeom prst="rect">
              <a:avLst/>
            </a:prstGeom>
            <a:solidFill>
              <a:srgbClr val="FFFFFF"/>
            </a:solidFill>
            <a:ln>
              <a:noFill/>
            </a:ln>
            <a:extLst>
              <a:ext uri="{91240B29-F687-4F45-9708-019B960494DF}">
                <a14:hiddenLine w="9525">
                  <a:solidFill>
                    <a:srgbClr val="FFFFFF"/>
                  </a:solidFill>
                  <a:miter lim="800000"/>
                  <a:headEnd/>
                  <a:tailEnd/>
                </a14:hiddenLine>
              </a:ext>
            </a:extLst>
          </xdr:spPr>
          <xdr:txBody>
            <a:bodyPr vertOverflow="clip" wrap="square" lIns="18288" tIns="18288" rIns="0" bIns="18288" anchor="ctr" upright="1"/>
            <a:lstStyle/>
            <a:p>
              <a:pPr algn="l" rtl="0">
                <a:defRPr sz="1000"/>
              </a:pPr>
              <a:r>
                <a:rPr lang="en-US" sz="800" b="0" i="0" u="none" strike="noStrike" baseline="0">
                  <a:solidFill>
                    <a:srgbClr val="000000"/>
                  </a:solidFill>
                  <a:latin typeface="Segoe UI"/>
                  <a:cs typeface="Segoe UI"/>
                </a:rPr>
                <a:t>Below</a:t>
              </a:r>
            </a:p>
          </xdr:txBody>
        </xdr:sp>
        <xdr:clientData/>
      </xdr:twoCellAnchor>
    </mc:Choice>
    <mc:Fallback/>
  </mc:AlternateContent>
  <xdr:twoCellAnchor>
    <xdr:from>
      <xdr:col>0</xdr:col>
      <xdr:colOff>1206500</xdr:colOff>
      <xdr:row>12</xdr:row>
      <xdr:rowOff>12700</xdr:rowOff>
    </xdr:from>
    <xdr:to>
      <xdr:col>10</xdr:col>
      <xdr:colOff>84667</xdr:colOff>
      <xdr:row>30</xdr:row>
      <xdr:rowOff>127000</xdr:rowOff>
    </xdr:to>
    <xdr:graphicFrame macro="">
      <xdr:nvGraphicFramePr>
        <xdr:cNvPr id="2" name="Chart 1">
          <a:extLst>
            <a:ext uri="{FF2B5EF4-FFF2-40B4-BE49-F238E27FC236}">
              <a16:creationId xmlns:a16="http://schemas.microsoft.com/office/drawing/2014/main" id="{00000000-0008-0000-0C00-000002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externalLinks/_rels/externalLink1.xml.rels><?xml version="1.0" encoding="UTF-8" standalone="yes"?>
<Relationships xmlns="http://schemas.openxmlformats.org/package/2006/relationships"><Relationship Id="rId2" Type="http://schemas.openxmlformats.org/officeDocument/2006/relationships/externalLinkPath" Target="/Users/nguyenminhhieu/Downloads/formula-benchmarking%20(1).xlsx" TargetMode="External"/><Relationship Id="rId1" Type="http://schemas.openxmlformats.org/officeDocument/2006/relationships/externalLinkPath" Target="formula-benchmarking%20(1).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BS (CŨ)"/>
      <sheetName val="BS (MỚI CỦA MIHI)"/>
      <sheetName val="IS (CŨ)"/>
      <sheetName val="IS (MỚI CỦA MIHI)"/>
      <sheetName val="CFS"/>
      <sheetName val="BENCHMARKING"/>
      <sheetName val="Data Shaping"/>
    </sheetNames>
    <sheetDataSet>
      <sheetData sheetId="0"/>
      <sheetData sheetId="1">
        <row r="29">
          <cell r="B29">
            <v>26286822229202</v>
          </cell>
          <cell r="C29">
            <v>42134493932210</v>
          </cell>
          <cell r="D29">
            <v>34491111096123</v>
          </cell>
        </row>
        <row r="94">
          <cell r="B94">
            <v>20316430635228</v>
          </cell>
          <cell r="C94">
            <v>13996480970369</v>
          </cell>
          <cell r="D94">
            <v>11837189211664</v>
          </cell>
        </row>
        <row r="110">
          <cell r="B110">
            <v>59219786306111</v>
          </cell>
          <cell r="C110">
            <v>90780625511439</v>
          </cell>
          <cell r="D110">
            <v>96112939615783</v>
          </cell>
        </row>
      </sheetData>
      <sheetData sheetId="2"/>
      <sheetData sheetId="3">
        <row r="5">
          <cell r="B5">
            <v>91279041771826</v>
          </cell>
          <cell r="C5">
            <v>150865359967200</v>
          </cell>
          <cell r="D5">
            <v>142770810676858</v>
          </cell>
        </row>
        <row r="12">
          <cell r="B12">
            <v>-2191680923417</v>
          </cell>
          <cell r="C12">
            <v>-2525823258237</v>
          </cell>
          <cell r="D12">
            <v>-3083638131818</v>
          </cell>
        </row>
        <row r="16">
          <cell r="B16">
            <v>15292303808992</v>
          </cell>
          <cell r="C16">
            <v>37008443446265</v>
          </cell>
          <cell r="D16">
            <v>9794030627309</v>
          </cell>
        </row>
      </sheetData>
      <sheetData sheetId="4"/>
      <sheetData sheetId="5"/>
      <sheetData sheetId="6"/>
    </sheetDataSet>
  </externalBook>
</externalLink>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Microsoft Office User" refreshedDate="45277.708135995374" createdVersion="8" refreshedVersion="8" minRefreshableVersion="3" recordCount="15" xr:uid="{05A0D1E0-86C7-6F46-A4BB-48E122F143C0}">
  <cacheSource type="worksheet">
    <worksheetSource name="Table6"/>
  </cacheSource>
  <cacheFields count="3">
    <cacheField name="Year" numFmtId="0">
      <sharedItems containsSemiMixedTypes="0" containsString="0" containsNumber="1" containsInteger="1" minValue="2020" maxValue="2022" count="3">
        <n v="2020"/>
        <n v="2021"/>
        <n v="2022"/>
      </sharedItems>
    </cacheField>
    <cacheField name="Cash Flow" numFmtId="0">
      <sharedItems count="5">
        <s v="The beginning of period"/>
        <s v="Operating activities"/>
        <s v="Investing activities"/>
        <s v="Financing activities"/>
        <s v="The end of period"/>
      </sharedItems>
    </cacheField>
    <cacheField name="Amount of Inflow/Outflow" numFmtId="0">
      <sharedItems containsSemiMixedTypes="0" containsString="0" containsNumber="1" minValue="-24.6" maxValue="26.7"/>
    </cacheField>
  </cacheFields>
  <extLst>
    <ext xmlns:x14="http://schemas.microsoft.com/office/spreadsheetml/2009/9/main" uri="{725AE2AE-9491-48be-B2B4-4EB974FC3084}">
      <x14:pivotCacheDefinition pivotCacheId="1063136078"/>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Microsoft Office User" refreshedDate="45277.997104050926" createdVersion="8" refreshedVersion="8" minRefreshableVersion="3" recordCount="21" xr:uid="{E002D84C-A467-7749-BB93-707A8237A35E}">
  <cacheSource type="worksheet">
    <worksheetSource name="Table3"/>
  </cacheSource>
  <cacheFields count="3">
    <cacheField name="Year" numFmtId="0">
      <sharedItems containsSemiMixedTypes="0" containsString="0" containsNumber="1" containsInteger="1" minValue="2020" maxValue="2022" count="3">
        <n v="2020"/>
        <n v="2021"/>
        <n v="2022"/>
      </sharedItems>
    </cacheField>
    <cacheField name="Expenses" numFmtId="0">
      <sharedItems count="7">
        <s v="Revenue"/>
        <s v="Cost of Sales"/>
        <s v="Operating Expenses"/>
        <s v="Interest Expenses"/>
        <s v="Tax Expenses"/>
        <s v="Other Profit/Loss"/>
        <s v="Net Profit"/>
      </sharedItems>
    </cacheField>
    <cacheField name="Money" numFmtId="0">
      <sharedItems containsSemiMixedTypes="0" containsString="0" containsNumber="1" minValue="-124.6" maxValue="149.69999999999999"/>
    </cacheField>
  </cacheFields>
  <extLst>
    <ext xmlns:x14="http://schemas.microsoft.com/office/spreadsheetml/2009/9/main" uri="{725AE2AE-9491-48be-B2B4-4EB974FC3084}">
      <x14:pivotCacheDefinition pivotCacheId="331927788"/>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Microsoft Office User" refreshedDate="45283.00632847222" createdVersion="8" refreshedVersion="8" minRefreshableVersion="3" recordCount="12" xr:uid="{142AE603-22DB-B942-99F5-16CD0C63A5A9}">
  <cacheSource type="worksheet">
    <worksheetSource ref="A62:D74" sheet="FR"/>
  </cacheSource>
  <cacheFields count="4">
    <cacheField name="Year" numFmtId="0">
      <sharedItems containsSemiMixedTypes="0" containsString="0" containsNumber="1" containsInteger="1" minValue="2020" maxValue="2022" count="3">
        <n v="2020"/>
        <n v="2021"/>
        <n v="2022"/>
      </sharedItems>
    </cacheField>
    <cacheField name="Element" numFmtId="0">
      <sharedItems count="4">
        <s v="ROE"/>
        <s v="Net Profit Margin"/>
        <s v="Total Asset Turnover"/>
        <s v="Equity Multiplier"/>
      </sharedItems>
    </cacheField>
    <cacheField name="HPG" numFmtId="0">
      <sharedItems containsSemiMixedTypes="0" containsString="0" containsNumber="1" minValue="5.9716232098106892E-2" maxValue="2.2207347002072191"/>
    </cacheField>
    <cacheField name="Market" numFmtId="0">
      <sharedItems containsSemiMixedTypes="0" containsString="0" containsNumber="1" minValue="4.2668056500000003E-2" maxValue="2.2269419128097643"/>
    </cacheField>
  </cacheFields>
  <extLst>
    <ext xmlns:x14="http://schemas.microsoft.com/office/spreadsheetml/2009/9/main" uri="{725AE2AE-9491-48be-B2B4-4EB974FC3084}">
      <x14:pivotCacheDefinition pivotCacheId="914295632"/>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Microsoft Office User" refreshedDate="45283.032410185187" createdVersion="8" refreshedVersion="8" minRefreshableVersion="3" recordCount="24" xr:uid="{3CB3F2FC-ABB7-6E49-BDDB-71AEA3A9B100}">
  <cacheSource type="worksheet">
    <worksheetSource ref="A87:D111" sheet="FR"/>
  </cacheSource>
  <cacheFields count="4">
    <cacheField name="Year" numFmtId="0">
      <sharedItems containsSemiMixedTypes="0" containsString="0" containsNumber="1" containsInteger="1" minValue="2020" maxValue="2022" count="3">
        <n v="2020"/>
        <n v="2021"/>
        <n v="2022"/>
      </sharedItems>
    </cacheField>
    <cacheField name="Element" numFmtId="0">
      <sharedItems count="4">
        <s v="ROE"/>
        <s v="Net Profit Margin"/>
        <s v="Total Asset Turnover"/>
        <s v="Equity Multiplier"/>
      </sharedItems>
    </cacheField>
    <cacheField name="Company" numFmtId="0">
      <sharedItems count="2">
        <s v="HPG"/>
        <s v="Market"/>
      </sharedItems>
    </cacheField>
    <cacheField name="Value" numFmtId="0">
      <sharedItems containsSemiMixedTypes="0" containsString="0" containsNumber="1" minValue="4.2668056500000003E-2" maxValue="2.2269419128097643"/>
    </cacheField>
  </cacheFields>
  <extLst>
    <ext xmlns:x14="http://schemas.microsoft.com/office/spreadsheetml/2009/9/main" uri="{725AE2AE-9491-48be-B2B4-4EB974FC3084}">
      <x14:pivotCacheDefinition pivotCacheId="209301373"/>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5">
  <r>
    <x v="0"/>
    <x v="0"/>
    <n v="4.5"/>
  </r>
  <r>
    <x v="0"/>
    <x v="1"/>
    <n v="11.6"/>
  </r>
  <r>
    <x v="0"/>
    <x v="2"/>
    <n v="-18.5"/>
  </r>
  <r>
    <x v="0"/>
    <x v="3"/>
    <n v="16.100000000000001"/>
  </r>
  <r>
    <x v="0"/>
    <x v="4"/>
    <n v="13.7"/>
  </r>
  <r>
    <x v="1"/>
    <x v="0"/>
    <n v="13.7"/>
  </r>
  <r>
    <x v="1"/>
    <x v="1"/>
    <n v="26.7"/>
  </r>
  <r>
    <x v="1"/>
    <x v="2"/>
    <n v="-19.7"/>
  </r>
  <r>
    <x v="1"/>
    <x v="3"/>
    <n v="1.7"/>
  </r>
  <r>
    <x v="1"/>
    <x v="4"/>
    <n v="22.5"/>
  </r>
  <r>
    <x v="2"/>
    <x v="0"/>
    <n v="22.5"/>
  </r>
  <r>
    <x v="2"/>
    <x v="1"/>
    <n v="12.3"/>
  </r>
  <r>
    <x v="2"/>
    <x v="2"/>
    <n v="-24.6"/>
  </r>
  <r>
    <x v="2"/>
    <x v="3"/>
    <n v="-1.8"/>
  </r>
  <r>
    <x v="2"/>
    <x v="4"/>
    <n v="8.3000000000000007"/>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21">
  <r>
    <x v="0"/>
    <x v="0"/>
    <n v="90.1"/>
  </r>
  <r>
    <x v="0"/>
    <x v="1"/>
    <n v="-71.2"/>
  </r>
  <r>
    <x v="0"/>
    <x v="2"/>
    <n v="-1.9"/>
  </r>
  <r>
    <x v="0"/>
    <x v="3"/>
    <n v="-2.2000000000000002"/>
  </r>
  <r>
    <x v="0"/>
    <x v="4"/>
    <n v="-1.9"/>
  </r>
  <r>
    <x v="0"/>
    <x v="5"/>
    <n v="0.6"/>
  </r>
  <r>
    <x v="0"/>
    <x v="6"/>
    <n v="13.5"/>
  </r>
  <r>
    <x v="1"/>
    <x v="0"/>
    <n v="149.69999999999999"/>
  </r>
  <r>
    <x v="1"/>
    <x v="1"/>
    <n v="-108.6"/>
  </r>
  <r>
    <x v="1"/>
    <x v="2"/>
    <n v="-3.4"/>
  </r>
  <r>
    <x v="1"/>
    <x v="3"/>
    <n v="-2.5"/>
  </r>
  <r>
    <x v="1"/>
    <x v="4"/>
    <n v="-2.5"/>
  </r>
  <r>
    <x v="1"/>
    <x v="5"/>
    <n v="1.8"/>
  </r>
  <r>
    <x v="1"/>
    <x v="6"/>
    <n v="34.5"/>
  </r>
  <r>
    <x v="2"/>
    <x v="0"/>
    <n v="141.4"/>
  </r>
  <r>
    <x v="2"/>
    <x v="1"/>
    <n v="-124.6"/>
  </r>
  <r>
    <x v="2"/>
    <x v="2"/>
    <n v="-3.7"/>
  </r>
  <r>
    <x v="2"/>
    <x v="3"/>
    <n v="-3.1"/>
  </r>
  <r>
    <x v="2"/>
    <x v="4"/>
    <n v="-1.5"/>
  </r>
  <r>
    <x v="2"/>
    <x v="5"/>
    <n v="-0.1"/>
  </r>
  <r>
    <x v="2"/>
    <x v="6"/>
    <n v="8.4"/>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2">
  <r>
    <x v="0"/>
    <x v="0"/>
    <n v="0.22806843623333498"/>
    <n v="0.21906932109999999"/>
  </r>
  <r>
    <x v="0"/>
    <x v="1"/>
    <n v="0.14987115346284027"/>
    <n v="0.1113002683"/>
  </r>
  <r>
    <x v="0"/>
    <x v="2"/>
    <n v="0.68525222803262553"/>
    <n v="0.97102695709999998"/>
  </r>
  <r>
    <x v="0"/>
    <x v="3"/>
    <n v="2.2207347002072191"/>
    <n v="2.2269419128097643"/>
  </r>
  <r>
    <x v="1"/>
    <x v="0"/>
    <n v="0.38026786813611585"/>
    <n v="0.41649280840000003"/>
  </r>
  <r>
    <x v="1"/>
    <x v="1"/>
    <n v="0.23063203747187047"/>
    <n v="0.18084776790000001"/>
  </r>
  <r>
    <x v="1"/>
    <x v="2"/>
    <n v="0.8397822846695937"/>
    <n v="1.2623968669000001"/>
  </r>
  <r>
    <x v="1"/>
    <x v="3"/>
    <n v="1.9633751293748241"/>
    <n v="2.1348936581803772"/>
  </r>
  <r>
    <x v="2"/>
    <x v="0"/>
    <n v="8.7859440032456507E-2"/>
    <n v="6.2999128599999996E-2"/>
  </r>
  <r>
    <x v="2"/>
    <x v="1"/>
    <n v="5.9716232098106892E-2"/>
    <n v="4.2668056500000003E-2"/>
  </r>
  <r>
    <x v="2"/>
    <x v="2"/>
    <n v="0.83018078008022844"/>
    <n v="1.0189066523000001"/>
  </r>
  <r>
    <x v="2"/>
    <x v="3"/>
    <n v="1.7722433648274418"/>
    <n v="1.8061103565319756"/>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24">
  <r>
    <x v="0"/>
    <x v="0"/>
    <x v="0"/>
    <n v="0.22806843623333498"/>
  </r>
  <r>
    <x v="0"/>
    <x v="1"/>
    <x v="0"/>
    <n v="0.14987115346284027"/>
  </r>
  <r>
    <x v="0"/>
    <x v="2"/>
    <x v="0"/>
    <n v="0.68525222803262553"/>
  </r>
  <r>
    <x v="0"/>
    <x v="3"/>
    <x v="0"/>
    <n v="2.2207347002072191"/>
  </r>
  <r>
    <x v="1"/>
    <x v="0"/>
    <x v="0"/>
    <n v="0.38026786813611585"/>
  </r>
  <r>
    <x v="1"/>
    <x v="1"/>
    <x v="0"/>
    <n v="0.23063203747187047"/>
  </r>
  <r>
    <x v="1"/>
    <x v="2"/>
    <x v="0"/>
    <n v="0.8397822846695937"/>
  </r>
  <r>
    <x v="1"/>
    <x v="3"/>
    <x v="0"/>
    <n v="1.9633751293748241"/>
  </r>
  <r>
    <x v="2"/>
    <x v="0"/>
    <x v="0"/>
    <n v="8.7859440032456507E-2"/>
  </r>
  <r>
    <x v="2"/>
    <x v="1"/>
    <x v="0"/>
    <n v="5.9716232098106892E-2"/>
  </r>
  <r>
    <x v="2"/>
    <x v="2"/>
    <x v="0"/>
    <n v="0.83018078008022844"/>
  </r>
  <r>
    <x v="2"/>
    <x v="3"/>
    <x v="0"/>
    <n v="1.7722433648274418"/>
  </r>
  <r>
    <x v="0"/>
    <x v="0"/>
    <x v="1"/>
    <n v="0.21906932109999999"/>
  </r>
  <r>
    <x v="0"/>
    <x v="1"/>
    <x v="1"/>
    <n v="0.1113002683"/>
  </r>
  <r>
    <x v="0"/>
    <x v="2"/>
    <x v="1"/>
    <n v="0.97102695709999998"/>
  </r>
  <r>
    <x v="0"/>
    <x v="3"/>
    <x v="1"/>
    <n v="2.2269419128097643"/>
  </r>
  <r>
    <x v="1"/>
    <x v="0"/>
    <x v="1"/>
    <n v="0.41649280840000003"/>
  </r>
  <r>
    <x v="1"/>
    <x v="1"/>
    <x v="1"/>
    <n v="0.18084776790000001"/>
  </r>
  <r>
    <x v="1"/>
    <x v="2"/>
    <x v="1"/>
    <n v="1.2623968669000001"/>
  </r>
  <r>
    <x v="1"/>
    <x v="3"/>
    <x v="1"/>
    <n v="2.1348936581803772"/>
  </r>
  <r>
    <x v="2"/>
    <x v="0"/>
    <x v="1"/>
    <n v="6.2999128599999996E-2"/>
  </r>
  <r>
    <x v="2"/>
    <x v="1"/>
    <x v="1"/>
    <n v="4.2668056500000003E-2"/>
  </r>
  <r>
    <x v="2"/>
    <x v="2"/>
    <x v="1"/>
    <n v="1.0189066523000001"/>
  </r>
  <r>
    <x v="2"/>
    <x v="3"/>
    <x v="1"/>
    <n v="1.8061103565319756"/>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56EA1AAC-2D65-0B49-BFBB-C29E66BC92C8}" name="PivotTable6" cacheId="1" applyNumberFormats="0" applyBorderFormats="0" applyFontFormats="0" applyPatternFormats="0" applyAlignmentFormats="0" applyWidthHeightFormats="1" dataCaption="Values" updatedVersion="8" minRefreshableVersion="3" useAutoFormatting="1" rowGrandTotals="0" itemPrintTitles="1" createdVersion="8" indent="0" outline="1" outlineData="1" multipleFieldFilters="0">
  <location ref="AN34:AO41" firstHeaderRow="1" firstDataRow="1" firstDataCol="1" rowPageCount="1" colPageCount="1"/>
  <pivotFields count="3">
    <pivotField axis="axisPage" multipleItemSelectionAllowed="1" showAll="0">
      <items count="4">
        <item h="1" x="0"/>
        <item x="1"/>
        <item h="1" x="2"/>
        <item t="default"/>
      </items>
    </pivotField>
    <pivotField axis="axisRow" showAll="0">
      <items count="8">
        <item x="0"/>
        <item x="1"/>
        <item x="2"/>
        <item x="3"/>
        <item x="4"/>
        <item x="5"/>
        <item x="6"/>
        <item t="default"/>
      </items>
    </pivotField>
    <pivotField dataField="1" showAll="0"/>
  </pivotFields>
  <rowFields count="1">
    <field x="1"/>
  </rowFields>
  <rowItems count="7">
    <i>
      <x/>
    </i>
    <i>
      <x v="1"/>
    </i>
    <i>
      <x v="2"/>
    </i>
    <i>
      <x v="3"/>
    </i>
    <i>
      <x v="4"/>
    </i>
    <i>
      <x v="5"/>
    </i>
    <i>
      <x v="6"/>
    </i>
  </rowItems>
  <colItems count="1">
    <i/>
  </colItems>
  <pageFields count="1">
    <pageField fld="0" hier="-1"/>
  </pageFields>
  <dataFields count="1">
    <dataField name="Sum of Money" fld="2"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C1566DE4-EFFA-0C45-95FA-837672BF2E4A}" name="PivotTable4" cacheId="0" applyNumberFormats="0" applyBorderFormats="0" applyFontFormats="0" applyPatternFormats="0" applyAlignmentFormats="0" applyWidthHeightFormats="1" dataCaption="Values" updatedVersion="8" minRefreshableVersion="3" useAutoFormatting="1" colGrandTotals="0" itemPrintTitles="1" createdVersion="8" indent="0" outline="1" outlineData="1" multipleFieldFilters="0" chartFormat="7">
  <location ref="T19:V24" firstHeaderRow="1" firstDataRow="2" firstDataCol="1"/>
  <pivotFields count="3">
    <pivotField axis="axisRow" showAll="0">
      <items count="4">
        <item x="0"/>
        <item x="1"/>
        <item x="2"/>
        <item t="default"/>
      </items>
    </pivotField>
    <pivotField axis="axisCol" multipleItemSelectionAllowed="1" showAll="0">
      <items count="6">
        <item h="1" x="3"/>
        <item h="1" x="2"/>
        <item h="1" x="1"/>
        <item x="0"/>
        <item x="4"/>
        <item t="default"/>
      </items>
    </pivotField>
    <pivotField dataField="1" showAll="0"/>
  </pivotFields>
  <rowFields count="1">
    <field x="0"/>
  </rowFields>
  <rowItems count="4">
    <i>
      <x/>
    </i>
    <i>
      <x v="1"/>
    </i>
    <i>
      <x v="2"/>
    </i>
    <i t="grand">
      <x/>
    </i>
  </rowItems>
  <colFields count="1">
    <field x="1"/>
  </colFields>
  <colItems count="2">
    <i>
      <x v="3"/>
    </i>
    <i>
      <x v="4"/>
    </i>
  </colItems>
  <dataFields count="1">
    <dataField name="Sum of Amount of Inflow/Outflow" fld="2"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63609AFD-7C0B-3445-A0E8-F84FCD8940C8}" name="PivotTable5" cacheId="0" applyNumberFormats="0" applyBorderFormats="0" applyFontFormats="0" applyPatternFormats="0" applyAlignmentFormats="0" applyWidthHeightFormats="1" dataCaption="Values" updatedVersion="8" minRefreshableVersion="3" useAutoFormatting="1" rowGrandTotals="0" itemPrintTitles="1" createdVersion="8" indent="0" outline="1" outlineData="1" multipleFieldFilters="0">
  <location ref="Y19:Z24" firstHeaderRow="1" firstDataRow="1" firstDataCol="1" rowPageCount="1" colPageCount="1"/>
  <pivotFields count="3">
    <pivotField axis="axisPage" multipleItemSelectionAllowed="1" showAll="0">
      <items count="4">
        <item h="1" x="0"/>
        <item h="1" x="1"/>
        <item x="2"/>
        <item t="default"/>
      </items>
    </pivotField>
    <pivotField axis="axisRow" showAll="0">
      <items count="6">
        <item x="0"/>
        <item x="1"/>
        <item x="2"/>
        <item x="3"/>
        <item x="4"/>
        <item t="default"/>
      </items>
    </pivotField>
    <pivotField dataField="1" showAll="0"/>
  </pivotFields>
  <rowFields count="1">
    <field x="1"/>
  </rowFields>
  <rowItems count="5">
    <i>
      <x/>
    </i>
    <i>
      <x v="1"/>
    </i>
    <i>
      <x v="2"/>
    </i>
    <i>
      <x v="3"/>
    </i>
    <i>
      <x v="4"/>
    </i>
  </rowItems>
  <colItems count="1">
    <i/>
  </colItems>
  <pageFields count="1">
    <pageField fld="0" hier="-1"/>
  </pageFields>
  <dataFields count="1">
    <dataField name="Sum of Amount of Inflow/Outflow" fld="2"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7BD808AE-2203-1546-8BE9-4BBDD0AB9F76}" name="PivotTable2" cacheId="2" applyNumberFormats="0" applyBorderFormats="0" applyFontFormats="0" applyPatternFormats="0" applyAlignmentFormats="0" applyWidthHeightFormats="1" dataCaption="Values" updatedVersion="8" minRefreshableVersion="3" useAutoFormatting="1" rowGrandTotals="0" itemPrintTitles="1" createdVersion="8" indent="0" outline="1" outlineData="1" multipleFieldFilters="0">
  <location ref="A77:C80" firstHeaderRow="0" firstDataRow="1" firstDataCol="1" rowPageCount="1" colPageCount="1"/>
  <pivotFields count="4">
    <pivotField axis="axisRow" showAll="0">
      <items count="4">
        <item x="0"/>
        <item x="1"/>
        <item x="2"/>
        <item t="default"/>
      </items>
    </pivotField>
    <pivotField axis="axisPage" multipleItemSelectionAllowed="1" showAll="0">
      <items count="5">
        <item h="1" x="3"/>
        <item h="1" x="1"/>
        <item x="0"/>
        <item h="1" x="2"/>
        <item t="default"/>
      </items>
    </pivotField>
    <pivotField dataField="1" showAll="0"/>
    <pivotField dataField="1" showAll="0"/>
  </pivotFields>
  <rowFields count="1">
    <field x="0"/>
  </rowFields>
  <rowItems count="3">
    <i>
      <x/>
    </i>
    <i>
      <x v="1"/>
    </i>
    <i>
      <x v="2"/>
    </i>
  </rowItems>
  <colFields count="1">
    <field x="-2"/>
  </colFields>
  <colItems count="2">
    <i>
      <x/>
    </i>
    <i i="1">
      <x v="1"/>
    </i>
  </colItems>
  <pageFields count="1">
    <pageField fld="1" hier="-1"/>
  </pageFields>
  <dataFields count="2">
    <dataField name="Sum of HPG" fld="2" baseField="0" baseItem="0"/>
    <dataField name="Sum of Market" fld="3" baseField="0" baseItem="0"/>
  </dataFields>
  <formats count="1">
    <format dxfId="82">
      <pivotArea outline="0" collapsedLevelsAreSubtotals="1" fieldPosition="0"/>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7B765CA0-E211-EF47-9998-A0437D5F62D0}" name="PivotTable6" cacheId="3" applyNumberFormats="0" applyBorderFormats="0" applyFontFormats="0" applyPatternFormats="0" applyAlignmentFormats="0" applyWidthHeightFormats="1" dataCaption="Values" updatedVersion="8" minRefreshableVersion="3" useAutoFormatting="1" rowGrandTotals="0" colGrandTotals="0" itemPrintTitles="1" createdVersion="8" indent="0" outline="1" outlineData="1" multipleFieldFilters="0">
  <location ref="J98:M102" firstHeaderRow="1" firstDataRow="2" firstDataCol="1" rowPageCount="1" colPageCount="1"/>
  <pivotFields count="4">
    <pivotField axis="axisRow" showAll="0">
      <items count="4">
        <item x="0"/>
        <item x="1"/>
        <item x="2"/>
        <item t="default"/>
      </items>
    </pivotField>
    <pivotField axis="axisCol" showAll="0">
      <items count="5">
        <item x="3"/>
        <item x="1"/>
        <item h="1" x="0"/>
        <item x="2"/>
        <item t="default"/>
      </items>
    </pivotField>
    <pivotField axis="axisPage" multipleItemSelectionAllowed="1" showAll="0">
      <items count="3">
        <item x="0"/>
        <item h="1" x="1"/>
        <item t="default"/>
      </items>
    </pivotField>
    <pivotField dataField="1" showAll="0"/>
  </pivotFields>
  <rowFields count="1">
    <field x="0"/>
  </rowFields>
  <rowItems count="3">
    <i>
      <x/>
    </i>
    <i>
      <x v="1"/>
    </i>
    <i>
      <x v="2"/>
    </i>
  </rowItems>
  <colFields count="1">
    <field x="1"/>
  </colFields>
  <colItems count="3">
    <i>
      <x/>
    </i>
    <i>
      <x v="1"/>
    </i>
    <i>
      <x v="3"/>
    </i>
  </colItems>
  <pageFields count="1">
    <pageField fld="2" hier="-1"/>
  </pageFields>
  <dataFields count="1">
    <dataField name="Sum of Value" fld="3" baseField="0" baseItem="0" numFmtId="2"/>
  </dataFields>
  <formats count="1">
    <format dxfId="83">
      <pivotArea outline="0" collapsedLevelsAreSubtotals="1" fieldPosition="0"/>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96CCF29C-25F5-5E4A-BD01-258B78C1B8E8}" name="PivotTable4" cacheId="2" applyNumberFormats="0" applyBorderFormats="0" applyFontFormats="0" applyPatternFormats="0" applyAlignmentFormats="0" applyWidthHeightFormats="1" dataCaption="Values" updatedVersion="8" minRefreshableVersion="3" useAutoFormatting="1" rowGrandTotals="0" itemPrintTitles="1" createdVersion="8" indent="0" outline="1" outlineData="1" multipleFieldFilters="0">
  <location ref="J91:O95" firstHeaderRow="1" firstDataRow="2" firstDataCol="1"/>
  <pivotFields count="4">
    <pivotField axis="axisRow" showAll="0">
      <items count="4">
        <item x="0"/>
        <item x="1"/>
        <item x="2"/>
        <item t="default"/>
      </items>
    </pivotField>
    <pivotField axis="axisCol" showAll="0">
      <items count="5">
        <item x="3"/>
        <item x="1"/>
        <item x="0"/>
        <item x="2"/>
        <item t="default"/>
      </items>
    </pivotField>
    <pivotField dataField="1" showAll="0"/>
    <pivotField showAll="0"/>
  </pivotFields>
  <rowFields count="1">
    <field x="0"/>
  </rowFields>
  <rowItems count="3">
    <i>
      <x/>
    </i>
    <i>
      <x v="1"/>
    </i>
    <i>
      <x v="2"/>
    </i>
  </rowItems>
  <colFields count="1">
    <field x="1"/>
  </colFields>
  <colItems count="5">
    <i>
      <x/>
    </i>
    <i>
      <x v="1"/>
    </i>
    <i>
      <x v="2"/>
    </i>
    <i>
      <x v="3"/>
    </i>
    <i t="grand">
      <x/>
    </i>
  </colItems>
  <dataFields count="1">
    <dataField name="Sum of HPG" fld="2"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2FAA30FD-8CF7-7A4C-8E35-F2F048E2750E}" name="PivotTable3" cacheId="2" applyNumberFormats="0" applyBorderFormats="0" applyFontFormats="0" applyPatternFormats="0" applyAlignmentFormats="0" applyWidthHeightFormats="1" dataCaption="Values" updatedVersion="8" minRefreshableVersion="3" useAutoFormatting="1" rowGrandTotals="0" itemPrintTitles="1" createdVersion="8" indent="0" outline="1" outlineData="1" multipleFieldFilters="0">
  <location ref="E77:G81" firstHeaderRow="0" firstDataRow="1" firstDataCol="1" rowPageCount="1" colPageCount="1"/>
  <pivotFields count="4">
    <pivotField axis="axisPage" multipleItemSelectionAllowed="1" showAll="0">
      <items count="4">
        <item x="0"/>
        <item h="1" x="1"/>
        <item h="1" x="2"/>
        <item t="default"/>
      </items>
    </pivotField>
    <pivotField axis="axisRow" showAll="0">
      <items count="5">
        <item x="3"/>
        <item x="1"/>
        <item x="0"/>
        <item x="2"/>
        <item t="default"/>
      </items>
    </pivotField>
    <pivotField dataField="1" showAll="0"/>
    <pivotField dataField="1" showAll="0"/>
  </pivotFields>
  <rowFields count="1">
    <field x="1"/>
  </rowFields>
  <rowItems count="4">
    <i>
      <x/>
    </i>
    <i>
      <x v="1"/>
    </i>
    <i>
      <x v="2"/>
    </i>
    <i>
      <x v="3"/>
    </i>
  </rowItems>
  <colFields count="1">
    <field x="-2"/>
  </colFields>
  <colItems count="2">
    <i>
      <x/>
    </i>
    <i i="1">
      <x v="1"/>
    </i>
  </colItems>
  <pageFields count="1">
    <pageField fld="0" hier="-1"/>
  </pageFields>
  <dataFields count="2">
    <dataField name="Sum of HPG" fld="2" baseField="0" baseItem="0"/>
    <dataField name="Sum of Market" fld="3" baseField="0" baseItem="0"/>
  </dataFields>
  <formats count="3">
    <format dxfId="86">
      <pivotArea collapsedLevelsAreSubtotals="1" fieldPosition="0">
        <references count="1">
          <reference field="1" count="3">
            <x v="1"/>
            <x v="2"/>
            <x v="3"/>
          </reference>
        </references>
      </pivotArea>
    </format>
    <format dxfId="85">
      <pivotArea collapsedLevelsAreSubtotals="1" fieldPosition="0">
        <references count="1">
          <reference field="1" count="1">
            <x v="3"/>
          </reference>
        </references>
      </pivotArea>
    </format>
    <format dxfId="84">
      <pivotArea collapsedLevelsAreSubtotals="1" fieldPosition="0">
        <references count="1">
          <reference field="1" count="1">
            <x v="0"/>
          </reference>
        </references>
      </pivotArea>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Year2" xr10:uid="{746B35EA-8C6B-904B-8CB7-B44DAE23E3B0}" sourceName="Year">
  <pivotTables>
    <pivotTable tabId="7" name="PivotTable5"/>
  </pivotTables>
  <data>
    <tabular pivotCacheId="1063136078" crossFilter="showItemsWithNoData">
      <items count="3">
        <i x="0"/>
        <i x="1"/>
        <i x="2"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Year3" xr10:uid="{C49CD00B-638E-A841-9F65-473F89984836}" sourceName="Year">
  <pivotTables>
    <pivotTable tabId="3" name="PivotTable6"/>
  </pivotTables>
  <data>
    <tabular pivotCacheId="331927788">
      <items count="3">
        <i x="0"/>
        <i x="1" s="1"/>
        <i x="2"/>
      </items>
    </tabular>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Year" xr10:uid="{C2B9468E-AA59-224A-9B6C-C03775AB41DC}" sourceName="Year">
  <pivotTables>
    <pivotTable tabId="16" name="PivotTable3"/>
  </pivotTables>
  <data>
    <tabular pivotCacheId="914295632">
      <items count="3">
        <i x="0" s="1"/>
        <i x="1"/>
        <i x="2"/>
      </items>
    </tabular>
  </data>
</slicerCacheDefinition>
</file>

<file path=xl/slicerCaches/slicerCache4.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Company" xr10:uid="{57C8CEB2-B25D-CB4A-AA6B-9F1C8430B457}" sourceName="Company">
  <pivotTables>
    <pivotTable tabId="16" name="PivotTable6"/>
  </pivotTables>
  <data>
    <tabular pivotCacheId="209301373">
      <items count="2">
        <i x="0" s="1"/>
        <i x="1"/>
      </items>
    </tabular>
  </data>
</slicerCacheDefinition>
</file>

<file path=xl/slicerCaches/slicerCache5.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YEAR1" xr10:uid="{72519E5B-332E-2242-9DEF-62213A65B57A}" sourceName="YEAR">
  <extLst>
    <x:ext xmlns:x15="http://schemas.microsoft.com/office/spreadsheetml/2010/11/main" uri="{2F2917AC-EB37-4324-AD4E-5DD8C200BD13}">
      <x15:tableSlicerCache tableId="2" column="1"/>
    </x:ext>
  </extLst>
</slicerCacheDefinition>
</file>

<file path=xl/slicerCaches/slicerCache6.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Ratio" xr10:uid="{4863673C-5C9E-2846-9E50-FB46BBB23594}" sourceName="Type of Ratio">
  <extLst>
    <x:ext xmlns:x15="http://schemas.microsoft.com/office/spreadsheetml/2010/11/main" uri="{2F2917AC-EB37-4324-AD4E-5DD8C200BD13}">
      <x15:tableSlicerCache tableId="10" column="2"/>
    </x:ext>
  </extLst>
</slicerCacheDefinition>
</file>

<file path=xl/slicerCaches/slicerCache7.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Type" xr10:uid="{22D5893A-D1C1-5446-8617-FDEF121286A7}" sourceName="Ratio">
  <extLst>
    <x:ext xmlns:x15="http://schemas.microsoft.com/office/spreadsheetml/2010/11/main" uri="{2F2917AC-EB37-4324-AD4E-5DD8C200BD13}">
      <x15:tableSlicerCache tableId="10" column="3"/>
    </x:ext>
  </extLst>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YEAR 2" xr10:uid="{425C0ABC-6F54-BB45-B1E2-3F29B0905312}" cache="Slicer_YEAR1" caption="YEAR" rowHeight="230716"/>
</slicers>
</file>

<file path=xl/slicers/slicer2.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Year 7" xr10:uid="{BD98F441-BE81-AC4E-B1D0-DE8B02D24BDA}" cache="Slicer_Year3" showCaption="0" style="SlicerStyleOther1" rowHeight="230716"/>
</slicers>
</file>

<file path=xl/slicers/slicer3.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Year 4" xr10:uid="{B3FC7A7E-D8AD-BE43-9E32-AA5760206095}" cache="Slicer_Year2" columnCount="3" showCaption="0" style="SlicerStyleOther1" rowHeight="365760"/>
</slicers>
</file>

<file path=xl/slicers/slicer4.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Year 8" xr10:uid="{4D00C6D0-4C7A-E74C-A037-97887FB61954}" cache="Slicer_Year" caption="Year" style="SlicerStyleOther1" rowHeight="230716"/>
  <slicer name="Company 1" xr10:uid="{4EE68190-9110-BC41-BF3F-72C87FDC5BE3}" cache="Slicer_Company" caption="Company" style="SlicerStyleOther1" rowHeight="230716"/>
</slicers>
</file>

<file path=xl/slicers/slicer5.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Ratio 1" xr10:uid="{3959623A-96BA-D240-9856-CF7DB1962D0C}" cache="Slicer_Ratio" caption="Type of Ratio" style="SlicerStyleOther1" rowHeight="230716"/>
  <slicer name="Type 1" xr10:uid="{D83BBDCE-7EB8-6C49-8837-67A0A4D79EFD}" cache="Slicer_Type" caption="Ratio" columnCount="4" style="SlicerStyleOther1" rowHeight="230716"/>
</slicers>
</file>

<file path=xl/slicers/slicer6.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Year 6" xr10:uid="{2937CEA4-F911-8345-A67A-820AFCF2FF7C}" cache="Slicer_Year3" showCaption="0" style="SlicerStyleOther1" rowHeight="230716"/>
</slicers>
</file>

<file path=xl/slicers/slicer7.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YEAR 1" xr10:uid="{65DD2EDB-09F5-E548-9014-769149DADC68}" cache="Slicer_YEAR1" caption="YEAR" style="SlicerStyleLight3" rowHeight="230716"/>
</slicers>
</file>

<file path=xl/slicers/slicer8.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Year 3" xr10:uid="{BE3915FD-F159-174E-A2E2-111A911B2388}" cache="Slicer_Year2" columnCount="3" showCaption="0" style="SlicerStyleOther1" rowHeight="365760"/>
</slicers>
</file>

<file path=xl/slicers/slicer9.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Year 5" xr10:uid="{282FBA96-B9BD-7443-8D27-2EAEB3BEE06F}" cache="Slicer_Year" caption="Year" rowHeight="230716"/>
  <slicer name="Company" xr10:uid="{5070C8A0-AD7C-6240-89B2-08CFFBE17031}" cache="Slicer_Company" caption="Company" style="SlicerStyleOther1" rowHeight="230716"/>
</slicers>
</file>

<file path=xl/slicers/slicer10.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Ratio" xr10:uid="{2633022F-E2CC-6949-917D-C08BFAF90129}" cache="Slicer_Ratio" caption="Type of Ratio" style="SlicerStyleOther1" rowHeight="230716"/>
  <slicer name="Type" xr10:uid="{7BAD17C2-41B8-0248-AF32-1CF323CF1714}" cache="Slicer_Type" caption="Ratio" columnCount="4" style="SlicerStyleOther1" rowHeight="230716"/>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553DBA7D-8237-FE4A-ADE8-A936D3F22DF9}" name="Table1" displayName="Table1" ref="AJ9:AR14" totalsRowShown="0" headerRowDxfId="198" dataDxfId="197">
  <autoFilter ref="AJ9:AR14" xr:uid="{553DBA7D-8237-FE4A-ADE8-A936D3F22DF9}"/>
  <tableColumns count="9">
    <tableColumn id="1" xr3:uid="{73A9007C-EE7C-2043-8B4F-D3CA466D4A76}" name="Year" dataDxfId="196"/>
    <tableColumn id="2" xr3:uid="{A56395F4-C16E-A14D-8B9A-16843201C2EA}" name="EBITDA" dataDxfId="195"/>
    <tableColumn id="3" xr3:uid="{760610BC-D18A-C647-96B1-6A6E30215E76}" name="Revenue" dataDxfId="194"/>
    <tableColumn id="4" xr3:uid="{4D1864D8-E91F-D541-8FF1-D4D168CB552E}" name="Net Profit" dataDxfId="193"/>
    <tableColumn id="5" xr3:uid="{C6636694-643D-EF44-9281-EA5D55A61B53}" name="EBT" dataDxfId="192"/>
    <tableColumn id="6" xr3:uid="{77C904EA-0EAC-6744-BD48-FA66F8A53996}" name="Operating Profit" dataDxfId="191"/>
    <tableColumn id="7" xr3:uid="{03F391A1-045B-EF4A-A697-E042AFEBE99C}" name="Cost of Sales" dataDxfId="190"/>
    <tableColumn id="8" xr3:uid="{FFCAC371-56D9-C64E-B2EA-A13917FC25F8}" name="Interest Expenses" dataDxfId="189"/>
    <tableColumn id="9" xr3:uid="{FADACD3E-C15B-4F45-B409-7EF29C99E8C5}" name="Tax Expenses" dataDxfId="188"/>
  </tableColumns>
  <tableStyleInfo name="TableStyleLight2"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8" xr:uid="{BE443EC7-F61B-1B4D-8598-11FEDD083228}" name="Table19" displayName="Table19" ref="AJ4:AR6" totalsRowShown="0" headerRowDxfId="187" dataDxfId="186">
  <autoFilter ref="AJ4:AR6" xr:uid="{BE443EC7-F61B-1B4D-8598-11FEDD083228}"/>
  <tableColumns count="9">
    <tableColumn id="1" xr3:uid="{E32809AB-161D-6943-B075-77DA5AC23DDE}" name="Year" dataDxfId="185"/>
    <tableColumn id="2" xr3:uid="{89192036-A946-9D4B-85BA-18C16D3966FF}" name="EBITDA" dataDxfId="184"/>
    <tableColumn id="3" xr3:uid="{E52BD423-CA7A-6248-AC9E-5EF0447BD9FF}" name="Revenue" dataDxfId="183">
      <calculatedColumnFormula>#REF!</calculatedColumnFormula>
    </tableColumn>
    <tableColumn id="4" xr3:uid="{E64A2406-DA03-EB4B-BB16-D65E8455F8E7}" name="Net Profit" dataDxfId="182">
      <calculatedColumnFormula>8.4</calculatedColumnFormula>
    </tableColumn>
    <tableColumn id="5" xr3:uid="{631CCFAD-757C-2C46-AB7B-766BF0033EE2}" name="EBT" dataDxfId="181"/>
    <tableColumn id="6" xr3:uid="{57113178-AA53-D54A-BB80-E97219A4C795}" name="Operating Profit" dataDxfId="180"/>
    <tableColumn id="7" xr3:uid="{AD882463-A89D-C64F-B800-28C92D23467B}" name="Cost of Sales" dataDxfId="179"/>
    <tableColumn id="8" xr3:uid="{54268674-8262-DE44-ABD7-FF969AA68D3B}" name="Interest Expenses" dataDxfId="178"/>
    <tableColumn id="9" xr3:uid="{295AB2C9-A2CC-5B46-B790-206745A20931}" name="Tax Expenses" dataDxfId="177"/>
  </tableColumns>
  <tableStyleInfo name="TableStyleLight2"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3" xr:uid="{D4248617-E2B8-BE43-87EB-2F36098C6188}" name="Table43" displayName="Table43" ref="AJ17:AO20" totalsRowShown="0" headerRowDxfId="176" dataDxfId="175">
  <autoFilter ref="AJ17:AO20" xr:uid="{D4248617-E2B8-BE43-87EB-2F36098C6188}"/>
  <tableColumns count="6">
    <tableColumn id="1" xr3:uid="{B248CEB1-2850-3B4A-B85E-9A7493228C36}" name="Year" dataDxfId="174"/>
    <tableColumn id="2" xr3:uid="{6C438420-EDD3-1849-911E-EA85027E1EB0}" name="Cost of Sales" dataDxfId="173" totalsRowDxfId="172"/>
    <tableColumn id="3" xr3:uid="{59E9500B-E465-5A44-ACFA-D296D378C08B}" name="Interest Expenses" dataDxfId="171" totalsRowDxfId="170"/>
    <tableColumn id="4" xr3:uid="{54061535-85AD-2B42-9134-59B636ED016D}" name="Operating expenses" dataDxfId="169" totalsRowDxfId="168" dataCellStyle="Percent"/>
    <tableColumn id="5" xr3:uid="{5FBD80AC-748D-2E48-AA34-0344479D1441}" name="Tax Expense" dataDxfId="167" totalsRowDxfId="166" dataCellStyle="Percent"/>
    <tableColumn id="11" xr3:uid="{6B284762-BCF7-FC42-B672-EF92B5169C15}" name="Net Profit" dataDxfId="165" totalsRowDxfId="164" dataCellStyle="Percent"/>
  </tableColumns>
  <tableStyleInfo name="TableStyleLight2"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D8146D27-DACF-224C-8739-E463B83A7A23}" name="Table3" displayName="Table3" ref="AJ34:AL55" totalsRowShown="0">
  <autoFilter ref="AJ34:AL55" xr:uid="{D8146D27-DACF-224C-8739-E463B83A7A23}"/>
  <tableColumns count="3">
    <tableColumn id="1" xr3:uid="{2A676E47-C22E-7A4A-ADFD-5610E821DE57}" name="Year"/>
    <tableColumn id="2" xr3:uid="{699CC4D0-5830-D245-AF3B-46C37405DE3C}" name="Expenses"/>
    <tableColumn id="3" xr3:uid="{2E64203B-ADB3-1841-A140-5D4FA4103BCE}" name="Money"/>
  </tableColumns>
  <tableStyleInfo name="TableStyleLight2"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3FF5B810-5AA9-B743-8811-75BB4E506A0E}" name="Table2" displayName="Table2" ref="AL7:AT10" totalsRowShown="0">
  <autoFilter ref="AL7:AT10" xr:uid="{3FF5B810-5AA9-B743-8811-75BB4E506A0E}"/>
  <tableColumns count="9">
    <tableColumn id="1" xr3:uid="{ADB0EE97-93A9-1742-8C1F-18110A821BB5}" name="YEAR" dataDxfId="163"/>
    <tableColumn id="2" xr3:uid="{41C61589-04D7-C744-AD7A-EE37430343F0}" name="CURRENT ASSETS" dataDxfId="162" dataCellStyle="Percent"/>
    <tableColumn id="3" xr3:uid="{624F44F2-288E-894F-BDA0-AD70D5A3BA1C}" name="LONG-TERM ASSETS" dataDxfId="161" dataCellStyle="Percent"/>
    <tableColumn id="9" xr3:uid="{1004D176-7045-CA4A-A7D8-D81CAB3A5C22}" name="Current liabilities" dataDxfId="160" dataCellStyle="Percent"/>
    <tableColumn id="10" xr3:uid="{8E7AB351-6299-F741-8609-E5B65993756E}" name="Long-term liabilities" dataDxfId="159" dataCellStyle="Percent"/>
    <tableColumn id="11" xr3:uid="{D9D621D5-8034-8443-B4AF-ED24FC3DF6D0}" name="Owner's equity" dataDxfId="158" dataCellStyle="Percent"/>
    <tableColumn id="12" xr3:uid="{08F535A3-8769-1B45-A31C-A18BC086ED27}" name="Fixed assets" dataDxfId="157" dataCellStyle="Percent"/>
    <tableColumn id="13" xr3:uid="{B4284B75-50A1-D34C-9D89-A3476D5CC6E5}" name="Long-term incomplete assets" dataDxfId="156" dataCellStyle="Percent"/>
    <tableColumn id="14" xr3:uid="{8593A3F0-8E5A-9042-84C8-5C792BBE23E4}" name="Other Long-term Assets" dataDxfId="155" dataCellStyle="Percent"/>
  </tableColumns>
  <tableStyleInfo name="TableStyleLight2" showFirstColumn="0" showLastColumn="0" showRowStripes="1"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4F68E7DF-9714-BD44-B672-E2AE4DA1B1A2}" name="Table4" displayName="Table4" ref="AL18:AQ21" totalsRowShown="0" headerRowDxfId="154">
  <autoFilter ref="AL18:AQ21" xr:uid="{4F68E7DF-9714-BD44-B672-E2AE4DA1B1A2}"/>
  <tableColumns count="6">
    <tableColumn id="1" xr3:uid="{7B78374F-2DF8-664D-B220-9C04D53DE10A}" name="YEAR"/>
    <tableColumn id="2" xr3:uid="{2C02F9DF-07FA-5B46-94EE-7948DE9C7CB5}" name="Cash and cash equivalents" dataDxfId="153" dataCellStyle="Percent"/>
    <tableColumn id="3" xr3:uid="{C6AFCAAC-D374-2D4A-BAA2-279D740CADCE}" name="Short-term investments" dataDxfId="152" dataCellStyle="Percent"/>
    <tableColumn id="4" xr3:uid="{F27FF8DE-C656-DC4B-B581-0AD8BC257210}" name="Accounts receivable" dataDxfId="151" dataCellStyle="Percent"/>
    <tableColumn id="5" xr3:uid="{A2AF60C5-279A-4A44-B073-B8394DD2BF12}" name="Inventories" dataDxfId="150" dataCellStyle="Percent"/>
    <tableColumn id="6" xr3:uid="{9C146F4B-81C7-BC4E-B43B-5C6A9B24D1B1}" name="Other current assets" dataDxfId="149" dataCellStyle="Percent"/>
  </tableColumns>
  <tableStyleInfo name="TableStyleLight2" showFirstColumn="0" showLastColumn="0" showRowStripes="1"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7" xr:uid="{152EB310-3880-E44D-A799-438D291BDA2B}" name="Table5111518" displayName="Table5111518" ref="AL43:AM48" totalsRowShown="0" headerRowDxfId="148" dataDxfId="147">
  <autoFilter ref="AL43:AM48" xr:uid="{152EB310-3880-E44D-A799-438D291BDA2B}"/>
  <tableColumns count="2">
    <tableColumn id="1" xr3:uid="{9D56160F-7675-A64C-A0C7-7F58A2208833}" name="Year" dataDxfId="146"/>
    <tableColumn id="2" xr3:uid="{4BE9FC5F-812D-564A-87C7-E41C6CFC159B}" name="Total Liability and Shareholder Equity" dataDxfId="145"/>
  </tableColumns>
  <tableStyleInfo name="TableStyleLight2" showFirstColumn="0" showLastColumn="0" showRowStripes="1" showColumnStripes="0"/>
</table>
</file>

<file path=xl/tables/table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8" xr:uid="{2F326D80-338E-7247-885B-5B78031D71E9}" name="Table6121619" displayName="Table6121619" ref="AP43:AQ44" totalsRowShown="0">
  <autoFilter ref="AP43:AQ44" xr:uid="{2F326D80-338E-7247-885B-5B78031D71E9}"/>
  <tableColumns count="2">
    <tableColumn id="1" xr3:uid="{414D73D4-4470-5B47-9A5D-08EB18B0B514}" name="Absolute change" dataDxfId="144">
      <calculatedColumnFormula>AM48-AM47</calculatedColumnFormula>
    </tableColumn>
    <tableColumn id="2" xr3:uid="{A28D5540-85A8-3145-A774-8E34D937BF4A}" name="Percentage Change" dataDxfId="143">
      <calculatedColumnFormula>Table6121619[[#This Row],[Absolute change]]/AM47</calculatedColumnFormula>
    </tableColumn>
  </tableColumns>
  <tableStyleInfo name="TableStyleLight2" showFirstColumn="0" showLastColumn="0" showRowStripes="1" showColumnStripes="0"/>
</table>
</file>

<file path=xl/tables/table9.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9" xr:uid="{5490797F-C551-1744-B858-920B01D7A5B8}" name="Table1910131720" displayName="Table1910131720" ref="AP46:AQ48" totalsRowShown="0" headerRowDxfId="142" dataDxfId="141">
  <autoFilter ref="AP46:AQ48" xr:uid="{5490797F-C551-1744-B858-920B01D7A5B8}"/>
  <tableColumns count="2">
    <tableColumn id="1" xr3:uid="{DA688429-4DBE-C64A-B940-FCF43500B444}" name="Year" dataDxfId="140"/>
    <tableColumn id="2" xr3:uid="{B3B3D56C-8280-7349-B57D-F70DE78659B2}" name="Total Liability and Shareholder Equity" dataDxfId="139">
      <calculatedColumnFormula>Table5111518[[#This Row],[Total Liability and Shareholder Equity]]-AM48</calculatedColumnFormula>
    </tableColumn>
  </tableColumns>
  <tableStyleInfo name="TableStyleLight2" showFirstColumn="0" showLastColumn="0" showRowStripes="1" showColumnStripes="0"/>
</table>
</file>

<file path=xl/tables/table10.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6" xr:uid="{8C95F4D4-F1F9-6D42-8F87-84E67D06E8B6}" name="Table511151827" displayName="Table511151827" ref="AL53:AM58" totalsRowShown="0" headerRowDxfId="138" dataDxfId="137">
  <autoFilter ref="AL53:AM58" xr:uid="{8C95F4D4-F1F9-6D42-8F87-84E67D06E8B6}"/>
  <tableColumns count="2">
    <tableColumn id="1" xr3:uid="{FB0F4307-85E0-7D4E-95BE-19C8657C66F3}" name="Year" dataDxfId="136"/>
    <tableColumn id="2" xr3:uid="{3F2693EC-ED8E-054C-9668-CDF6D5FBFC3D}" name="Current Assets" dataDxfId="135"/>
  </tableColumns>
  <tableStyleInfo name="TableStyleLight2" showFirstColumn="0" showLastColumn="0" showRowStripes="1" showColumnStripes="0"/>
</table>
</file>

<file path=xl/tables/table1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8" xr:uid="{A9638EAD-2EEA-4F4B-AAD3-9CD0B17119EF}" name="Table19101317202829" displayName="Table19101317202829" ref="AP56:AQ58" totalsRowShown="0" headerRowDxfId="134" dataDxfId="133">
  <autoFilter ref="AP56:AQ58" xr:uid="{A9638EAD-2EEA-4F4B-AAD3-9CD0B17119EF}"/>
  <tableColumns count="2">
    <tableColumn id="1" xr3:uid="{AA56E2D4-DE8F-694A-8014-912F0EC7DB6F}" name="Year" dataDxfId="132"/>
    <tableColumn id="2" xr3:uid="{0086A3B1-AF0A-8547-A59B-2EC75E40D610}" name="Current Asset" dataDxfId="131">
      <calculatedColumnFormula>Table5111518[[#This Row],[Total Liability and Shareholder Equity]]-AM59</calculatedColumnFormula>
    </tableColumn>
  </tableColumns>
  <tableStyleInfo name="TableStyleLight2" showFirstColumn="0" showLastColumn="0" showRowStripes="1" showColumnStripes="0"/>
</table>
</file>

<file path=xl/tables/table1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9" xr:uid="{E7AD1BF6-A62B-7E42-BD8E-5BEFCF88942C}" name="Table612161930" displayName="Table612161930" ref="AP53:AQ54" totalsRowShown="0">
  <autoFilter ref="AP53:AQ54" xr:uid="{E7AD1BF6-A62B-7E42-BD8E-5BEFCF88942C}"/>
  <tableColumns count="2">
    <tableColumn id="1" xr3:uid="{0DC8642C-2BFB-3E4E-91BD-A74EC131F5B8}" name="Absolute change" dataDxfId="130">
      <calculatedColumnFormula>AM58-AM57</calculatedColumnFormula>
    </tableColumn>
    <tableColumn id="2" xr3:uid="{388EE588-A0C5-674A-8A00-B51767606114}" name="Percentage Change" dataDxfId="129">
      <calculatedColumnFormula>Table612161930[[#This Row],[Absolute change]]/AM57</calculatedColumnFormula>
    </tableColumn>
  </tableColumns>
  <tableStyleInfo name="TableStyleLight2" showFirstColumn="0" showLastColumn="0" showRowStripes="1" showColumnStripes="0"/>
</table>
</file>

<file path=xl/tables/table1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0" xr:uid="{CFDCAD7E-DC6E-7847-BC17-B0D8A2A71859}" name="Table51115182731" displayName="Table51115182731" ref="AL63:AM68" totalsRowShown="0" headerRowDxfId="128" dataDxfId="127">
  <autoFilter ref="AL63:AM68" xr:uid="{CFDCAD7E-DC6E-7847-BC17-B0D8A2A71859}"/>
  <tableColumns count="2">
    <tableColumn id="1" xr3:uid="{9F8CE3F5-EA9D-D144-9B7F-4659CA5E41DA}" name="Year" dataDxfId="126"/>
    <tableColumn id="2" xr3:uid="{D34C4842-E66C-344F-BDEA-3C3C35D1A15D}" name="Long-term Assets" dataDxfId="125"/>
  </tableColumns>
  <tableStyleInfo name="TableStyleLight2" showFirstColumn="0" showLastColumn="0" showRowStripes="1" showColumnStripes="0"/>
</table>
</file>

<file path=xl/tables/table1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1" xr:uid="{7611903C-436E-CB47-BBBA-8B7FA2F70E09}" name="Table1910131720282932" displayName="Table1910131720282932" ref="AP66:AQ68" totalsRowShown="0" headerRowDxfId="124" dataDxfId="123">
  <autoFilter ref="AP66:AQ68" xr:uid="{7611903C-436E-CB47-BBBA-8B7FA2F70E09}"/>
  <tableColumns count="2">
    <tableColumn id="1" xr3:uid="{5D553F9A-E955-8647-855C-2EA0971CB903}" name="Year" dataDxfId="122"/>
    <tableColumn id="2" xr3:uid="{9DF8D9BF-AD4D-4241-8D36-641B7A721D45}" name="Long-term Asset" dataDxfId="121">
      <calculatedColumnFormula>Table5111518[[#This Row],[Total Liability and Shareholder Equity]]-AM69</calculatedColumnFormula>
    </tableColumn>
  </tableColumns>
  <tableStyleInfo name="TableStyleLight2" showFirstColumn="0" showLastColumn="0" showRowStripes="1" showColumnStripes="0"/>
</table>
</file>

<file path=xl/tables/table1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2" xr:uid="{5E58CB14-2DAB-9142-BDDE-463C78AF8BBE}" name="Table61216193033" displayName="Table61216193033" ref="AP63:AQ64" totalsRowShown="0">
  <autoFilter ref="AP63:AQ64" xr:uid="{5E58CB14-2DAB-9142-BDDE-463C78AF8BBE}"/>
  <tableColumns count="2">
    <tableColumn id="1" xr3:uid="{ADBE82F3-1D14-EF45-8F9B-88ACE78CE89C}" name="Absolute change" dataDxfId="120">
      <calculatedColumnFormula>AM68-AM67</calculatedColumnFormula>
    </tableColumn>
    <tableColumn id="2" xr3:uid="{F0043CA8-65BD-824C-8BF8-DC9DADC83326}" name="Percentage Change" dataDxfId="119">
      <calculatedColumnFormula>Table61216193033[[#This Row],[Absolute change]]/AM67</calculatedColumnFormula>
    </tableColumn>
  </tableColumns>
  <tableStyleInfo name="TableStyleLight2" showFirstColumn="0" showLastColumn="0" showRowStripes="1" showColumnStripes="0"/>
</table>
</file>

<file path=xl/tables/table1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3" xr:uid="{7AF7269B-6B8D-874E-BAE8-05EBA96FE1C1}" name="Table5111518273134" displayName="Table5111518273134" ref="AL73:AM78" totalsRowShown="0" headerRowDxfId="118" dataDxfId="117">
  <autoFilter ref="AL73:AM78" xr:uid="{7AF7269B-6B8D-874E-BAE8-05EBA96FE1C1}"/>
  <tableColumns count="2">
    <tableColumn id="1" xr3:uid="{2BAB23EE-3DB9-DC4F-AAF0-6419B23FF39F}" name="Year" dataDxfId="116"/>
    <tableColumn id="2" xr3:uid="{444FF83E-0487-504F-8B61-AD07A2875E49}" name="Current Liabilities" dataDxfId="115"/>
  </tableColumns>
  <tableStyleInfo name="TableStyleLight2" showFirstColumn="0" showLastColumn="0" showRowStripes="1" showColumnStripes="0"/>
</table>
</file>

<file path=xl/tables/table1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4" xr:uid="{56287EC4-0BCA-0E4E-B44E-FB8FDAC7B5B6}" name="Table191013172028293235" displayName="Table191013172028293235" ref="AP76:AQ78" totalsRowShown="0" headerRowDxfId="114" dataDxfId="113">
  <autoFilter ref="AP76:AQ78" xr:uid="{56287EC4-0BCA-0E4E-B44E-FB8FDAC7B5B6}"/>
  <tableColumns count="2">
    <tableColumn id="1" xr3:uid="{BD1F5717-9E84-3C4A-A107-399294263DE0}" name="Year" dataDxfId="112"/>
    <tableColumn id="2" xr3:uid="{A2DBDFF4-E396-4A40-BDB6-C58F8D3B1687}" name="Current Liabilities" dataDxfId="111">
      <calculatedColumnFormula>Table5111518273134[[#This Row],[Current Liabilities]]-AM78</calculatedColumnFormula>
    </tableColumn>
  </tableColumns>
  <tableStyleInfo name="TableStyleLight2" showFirstColumn="0" showLastColumn="0" showRowStripes="1" showColumnStripes="0"/>
</table>
</file>

<file path=xl/tables/table1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5" xr:uid="{2AEC1775-085C-6F4A-9210-BAA75AD5543F}" name="Table6121619303336" displayName="Table6121619303336" ref="AP73:AQ74" totalsRowShown="0">
  <autoFilter ref="AP73:AQ74" xr:uid="{2AEC1775-085C-6F4A-9210-BAA75AD5543F}"/>
  <tableColumns count="2">
    <tableColumn id="1" xr3:uid="{07C7D6CA-2E81-E548-8D7E-2A882CCBA333}" name="Absolute change" dataDxfId="110">
      <calculatedColumnFormula>AM78-AM77</calculatedColumnFormula>
    </tableColumn>
    <tableColumn id="2" xr3:uid="{80051980-BA85-D240-BA27-EA0377711BD5}" name="Percentage Change" dataDxfId="109">
      <calculatedColumnFormula>(AM78-AM77)/AM77</calculatedColumnFormula>
    </tableColumn>
  </tableColumns>
  <tableStyleInfo name="TableStyleLight2" showFirstColumn="0" showLastColumn="0" showRowStripes="1" showColumnStripes="0"/>
</table>
</file>

<file path=xl/tables/table19.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6" xr:uid="{1E90D60E-D216-B345-9AEA-28B18E16A4E1}" name="Table511151827313437" displayName="Table511151827313437" ref="AL83:AM88" totalsRowShown="0" headerRowDxfId="108" dataDxfId="107">
  <autoFilter ref="AL83:AM88" xr:uid="{1E90D60E-D216-B345-9AEA-28B18E16A4E1}"/>
  <tableColumns count="2">
    <tableColumn id="1" xr3:uid="{D78E4B7D-C859-2B47-A1FA-18FFF984C926}" name="Year" dataDxfId="106"/>
    <tableColumn id="2" xr3:uid="{01330F0F-2B5A-E14F-968C-0D30E7D3DB15}" name="Long-term Liabilities" dataDxfId="105"/>
  </tableColumns>
  <tableStyleInfo name="TableStyleLight2" showFirstColumn="0" showLastColumn="0" showRowStripes="1" showColumnStripes="0"/>
</table>
</file>

<file path=xl/tables/table20.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7" xr:uid="{7D6BF39D-9625-4B43-B767-3179A5CD041D}" name="Table19101317202829323538" displayName="Table19101317202829323538" ref="AP86:AQ88" totalsRowShown="0" headerRowDxfId="104" dataDxfId="103">
  <autoFilter ref="AP86:AQ88" xr:uid="{7D6BF39D-9625-4B43-B767-3179A5CD041D}"/>
  <tableColumns count="2">
    <tableColumn id="1" xr3:uid="{8E4ACD72-E82B-1849-A358-8E7AA65B1E7F}" name="Year" dataDxfId="102"/>
    <tableColumn id="2" xr3:uid="{72F71AD5-459D-DB4C-AE4E-A52CE6DFB98F}" name="Long-term Liabilities" dataDxfId="101">
      <calculatedColumnFormula>Table511151827313437[[#This Row],[Long-term Liabilities]]-AM88</calculatedColumnFormula>
    </tableColumn>
  </tableColumns>
  <tableStyleInfo name="TableStyleLight2" showFirstColumn="0" showLastColumn="0" showRowStripes="1" showColumnStripes="0"/>
</table>
</file>

<file path=xl/tables/table2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8" xr:uid="{B8819190-3CE8-A446-9BEB-693338A29EA7}" name="Table612161930333639" displayName="Table612161930333639" ref="AP83:AQ84" totalsRowShown="0">
  <autoFilter ref="AP83:AQ84" xr:uid="{B8819190-3CE8-A446-9BEB-693338A29EA7}"/>
  <tableColumns count="2">
    <tableColumn id="1" xr3:uid="{10AB2E81-BED1-9D46-BE62-8C8CD5961902}" name="Absolute change" dataDxfId="100">
      <calculatedColumnFormula>AM88-AM87</calculatedColumnFormula>
    </tableColumn>
    <tableColumn id="2" xr3:uid="{9EDFB17C-FC82-4240-AC8B-D8DF3DB4E816}" name="Percentage Change" dataDxfId="99">
      <calculatedColumnFormula>(AM88-AM87)/AM87</calculatedColumnFormula>
    </tableColumn>
  </tableColumns>
  <tableStyleInfo name="TableStyleLight2" showFirstColumn="0" showLastColumn="0" showRowStripes="1" showColumnStripes="0"/>
</table>
</file>

<file path=xl/tables/table2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0" xr:uid="{9FEAA79F-D81E-3B4C-9F05-B181B64CE83C}" name="Table51115182731343741" displayName="Table51115182731343741" ref="AL93:AM98" totalsRowShown="0" headerRowDxfId="98" dataDxfId="97">
  <autoFilter ref="AL93:AM98" xr:uid="{9FEAA79F-D81E-3B4C-9F05-B181B64CE83C}"/>
  <tableColumns count="2">
    <tableColumn id="1" xr3:uid="{A78AD073-787A-4543-8D55-7ED963C0B573}" name="Year" dataDxfId="96"/>
    <tableColumn id="2" xr3:uid="{4C0A12AB-8068-3243-A1CC-B834BB2FFFB4}" name="Owner's Equity" dataDxfId="95"/>
  </tableColumns>
  <tableStyleInfo name="TableStyleLight2" showFirstColumn="0" showLastColumn="0" showRowStripes="1" showColumnStripes="0"/>
</table>
</file>

<file path=xl/tables/table2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1" xr:uid="{28DCC773-1C1F-CD4D-97B5-1C718F0FB065}" name="Table1910131720282932353842" displayName="Table1910131720282932353842" ref="AP96:AQ98" totalsRowShown="0" headerRowDxfId="94" dataDxfId="93">
  <autoFilter ref="AP96:AQ98" xr:uid="{28DCC773-1C1F-CD4D-97B5-1C718F0FB065}"/>
  <tableColumns count="2">
    <tableColumn id="1" xr3:uid="{D671F06E-3349-B044-8866-D2B2442484A6}" name="Year" dataDxfId="92"/>
    <tableColumn id="2" xr3:uid="{7E97850D-6908-4D46-9D63-2DA86AFC1186}" name="Long-term Liabilities" dataDxfId="91">
      <calculatedColumnFormula>Table51115182731343741[[#This Row],[Owner''s Equity]]-AM96</calculatedColumnFormula>
    </tableColumn>
  </tableColumns>
  <tableStyleInfo name="TableStyleLight2" showFirstColumn="0" showLastColumn="0" showRowStripes="1" showColumnStripes="0"/>
</table>
</file>

<file path=xl/tables/table2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2" xr:uid="{93C230FE-072E-8049-8605-51D62586D8F4}" name="Table61216193033363943" displayName="Table61216193033363943" ref="AP93:AQ94" totalsRowShown="0">
  <autoFilter ref="AP93:AQ94" xr:uid="{93C230FE-072E-8049-8605-51D62586D8F4}"/>
  <tableColumns count="2">
    <tableColumn id="1" xr3:uid="{BD6A3825-A6ED-5C49-B029-CD0D1AFEB510}" name="Absolute change" dataDxfId="90">
      <calculatedColumnFormula>AM98-AM97</calculatedColumnFormula>
    </tableColumn>
    <tableColumn id="2" xr3:uid="{57C3AB79-4540-934A-85AE-CBFD895319A3}" name="Percentage Change" dataDxfId="89">
      <calculatedColumnFormula>(AM98-AM97)/AM97</calculatedColumnFormula>
    </tableColumn>
  </tableColumns>
  <tableStyleInfo name="TableStyleLight2" showFirstColumn="0" showLastColumn="0" showRowStripes="1" showColumnStripes="0"/>
</table>
</file>

<file path=xl/tables/table2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FB9DD821-B056-DD4C-BC6D-25F6B384D78A}" name="Table6" displayName="Table6" ref="T2:V15" totalsRowShown="0">
  <autoFilter ref="T2:V15" xr:uid="{FB9DD821-B056-DD4C-BC6D-25F6B384D78A}"/>
  <tableColumns count="3">
    <tableColumn id="1" xr3:uid="{EFE42B12-DB7D-0B40-909C-B1CF96F60DE2}" name="Year"/>
    <tableColumn id="2" xr3:uid="{2A62325A-426A-4E41-A246-499FD4FB2BE1}" name="Cash Flow"/>
    <tableColumn id="3" xr3:uid="{F7703421-458C-0146-A0A1-634D925A1FCD}" name="Amount of Inflow/Outflow"/>
  </tableColumns>
  <tableStyleInfo name="TableStyleLight2" showFirstColumn="0" showLastColumn="0" showRowStripes="1" showColumnStripes="0"/>
</table>
</file>

<file path=xl/tables/table2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D9FEB8CC-F7D1-6B4F-9E47-7D0F58C36D8B}" name="Table7" displayName="Table7" ref="V39:W42" totalsRowShown="0" headerRowDxfId="88">
  <autoFilter ref="V39:W42" xr:uid="{D9FEB8CC-F7D1-6B4F-9E47-7D0F58C36D8B}"/>
  <tableColumns count="2">
    <tableColumn id="1" xr3:uid="{0931E9CB-8A44-6942-A74E-06542DA4E2F4}" name="Year"/>
    <tableColumn id="2" xr3:uid="{A89C0218-2E3C-D841-96F7-CEC63793FFA6}" name="FCF" dataDxfId="87"/>
  </tableColumns>
  <tableStyleInfo name="TableStyleLight2" showFirstColumn="0" showLastColumn="0" showRowStripes="1" showColumnStripes="0"/>
</table>
</file>

<file path=xl/tables/table2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0" xr:uid="{80B75FC6-0D17-FE41-9316-487973AE574B}" name="Table10" displayName="Table10" ref="G4:K61" totalsRowShown="0" headerRowDxfId="81" dataDxfId="80">
  <autoFilter ref="G4:K61" xr:uid="{80B75FC6-0D17-FE41-9316-487973AE574B}">
    <filterColumn colId="1">
      <filters>
        <filter val="Asset Management Ratio"/>
      </filters>
    </filterColumn>
    <filterColumn colId="2">
      <filters>
        <filter val="Total Asset Turnover"/>
      </filters>
    </filterColumn>
  </autoFilter>
  <tableColumns count="5">
    <tableColumn id="1" xr3:uid="{F2AC0F11-B32A-D744-B69C-BF1C5A050969}" name="Year" dataDxfId="79"/>
    <tableColumn id="2" xr3:uid="{3C39771A-7E8A-1443-AD91-F4937537205E}" name="Type of Ratio" dataDxfId="78"/>
    <tableColumn id="3" xr3:uid="{05C244F9-D977-4141-840C-1F254476A676}" name="Ratio" dataDxfId="77"/>
    <tableColumn id="5" xr3:uid="{E0EF60C5-9AB6-2A48-97F8-62C552305896}" name="HPG" dataDxfId="76"/>
    <tableColumn id="7" xr3:uid="{DDA57726-0CF3-0842-8475-5C53A78EDF93}" name="Market Average" dataDxfId="75"/>
  </tableColumns>
  <tableStyleInfo name="TableStyleLight2" showFirstColumn="0" showLastColumn="0" showRowStripes="1" showColumnStripes="0"/>
</table>
</file>

<file path=xl/tables/table2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9" xr:uid="{501250B3-EA8D-A948-A68C-432A44B4C49F}" name="Table260" displayName="Table260" ref="A1:I4" totalsRowShown="0">
  <autoFilter ref="A1:I4" xr:uid="{501250B3-EA8D-A948-A68C-432A44B4C49F}"/>
  <tableColumns count="9">
    <tableColumn id="1" xr3:uid="{5A3C4A70-307D-A948-BC43-A0BF2CBAD715}" name="YEAR" dataDxfId="74"/>
    <tableColumn id="2" xr3:uid="{6F4FCA97-9F15-CA43-924D-74967F7130FD}" name="CURRENT ASSETS" dataDxfId="73" dataCellStyle="Percent"/>
    <tableColumn id="3" xr3:uid="{16AE350E-803F-614D-9B74-633CDEDEDD59}" name="LONG-TERM ASSETS" dataDxfId="72" dataCellStyle="Percent"/>
    <tableColumn id="9" xr3:uid="{A08998CB-6D02-F645-A763-E0822BF2A30A}" name="Current liabilities" dataDxfId="71" dataCellStyle="Percent"/>
    <tableColumn id="10" xr3:uid="{C5789B0F-FB3D-D149-BD06-C51C51DF097E}" name="Long-term liabilities" dataDxfId="70" dataCellStyle="Percent"/>
    <tableColumn id="11" xr3:uid="{23CEF289-2AFC-134B-8311-C0D0742BBFD2}" name="Owner's equity" dataDxfId="69" dataCellStyle="Percent"/>
    <tableColumn id="12" xr3:uid="{6CC89FE6-A5BB-1445-B50E-D46CC788F1EB}" name="Fixed assets" dataDxfId="68" dataCellStyle="Percent"/>
    <tableColumn id="13" xr3:uid="{97B0527C-97ED-1049-8868-C3D9B7464DBC}" name="Long-term incomplete assets" dataDxfId="67" dataCellStyle="Percent"/>
    <tableColumn id="14" xr3:uid="{CFDFF0D2-2C55-8D47-AD3D-C6247ECB34F1}" name="Other Long-term Assets" dataDxfId="66" dataCellStyle="Percent"/>
  </tableColumns>
  <tableStyleInfo name="TableStyleLight2" showFirstColumn="0" showLastColumn="0" showRowStripes="1" showColumnStripes="0"/>
</table>
</file>

<file path=xl/tables/table29.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0" xr:uid="{4506613C-6B0D-544B-938F-0E08986C5B30}" name="Table461" displayName="Table461" ref="A12:F15" totalsRowShown="0" headerRowDxfId="65">
  <autoFilter ref="A12:F15" xr:uid="{4506613C-6B0D-544B-938F-0E08986C5B30}"/>
  <tableColumns count="6">
    <tableColumn id="1" xr3:uid="{40151A64-731D-8440-85E1-E3A7360C916D}" name="YEAR"/>
    <tableColumn id="2" xr3:uid="{0D0F0F3A-8DB5-7348-A7BF-3D64E4506E01}" name="Cash and cash equivalents" dataDxfId="64" dataCellStyle="Percent"/>
    <tableColumn id="3" xr3:uid="{A929C8F3-9B07-9248-854C-CFA6833128C4}" name="Short-term investments" dataDxfId="63" dataCellStyle="Percent"/>
    <tableColumn id="4" xr3:uid="{AD2C7B78-5EA1-9B41-B097-BA78B074EC8A}" name="Accounts receivable" dataDxfId="62" dataCellStyle="Percent"/>
    <tableColumn id="5" xr3:uid="{4DC4B2E4-D12C-C44D-BA36-6B826DFD093B}" name="Inventories" dataDxfId="61" dataCellStyle="Percent"/>
    <tableColumn id="6" xr3:uid="{9F9DC4E6-6B9F-B843-B1AC-DDEA4428095F}" name="Other current assets" dataDxfId="60" dataCellStyle="Percent"/>
  </tableColumns>
  <tableStyleInfo name="TableStyleLight2" showFirstColumn="0" showLastColumn="0" showRowStripes="1" showColumnStripes="0"/>
</table>
</file>

<file path=xl/tables/table30.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1" xr:uid="{BAFDD78F-EF45-E849-89B7-42537E58E672}" name="Table511151862" displayName="Table511151862" ref="A37:B42" totalsRowShown="0" headerRowDxfId="59" dataDxfId="58">
  <autoFilter ref="A37:B42" xr:uid="{BAFDD78F-EF45-E849-89B7-42537E58E672}"/>
  <tableColumns count="2">
    <tableColumn id="1" xr3:uid="{1CB8813A-A170-6844-88A2-19EBBAC52668}" name="Year" dataDxfId="57"/>
    <tableColumn id="2" xr3:uid="{69F56944-2AAB-D048-981E-7600472E04BF}" name="Total Liability and Shareholder Equity" dataDxfId="56"/>
  </tableColumns>
  <tableStyleInfo name="TableStyleLight2" showFirstColumn="0" showLastColumn="0" showRowStripes="1" showColumnStripes="0"/>
</table>
</file>

<file path=xl/tables/table3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2" xr:uid="{422E1450-3083-A142-AF04-85FD222444A1}" name="Table612161963" displayName="Table612161963" ref="E37:F38" totalsRowShown="0">
  <autoFilter ref="E37:F38" xr:uid="{422E1450-3083-A142-AF04-85FD222444A1}"/>
  <tableColumns count="2">
    <tableColumn id="1" xr3:uid="{ACB77B50-F30E-7847-BAF9-CAAA0DBD06EE}" name="Absolute change" dataDxfId="55">
      <calculatedColumnFormula>B42-B41</calculatedColumnFormula>
    </tableColumn>
    <tableColumn id="2" xr3:uid="{3B59B5E6-D6FD-FA4D-859E-2042BF03E3A7}" name="Percentage Change" dataDxfId="54">
      <calculatedColumnFormula>Table612161963[[#This Row],[Absolute change]]/B41</calculatedColumnFormula>
    </tableColumn>
  </tableColumns>
  <tableStyleInfo name="TableStyleLight2" showFirstColumn="0" showLastColumn="0" showRowStripes="1" showColumnStripes="0"/>
</table>
</file>

<file path=xl/tables/table3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3" xr:uid="{8FA54E0A-41E3-8746-BC78-52C01E9BD0B3}" name="Table191013172064" displayName="Table191013172064" ref="E40:F42" totalsRowShown="0" headerRowDxfId="53" dataDxfId="52">
  <autoFilter ref="E40:F42" xr:uid="{8FA54E0A-41E3-8746-BC78-52C01E9BD0B3}"/>
  <tableColumns count="2">
    <tableColumn id="1" xr3:uid="{CB36248F-2958-F646-A989-940BDB0EBF4F}" name="Year" dataDxfId="51"/>
    <tableColumn id="2" xr3:uid="{78B46EF8-46D5-3F4F-BC87-6D57CB283460}" name="Total Liability and Shareholder Equity" dataDxfId="50">
      <calculatedColumnFormula>Table5111518[[#This Row],[Total Liability and Shareholder Equity]]-B42</calculatedColumnFormula>
    </tableColumn>
  </tableColumns>
  <tableStyleInfo name="TableStyleLight2" showFirstColumn="0" showLastColumn="0" showRowStripes="1" showColumnStripes="0"/>
</table>
</file>

<file path=xl/tables/table3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4" xr:uid="{F074EA86-813B-C24B-89CD-12401A89A337}" name="Table51115182765" displayName="Table51115182765" ref="A47:B52" totalsRowShown="0" headerRowDxfId="49" dataDxfId="48">
  <autoFilter ref="A47:B52" xr:uid="{F074EA86-813B-C24B-89CD-12401A89A337}"/>
  <tableColumns count="2">
    <tableColumn id="1" xr3:uid="{E4EBF21D-3328-7647-BE90-E62E01F66128}" name="Year" dataDxfId="47"/>
    <tableColumn id="2" xr3:uid="{4D8C5BA5-8289-BE40-889C-BA66DEB5619C}" name="Current Assets" dataDxfId="46"/>
  </tableColumns>
  <tableStyleInfo name="TableStyleLight2" showFirstColumn="0" showLastColumn="0" showRowStripes="1" showColumnStripes="0"/>
</table>
</file>

<file path=xl/tables/table3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5" xr:uid="{B934CDC4-6D68-CA4D-96B6-436BBF19A7A1}" name="Table1910131720282966" displayName="Table1910131720282966" ref="E50:F52" totalsRowShown="0" headerRowDxfId="45" dataDxfId="44">
  <autoFilter ref="E50:F52" xr:uid="{B934CDC4-6D68-CA4D-96B6-436BBF19A7A1}"/>
  <tableColumns count="2">
    <tableColumn id="1" xr3:uid="{684C6DFA-17C9-7241-8B16-AE3048E37315}" name="Year" dataDxfId="43"/>
    <tableColumn id="2" xr3:uid="{E9FA5651-8B4D-6B46-8366-AA2E4CE16708}" name="Current Asset" dataDxfId="42">
      <calculatedColumnFormula>Table5111518[[#This Row],[Total Liability and Shareholder Equity]]-B53</calculatedColumnFormula>
    </tableColumn>
  </tableColumns>
  <tableStyleInfo name="TableStyleLight2" showFirstColumn="0" showLastColumn="0" showRowStripes="1" showColumnStripes="0"/>
</table>
</file>

<file path=xl/tables/table3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6" xr:uid="{E2FC740D-D3EE-224B-BAB4-03CF820BB5FC}" name="Table61216193067" displayName="Table61216193067" ref="E47:F48" totalsRowShown="0">
  <autoFilter ref="E47:F48" xr:uid="{E2FC740D-D3EE-224B-BAB4-03CF820BB5FC}"/>
  <tableColumns count="2">
    <tableColumn id="1" xr3:uid="{3352598E-ADA0-CA4E-861D-04393E446E28}" name="Absolute change" dataDxfId="41">
      <calculatedColumnFormula>B52-B51</calculatedColumnFormula>
    </tableColumn>
    <tableColumn id="2" xr3:uid="{85524C43-9CE9-D547-9CAA-9D733CBDBD38}" name="Percentage Change" dataDxfId="40">
      <calculatedColumnFormula>Table61216193067[[#This Row],[Absolute change]]/B51</calculatedColumnFormula>
    </tableColumn>
  </tableColumns>
  <tableStyleInfo name="TableStyleLight2" showFirstColumn="0" showLastColumn="0" showRowStripes="1" showColumnStripes="0"/>
</table>
</file>

<file path=xl/tables/table3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7" xr:uid="{721529CA-F470-024F-B29D-DE1A8ED2A74E}" name="Table5111518273168" displayName="Table5111518273168" ref="A57:B62" totalsRowShown="0" headerRowDxfId="39" dataDxfId="38">
  <autoFilter ref="A57:B62" xr:uid="{721529CA-F470-024F-B29D-DE1A8ED2A74E}"/>
  <tableColumns count="2">
    <tableColumn id="1" xr3:uid="{65CA6ADF-CA21-8044-9905-C189E6D484B6}" name="Year" dataDxfId="37"/>
    <tableColumn id="2" xr3:uid="{C2C3C95C-9B32-AC4A-9729-6801118B59E2}" name="Long-term Assets" dataDxfId="36"/>
  </tableColumns>
  <tableStyleInfo name="TableStyleLight2" showFirstColumn="0" showLastColumn="0" showRowStripes="1" showColumnStripes="0"/>
</table>
</file>

<file path=xl/tables/table3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8" xr:uid="{BBE13BCD-5F77-624C-A47D-6A3E8AD6E889}" name="Table191013172028293269" displayName="Table191013172028293269" ref="E60:F62" totalsRowShown="0" headerRowDxfId="35" dataDxfId="34">
  <autoFilter ref="E60:F62" xr:uid="{BBE13BCD-5F77-624C-A47D-6A3E8AD6E889}"/>
  <tableColumns count="2">
    <tableColumn id="1" xr3:uid="{0A586D2F-F4A8-284E-A39D-E44E905E71D9}" name="Year" dataDxfId="33"/>
    <tableColumn id="2" xr3:uid="{C7D2D558-52D2-5A4A-89C5-8E706252BB3D}" name="Long-term Asset" dataDxfId="32">
      <calculatedColumnFormula>Table5111518[[#This Row],[Total Liability and Shareholder Equity]]-B63</calculatedColumnFormula>
    </tableColumn>
  </tableColumns>
  <tableStyleInfo name="TableStyleLight2" showFirstColumn="0" showLastColumn="0" showRowStripes="1" showColumnStripes="0"/>
</table>
</file>

<file path=xl/tables/table3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9" xr:uid="{819D76FD-343C-C944-8763-B9F36D1B3B22}" name="Table6121619303370" displayName="Table6121619303370" ref="E57:F58" totalsRowShown="0">
  <autoFilter ref="E57:F58" xr:uid="{819D76FD-343C-C944-8763-B9F36D1B3B22}"/>
  <tableColumns count="2">
    <tableColumn id="1" xr3:uid="{9DC11363-961E-A54E-955F-4219ED08BEE9}" name="Absolute change" dataDxfId="31">
      <calculatedColumnFormula>B62-B61</calculatedColumnFormula>
    </tableColumn>
    <tableColumn id="2" xr3:uid="{7B6582DB-C1C4-2849-A3C5-2C758945AA65}" name="Percentage Change" dataDxfId="30">
      <calculatedColumnFormula>Table6121619303370[[#This Row],[Absolute change]]/B61</calculatedColumnFormula>
    </tableColumn>
  </tableColumns>
  <tableStyleInfo name="TableStyleLight2" showFirstColumn="0" showLastColumn="0" showRowStripes="1" showColumnStripes="0"/>
</table>
</file>

<file path=xl/tables/table39.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0" xr:uid="{9F33D5C0-1EAE-C449-AD54-52A641336D44}" name="Table511151827313471" displayName="Table511151827313471" ref="A67:B72" totalsRowShown="0" headerRowDxfId="29" dataDxfId="28">
  <autoFilter ref="A67:B72" xr:uid="{9F33D5C0-1EAE-C449-AD54-52A641336D44}"/>
  <tableColumns count="2">
    <tableColumn id="1" xr3:uid="{66BCDAAA-2D2B-D946-A39B-CC136482B9D2}" name="Year" dataDxfId="27"/>
    <tableColumn id="2" xr3:uid="{56E89203-AEA7-344B-B631-7080E132624E}" name="Current Liabilities" dataDxfId="26"/>
  </tableColumns>
  <tableStyleInfo name="TableStyleLight2" showFirstColumn="0" showLastColumn="0" showRowStripes="1" showColumnStripes="0"/>
</table>
</file>

<file path=xl/tables/table40.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1" xr:uid="{A1C4F8C7-B0D6-9D42-AA28-A9F7FB16E15B}" name="Table19101317202829323572" displayName="Table19101317202829323572" ref="E70:F72" totalsRowShown="0" headerRowDxfId="25" dataDxfId="24">
  <autoFilter ref="E70:F72" xr:uid="{A1C4F8C7-B0D6-9D42-AA28-A9F7FB16E15B}"/>
  <tableColumns count="2">
    <tableColumn id="1" xr3:uid="{6F8781E1-2DF2-614D-AAB7-959A0B4DC1CA}" name="Year" dataDxfId="23"/>
    <tableColumn id="2" xr3:uid="{AFFBBF94-4E82-844E-AF3E-9F8815DC769A}" name="Current Liabilities" dataDxfId="22">
      <calculatedColumnFormula>Table511151827313471[[#This Row],[Current Liabilities]]-B72</calculatedColumnFormula>
    </tableColumn>
  </tableColumns>
  <tableStyleInfo name="TableStyleLight2" showFirstColumn="0" showLastColumn="0" showRowStripes="1" showColumnStripes="0"/>
</table>
</file>

<file path=xl/tables/table4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2" xr:uid="{BD00972E-AF9A-E446-AB65-7966DAC3DE12}" name="Table612161930333673" displayName="Table612161930333673" ref="E67:F68" totalsRowShown="0">
  <autoFilter ref="E67:F68" xr:uid="{BD00972E-AF9A-E446-AB65-7966DAC3DE12}"/>
  <tableColumns count="2">
    <tableColumn id="1" xr3:uid="{B3F32C87-9E7D-FA45-A9DD-642F3FA2AD4D}" name="Absolute change" dataDxfId="21">
      <calculatedColumnFormula>B72-B71</calculatedColumnFormula>
    </tableColumn>
    <tableColumn id="2" xr3:uid="{818C1CE4-241F-D64C-AD6F-E406F35D9D69}" name="Percentage Change" dataDxfId="20">
      <calculatedColumnFormula>(B72-B71)/B71</calculatedColumnFormula>
    </tableColumn>
  </tableColumns>
  <tableStyleInfo name="TableStyleLight2" showFirstColumn="0" showLastColumn="0" showRowStripes="1" showColumnStripes="0"/>
</table>
</file>

<file path=xl/tables/table4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3" xr:uid="{ED2C13CD-3BC3-D041-8316-E9885C3EAA33}" name="Table51115182731343774" displayName="Table51115182731343774" ref="A77:B82" totalsRowShown="0" headerRowDxfId="19" dataDxfId="18">
  <autoFilter ref="A77:B82" xr:uid="{ED2C13CD-3BC3-D041-8316-E9885C3EAA33}"/>
  <tableColumns count="2">
    <tableColumn id="1" xr3:uid="{714CC8D4-2923-2742-8310-0AB1FE9D4C78}" name="Year" dataDxfId="17"/>
    <tableColumn id="2" xr3:uid="{56B7A51E-CE4F-9C4A-9E57-FC66E5A7C0C4}" name="Long-term Liabilities" dataDxfId="16"/>
  </tableColumns>
  <tableStyleInfo name="TableStyleLight2" showFirstColumn="0" showLastColumn="0" showRowStripes="1" showColumnStripes="0"/>
</table>
</file>

<file path=xl/tables/table4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4" xr:uid="{C5001D7B-973A-044D-AA39-D5BE1A96E26D}" name="Table1910131720282932353875" displayName="Table1910131720282932353875" ref="E80:F82" totalsRowShown="0" headerRowDxfId="15" dataDxfId="14">
  <autoFilter ref="E80:F82" xr:uid="{C5001D7B-973A-044D-AA39-D5BE1A96E26D}"/>
  <tableColumns count="2">
    <tableColumn id="1" xr3:uid="{7CF9D1B8-5CC6-CA4B-9949-253A7C5FB583}" name="Year" dataDxfId="13"/>
    <tableColumn id="2" xr3:uid="{BE316FED-3569-684F-BE1B-DB24C77DBFDF}" name="Long-term Liabilities" dataDxfId="12">
      <calculatedColumnFormula>Table51115182731343774[[#This Row],[Long-term Liabilities]]-B82</calculatedColumnFormula>
    </tableColumn>
  </tableColumns>
  <tableStyleInfo name="TableStyleLight2" showFirstColumn="0" showLastColumn="0" showRowStripes="1" showColumnStripes="0"/>
</table>
</file>

<file path=xl/tables/table4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5" xr:uid="{02982D6F-BC55-3341-9CF5-8C0B4CFFA80D}" name="Table61216193033363976" displayName="Table61216193033363976" ref="E77:F78" totalsRowShown="0">
  <autoFilter ref="E77:F78" xr:uid="{02982D6F-BC55-3341-9CF5-8C0B4CFFA80D}"/>
  <tableColumns count="2">
    <tableColumn id="1" xr3:uid="{96D8FD07-4353-8445-9912-D60B7165ECAC}" name="Absolute change" dataDxfId="11">
      <calculatedColumnFormula>B82-B81</calculatedColumnFormula>
    </tableColumn>
    <tableColumn id="2" xr3:uid="{7187385C-E0C5-1442-AE8D-068AC55FE09A}" name="Percentage Change" dataDxfId="10">
      <calculatedColumnFormula>(B82-B81)/B81</calculatedColumnFormula>
    </tableColumn>
  </tableColumns>
  <tableStyleInfo name="TableStyleLight2" showFirstColumn="0" showLastColumn="0" showRowStripes="1" showColumnStripes="0"/>
</table>
</file>

<file path=xl/tables/table4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6" xr:uid="{6E801079-3665-A94F-8631-EDE0027C24DE}" name="Table5111518273134374177" displayName="Table5111518273134374177" ref="A87:B92" totalsRowShown="0" headerRowDxfId="9" dataDxfId="8">
  <autoFilter ref="A87:B92" xr:uid="{6E801079-3665-A94F-8631-EDE0027C24DE}"/>
  <tableColumns count="2">
    <tableColumn id="1" xr3:uid="{7D8D1EA0-47E9-7E4C-BC5A-14454468C43A}" name="Year" dataDxfId="7"/>
    <tableColumn id="2" xr3:uid="{92EE2904-9696-EB46-A0BF-B8AC114F5298}" name="Owner's Equity" dataDxfId="6"/>
  </tableColumns>
  <tableStyleInfo name="TableStyleLight2" showFirstColumn="0" showLastColumn="0" showRowStripes="1" showColumnStripes="0"/>
</table>
</file>

<file path=xl/tables/table4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7" xr:uid="{3B248AEA-7A32-564E-9F01-9464168C18E7}" name="Table191013172028293235384278" displayName="Table191013172028293235384278" ref="E90:F92" totalsRowShown="0" headerRowDxfId="5" dataDxfId="4">
  <autoFilter ref="E90:F92" xr:uid="{3B248AEA-7A32-564E-9F01-9464168C18E7}"/>
  <tableColumns count="2">
    <tableColumn id="1" xr3:uid="{D6D96994-E678-F94F-933C-4E0C5A6711C8}" name="Year" dataDxfId="3"/>
    <tableColumn id="2" xr3:uid="{9E667950-15FA-7742-BA2F-70588E0D30AF}" name="Long-term Liabilities" dataDxfId="2">
      <calculatedColumnFormula>Table51115182731343741[[#This Row],[Owner''s Equity]]-B90</calculatedColumnFormula>
    </tableColumn>
  </tableColumns>
  <tableStyleInfo name="TableStyleLight2" showFirstColumn="0" showLastColumn="0" showRowStripes="1" showColumnStripes="0"/>
</table>
</file>

<file path=xl/tables/table4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8" xr:uid="{7440A6A2-302A-824F-967C-2F3EEAC829B3}" name="Table6121619303336394379" displayName="Table6121619303336394379" ref="E87:F88" totalsRowShown="0">
  <autoFilter ref="E87:F88" xr:uid="{7440A6A2-302A-824F-967C-2F3EEAC829B3}"/>
  <tableColumns count="2">
    <tableColumn id="1" xr3:uid="{3F1D1019-25D9-B94D-AFA4-2F03C3C44640}" name="Absolute change" dataDxfId="1">
      <calculatedColumnFormula>B92-B91</calculatedColumnFormula>
    </tableColumn>
    <tableColumn id="2" xr3:uid="{0339E66B-B712-E343-BE8E-4E7A747CEB10}" name="Percentage Change" dataDxfId="0">
      <calculatedColumnFormula>(B92-B91)/B91</calculatedColumnFormula>
    </tableColumn>
  </tableColumns>
  <tableStyleInfo name="TableStyleLight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Arial">
      <a:majorFont>
        <a:latin typeface="Arial" panose="020B0604020202020204"/>
        <a:ea typeface=""/>
        <a:cs typeface=""/>
        <a:font script="Jpan" typeface="ＭＳ Ｐゴシック"/>
        <a:font script="Hang" typeface="굴림"/>
        <a:font script="Hans" typeface="黑体"/>
        <a:font script="Hant" typeface="微軟正黑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ajorFont>
      <a:minorFont>
        <a:latin typeface="Arial" panose="020B0604020202020204"/>
        <a:ea typeface=""/>
        <a:cs typeface=""/>
        <a:font script="Jpan" typeface="ＭＳ Ｐゴシック"/>
        <a:font script="Hang" typeface="굴림"/>
        <a:font script="Hans" typeface="黑体"/>
        <a:font script="Hant" typeface="微軟正黑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hyperlink" Target="http://www.hoaphat.com.vn/" TargetMode="External"/></Relationships>
</file>

<file path=xl/worksheets/_rels/sheet2.xml.rels><?xml version="1.0" encoding="UTF-8" standalone="yes"?>
<Relationships xmlns="http://schemas.openxmlformats.org/package/2006/relationships"><Relationship Id="rId2" Type="http://schemas.microsoft.com/office/2007/relationships/slicer" Target="../slicers/slicer1.xml"/><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2" Type="http://schemas.microsoft.com/office/2007/relationships/slicer" Target="../slicers/slicer2.xml"/><Relationship Id="rId1" Type="http://schemas.openxmlformats.org/officeDocument/2006/relationships/drawing" Target="../drawings/drawing19.xml"/></Relationships>
</file>

<file path=xl/worksheets/_rels/sheet4.xml.rels><?xml version="1.0" encoding="UTF-8" standalone="yes"?>
<Relationships xmlns="http://schemas.openxmlformats.org/package/2006/relationships"><Relationship Id="rId2" Type="http://schemas.microsoft.com/office/2007/relationships/slicer" Target="../slicers/slicer3.xml"/><Relationship Id="rId1" Type="http://schemas.openxmlformats.org/officeDocument/2006/relationships/drawing" Target="../drawings/drawing38.xml"/></Relationships>
</file>

<file path=xl/worksheets/_rels/sheet5.xml.rels><?xml version="1.0" encoding="UTF-8" standalone="yes"?>
<Relationships xmlns="http://schemas.openxmlformats.org/package/2006/relationships"><Relationship Id="rId3" Type="http://schemas.microsoft.com/office/2007/relationships/slicer" Target="../slicers/slicer5.xml"/><Relationship Id="rId2" Type="http://schemas.microsoft.com/office/2007/relationships/slicer" Target="../slicers/slicer4.xml"/><Relationship Id="rId1" Type="http://schemas.openxmlformats.org/officeDocument/2006/relationships/drawing" Target="../drawings/drawing39.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41.xml"/></Relationships>
</file>

<file path=xl/worksheets/_rels/sheet8.xml.rels><?xml version="1.0" encoding="UTF-8" standalone="yes"?>
<Relationships xmlns="http://schemas.openxmlformats.org/package/2006/relationships"><Relationship Id="rId8" Type="http://schemas.microsoft.com/office/2007/relationships/slicer" Target="../slicers/slicer6.xml"/><Relationship Id="rId3" Type="http://schemas.openxmlformats.org/officeDocument/2006/relationships/drawing" Target="../drawings/drawing42.xml"/><Relationship Id="rId7" Type="http://schemas.openxmlformats.org/officeDocument/2006/relationships/table" Target="../tables/table4.xml"/><Relationship Id="rId2" Type="http://schemas.openxmlformats.org/officeDocument/2006/relationships/hyperlink" Target="https://fiintrade.vn/" TargetMode="External"/><Relationship Id="rId1" Type="http://schemas.openxmlformats.org/officeDocument/2006/relationships/pivotTable" Target="../pivotTables/pivotTable1.xml"/><Relationship Id="rId6" Type="http://schemas.openxmlformats.org/officeDocument/2006/relationships/table" Target="../tables/table3.xml"/><Relationship Id="rId5" Type="http://schemas.openxmlformats.org/officeDocument/2006/relationships/table" Target="../tables/table2.xml"/><Relationship Id="rId4" Type="http://schemas.openxmlformats.org/officeDocument/2006/relationships/table" Target="../tables/table1.xml"/></Relationships>
</file>

<file path=xl/worksheets/_rels/sheet9.xml.rels><?xml version="1.0" encoding="UTF-8" standalone="yes"?>
<Relationships xmlns="http://schemas.openxmlformats.org/package/2006/relationships"><Relationship Id="rId8" Type="http://schemas.openxmlformats.org/officeDocument/2006/relationships/table" Target="../tables/table11.xml"/><Relationship Id="rId13" Type="http://schemas.openxmlformats.org/officeDocument/2006/relationships/table" Target="../tables/table16.xml"/><Relationship Id="rId18" Type="http://schemas.openxmlformats.org/officeDocument/2006/relationships/table" Target="../tables/table21.xml"/><Relationship Id="rId3" Type="http://schemas.openxmlformats.org/officeDocument/2006/relationships/table" Target="../tables/table6.xml"/><Relationship Id="rId21" Type="http://schemas.openxmlformats.org/officeDocument/2006/relationships/table" Target="../tables/table24.xml"/><Relationship Id="rId7" Type="http://schemas.openxmlformats.org/officeDocument/2006/relationships/table" Target="../tables/table10.xml"/><Relationship Id="rId12" Type="http://schemas.openxmlformats.org/officeDocument/2006/relationships/table" Target="../tables/table15.xml"/><Relationship Id="rId17" Type="http://schemas.openxmlformats.org/officeDocument/2006/relationships/table" Target="../tables/table20.xml"/><Relationship Id="rId2" Type="http://schemas.openxmlformats.org/officeDocument/2006/relationships/table" Target="../tables/table5.xml"/><Relationship Id="rId16" Type="http://schemas.openxmlformats.org/officeDocument/2006/relationships/table" Target="../tables/table19.xml"/><Relationship Id="rId20" Type="http://schemas.openxmlformats.org/officeDocument/2006/relationships/table" Target="../tables/table23.xml"/><Relationship Id="rId1" Type="http://schemas.openxmlformats.org/officeDocument/2006/relationships/drawing" Target="../drawings/drawing57.xml"/><Relationship Id="rId6" Type="http://schemas.openxmlformats.org/officeDocument/2006/relationships/table" Target="../tables/table9.xml"/><Relationship Id="rId11" Type="http://schemas.openxmlformats.org/officeDocument/2006/relationships/table" Target="../tables/table14.xml"/><Relationship Id="rId5" Type="http://schemas.openxmlformats.org/officeDocument/2006/relationships/table" Target="../tables/table8.xml"/><Relationship Id="rId15" Type="http://schemas.openxmlformats.org/officeDocument/2006/relationships/table" Target="../tables/table18.xml"/><Relationship Id="rId10" Type="http://schemas.openxmlformats.org/officeDocument/2006/relationships/table" Target="../tables/table13.xml"/><Relationship Id="rId19" Type="http://schemas.openxmlformats.org/officeDocument/2006/relationships/table" Target="../tables/table22.xml"/><Relationship Id="rId4" Type="http://schemas.openxmlformats.org/officeDocument/2006/relationships/table" Target="../tables/table7.xml"/><Relationship Id="rId9" Type="http://schemas.openxmlformats.org/officeDocument/2006/relationships/table" Target="../tables/table12.xml"/><Relationship Id="rId14" Type="http://schemas.openxmlformats.org/officeDocument/2006/relationships/table" Target="../tables/table17.xml"/><Relationship Id="rId22" Type="http://schemas.microsoft.com/office/2007/relationships/slicer" Target="../slicers/slicer7.xml"/></Relationships>
</file>

<file path=xl/worksheets/_rels/sheet10.xml.rels><?xml version="1.0" encoding="UTF-8" standalone="yes"?>
<Relationships xmlns="http://schemas.openxmlformats.org/package/2006/relationships"><Relationship Id="rId3" Type="http://schemas.openxmlformats.org/officeDocument/2006/relationships/drawing" Target="../drawings/drawing74.xml"/><Relationship Id="rId2" Type="http://schemas.openxmlformats.org/officeDocument/2006/relationships/pivotTable" Target="../pivotTables/pivotTable3.xml"/><Relationship Id="rId1" Type="http://schemas.openxmlformats.org/officeDocument/2006/relationships/pivotTable" Target="../pivotTables/pivotTable2.xml"/><Relationship Id="rId6" Type="http://schemas.microsoft.com/office/2007/relationships/slicer" Target="../slicers/slicer8.xml"/><Relationship Id="rId5" Type="http://schemas.openxmlformats.org/officeDocument/2006/relationships/table" Target="../tables/table26.xml"/><Relationship Id="rId4" Type="http://schemas.openxmlformats.org/officeDocument/2006/relationships/table" Target="../tables/table25.xml"/></Relationships>
</file>

<file path=xl/worksheets/_rels/sheet11.xml.rels><?xml version="1.0" encoding="UTF-8" standalone="yes"?>
<Relationships xmlns="http://schemas.openxmlformats.org/package/2006/relationships"><Relationship Id="rId8" Type="http://schemas.microsoft.com/office/2007/relationships/slicer" Target="../slicers/slicer10.xml"/><Relationship Id="rId3" Type="http://schemas.openxmlformats.org/officeDocument/2006/relationships/pivotTable" Target="../pivotTables/pivotTable6.xml"/><Relationship Id="rId7" Type="http://schemas.microsoft.com/office/2007/relationships/slicer" Target="../slicers/slicer9.xml"/><Relationship Id="rId2" Type="http://schemas.openxmlformats.org/officeDocument/2006/relationships/pivotTable" Target="../pivotTables/pivotTable5.xml"/><Relationship Id="rId1" Type="http://schemas.openxmlformats.org/officeDocument/2006/relationships/pivotTable" Target="../pivotTables/pivotTable4.xml"/><Relationship Id="rId6" Type="http://schemas.openxmlformats.org/officeDocument/2006/relationships/table" Target="../tables/table27.xml"/><Relationship Id="rId5" Type="http://schemas.openxmlformats.org/officeDocument/2006/relationships/drawing" Target="../drawings/drawing75.xml"/><Relationship Id="rId4" Type="http://schemas.openxmlformats.org/officeDocument/2006/relationships/pivotTable" Target="../pivotTables/pivotTable7.xml"/></Relationships>
</file>

<file path=xl/worksheets/_rels/sheet12.xml.rels><?xml version="1.0" encoding="UTF-8" standalone="yes"?>
<Relationships xmlns="http://schemas.openxmlformats.org/package/2006/relationships"><Relationship Id="rId3" Type="http://schemas.openxmlformats.org/officeDocument/2006/relationships/ctrlProp" Target="../ctrlProps/ctrlProp1.xml"/><Relationship Id="rId2" Type="http://schemas.openxmlformats.org/officeDocument/2006/relationships/vmlDrawing" Target="../drawings/vmlDrawing1.vml"/><Relationship Id="rId1" Type="http://schemas.openxmlformats.org/officeDocument/2006/relationships/drawing" Target="../drawings/drawing77.xml"/><Relationship Id="rId5" Type="http://schemas.openxmlformats.org/officeDocument/2006/relationships/ctrlProp" Target="../ctrlProps/ctrlProp3.xml"/><Relationship Id="rId4" Type="http://schemas.openxmlformats.org/officeDocument/2006/relationships/ctrlProp" Target="../ctrlProps/ctrlProp2.xml"/></Relationships>
</file>

<file path=xl/worksheets/_rels/sheet13.xml.rels><?xml version="1.0" encoding="UTF-8" standalone="yes"?>
<Relationships xmlns="http://schemas.openxmlformats.org/package/2006/relationships"><Relationship Id="rId3" Type="http://schemas.openxmlformats.org/officeDocument/2006/relationships/ctrlProp" Target="../ctrlProps/ctrlProp4.xml"/><Relationship Id="rId2" Type="http://schemas.openxmlformats.org/officeDocument/2006/relationships/vmlDrawing" Target="../drawings/vmlDrawing2.vml"/><Relationship Id="rId1" Type="http://schemas.openxmlformats.org/officeDocument/2006/relationships/drawing" Target="../drawings/drawing78.xml"/><Relationship Id="rId5" Type="http://schemas.openxmlformats.org/officeDocument/2006/relationships/ctrlProp" Target="../ctrlProps/ctrlProp6.xml"/><Relationship Id="rId4" Type="http://schemas.openxmlformats.org/officeDocument/2006/relationships/ctrlProp" Target="../ctrlProps/ctrlProp5.xml"/></Relationships>
</file>

<file path=xl/worksheets/_rels/sheet14.xml.rels><?xml version="1.0" encoding="UTF-8" standalone="yes"?>
<Relationships xmlns="http://schemas.openxmlformats.org/package/2006/relationships"><Relationship Id="rId8" Type="http://schemas.openxmlformats.org/officeDocument/2006/relationships/table" Target="../tables/table35.xml"/><Relationship Id="rId13" Type="http://schemas.openxmlformats.org/officeDocument/2006/relationships/table" Target="../tables/table40.xml"/><Relationship Id="rId18" Type="http://schemas.openxmlformats.org/officeDocument/2006/relationships/table" Target="../tables/table45.xml"/><Relationship Id="rId3" Type="http://schemas.openxmlformats.org/officeDocument/2006/relationships/table" Target="../tables/table30.xml"/><Relationship Id="rId7" Type="http://schemas.openxmlformats.org/officeDocument/2006/relationships/table" Target="../tables/table34.xml"/><Relationship Id="rId12" Type="http://schemas.openxmlformats.org/officeDocument/2006/relationships/table" Target="../tables/table39.xml"/><Relationship Id="rId17" Type="http://schemas.openxmlformats.org/officeDocument/2006/relationships/table" Target="../tables/table44.xml"/><Relationship Id="rId2" Type="http://schemas.openxmlformats.org/officeDocument/2006/relationships/table" Target="../tables/table29.xml"/><Relationship Id="rId16" Type="http://schemas.openxmlformats.org/officeDocument/2006/relationships/table" Target="../tables/table43.xml"/><Relationship Id="rId20" Type="http://schemas.openxmlformats.org/officeDocument/2006/relationships/table" Target="../tables/table47.xml"/><Relationship Id="rId1" Type="http://schemas.openxmlformats.org/officeDocument/2006/relationships/table" Target="../tables/table28.xml"/><Relationship Id="rId6" Type="http://schemas.openxmlformats.org/officeDocument/2006/relationships/table" Target="../tables/table33.xml"/><Relationship Id="rId11" Type="http://schemas.openxmlformats.org/officeDocument/2006/relationships/table" Target="../tables/table38.xml"/><Relationship Id="rId5" Type="http://schemas.openxmlformats.org/officeDocument/2006/relationships/table" Target="../tables/table32.xml"/><Relationship Id="rId15" Type="http://schemas.openxmlformats.org/officeDocument/2006/relationships/table" Target="../tables/table42.xml"/><Relationship Id="rId10" Type="http://schemas.openxmlformats.org/officeDocument/2006/relationships/table" Target="../tables/table37.xml"/><Relationship Id="rId19" Type="http://schemas.openxmlformats.org/officeDocument/2006/relationships/table" Target="../tables/table46.xml"/><Relationship Id="rId4" Type="http://schemas.openxmlformats.org/officeDocument/2006/relationships/table" Target="../tables/table31.xml"/><Relationship Id="rId9" Type="http://schemas.openxmlformats.org/officeDocument/2006/relationships/table" Target="../tables/table36.xml"/><Relationship Id="rId14" Type="http://schemas.openxmlformats.org/officeDocument/2006/relationships/table" Target="../tables/table4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30D896F-0670-5A4D-A0BC-A462EA684CA3}">
  <dimension ref="A1:P125"/>
  <sheetViews>
    <sheetView showGridLines="0" tabSelected="1" zoomScale="86" zoomScaleNormal="86" workbookViewId="0">
      <selection activeCell="L107" sqref="L107:P114"/>
    </sheetView>
  </sheetViews>
  <sheetFormatPr baseColWidth="10" defaultRowHeight="14" x14ac:dyDescent="0.15"/>
  <sheetData>
    <row r="1" spans="1:16" x14ac:dyDescent="0.15">
      <c r="A1" s="506" t="s">
        <v>513</v>
      </c>
      <c r="B1" s="507"/>
      <c r="C1" s="507"/>
      <c r="D1" s="507"/>
      <c r="E1" s="507"/>
      <c r="F1" s="507"/>
      <c r="G1" s="507"/>
      <c r="H1" s="507"/>
      <c r="I1" s="507"/>
      <c r="J1" s="507"/>
      <c r="K1" s="507"/>
      <c r="L1" s="507"/>
      <c r="M1" s="507"/>
      <c r="N1" s="507"/>
      <c r="O1" s="507"/>
      <c r="P1" s="508"/>
    </row>
    <row r="2" spans="1:16" x14ac:dyDescent="0.15">
      <c r="A2" s="509"/>
      <c r="B2" s="510"/>
      <c r="C2" s="510"/>
      <c r="D2" s="510"/>
      <c r="E2" s="510"/>
      <c r="F2" s="510"/>
      <c r="G2" s="510"/>
      <c r="H2" s="510"/>
      <c r="I2" s="510"/>
      <c r="J2" s="510"/>
      <c r="K2" s="510"/>
      <c r="L2" s="510"/>
      <c r="M2" s="510"/>
      <c r="N2" s="510"/>
      <c r="O2" s="510"/>
      <c r="P2" s="511"/>
    </row>
    <row r="3" spans="1:16" x14ac:dyDescent="0.15">
      <c r="A3" s="509"/>
      <c r="B3" s="510"/>
      <c r="C3" s="510"/>
      <c r="D3" s="510"/>
      <c r="E3" s="510"/>
      <c r="F3" s="510"/>
      <c r="G3" s="510"/>
      <c r="H3" s="510"/>
      <c r="I3" s="510"/>
      <c r="J3" s="510"/>
      <c r="K3" s="510"/>
      <c r="L3" s="510"/>
      <c r="M3" s="510"/>
      <c r="N3" s="510"/>
      <c r="O3" s="510"/>
      <c r="P3" s="511"/>
    </row>
    <row r="4" spans="1:16" x14ac:dyDescent="0.15">
      <c r="A4" s="509"/>
      <c r="B4" s="510"/>
      <c r="C4" s="510"/>
      <c r="D4" s="510"/>
      <c r="E4" s="510"/>
      <c r="F4" s="510"/>
      <c r="G4" s="510"/>
      <c r="H4" s="510"/>
      <c r="I4" s="510"/>
      <c r="J4" s="510"/>
      <c r="K4" s="510"/>
      <c r="L4" s="510"/>
      <c r="M4" s="510"/>
      <c r="N4" s="510"/>
      <c r="O4" s="510"/>
      <c r="P4" s="511"/>
    </row>
    <row r="5" spans="1:16" x14ac:dyDescent="0.15">
      <c r="A5" s="509"/>
      <c r="B5" s="510"/>
      <c r="C5" s="510"/>
      <c r="D5" s="510"/>
      <c r="E5" s="510"/>
      <c r="F5" s="510"/>
      <c r="G5" s="510"/>
      <c r="H5" s="510"/>
      <c r="I5" s="510"/>
      <c r="J5" s="510"/>
      <c r="K5" s="510"/>
      <c r="L5" s="510"/>
      <c r="M5" s="510"/>
      <c r="N5" s="510"/>
      <c r="O5" s="510"/>
      <c r="P5" s="511"/>
    </row>
    <row r="6" spans="1:16" ht="17" x14ac:dyDescent="0.2">
      <c r="A6" s="500" t="s">
        <v>514</v>
      </c>
      <c r="B6" s="501"/>
      <c r="C6" s="501"/>
      <c r="D6" s="501"/>
      <c r="E6" s="501"/>
      <c r="F6" s="502" t="s">
        <v>513</v>
      </c>
      <c r="G6" s="502"/>
      <c r="H6" s="502"/>
      <c r="I6" s="502"/>
      <c r="J6" s="502"/>
      <c r="K6" s="502"/>
      <c r="L6" s="502"/>
      <c r="M6" s="502"/>
      <c r="N6" s="502"/>
      <c r="O6" s="502"/>
      <c r="P6" s="503"/>
    </row>
    <row r="7" spans="1:16" ht="17" x14ac:dyDescent="0.2">
      <c r="A7" s="498" t="s">
        <v>515</v>
      </c>
      <c r="B7" s="499"/>
      <c r="C7" s="499"/>
      <c r="D7" s="499"/>
      <c r="E7" s="499"/>
      <c r="F7" s="502" t="s">
        <v>477</v>
      </c>
      <c r="G7" s="502"/>
      <c r="H7" s="502"/>
      <c r="I7" s="502"/>
      <c r="J7" s="502"/>
      <c r="K7" s="502"/>
      <c r="L7" s="502"/>
      <c r="M7" s="502"/>
      <c r="N7" s="502"/>
      <c r="O7" s="502"/>
      <c r="P7" s="503"/>
    </row>
    <row r="8" spans="1:16" ht="17" x14ac:dyDescent="0.2">
      <c r="A8" s="500" t="s">
        <v>516</v>
      </c>
      <c r="B8" s="501"/>
      <c r="C8" s="501"/>
      <c r="D8" s="501"/>
      <c r="E8" s="501"/>
      <c r="F8" s="502" t="s">
        <v>517</v>
      </c>
      <c r="G8" s="502"/>
      <c r="H8" s="502"/>
      <c r="I8" s="502"/>
      <c r="J8" s="502"/>
      <c r="K8" s="502"/>
      <c r="L8" s="502"/>
      <c r="M8" s="502"/>
      <c r="N8" s="502"/>
      <c r="O8" s="502"/>
      <c r="P8" s="503"/>
    </row>
    <row r="9" spans="1:16" ht="17" x14ac:dyDescent="0.2">
      <c r="A9" s="498" t="s">
        <v>518</v>
      </c>
      <c r="B9" s="499"/>
      <c r="C9" s="499"/>
      <c r="D9" s="499"/>
      <c r="E9" s="499"/>
      <c r="F9" s="502" t="s">
        <v>519</v>
      </c>
      <c r="G9" s="502"/>
      <c r="H9" s="502"/>
      <c r="I9" s="502"/>
      <c r="J9" s="502"/>
      <c r="K9" s="502"/>
      <c r="L9" s="502"/>
      <c r="M9" s="502"/>
      <c r="N9" s="502"/>
      <c r="O9" s="502"/>
      <c r="P9" s="503"/>
    </row>
    <row r="10" spans="1:16" ht="17" x14ac:dyDescent="0.2">
      <c r="A10" s="500" t="s">
        <v>520</v>
      </c>
      <c r="B10" s="501"/>
      <c r="C10" s="501"/>
      <c r="D10" s="501"/>
      <c r="E10" s="501"/>
      <c r="F10" s="502">
        <v>1992</v>
      </c>
      <c r="G10" s="502"/>
      <c r="H10" s="502"/>
      <c r="I10" s="502"/>
      <c r="J10" s="502"/>
      <c r="K10" s="502"/>
      <c r="L10" s="502"/>
      <c r="M10" s="502"/>
      <c r="N10" s="502"/>
      <c r="O10" s="502"/>
      <c r="P10" s="503"/>
    </row>
    <row r="11" spans="1:16" ht="17" x14ac:dyDescent="0.2">
      <c r="A11" s="498" t="s">
        <v>521</v>
      </c>
      <c r="B11" s="499"/>
      <c r="C11" s="499"/>
      <c r="D11" s="499"/>
      <c r="E11" s="499"/>
      <c r="F11" s="502" t="s">
        <v>522</v>
      </c>
      <c r="G11" s="502"/>
      <c r="H11" s="502"/>
      <c r="I11" s="502"/>
      <c r="J11" s="502"/>
      <c r="K11" s="502"/>
      <c r="L11" s="502"/>
      <c r="M11" s="502"/>
      <c r="N11" s="502"/>
      <c r="O11" s="502"/>
      <c r="P11" s="503"/>
    </row>
    <row r="12" spans="1:16" ht="17" x14ac:dyDescent="0.2">
      <c r="A12" s="500" t="s">
        <v>523</v>
      </c>
      <c r="B12" s="501"/>
      <c r="C12" s="501"/>
      <c r="D12" s="501"/>
      <c r="E12" s="501"/>
      <c r="F12" s="502" t="s">
        <v>524</v>
      </c>
      <c r="G12" s="502"/>
      <c r="H12" s="502"/>
      <c r="I12" s="502"/>
      <c r="J12" s="502"/>
      <c r="K12" s="502"/>
      <c r="L12" s="502"/>
      <c r="M12" s="502"/>
      <c r="N12" s="502"/>
      <c r="O12" s="502"/>
      <c r="P12" s="503"/>
    </row>
    <row r="13" spans="1:16" ht="17" x14ac:dyDescent="0.2">
      <c r="A13" s="481" t="s">
        <v>525</v>
      </c>
      <c r="B13" s="482"/>
      <c r="C13" s="482"/>
      <c r="D13" s="482"/>
      <c r="E13" s="482"/>
      <c r="F13" s="502" t="s">
        <v>526</v>
      </c>
      <c r="G13" s="502"/>
      <c r="H13" s="502"/>
      <c r="I13" s="502"/>
      <c r="J13" s="502"/>
      <c r="K13" s="502"/>
      <c r="L13" s="502"/>
      <c r="M13" s="502"/>
      <c r="N13" s="502"/>
      <c r="O13" s="502"/>
      <c r="P13" s="503"/>
    </row>
    <row r="14" spans="1:16" ht="17" x14ac:dyDescent="0.2">
      <c r="A14" s="481"/>
      <c r="B14" s="482"/>
      <c r="C14" s="482"/>
      <c r="D14" s="482"/>
      <c r="E14" s="482"/>
      <c r="F14" s="502" t="s">
        <v>527</v>
      </c>
      <c r="G14" s="502"/>
      <c r="H14" s="502"/>
      <c r="I14" s="502"/>
      <c r="J14" s="502"/>
      <c r="K14" s="502"/>
      <c r="L14" s="502"/>
      <c r="M14" s="502"/>
      <c r="N14" s="502"/>
      <c r="O14" s="502"/>
      <c r="P14" s="503"/>
    </row>
    <row r="15" spans="1:16" ht="17" x14ac:dyDescent="0.2">
      <c r="A15" s="481"/>
      <c r="B15" s="482"/>
      <c r="C15" s="482"/>
      <c r="D15" s="482"/>
      <c r="E15" s="482"/>
      <c r="F15" s="502" t="s">
        <v>528</v>
      </c>
      <c r="G15" s="502"/>
      <c r="H15" s="502"/>
      <c r="I15" s="502"/>
      <c r="J15" s="502"/>
      <c r="K15" s="502"/>
      <c r="L15" s="502"/>
      <c r="M15" s="502"/>
      <c r="N15" s="502"/>
      <c r="O15" s="502"/>
      <c r="P15" s="503"/>
    </row>
    <row r="16" spans="1:16" ht="17" x14ac:dyDescent="0.2">
      <c r="A16" s="481"/>
      <c r="B16" s="482"/>
      <c r="C16" s="482"/>
      <c r="D16" s="482"/>
      <c r="E16" s="482"/>
      <c r="F16" s="502" t="s">
        <v>529</v>
      </c>
      <c r="G16" s="502"/>
      <c r="H16" s="502"/>
      <c r="I16" s="502"/>
      <c r="J16" s="502"/>
      <c r="K16" s="502"/>
      <c r="L16" s="502"/>
      <c r="M16" s="502"/>
      <c r="N16" s="502"/>
      <c r="O16" s="502"/>
      <c r="P16" s="503"/>
    </row>
    <row r="17" spans="1:16" ht="17" x14ac:dyDescent="0.2">
      <c r="A17" s="481"/>
      <c r="B17" s="482"/>
      <c r="C17" s="482"/>
      <c r="D17" s="482"/>
      <c r="E17" s="482"/>
      <c r="F17" s="502" t="s">
        <v>530</v>
      </c>
      <c r="G17" s="502"/>
      <c r="H17" s="502"/>
      <c r="I17" s="502"/>
      <c r="J17" s="502"/>
      <c r="K17" s="502"/>
      <c r="L17" s="502"/>
      <c r="M17" s="502"/>
      <c r="N17" s="502"/>
      <c r="O17" s="502"/>
      <c r="P17" s="503"/>
    </row>
    <row r="18" spans="1:16" ht="17" x14ac:dyDescent="0.2">
      <c r="A18" s="500" t="s">
        <v>531</v>
      </c>
      <c r="B18" s="501"/>
      <c r="C18" s="501"/>
      <c r="D18" s="501"/>
      <c r="E18" s="501"/>
      <c r="F18" s="502" t="s">
        <v>532</v>
      </c>
      <c r="G18" s="502"/>
      <c r="H18" s="502"/>
      <c r="I18" s="502"/>
      <c r="J18" s="502"/>
      <c r="K18" s="502"/>
      <c r="L18" s="502"/>
      <c r="M18" s="502"/>
      <c r="N18" s="502"/>
      <c r="O18" s="502"/>
      <c r="P18" s="503"/>
    </row>
    <row r="19" spans="1:16" ht="17" x14ac:dyDescent="0.2">
      <c r="A19" s="498" t="s">
        <v>533</v>
      </c>
      <c r="B19" s="499"/>
      <c r="C19" s="499"/>
      <c r="D19" s="499"/>
      <c r="E19" s="499"/>
      <c r="F19" s="502" t="s">
        <v>534</v>
      </c>
      <c r="G19" s="502"/>
      <c r="H19" s="502"/>
      <c r="I19" s="502"/>
      <c r="J19" s="502"/>
      <c r="K19" s="502"/>
      <c r="L19" s="502"/>
      <c r="M19" s="502"/>
      <c r="N19" s="502"/>
      <c r="O19" s="502"/>
      <c r="P19" s="503"/>
    </row>
    <row r="20" spans="1:16" ht="17" x14ac:dyDescent="0.2">
      <c r="A20" s="500" t="s">
        <v>535</v>
      </c>
      <c r="B20" s="501"/>
      <c r="C20" s="501"/>
      <c r="D20" s="501"/>
      <c r="E20" s="501"/>
      <c r="F20" s="504" t="s">
        <v>536</v>
      </c>
      <c r="G20" s="504"/>
      <c r="H20" s="504"/>
      <c r="I20" s="504"/>
      <c r="J20" s="504"/>
      <c r="K20" s="504"/>
      <c r="L20" s="504"/>
      <c r="M20" s="504"/>
      <c r="N20" s="504"/>
      <c r="O20" s="504"/>
      <c r="P20" s="505"/>
    </row>
    <row r="21" spans="1:16" x14ac:dyDescent="0.15">
      <c r="A21" s="406"/>
      <c r="B21" s="407"/>
      <c r="C21" s="407"/>
      <c r="D21" s="407"/>
      <c r="E21" s="407"/>
      <c r="F21" s="407"/>
      <c r="G21" s="407"/>
      <c r="H21" s="407"/>
      <c r="I21" s="407"/>
      <c r="J21" s="407"/>
      <c r="K21" s="407"/>
      <c r="L21" s="407"/>
      <c r="M21" s="407"/>
      <c r="N21" s="407"/>
      <c r="O21" s="407"/>
      <c r="P21" s="408"/>
    </row>
    <row r="22" spans="1:16" x14ac:dyDescent="0.15">
      <c r="A22" s="409"/>
      <c r="B22" s="410"/>
      <c r="C22" s="410"/>
      <c r="D22" s="410"/>
      <c r="E22" s="410"/>
      <c r="F22" s="410"/>
      <c r="G22" s="410"/>
      <c r="H22" s="410"/>
      <c r="I22" s="410"/>
      <c r="J22" s="410"/>
      <c r="K22" s="410"/>
      <c r="L22" s="410"/>
      <c r="M22" s="410"/>
      <c r="N22" s="410"/>
      <c r="O22" s="410"/>
      <c r="P22" s="411"/>
    </row>
    <row r="23" spans="1:16" x14ac:dyDescent="0.15">
      <c r="A23" s="412" t="s">
        <v>537</v>
      </c>
      <c r="B23" s="413"/>
      <c r="C23" s="413"/>
      <c r="D23" s="413"/>
      <c r="E23" s="413"/>
      <c r="F23" s="413"/>
      <c r="G23" s="413"/>
      <c r="H23" s="413"/>
      <c r="I23" s="413"/>
      <c r="J23" s="413"/>
      <c r="K23" s="413"/>
      <c r="L23" s="413"/>
      <c r="M23" s="413"/>
      <c r="N23" s="413"/>
      <c r="O23" s="413"/>
      <c r="P23" s="414"/>
    </row>
    <row r="24" spans="1:16" x14ac:dyDescent="0.15">
      <c r="A24" s="412"/>
      <c r="B24" s="413"/>
      <c r="C24" s="413"/>
      <c r="D24" s="413"/>
      <c r="E24" s="413"/>
      <c r="F24" s="413"/>
      <c r="G24" s="413"/>
      <c r="H24" s="413"/>
      <c r="I24" s="413"/>
      <c r="J24" s="413"/>
      <c r="K24" s="413"/>
      <c r="L24" s="413"/>
      <c r="M24" s="413"/>
      <c r="N24" s="413"/>
      <c r="O24" s="413"/>
      <c r="P24" s="414"/>
    </row>
    <row r="25" spans="1:16" x14ac:dyDescent="0.15">
      <c r="A25" s="412"/>
      <c r="B25" s="413"/>
      <c r="C25" s="413"/>
      <c r="D25" s="413"/>
      <c r="E25" s="413"/>
      <c r="F25" s="413"/>
      <c r="G25" s="413"/>
      <c r="H25" s="413"/>
      <c r="I25" s="413"/>
      <c r="J25" s="413"/>
      <c r="K25" s="413"/>
      <c r="L25" s="413"/>
      <c r="M25" s="413"/>
      <c r="N25" s="413"/>
      <c r="O25" s="413"/>
      <c r="P25" s="414"/>
    </row>
    <row r="26" spans="1:16" ht="277" customHeight="1" x14ac:dyDescent="0.15">
      <c r="A26" s="481" t="s">
        <v>538</v>
      </c>
      <c r="B26" s="482"/>
      <c r="C26" s="482"/>
      <c r="D26" s="482"/>
      <c r="E26" s="482"/>
      <c r="F26" s="433" t="s">
        <v>539</v>
      </c>
      <c r="G26" s="433"/>
      <c r="H26" s="433"/>
      <c r="I26" s="433"/>
      <c r="J26" s="433"/>
      <c r="K26" s="433"/>
      <c r="L26" s="433"/>
      <c r="M26" s="433"/>
      <c r="N26" s="433"/>
      <c r="O26" s="433"/>
      <c r="P26" s="463"/>
    </row>
    <row r="27" spans="1:16" ht="17" x14ac:dyDescent="0.2">
      <c r="A27" s="500" t="s">
        <v>540</v>
      </c>
      <c r="B27" s="501"/>
      <c r="C27" s="501"/>
      <c r="D27" s="501"/>
      <c r="E27" s="501"/>
      <c r="F27" s="496" t="s">
        <v>541</v>
      </c>
      <c r="G27" s="496"/>
      <c r="H27" s="496"/>
      <c r="I27" s="496"/>
      <c r="J27" s="496"/>
      <c r="K27" s="496"/>
      <c r="L27" s="496"/>
      <c r="M27" s="496"/>
      <c r="N27" s="496"/>
      <c r="O27" s="496"/>
      <c r="P27" s="497"/>
    </row>
    <row r="28" spans="1:16" ht="17" x14ac:dyDescent="0.2">
      <c r="A28" s="498" t="s">
        <v>542</v>
      </c>
      <c r="B28" s="499"/>
      <c r="C28" s="499"/>
      <c r="D28" s="499"/>
      <c r="E28" s="499"/>
      <c r="F28" s="483" t="s">
        <v>543</v>
      </c>
      <c r="G28" s="483"/>
      <c r="H28" s="483"/>
      <c r="I28" s="483"/>
      <c r="J28" s="483"/>
      <c r="K28" s="483"/>
      <c r="L28" s="483"/>
      <c r="M28" s="483"/>
      <c r="N28" s="483"/>
      <c r="O28" s="483"/>
      <c r="P28" s="484"/>
    </row>
    <row r="29" spans="1:16" ht="17" x14ac:dyDescent="0.2">
      <c r="A29" s="500" t="s">
        <v>544</v>
      </c>
      <c r="B29" s="501"/>
      <c r="C29" s="501"/>
      <c r="D29" s="501"/>
      <c r="E29" s="501"/>
      <c r="F29" s="496" t="s">
        <v>545</v>
      </c>
      <c r="G29" s="496"/>
      <c r="H29" s="496"/>
      <c r="I29" s="496"/>
      <c r="J29" s="496"/>
      <c r="K29" s="496"/>
      <c r="L29" s="496"/>
      <c r="M29" s="496"/>
      <c r="N29" s="496"/>
      <c r="O29" s="496"/>
      <c r="P29" s="497"/>
    </row>
    <row r="30" spans="1:16" ht="83" customHeight="1" x14ac:dyDescent="0.15">
      <c r="A30" s="481" t="s">
        <v>546</v>
      </c>
      <c r="B30" s="482"/>
      <c r="C30" s="482"/>
      <c r="D30" s="482"/>
      <c r="E30" s="482"/>
      <c r="F30" s="433" t="s">
        <v>547</v>
      </c>
      <c r="G30" s="433"/>
      <c r="H30" s="433"/>
      <c r="I30" s="433"/>
      <c r="J30" s="433"/>
      <c r="K30" s="433"/>
      <c r="L30" s="433"/>
      <c r="M30" s="433"/>
      <c r="N30" s="433"/>
      <c r="O30" s="433"/>
      <c r="P30" s="463"/>
    </row>
    <row r="31" spans="1:16" ht="171" customHeight="1" x14ac:dyDescent="0.15">
      <c r="A31" s="485" t="s">
        <v>548</v>
      </c>
      <c r="B31" s="486"/>
      <c r="C31" s="486"/>
      <c r="D31" s="486"/>
      <c r="E31" s="486"/>
      <c r="F31" s="440" t="s">
        <v>549</v>
      </c>
      <c r="G31" s="494"/>
      <c r="H31" s="494"/>
      <c r="I31" s="494"/>
      <c r="J31" s="494"/>
      <c r="K31" s="494"/>
      <c r="L31" s="494"/>
      <c r="M31" s="494"/>
      <c r="N31" s="494"/>
      <c r="O31" s="494"/>
      <c r="P31" s="495"/>
    </row>
    <row r="32" spans="1:16" x14ac:dyDescent="0.15">
      <c r="A32" s="406"/>
      <c r="B32" s="407"/>
      <c r="C32" s="407"/>
      <c r="D32" s="407"/>
      <c r="E32" s="407"/>
      <c r="F32" s="407"/>
      <c r="G32" s="407"/>
      <c r="H32" s="407"/>
      <c r="I32" s="407"/>
      <c r="J32" s="407"/>
      <c r="K32" s="407"/>
      <c r="L32" s="407"/>
      <c r="M32" s="407"/>
      <c r="N32" s="407"/>
      <c r="O32" s="407"/>
      <c r="P32" s="408"/>
    </row>
    <row r="33" spans="1:16" x14ac:dyDescent="0.15">
      <c r="A33" s="409"/>
      <c r="B33" s="410"/>
      <c r="C33" s="410"/>
      <c r="D33" s="410"/>
      <c r="E33" s="410"/>
      <c r="F33" s="410"/>
      <c r="G33" s="410"/>
      <c r="H33" s="410"/>
      <c r="I33" s="410"/>
      <c r="J33" s="410"/>
      <c r="K33" s="410"/>
      <c r="L33" s="410"/>
      <c r="M33" s="410"/>
      <c r="N33" s="410"/>
      <c r="O33" s="410"/>
      <c r="P33" s="411"/>
    </row>
    <row r="34" spans="1:16" x14ac:dyDescent="0.15">
      <c r="A34" s="412" t="s">
        <v>550</v>
      </c>
      <c r="B34" s="413"/>
      <c r="C34" s="413"/>
      <c r="D34" s="413"/>
      <c r="E34" s="413"/>
      <c r="F34" s="413"/>
      <c r="G34" s="413"/>
      <c r="H34" s="413"/>
      <c r="I34" s="413"/>
      <c r="J34" s="413"/>
      <c r="K34" s="413"/>
      <c r="L34" s="413"/>
      <c r="M34" s="413"/>
      <c r="N34" s="413"/>
      <c r="O34" s="413"/>
      <c r="P34" s="414"/>
    </row>
    <row r="35" spans="1:16" x14ac:dyDescent="0.15">
      <c r="A35" s="412"/>
      <c r="B35" s="413"/>
      <c r="C35" s="413"/>
      <c r="D35" s="413"/>
      <c r="E35" s="413"/>
      <c r="F35" s="413"/>
      <c r="G35" s="413"/>
      <c r="H35" s="413"/>
      <c r="I35" s="413"/>
      <c r="J35" s="413"/>
      <c r="K35" s="413"/>
      <c r="L35" s="413"/>
      <c r="M35" s="413"/>
      <c r="N35" s="413"/>
      <c r="O35" s="413"/>
      <c r="P35" s="414"/>
    </row>
    <row r="36" spans="1:16" x14ac:dyDescent="0.15">
      <c r="A36" s="412"/>
      <c r="B36" s="413"/>
      <c r="C36" s="413"/>
      <c r="D36" s="413"/>
      <c r="E36" s="413"/>
      <c r="F36" s="413"/>
      <c r="G36" s="413"/>
      <c r="H36" s="413"/>
      <c r="I36" s="413"/>
      <c r="J36" s="413"/>
      <c r="K36" s="413"/>
      <c r="L36" s="413"/>
      <c r="M36" s="413"/>
      <c r="N36" s="413"/>
      <c r="O36" s="413"/>
      <c r="P36" s="414"/>
    </row>
    <row r="37" spans="1:16" ht="17" x14ac:dyDescent="0.15">
      <c r="A37" s="481">
        <v>1992</v>
      </c>
      <c r="B37" s="482"/>
      <c r="C37" s="482"/>
      <c r="D37" s="482"/>
      <c r="E37" s="482"/>
      <c r="F37" s="483" t="s">
        <v>551</v>
      </c>
      <c r="G37" s="483"/>
      <c r="H37" s="483"/>
      <c r="I37" s="483"/>
      <c r="J37" s="483"/>
      <c r="K37" s="483"/>
      <c r="L37" s="483"/>
      <c r="M37" s="483"/>
      <c r="N37" s="483"/>
      <c r="O37" s="483"/>
      <c r="P37" s="484"/>
    </row>
    <row r="38" spans="1:16" ht="17" x14ac:dyDescent="0.15">
      <c r="A38" s="485" t="s">
        <v>552</v>
      </c>
      <c r="B38" s="486"/>
      <c r="C38" s="486"/>
      <c r="D38" s="486"/>
      <c r="E38" s="486"/>
      <c r="F38" s="496" t="s">
        <v>553</v>
      </c>
      <c r="G38" s="496"/>
      <c r="H38" s="496"/>
      <c r="I38" s="496"/>
      <c r="J38" s="496"/>
      <c r="K38" s="496"/>
      <c r="L38" s="496"/>
      <c r="M38" s="496"/>
      <c r="N38" s="496"/>
      <c r="O38" s="496"/>
      <c r="P38" s="497"/>
    </row>
    <row r="39" spans="1:16" ht="17" x14ac:dyDescent="0.15">
      <c r="A39" s="481" t="s">
        <v>554</v>
      </c>
      <c r="B39" s="482"/>
      <c r="C39" s="482"/>
      <c r="D39" s="482"/>
      <c r="E39" s="482"/>
      <c r="F39" s="483" t="s">
        <v>555</v>
      </c>
      <c r="G39" s="483"/>
      <c r="H39" s="483"/>
      <c r="I39" s="483"/>
      <c r="J39" s="483"/>
      <c r="K39" s="483"/>
      <c r="L39" s="483"/>
      <c r="M39" s="483"/>
      <c r="N39" s="483"/>
      <c r="O39" s="483"/>
      <c r="P39" s="484"/>
    </row>
    <row r="40" spans="1:16" ht="17" x14ac:dyDescent="0.15">
      <c r="A40" s="485">
        <v>2012</v>
      </c>
      <c r="B40" s="486"/>
      <c r="C40" s="486"/>
      <c r="D40" s="486"/>
      <c r="E40" s="486"/>
      <c r="F40" s="496" t="s">
        <v>556</v>
      </c>
      <c r="G40" s="496"/>
      <c r="H40" s="496"/>
      <c r="I40" s="496"/>
      <c r="J40" s="496"/>
      <c r="K40" s="496"/>
      <c r="L40" s="496"/>
      <c r="M40" s="496"/>
      <c r="N40" s="496"/>
      <c r="O40" s="496"/>
      <c r="P40" s="497"/>
    </row>
    <row r="41" spans="1:16" ht="17" x14ac:dyDescent="0.15">
      <c r="A41" s="481" t="s">
        <v>557</v>
      </c>
      <c r="B41" s="482"/>
      <c r="C41" s="482"/>
      <c r="D41" s="482"/>
      <c r="E41" s="482"/>
      <c r="F41" s="483" t="s">
        <v>558</v>
      </c>
      <c r="G41" s="483"/>
      <c r="H41" s="483"/>
      <c r="I41" s="483"/>
      <c r="J41" s="483"/>
      <c r="K41" s="483"/>
      <c r="L41" s="483"/>
      <c r="M41" s="483"/>
      <c r="N41" s="483"/>
      <c r="O41" s="483"/>
      <c r="P41" s="484"/>
    </row>
    <row r="42" spans="1:16" ht="95" customHeight="1" x14ac:dyDescent="0.15">
      <c r="A42" s="485">
        <v>2017</v>
      </c>
      <c r="B42" s="486"/>
      <c r="C42" s="486"/>
      <c r="D42" s="486"/>
      <c r="E42" s="486"/>
      <c r="F42" s="439" t="s">
        <v>559</v>
      </c>
      <c r="G42" s="439"/>
      <c r="H42" s="439"/>
      <c r="I42" s="439"/>
      <c r="J42" s="439"/>
      <c r="K42" s="439"/>
      <c r="L42" s="439"/>
      <c r="M42" s="439"/>
      <c r="N42" s="439"/>
      <c r="O42" s="439"/>
      <c r="P42" s="487"/>
    </row>
    <row r="43" spans="1:16" ht="17" x14ac:dyDescent="0.15">
      <c r="A43" s="481" t="s">
        <v>560</v>
      </c>
      <c r="B43" s="482"/>
      <c r="C43" s="482"/>
      <c r="D43" s="482"/>
      <c r="E43" s="482"/>
      <c r="F43" s="488" t="s">
        <v>561</v>
      </c>
      <c r="G43" s="489"/>
      <c r="H43" s="489"/>
      <c r="I43" s="489"/>
      <c r="J43" s="489"/>
      <c r="K43" s="489"/>
      <c r="L43" s="489"/>
      <c r="M43" s="489"/>
      <c r="N43" s="489"/>
      <c r="O43" s="489"/>
      <c r="P43" s="490"/>
    </row>
    <row r="44" spans="1:16" ht="64" customHeight="1" x14ac:dyDescent="0.15">
      <c r="A44" s="491">
        <v>2022</v>
      </c>
      <c r="B44" s="492"/>
      <c r="C44" s="492"/>
      <c r="D44" s="492"/>
      <c r="E44" s="493"/>
      <c r="F44" s="440" t="s">
        <v>562</v>
      </c>
      <c r="G44" s="494"/>
      <c r="H44" s="494"/>
      <c r="I44" s="494"/>
      <c r="J44" s="494"/>
      <c r="K44" s="494"/>
      <c r="L44" s="494"/>
      <c r="M44" s="494"/>
      <c r="N44" s="494"/>
      <c r="O44" s="494"/>
      <c r="P44" s="495"/>
    </row>
    <row r="45" spans="1:16" ht="17" x14ac:dyDescent="0.15">
      <c r="A45" s="481" t="s">
        <v>563</v>
      </c>
      <c r="B45" s="482"/>
      <c r="C45" s="482"/>
      <c r="D45" s="482"/>
      <c r="E45" s="482"/>
      <c r="F45" s="483" t="s">
        <v>564</v>
      </c>
      <c r="G45" s="483"/>
      <c r="H45" s="483"/>
      <c r="I45" s="483"/>
      <c r="J45" s="483"/>
      <c r="K45" s="483"/>
      <c r="L45" s="483"/>
      <c r="M45" s="483"/>
      <c r="N45" s="483"/>
      <c r="O45" s="483"/>
      <c r="P45" s="484"/>
    </row>
    <row r="46" spans="1:16" x14ac:dyDescent="0.15">
      <c r="A46" s="406"/>
      <c r="B46" s="407"/>
      <c r="C46" s="407"/>
      <c r="D46" s="407"/>
      <c r="E46" s="407"/>
      <c r="F46" s="407"/>
      <c r="G46" s="407"/>
      <c r="H46" s="407"/>
      <c r="I46" s="407"/>
      <c r="J46" s="407"/>
      <c r="K46" s="407"/>
      <c r="L46" s="407"/>
      <c r="M46" s="407"/>
      <c r="N46" s="407"/>
      <c r="O46" s="407"/>
      <c r="P46" s="408"/>
    </row>
    <row r="47" spans="1:16" x14ac:dyDescent="0.15">
      <c r="A47" s="409"/>
      <c r="B47" s="410"/>
      <c r="C47" s="410"/>
      <c r="D47" s="410"/>
      <c r="E47" s="410"/>
      <c r="F47" s="410"/>
      <c r="G47" s="410"/>
      <c r="H47" s="410"/>
      <c r="I47" s="410"/>
      <c r="J47" s="410"/>
      <c r="K47" s="410"/>
      <c r="L47" s="410"/>
      <c r="M47" s="410"/>
      <c r="N47" s="410"/>
      <c r="O47" s="410"/>
      <c r="P47" s="411"/>
    </row>
    <row r="48" spans="1:16" x14ac:dyDescent="0.15">
      <c r="A48" s="412" t="s">
        <v>565</v>
      </c>
      <c r="B48" s="413"/>
      <c r="C48" s="413"/>
      <c r="D48" s="413"/>
      <c r="E48" s="413"/>
      <c r="F48" s="413"/>
      <c r="G48" s="413"/>
      <c r="H48" s="413"/>
      <c r="I48" s="413"/>
      <c r="J48" s="413"/>
      <c r="K48" s="413"/>
      <c r="L48" s="413"/>
      <c r="M48" s="413"/>
      <c r="N48" s="413"/>
      <c r="O48" s="413"/>
      <c r="P48" s="414"/>
    </row>
    <row r="49" spans="1:16" x14ac:dyDescent="0.15">
      <c r="A49" s="412"/>
      <c r="B49" s="413"/>
      <c r="C49" s="413"/>
      <c r="D49" s="413"/>
      <c r="E49" s="413"/>
      <c r="F49" s="413"/>
      <c r="G49" s="413"/>
      <c r="H49" s="413"/>
      <c r="I49" s="413"/>
      <c r="J49" s="413"/>
      <c r="K49" s="413"/>
      <c r="L49" s="413"/>
      <c r="M49" s="413"/>
      <c r="N49" s="413"/>
      <c r="O49" s="413"/>
      <c r="P49" s="414"/>
    </row>
    <row r="50" spans="1:16" x14ac:dyDescent="0.15">
      <c r="A50" s="412"/>
      <c r="B50" s="413"/>
      <c r="C50" s="413"/>
      <c r="D50" s="413"/>
      <c r="E50" s="413"/>
      <c r="F50" s="413"/>
      <c r="G50" s="413"/>
      <c r="H50" s="413"/>
      <c r="I50" s="413"/>
      <c r="J50" s="413"/>
      <c r="K50" s="413"/>
      <c r="L50" s="413"/>
      <c r="M50" s="413"/>
      <c r="N50" s="413"/>
      <c r="O50" s="413"/>
      <c r="P50" s="414"/>
    </row>
    <row r="51" spans="1:16" x14ac:dyDescent="0.15">
      <c r="A51" s="432" t="s">
        <v>566</v>
      </c>
      <c r="B51" s="433"/>
      <c r="C51" s="433"/>
      <c r="D51" s="433"/>
      <c r="E51" s="433"/>
      <c r="F51" s="433"/>
      <c r="G51" s="433"/>
      <c r="H51" s="433"/>
      <c r="I51" s="433"/>
      <c r="J51" s="433"/>
      <c r="K51" s="433"/>
      <c r="L51" s="433"/>
      <c r="M51" s="433"/>
      <c r="N51" s="433"/>
      <c r="O51" s="433"/>
      <c r="P51" s="463"/>
    </row>
    <row r="52" spans="1:16" x14ac:dyDescent="0.15">
      <c r="A52" s="432"/>
      <c r="B52" s="433"/>
      <c r="C52" s="433"/>
      <c r="D52" s="433"/>
      <c r="E52" s="433"/>
      <c r="F52" s="433"/>
      <c r="G52" s="433"/>
      <c r="H52" s="433"/>
      <c r="I52" s="433"/>
      <c r="J52" s="433"/>
      <c r="K52" s="433"/>
      <c r="L52" s="433"/>
      <c r="M52" s="433"/>
      <c r="N52" s="433"/>
      <c r="O52" s="433"/>
      <c r="P52" s="463"/>
    </row>
    <row r="53" spans="1:16" x14ac:dyDescent="0.15">
      <c r="A53" s="432"/>
      <c r="B53" s="433"/>
      <c r="C53" s="433"/>
      <c r="D53" s="433"/>
      <c r="E53" s="433"/>
      <c r="F53" s="433"/>
      <c r="G53" s="433"/>
      <c r="H53" s="433"/>
      <c r="I53" s="433"/>
      <c r="J53" s="433"/>
      <c r="K53" s="433"/>
      <c r="L53" s="433"/>
      <c r="M53" s="433"/>
      <c r="N53" s="433"/>
      <c r="O53" s="433"/>
      <c r="P53" s="463"/>
    </row>
    <row r="54" spans="1:16" x14ac:dyDescent="0.15">
      <c r="A54" s="432"/>
      <c r="B54" s="433"/>
      <c r="C54" s="433"/>
      <c r="D54" s="433"/>
      <c r="E54" s="433"/>
      <c r="F54" s="433"/>
      <c r="G54" s="433"/>
      <c r="H54" s="433"/>
      <c r="I54" s="433"/>
      <c r="J54" s="433"/>
      <c r="K54" s="433"/>
      <c r="L54" s="433"/>
      <c r="M54" s="433"/>
      <c r="N54" s="433"/>
      <c r="O54" s="433"/>
      <c r="P54" s="463"/>
    </row>
    <row r="55" spans="1:16" x14ac:dyDescent="0.15">
      <c r="A55" s="432"/>
      <c r="B55" s="433"/>
      <c r="C55" s="433"/>
      <c r="D55" s="433"/>
      <c r="E55" s="433"/>
      <c r="F55" s="433"/>
      <c r="G55" s="433"/>
      <c r="H55" s="433"/>
      <c r="I55" s="433"/>
      <c r="J55" s="433"/>
      <c r="K55" s="433"/>
      <c r="L55" s="433"/>
      <c r="M55" s="433"/>
      <c r="N55" s="433"/>
      <c r="O55" s="433"/>
      <c r="P55" s="463"/>
    </row>
    <row r="56" spans="1:16" x14ac:dyDescent="0.15">
      <c r="A56" s="432"/>
      <c r="B56" s="433"/>
      <c r="C56" s="433"/>
      <c r="D56" s="433"/>
      <c r="E56" s="433"/>
      <c r="F56" s="433"/>
      <c r="G56" s="433"/>
      <c r="H56" s="433"/>
      <c r="I56" s="433"/>
      <c r="J56" s="433"/>
      <c r="K56" s="433"/>
      <c r="L56" s="433"/>
      <c r="M56" s="433"/>
      <c r="N56" s="433"/>
      <c r="O56" s="433"/>
      <c r="P56" s="463"/>
    </row>
    <row r="57" spans="1:16" x14ac:dyDescent="0.15">
      <c r="A57" s="432"/>
      <c r="B57" s="433"/>
      <c r="C57" s="433"/>
      <c r="D57" s="433"/>
      <c r="E57" s="433"/>
      <c r="F57" s="433"/>
      <c r="G57" s="433"/>
      <c r="H57" s="433"/>
      <c r="I57" s="433"/>
      <c r="J57" s="433"/>
      <c r="K57" s="433"/>
      <c r="L57" s="433"/>
      <c r="M57" s="433"/>
      <c r="N57" s="433"/>
      <c r="O57" s="433"/>
      <c r="P57" s="463"/>
    </row>
    <row r="58" spans="1:16" x14ac:dyDescent="0.15">
      <c r="A58" s="432"/>
      <c r="B58" s="433"/>
      <c r="C58" s="433"/>
      <c r="D58" s="433"/>
      <c r="E58" s="433"/>
      <c r="F58" s="433"/>
      <c r="G58" s="433"/>
      <c r="H58" s="433"/>
      <c r="I58" s="433"/>
      <c r="J58" s="433"/>
      <c r="K58" s="433"/>
      <c r="L58" s="433"/>
      <c r="M58" s="433"/>
      <c r="N58" s="433"/>
      <c r="O58" s="433"/>
      <c r="P58" s="463"/>
    </row>
    <row r="59" spans="1:16" ht="72" customHeight="1" x14ac:dyDescent="0.15">
      <c r="A59" s="432"/>
      <c r="B59" s="433"/>
      <c r="C59" s="433"/>
      <c r="D59" s="433"/>
      <c r="E59" s="433"/>
      <c r="F59" s="433"/>
      <c r="G59" s="433"/>
      <c r="H59" s="433"/>
      <c r="I59" s="433"/>
      <c r="J59" s="433"/>
      <c r="K59" s="433"/>
      <c r="L59" s="433"/>
      <c r="M59" s="433"/>
      <c r="N59" s="433"/>
      <c r="O59" s="433"/>
      <c r="P59" s="463"/>
    </row>
    <row r="60" spans="1:16" ht="17" x14ac:dyDescent="0.15">
      <c r="A60" s="464" t="s">
        <v>567</v>
      </c>
      <c r="B60" s="465"/>
      <c r="C60" s="465"/>
      <c r="D60" s="465"/>
      <c r="E60" s="465"/>
      <c r="F60" s="465"/>
      <c r="G60" s="465"/>
      <c r="H60" s="465"/>
      <c r="I60" s="465"/>
      <c r="J60" s="465"/>
      <c r="K60" s="465"/>
      <c r="L60" s="465"/>
      <c r="M60" s="465"/>
      <c r="N60" s="465"/>
      <c r="O60" s="465"/>
      <c r="P60" s="466"/>
    </row>
    <row r="61" spans="1:16" x14ac:dyDescent="0.15">
      <c r="A61" s="432" t="s">
        <v>568</v>
      </c>
      <c r="B61" s="433"/>
      <c r="C61" s="433"/>
      <c r="D61" s="433"/>
      <c r="E61" s="433"/>
      <c r="F61" s="467" t="s">
        <v>569</v>
      </c>
      <c r="G61" s="451"/>
      <c r="H61" s="451"/>
      <c r="I61" s="451"/>
      <c r="J61" s="451"/>
      <c r="K61" s="451"/>
      <c r="L61" s="451"/>
      <c r="M61" s="451"/>
      <c r="N61" s="451"/>
      <c r="O61" s="451"/>
      <c r="P61" s="468"/>
    </row>
    <row r="62" spans="1:16" x14ac:dyDescent="0.15">
      <c r="A62" s="432"/>
      <c r="B62" s="433"/>
      <c r="C62" s="433"/>
      <c r="D62" s="433"/>
      <c r="E62" s="433"/>
      <c r="F62" s="434"/>
      <c r="G62" s="454"/>
      <c r="H62" s="454"/>
      <c r="I62" s="454"/>
      <c r="J62" s="454"/>
      <c r="K62" s="454"/>
      <c r="L62" s="454"/>
      <c r="M62" s="454"/>
      <c r="N62" s="454"/>
      <c r="O62" s="454"/>
      <c r="P62" s="469"/>
    </row>
    <row r="63" spans="1:16" ht="35" customHeight="1" x14ac:dyDescent="0.15">
      <c r="A63" s="432"/>
      <c r="B63" s="433"/>
      <c r="C63" s="433"/>
      <c r="D63" s="433"/>
      <c r="E63" s="433"/>
      <c r="F63" s="470"/>
      <c r="G63" s="457"/>
      <c r="H63" s="457"/>
      <c r="I63" s="457"/>
      <c r="J63" s="457"/>
      <c r="K63" s="457"/>
      <c r="L63" s="457"/>
      <c r="M63" s="457"/>
      <c r="N63" s="457"/>
      <c r="O63" s="457"/>
      <c r="P63" s="471"/>
    </row>
    <row r="64" spans="1:16" x14ac:dyDescent="0.15">
      <c r="A64" s="438" t="s">
        <v>570</v>
      </c>
      <c r="B64" s="439"/>
      <c r="C64" s="439"/>
      <c r="D64" s="439"/>
      <c r="E64" s="439"/>
      <c r="F64" s="472" t="s">
        <v>571</v>
      </c>
      <c r="G64" s="473"/>
      <c r="H64" s="473"/>
      <c r="I64" s="473"/>
      <c r="J64" s="473"/>
      <c r="K64" s="473"/>
      <c r="L64" s="473"/>
      <c r="M64" s="473"/>
      <c r="N64" s="473"/>
      <c r="O64" s="473"/>
      <c r="P64" s="474"/>
    </row>
    <row r="65" spans="1:16" x14ac:dyDescent="0.15">
      <c r="A65" s="438"/>
      <c r="B65" s="439"/>
      <c r="C65" s="439"/>
      <c r="D65" s="439"/>
      <c r="E65" s="439"/>
      <c r="F65" s="475"/>
      <c r="G65" s="476"/>
      <c r="H65" s="476"/>
      <c r="I65" s="476"/>
      <c r="J65" s="476"/>
      <c r="K65" s="476"/>
      <c r="L65" s="476"/>
      <c r="M65" s="476"/>
      <c r="N65" s="476"/>
      <c r="O65" s="476"/>
      <c r="P65" s="477"/>
    </row>
    <row r="66" spans="1:16" ht="52" customHeight="1" x14ac:dyDescent="0.15">
      <c r="A66" s="438"/>
      <c r="B66" s="439"/>
      <c r="C66" s="439"/>
      <c r="D66" s="439"/>
      <c r="E66" s="439"/>
      <c r="F66" s="478"/>
      <c r="G66" s="479"/>
      <c r="H66" s="479"/>
      <c r="I66" s="479"/>
      <c r="J66" s="479"/>
      <c r="K66" s="479"/>
      <c r="L66" s="479"/>
      <c r="M66" s="479"/>
      <c r="N66" s="479"/>
      <c r="O66" s="479"/>
      <c r="P66" s="480"/>
    </row>
    <row r="67" spans="1:16" x14ac:dyDescent="0.15">
      <c r="A67" s="432" t="s">
        <v>528</v>
      </c>
      <c r="B67" s="433"/>
      <c r="C67" s="433"/>
      <c r="D67" s="433"/>
      <c r="E67" s="433"/>
      <c r="F67" s="434" t="s">
        <v>572</v>
      </c>
      <c r="G67" s="435"/>
      <c r="H67" s="435"/>
      <c r="I67" s="435"/>
      <c r="J67" s="435"/>
      <c r="K67" s="435"/>
      <c r="L67" s="435"/>
      <c r="M67" s="435"/>
      <c r="N67" s="435"/>
      <c r="O67" s="435"/>
      <c r="P67" s="436"/>
    </row>
    <row r="68" spans="1:16" x14ac:dyDescent="0.15">
      <c r="A68" s="432"/>
      <c r="B68" s="433"/>
      <c r="C68" s="433"/>
      <c r="D68" s="433"/>
      <c r="E68" s="433"/>
      <c r="F68" s="437"/>
      <c r="G68" s="435"/>
      <c r="H68" s="435"/>
      <c r="I68" s="435"/>
      <c r="J68" s="435"/>
      <c r="K68" s="435"/>
      <c r="L68" s="435"/>
      <c r="M68" s="435"/>
      <c r="N68" s="435"/>
      <c r="O68" s="435"/>
      <c r="P68" s="436"/>
    </row>
    <row r="69" spans="1:16" ht="57" customHeight="1" x14ac:dyDescent="0.15">
      <c r="A69" s="432"/>
      <c r="B69" s="433"/>
      <c r="C69" s="433"/>
      <c r="D69" s="433"/>
      <c r="E69" s="433"/>
      <c r="F69" s="437"/>
      <c r="G69" s="435"/>
      <c r="H69" s="435"/>
      <c r="I69" s="435"/>
      <c r="J69" s="435"/>
      <c r="K69" s="435"/>
      <c r="L69" s="435"/>
      <c r="M69" s="435"/>
      <c r="N69" s="435"/>
      <c r="O69" s="435"/>
      <c r="P69" s="436"/>
    </row>
    <row r="70" spans="1:16" x14ac:dyDescent="0.15">
      <c r="A70" s="438" t="s">
        <v>573</v>
      </c>
      <c r="B70" s="439"/>
      <c r="C70" s="439"/>
      <c r="D70" s="439"/>
      <c r="E70" s="440"/>
      <c r="F70" s="441" t="s">
        <v>574</v>
      </c>
      <c r="G70" s="442"/>
      <c r="H70" s="442"/>
      <c r="I70" s="442"/>
      <c r="J70" s="442"/>
      <c r="K70" s="442"/>
      <c r="L70" s="442"/>
      <c r="M70" s="442"/>
      <c r="N70" s="442"/>
      <c r="O70" s="442"/>
      <c r="P70" s="443"/>
    </row>
    <row r="71" spans="1:16" x14ac:dyDescent="0.15">
      <c r="A71" s="438"/>
      <c r="B71" s="439"/>
      <c r="C71" s="439"/>
      <c r="D71" s="439"/>
      <c r="E71" s="440"/>
      <c r="F71" s="444"/>
      <c r="G71" s="445"/>
      <c r="H71" s="445"/>
      <c r="I71" s="445"/>
      <c r="J71" s="445"/>
      <c r="K71" s="445"/>
      <c r="L71" s="445"/>
      <c r="M71" s="445"/>
      <c r="N71" s="445"/>
      <c r="O71" s="445"/>
      <c r="P71" s="446"/>
    </row>
    <row r="72" spans="1:16" ht="38" customHeight="1" x14ac:dyDescent="0.15">
      <c r="A72" s="438"/>
      <c r="B72" s="439"/>
      <c r="C72" s="439"/>
      <c r="D72" s="439"/>
      <c r="E72" s="440"/>
      <c r="F72" s="447"/>
      <c r="G72" s="448"/>
      <c r="H72" s="448"/>
      <c r="I72" s="448"/>
      <c r="J72" s="448"/>
      <c r="K72" s="448"/>
      <c r="L72" s="448"/>
      <c r="M72" s="448"/>
      <c r="N72" s="448"/>
      <c r="O72" s="448"/>
      <c r="P72" s="449"/>
    </row>
    <row r="73" spans="1:16" x14ac:dyDescent="0.15">
      <c r="A73" s="450" t="s">
        <v>575</v>
      </c>
      <c r="B73" s="451"/>
      <c r="C73" s="451"/>
      <c r="D73" s="451"/>
      <c r="E73" s="452"/>
      <c r="F73" s="459" t="s">
        <v>576</v>
      </c>
      <c r="G73" s="459"/>
      <c r="H73" s="459"/>
      <c r="I73" s="459"/>
      <c r="J73" s="459"/>
      <c r="K73" s="459"/>
      <c r="L73" s="459"/>
      <c r="M73" s="459"/>
      <c r="N73" s="459"/>
      <c r="O73" s="459"/>
      <c r="P73" s="460"/>
    </row>
    <row r="74" spans="1:16" x14ac:dyDescent="0.15">
      <c r="A74" s="453"/>
      <c r="B74" s="454"/>
      <c r="C74" s="454"/>
      <c r="D74" s="454"/>
      <c r="E74" s="455"/>
      <c r="F74" s="461"/>
      <c r="G74" s="461"/>
      <c r="H74" s="461"/>
      <c r="I74" s="461"/>
      <c r="J74" s="461"/>
      <c r="K74" s="461"/>
      <c r="L74" s="461"/>
      <c r="M74" s="461"/>
      <c r="N74" s="461"/>
      <c r="O74" s="461"/>
      <c r="P74" s="462"/>
    </row>
    <row r="75" spans="1:16" x14ac:dyDescent="0.15">
      <c r="A75" s="453"/>
      <c r="B75" s="454"/>
      <c r="C75" s="454"/>
      <c r="D75" s="454"/>
      <c r="E75" s="455"/>
      <c r="F75" s="461"/>
      <c r="G75" s="461"/>
      <c r="H75" s="461"/>
      <c r="I75" s="461"/>
      <c r="J75" s="461"/>
      <c r="K75" s="461"/>
      <c r="L75" s="461"/>
      <c r="M75" s="461"/>
      <c r="N75" s="461"/>
      <c r="O75" s="461"/>
      <c r="P75" s="462"/>
    </row>
    <row r="76" spans="1:16" x14ac:dyDescent="0.15">
      <c r="A76" s="456"/>
      <c r="B76" s="457"/>
      <c r="C76" s="457"/>
      <c r="D76" s="457"/>
      <c r="E76" s="458"/>
      <c r="F76" s="461"/>
      <c r="G76" s="461"/>
      <c r="H76" s="461"/>
      <c r="I76" s="461"/>
      <c r="J76" s="461"/>
      <c r="K76" s="461"/>
      <c r="L76" s="461"/>
      <c r="M76" s="461"/>
      <c r="N76" s="461"/>
      <c r="O76" s="461"/>
      <c r="P76" s="462"/>
    </row>
    <row r="77" spans="1:16" x14ac:dyDescent="0.15">
      <c r="A77" s="406"/>
      <c r="B77" s="407"/>
      <c r="C77" s="407"/>
      <c r="D77" s="407"/>
      <c r="E77" s="407"/>
      <c r="F77" s="407"/>
      <c r="G77" s="407"/>
      <c r="H77" s="407"/>
      <c r="I77" s="407"/>
      <c r="J77" s="407"/>
      <c r="K77" s="407"/>
      <c r="L77" s="407"/>
      <c r="M77" s="407"/>
      <c r="N77" s="407"/>
      <c r="O77" s="407"/>
      <c r="P77" s="408"/>
    </row>
    <row r="78" spans="1:16" x14ac:dyDescent="0.15">
      <c r="A78" s="409"/>
      <c r="B78" s="410"/>
      <c r="C78" s="410"/>
      <c r="D78" s="410"/>
      <c r="E78" s="410"/>
      <c r="F78" s="410"/>
      <c r="G78" s="410"/>
      <c r="H78" s="410"/>
      <c r="I78" s="410"/>
      <c r="J78" s="410"/>
      <c r="K78" s="410"/>
      <c r="L78" s="410"/>
      <c r="M78" s="410"/>
      <c r="N78" s="410"/>
      <c r="O78" s="410"/>
      <c r="P78" s="411"/>
    </row>
    <row r="79" spans="1:16" x14ac:dyDescent="0.15">
      <c r="A79" s="412" t="s">
        <v>577</v>
      </c>
      <c r="B79" s="413"/>
      <c r="C79" s="413"/>
      <c r="D79" s="413"/>
      <c r="E79" s="413"/>
      <c r="F79" s="413"/>
      <c r="G79" s="413"/>
      <c r="H79" s="413"/>
      <c r="I79" s="413"/>
      <c r="J79" s="413"/>
      <c r="K79" s="413"/>
      <c r="L79" s="413"/>
      <c r="M79" s="413"/>
      <c r="N79" s="413"/>
      <c r="O79" s="413"/>
      <c r="P79" s="414"/>
    </row>
    <row r="80" spans="1:16" x14ac:dyDescent="0.15">
      <c r="A80" s="412"/>
      <c r="B80" s="413"/>
      <c r="C80" s="413"/>
      <c r="D80" s="413"/>
      <c r="E80" s="413"/>
      <c r="F80" s="413"/>
      <c r="G80" s="413"/>
      <c r="H80" s="413"/>
      <c r="I80" s="413"/>
      <c r="J80" s="413"/>
      <c r="K80" s="413"/>
      <c r="L80" s="413"/>
      <c r="M80" s="413"/>
      <c r="N80" s="413"/>
      <c r="O80" s="413"/>
      <c r="P80" s="414"/>
    </row>
    <row r="81" spans="1:16" x14ac:dyDescent="0.15">
      <c r="A81" s="412"/>
      <c r="B81" s="413"/>
      <c r="C81" s="413"/>
      <c r="D81" s="413"/>
      <c r="E81" s="413"/>
      <c r="F81" s="413"/>
      <c r="G81" s="413"/>
      <c r="H81" s="413"/>
      <c r="I81" s="413"/>
      <c r="J81" s="413"/>
      <c r="K81" s="413"/>
      <c r="L81" s="413"/>
      <c r="M81" s="413"/>
      <c r="N81" s="413"/>
      <c r="O81" s="413"/>
      <c r="P81" s="414"/>
    </row>
    <row r="82" spans="1:16" x14ac:dyDescent="0.15">
      <c r="A82" s="415" t="s">
        <v>578</v>
      </c>
      <c r="B82" s="416"/>
      <c r="C82" s="416"/>
      <c r="D82" s="416"/>
      <c r="E82" s="416"/>
      <c r="F82" s="416"/>
      <c r="G82" s="416"/>
      <c r="H82" s="416"/>
      <c r="I82" s="416"/>
      <c r="J82" s="416"/>
      <c r="K82" s="416"/>
      <c r="L82" s="416"/>
      <c r="M82" s="416"/>
      <c r="N82" s="416"/>
      <c r="O82" s="416"/>
      <c r="P82" s="417"/>
    </row>
    <row r="83" spans="1:16" x14ac:dyDescent="0.15">
      <c r="A83" s="418"/>
      <c r="B83" s="395"/>
      <c r="C83" s="395"/>
      <c r="D83" s="395"/>
      <c r="E83" s="395"/>
      <c r="F83" s="395"/>
      <c r="G83" s="395"/>
      <c r="H83" s="395"/>
      <c r="I83" s="395"/>
      <c r="J83" s="395"/>
      <c r="K83" s="395"/>
      <c r="L83" s="395"/>
      <c r="M83" s="395"/>
      <c r="N83" s="395"/>
      <c r="O83" s="395"/>
      <c r="P83" s="419"/>
    </row>
    <row r="84" spans="1:16" x14ac:dyDescent="0.15">
      <c r="A84" s="418"/>
      <c r="B84" s="395"/>
      <c r="C84" s="395"/>
      <c r="D84" s="395"/>
      <c r="E84" s="395"/>
      <c r="F84" s="395"/>
      <c r="G84" s="395"/>
      <c r="H84" s="395"/>
      <c r="I84" s="395"/>
      <c r="J84" s="395"/>
      <c r="K84" s="395"/>
      <c r="L84" s="395"/>
      <c r="M84" s="395"/>
      <c r="N84" s="395"/>
      <c r="O84" s="395"/>
      <c r="P84" s="419"/>
    </row>
    <row r="85" spans="1:16" x14ac:dyDescent="0.15">
      <c r="A85" s="418"/>
      <c r="B85" s="395"/>
      <c r="C85" s="395"/>
      <c r="D85" s="395"/>
      <c r="E85" s="395"/>
      <c r="F85" s="395"/>
      <c r="G85" s="395"/>
      <c r="H85" s="395"/>
      <c r="I85" s="395"/>
      <c r="J85" s="395"/>
      <c r="K85" s="395"/>
      <c r="L85" s="395"/>
      <c r="M85" s="395"/>
      <c r="N85" s="395"/>
      <c r="O85" s="395"/>
      <c r="P85" s="419"/>
    </row>
    <row r="86" spans="1:16" x14ac:dyDescent="0.15">
      <c r="A86" s="418"/>
      <c r="B86" s="395"/>
      <c r="C86" s="395"/>
      <c r="D86" s="395"/>
      <c r="E86" s="395"/>
      <c r="F86" s="395"/>
      <c r="G86" s="395"/>
      <c r="H86" s="395"/>
      <c r="I86" s="395"/>
      <c r="J86" s="395"/>
      <c r="K86" s="395"/>
      <c r="L86" s="395"/>
      <c r="M86" s="395"/>
      <c r="N86" s="395"/>
      <c r="O86" s="395"/>
      <c r="P86" s="419"/>
    </row>
    <row r="87" spans="1:16" x14ac:dyDescent="0.15">
      <c r="A87" s="418"/>
      <c r="B87" s="395"/>
      <c r="C87" s="395"/>
      <c r="D87" s="395"/>
      <c r="E87" s="395"/>
      <c r="F87" s="395"/>
      <c r="G87" s="395"/>
      <c r="H87" s="395"/>
      <c r="I87" s="395"/>
      <c r="J87" s="395"/>
      <c r="K87" s="395"/>
      <c r="L87" s="395"/>
      <c r="M87" s="395"/>
      <c r="N87" s="395"/>
      <c r="O87" s="395"/>
      <c r="P87" s="419"/>
    </row>
    <row r="88" spans="1:16" x14ac:dyDescent="0.15">
      <c r="A88" s="418"/>
      <c r="B88" s="395"/>
      <c r="C88" s="395"/>
      <c r="D88" s="395"/>
      <c r="E88" s="395"/>
      <c r="F88" s="395"/>
      <c r="G88" s="395"/>
      <c r="H88" s="395"/>
      <c r="I88" s="395"/>
      <c r="J88" s="395"/>
      <c r="K88" s="395"/>
      <c r="L88" s="395"/>
      <c r="M88" s="395"/>
      <c r="N88" s="395"/>
      <c r="O88" s="395"/>
      <c r="P88" s="419"/>
    </row>
    <row r="89" spans="1:16" x14ac:dyDescent="0.15">
      <c r="A89" s="418"/>
      <c r="B89" s="395"/>
      <c r="C89" s="395"/>
      <c r="D89" s="395"/>
      <c r="E89" s="395"/>
      <c r="F89" s="395"/>
      <c r="G89" s="395"/>
      <c r="H89" s="395"/>
      <c r="I89" s="395"/>
      <c r="J89" s="395"/>
      <c r="K89" s="395"/>
      <c r="L89" s="395"/>
      <c r="M89" s="395"/>
      <c r="N89" s="395"/>
      <c r="O89" s="395"/>
      <c r="P89" s="419"/>
    </row>
    <row r="90" spans="1:16" x14ac:dyDescent="0.15">
      <c r="A90" s="418"/>
      <c r="B90" s="395"/>
      <c r="C90" s="395"/>
      <c r="D90" s="395"/>
      <c r="E90" s="395"/>
      <c r="F90" s="395"/>
      <c r="G90" s="395"/>
      <c r="H90" s="395"/>
      <c r="I90" s="395"/>
      <c r="J90" s="395"/>
      <c r="K90" s="395"/>
      <c r="L90" s="395"/>
      <c r="M90" s="395"/>
      <c r="N90" s="395"/>
      <c r="O90" s="395"/>
      <c r="P90" s="419"/>
    </row>
    <row r="91" spans="1:16" x14ac:dyDescent="0.15">
      <c r="A91" s="418"/>
      <c r="B91" s="395"/>
      <c r="C91" s="395"/>
      <c r="D91" s="395"/>
      <c r="E91" s="395"/>
      <c r="F91" s="395"/>
      <c r="G91" s="395"/>
      <c r="H91" s="395"/>
      <c r="I91" s="395"/>
      <c r="J91" s="395"/>
      <c r="K91" s="395"/>
      <c r="L91" s="395"/>
      <c r="M91" s="395"/>
      <c r="N91" s="395"/>
      <c r="O91" s="395"/>
      <c r="P91" s="419"/>
    </row>
    <row r="92" spans="1:16" x14ac:dyDescent="0.15">
      <c r="A92" s="418"/>
      <c r="B92" s="395"/>
      <c r="C92" s="395"/>
      <c r="D92" s="395"/>
      <c r="E92" s="395"/>
      <c r="F92" s="395"/>
      <c r="G92" s="395"/>
      <c r="H92" s="395"/>
      <c r="I92" s="395"/>
      <c r="J92" s="395"/>
      <c r="K92" s="395"/>
      <c r="L92" s="395"/>
      <c r="M92" s="395"/>
      <c r="N92" s="395"/>
      <c r="O92" s="395"/>
      <c r="P92" s="419"/>
    </row>
    <row r="93" spans="1:16" x14ac:dyDescent="0.15">
      <c r="A93" s="418"/>
      <c r="B93" s="395"/>
      <c r="C93" s="395"/>
      <c r="D93" s="395"/>
      <c r="E93" s="395"/>
      <c r="F93" s="395"/>
      <c r="G93" s="395"/>
      <c r="H93" s="395"/>
      <c r="I93" s="395"/>
      <c r="J93" s="395"/>
      <c r="K93" s="395"/>
      <c r="L93" s="395"/>
      <c r="M93" s="395"/>
      <c r="N93" s="395"/>
      <c r="O93" s="395"/>
      <c r="P93" s="419"/>
    </row>
    <row r="94" spans="1:16" x14ac:dyDescent="0.15">
      <c r="A94" s="418"/>
      <c r="B94" s="395"/>
      <c r="C94" s="395"/>
      <c r="D94" s="395"/>
      <c r="E94" s="395"/>
      <c r="F94" s="395"/>
      <c r="G94" s="395"/>
      <c r="H94" s="395"/>
      <c r="I94" s="395"/>
      <c r="J94" s="395"/>
      <c r="K94" s="395"/>
      <c r="L94" s="395"/>
      <c r="M94" s="395"/>
      <c r="N94" s="395"/>
      <c r="O94" s="395"/>
      <c r="P94" s="419"/>
    </row>
    <row r="95" spans="1:16" x14ac:dyDescent="0.15">
      <c r="A95" s="418"/>
      <c r="B95" s="395"/>
      <c r="C95" s="395"/>
      <c r="D95" s="395"/>
      <c r="E95" s="395"/>
      <c r="F95" s="395"/>
      <c r="G95" s="395"/>
      <c r="H95" s="395"/>
      <c r="I95" s="395"/>
      <c r="J95" s="395"/>
      <c r="K95" s="395"/>
      <c r="L95" s="395"/>
      <c r="M95" s="395"/>
      <c r="N95" s="395"/>
      <c r="O95" s="395"/>
      <c r="P95" s="419"/>
    </row>
    <row r="96" spans="1:16" x14ac:dyDescent="0.15">
      <c r="A96" s="418"/>
      <c r="B96" s="395"/>
      <c r="C96" s="395"/>
      <c r="D96" s="395"/>
      <c r="E96" s="395"/>
      <c r="F96" s="395"/>
      <c r="G96" s="395"/>
      <c r="H96" s="395"/>
      <c r="I96" s="395"/>
      <c r="J96" s="395"/>
      <c r="K96" s="395"/>
      <c r="L96" s="395"/>
      <c r="M96" s="395"/>
      <c r="N96" s="395"/>
      <c r="O96" s="395"/>
      <c r="P96" s="419"/>
    </row>
    <row r="97" spans="1:16" x14ac:dyDescent="0.15">
      <c r="A97" s="418"/>
      <c r="B97" s="395"/>
      <c r="C97" s="395"/>
      <c r="D97" s="395"/>
      <c r="E97" s="395"/>
      <c r="F97" s="395"/>
      <c r="G97" s="395"/>
      <c r="H97" s="395"/>
      <c r="I97" s="395"/>
      <c r="J97" s="395"/>
      <c r="K97" s="395"/>
      <c r="L97" s="395"/>
      <c r="M97" s="395"/>
      <c r="N97" s="395"/>
      <c r="O97" s="395"/>
      <c r="P97" s="419"/>
    </row>
    <row r="98" spans="1:16" x14ac:dyDescent="0.15">
      <c r="A98" s="418"/>
      <c r="B98" s="395"/>
      <c r="C98" s="395"/>
      <c r="D98" s="395"/>
      <c r="E98" s="395"/>
      <c r="F98" s="395"/>
      <c r="G98" s="395"/>
      <c r="H98" s="395"/>
      <c r="I98" s="395"/>
      <c r="J98" s="395"/>
      <c r="K98" s="395"/>
      <c r="L98" s="395"/>
      <c r="M98" s="395"/>
      <c r="N98" s="395"/>
      <c r="O98" s="395"/>
      <c r="P98" s="419"/>
    </row>
    <row r="99" spans="1:16" x14ac:dyDescent="0.15">
      <c r="A99" s="418"/>
      <c r="B99" s="395"/>
      <c r="C99" s="395"/>
      <c r="D99" s="395"/>
      <c r="E99" s="395"/>
      <c r="F99" s="395"/>
      <c r="G99" s="395"/>
      <c r="H99" s="395"/>
      <c r="I99" s="395"/>
      <c r="J99" s="395"/>
      <c r="K99" s="395"/>
      <c r="L99" s="395"/>
      <c r="M99" s="395"/>
      <c r="N99" s="395"/>
      <c r="O99" s="395"/>
      <c r="P99" s="419"/>
    </row>
    <row r="100" spans="1:16" x14ac:dyDescent="0.15">
      <c r="A100" s="418"/>
      <c r="B100" s="395"/>
      <c r="C100" s="395"/>
      <c r="D100" s="395"/>
      <c r="E100" s="395"/>
      <c r="F100" s="395"/>
      <c r="G100" s="395"/>
      <c r="H100" s="395"/>
      <c r="I100" s="395"/>
      <c r="J100" s="395"/>
      <c r="K100" s="395"/>
      <c r="L100" s="395"/>
      <c r="M100" s="395"/>
      <c r="N100" s="395"/>
      <c r="O100" s="395"/>
      <c r="P100" s="419"/>
    </row>
    <row r="101" spans="1:16" x14ac:dyDescent="0.15">
      <c r="A101" s="409"/>
      <c r="B101" s="410"/>
      <c r="C101" s="410"/>
      <c r="D101" s="410"/>
      <c r="E101" s="410"/>
      <c r="F101" s="410"/>
      <c r="G101" s="410"/>
      <c r="H101" s="410"/>
      <c r="I101" s="410"/>
      <c r="J101" s="410"/>
      <c r="K101" s="410"/>
      <c r="L101" s="410"/>
      <c r="M101" s="410"/>
      <c r="N101" s="410"/>
      <c r="O101" s="410"/>
      <c r="P101" s="411"/>
    </row>
    <row r="102" spans="1:16" x14ac:dyDescent="0.15">
      <c r="A102" s="409"/>
      <c r="B102" s="410"/>
      <c r="C102" s="410"/>
      <c r="D102" s="410"/>
      <c r="E102" s="410"/>
      <c r="F102" s="410"/>
      <c r="G102" s="410"/>
      <c r="H102" s="410"/>
      <c r="I102" s="410"/>
      <c r="J102" s="410"/>
      <c r="K102" s="410"/>
      <c r="L102" s="410"/>
      <c r="M102" s="410"/>
      <c r="N102" s="410"/>
      <c r="O102" s="410"/>
      <c r="P102" s="411"/>
    </row>
    <row r="103" spans="1:16" x14ac:dyDescent="0.15">
      <c r="A103" s="412" t="s">
        <v>579</v>
      </c>
      <c r="B103" s="413"/>
      <c r="C103" s="413"/>
      <c r="D103" s="413"/>
      <c r="E103" s="413"/>
      <c r="F103" s="413"/>
      <c r="G103" s="413"/>
      <c r="H103" s="413"/>
      <c r="I103" s="413"/>
      <c r="J103" s="413"/>
      <c r="K103" s="413"/>
      <c r="L103" s="413"/>
      <c r="M103" s="413"/>
      <c r="N103" s="413"/>
      <c r="O103" s="413"/>
      <c r="P103" s="414"/>
    </row>
    <row r="104" spans="1:16" x14ac:dyDescent="0.15">
      <c r="A104" s="412"/>
      <c r="B104" s="413"/>
      <c r="C104" s="413"/>
      <c r="D104" s="413"/>
      <c r="E104" s="413"/>
      <c r="F104" s="413"/>
      <c r="G104" s="413"/>
      <c r="H104" s="413"/>
      <c r="I104" s="413"/>
      <c r="J104" s="413"/>
      <c r="K104" s="413"/>
      <c r="L104" s="413"/>
      <c r="M104" s="413"/>
      <c r="N104" s="413"/>
      <c r="O104" s="413"/>
      <c r="P104" s="414"/>
    </row>
    <row r="105" spans="1:16" x14ac:dyDescent="0.15">
      <c r="A105" s="412"/>
      <c r="B105" s="413"/>
      <c r="C105" s="413"/>
      <c r="D105" s="413"/>
      <c r="E105" s="413"/>
      <c r="F105" s="413"/>
      <c r="G105" s="413"/>
      <c r="H105" s="413"/>
      <c r="I105" s="413"/>
      <c r="J105" s="413"/>
      <c r="K105" s="413"/>
      <c r="L105" s="413"/>
      <c r="M105" s="413"/>
      <c r="N105" s="413"/>
      <c r="O105" s="413"/>
      <c r="P105" s="414"/>
    </row>
    <row r="106" spans="1:16" ht="18" x14ac:dyDescent="0.15">
      <c r="A106" s="420" t="s">
        <v>579</v>
      </c>
      <c r="B106" s="421"/>
      <c r="C106" s="421"/>
      <c r="D106" s="421"/>
      <c r="E106" s="422"/>
      <c r="F106" s="391" t="s">
        <v>580</v>
      </c>
      <c r="G106" s="392"/>
      <c r="H106" s="392"/>
      <c r="I106" s="392"/>
      <c r="J106" s="392"/>
      <c r="K106" s="393"/>
      <c r="L106" s="391" t="s">
        <v>581</v>
      </c>
      <c r="M106" s="392"/>
      <c r="N106" s="392"/>
      <c r="O106" s="392"/>
      <c r="P106" s="429"/>
    </row>
    <row r="107" spans="1:16" x14ac:dyDescent="0.15">
      <c r="A107" s="423"/>
      <c r="B107" s="424"/>
      <c r="C107" s="424"/>
      <c r="D107" s="424"/>
      <c r="E107" s="425"/>
      <c r="F107" s="430" t="s">
        <v>582</v>
      </c>
      <c r="G107" s="416"/>
      <c r="H107" s="416"/>
      <c r="I107" s="416"/>
      <c r="J107" s="416"/>
      <c r="K107" s="431"/>
      <c r="L107" s="430" t="s">
        <v>583</v>
      </c>
      <c r="M107" s="416"/>
      <c r="N107" s="416"/>
      <c r="O107" s="416"/>
      <c r="P107" s="417"/>
    </row>
    <row r="108" spans="1:16" x14ac:dyDescent="0.15">
      <c r="A108" s="423"/>
      <c r="B108" s="424"/>
      <c r="C108" s="424"/>
      <c r="D108" s="424"/>
      <c r="E108" s="425"/>
      <c r="F108" s="394"/>
      <c r="G108" s="395"/>
      <c r="H108" s="395"/>
      <c r="I108" s="395"/>
      <c r="J108" s="395"/>
      <c r="K108" s="396"/>
      <c r="L108" s="394"/>
      <c r="M108" s="395"/>
      <c r="N108" s="395"/>
      <c r="O108" s="395"/>
      <c r="P108" s="419"/>
    </row>
    <row r="109" spans="1:16" x14ac:dyDescent="0.15">
      <c r="A109" s="423"/>
      <c r="B109" s="424"/>
      <c r="C109" s="424"/>
      <c r="D109" s="424"/>
      <c r="E109" s="425"/>
      <c r="F109" s="394"/>
      <c r="G109" s="395"/>
      <c r="H109" s="395"/>
      <c r="I109" s="395"/>
      <c r="J109" s="395"/>
      <c r="K109" s="396"/>
      <c r="L109" s="394"/>
      <c r="M109" s="395"/>
      <c r="N109" s="395"/>
      <c r="O109" s="395"/>
      <c r="P109" s="419"/>
    </row>
    <row r="110" spans="1:16" x14ac:dyDescent="0.15">
      <c r="A110" s="423"/>
      <c r="B110" s="424"/>
      <c r="C110" s="424"/>
      <c r="D110" s="424"/>
      <c r="E110" s="425"/>
      <c r="F110" s="394"/>
      <c r="G110" s="395"/>
      <c r="H110" s="395"/>
      <c r="I110" s="395"/>
      <c r="J110" s="395"/>
      <c r="K110" s="396"/>
      <c r="L110" s="394"/>
      <c r="M110" s="395"/>
      <c r="N110" s="395"/>
      <c r="O110" s="395"/>
      <c r="P110" s="419"/>
    </row>
    <row r="111" spans="1:16" x14ac:dyDescent="0.15">
      <c r="A111" s="423"/>
      <c r="B111" s="424"/>
      <c r="C111" s="424"/>
      <c r="D111" s="424"/>
      <c r="E111" s="425"/>
      <c r="F111" s="394"/>
      <c r="G111" s="395"/>
      <c r="H111" s="395"/>
      <c r="I111" s="395"/>
      <c r="J111" s="395"/>
      <c r="K111" s="396"/>
      <c r="L111" s="394"/>
      <c r="M111" s="395"/>
      <c r="N111" s="395"/>
      <c r="O111" s="395"/>
      <c r="P111" s="419"/>
    </row>
    <row r="112" spans="1:16" x14ac:dyDescent="0.15">
      <c r="A112" s="423"/>
      <c r="B112" s="424"/>
      <c r="C112" s="424"/>
      <c r="D112" s="424"/>
      <c r="E112" s="425"/>
      <c r="F112" s="394"/>
      <c r="G112" s="395"/>
      <c r="H112" s="395"/>
      <c r="I112" s="395"/>
      <c r="J112" s="395"/>
      <c r="K112" s="396"/>
      <c r="L112" s="394"/>
      <c r="M112" s="395"/>
      <c r="N112" s="395"/>
      <c r="O112" s="395"/>
      <c r="P112" s="419"/>
    </row>
    <row r="113" spans="1:16" x14ac:dyDescent="0.15">
      <c r="A113" s="423"/>
      <c r="B113" s="424"/>
      <c r="C113" s="424"/>
      <c r="D113" s="424"/>
      <c r="E113" s="425"/>
      <c r="F113" s="394"/>
      <c r="G113" s="395"/>
      <c r="H113" s="395"/>
      <c r="I113" s="395"/>
      <c r="J113" s="395"/>
      <c r="K113" s="396"/>
      <c r="L113" s="394"/>
      <c r="M113" s="395"/>
      <c r="N113" s="395"/>
      <c r="O113" s="395"/>
      <c r="P113" s="419"/>
    </row>
    <row r="114" spans="1:16" ht="45" customHeight="1" x14ac:dyDescent="0.15">
      <c r="A114" s="423"/>
      <c r="B114" s="424"/>
      <c r="C114" s="424"/>
      <c r="D114" s="424"/>
      <c r="E114" s="425"/>
      <c r="F114" s="394"/>
      <c r="G114" s="395"/>
      <c r="H114" s="395"/>
      <c r="I114" s="395"/>
      <c r="J114" s="395"/>
      <c r="K114" s="396"/>
      <c r="L114" s="394"/>
      <c r="M114" s="395"/>
      <c r="N114" s="395"/>
      <c r="O114" s="395"/>
      <c r="P114" s="419"/>
    </row>
    <row r="115" spans="1:16" ht="18" x14ac:dyDescent="0.15">
      <c r="A115" s="423"/>
      <c r="B115" s="424"/>
      <c r="C115" s="424"/>
      <c r="D115" s="424"/>
      <c r="E115" s="424"/>
      <c r="F115" s="388" t="s">
        <v>584</v>
      </c>
      <c r="G115" s="389"/>
      <c r="H115" s="389"/>
      <c r="I115" s="389"/>
      <c r="J115" s="389"/>
      <c r="K115" s="390"/>
      <c r="L115" s="391" t="s">
        <v>585</v>
      </c>
      <c r="M115" s="392"/>
      <c r="N115" s="392"/>
      <c r="O115" s="392"/>
      <c r="P115" s="393"/>
    </row>
    <row r="116" spans="1:16" x14ac:dyDescent="0.15">
      <c r="A116" s="423"/>
      <c r="B116" s="424"/>
      <c r="C116" s="424"/>
      <c r="D116" s="424"/>
      <c r="E116" s="425"/>
      <c r="F116" s="394" t="s">
        <v>586</v>
      </c>
      <c r="G116" s="395"/>
      <c r="H116" s="395"/>
      <c r="I116" s="395"/>
      <c r="J116" s="395"/>
      <c r="K116" s="396"/>
      <c r="L116" s="394" t="s">
        <v>587</v>
      </c>
      <c r="M116" s="400"/>
      <c r="N116" s="400"/>
      <c r="O116" s="400"/>
      <c r="P116" s="401"/>
    </row>
    <row r="117" spans="1:16" x14ac:dyDescent="0.15">
      <c r="A117" s="423"/>
      <c r="B117" s="424"/>
      <c r="C117" s="424"/>
      <c r="D117" s="424"/>
      <c r="E117" s="425"/>
      <c r="F117" s="394"/>
      <c r="G117" s="395"/>
      <c r="H117" s="395"/>
      <c r="I117" s="395"/>
      <c r="J117" s="395"/>
      <c r="K117" s="396"/>
      <c r="L117" s="402"/>
      <c r="M117" s="400"/>
      <c r="N117" s="400"/>
      <c r="O117" s="400"/>
      <c r="P117" s="401"/>
    </row>
    <row r="118" spans="1:16" x14ac:dyDescent="0.15">
      <c r="A118" s="423"/>
      <c r="B118" s="424"/>
      <c r="C118" s="424"/>
      <c r="D118" s="424"/>
      <c r="E118" s="425"/>
      <c r="F118" s="394"/>
      <c r="G118" s="395"/>
      <c r="H118" s="395"/>
      <c r="I118" s="395"/>
      <c r="J118" s="395"/>
      <c r="K118" s="396"/>
      <c r="L118" s="402"/>
      <c r="M118" s="400"/>
      <c r="N118" s="400"/>
      <c r="O118" s="400"/>
      <c r="P118" s="401"/>
    </row>
    <row r="119" spans="1:16" x14ac:dyDescent="0.15">
      <c r="A119" s="423"/>
      <c r="B119" s="424"/>
      <c r="C119" s="424"/>
      <c r="D119" s="424"/>
      <c r="E119" s="425"/>
      <c r="F119" s="394"/>
      <c r="G119" s="395"/>
      <c r="H119" s="395"/>
      <c r="I119" s="395"/>
      <c r="J119" s="395"/>
      <c r="K119" s="396"/>
      <c r="L119" s="402"/>
      <c r="M119" s="400"/>
      <c r="N119" s="400"/>
      <c r="O119" s="400"/>
      <c r="P119" s="401"/>
    </row>
    <row r="120" spans="1:16" x14ac:dyDescent="0.15">
      <c r="A120" s="423"/>
      <c r="B120" s="424"/>
      <c r="C120" s="424"/>
      <c r="D120" s="424"/>
      <c r="E120" s="425"/>
      <c r="F120" s="394"/>
      <c r="G120" s="395"/>
      <c r="H120" s="395"/>
      <c r="I120" s="395"/>
      <c r="J120" s="395"/>
      <c r="K120" s="396"/>
      <c r="L120" s="402"/>
      <c r="M120" s="400"/>
      <c r="N120" s="400"/>
      <c r="O120" s="400"/>
      <c r="P120" s="401"/>
    </row>
    <row r="121" spans="1:16" x14ac:dyDescent="0.15">
      <c r="A121" s="423"/>
      <c r="B121" s="424"/>
      <c r="C121" s="424"/>
      <c r="D121" s="424"/>
      <c r="E121" s="425"/>
      <c r="F121" s="394"/>
      <c r="G121" s="395"/>
      <c r="H121" s="395"/>
      <c r="I121" s="395"/>
      <c r="J121" s="395"/>
      <c r="K121" s="396"/>
      <c r="L121" s="402"/>
      <c r="M121" s="400"/>
      <c r="N121" s="400"/>
      <c r="O121" s="400"/>
      <c r="P121" s="401"/>
    </row>
    <row r="122" spans="1:16" x14ac:dyDescent="0.15">
      <c r="A122" s="423"/>
      <c r="B122" s="424"/>
      <c r="C122" s="424"/>
      <c r="D122" s="424"/>
      <c r="E122" s="425"/>
      <c r="F122" s="394"/>
      <c r="G122" s="395"/>
      <c r="H122" s="395"/>
      <c r="I122" s="395"/>
      <c r="J122" s="395"/>
      <c r="K122" s="396"/>
      <c r="L122" s="402"/>
      <c r="M122" s="400"/>
      <c r="N122" s="400"/>
      <c r="O122" s="400"/>
      <c r="P122" s="401"/>
    </row>
    <row r="123" spans="1:16" x14ac:dyDescent="0.15">
      <c r="A123" s="423"/>
      <c r="B123" s="424"/>
      <c r="C123" s="424"/>
      <c r="D123" s="424"/>
      <c r="E123" s="425"/>
      <c r="F123" s="394"/>
      <c r="G123" s="395"/>
      <c r="H123" s="395"/>
      <c r="I123" s="395"/>
      <c r="J123" s="395"/>
      <c r="K123" s="396"/>
      <c r="L123" s="402"/>
      <c r="M123" s="400"/>
      <c r="N123" s="400"/>
      <c r="O123" s="400"/>
      <c r="P123" s="401"/>
    </row>
    <row r="124" spans="1:16" x14ac:dyDescent="0.15">
      <c r="A124" s="423"/>
      <c r="B124" s="424"/>
      <c r="C124" s="424"/>
      <c r="D124" s="424"/>
      <c r="E124" s="425"/>
      <c r="F124" s="394"/>
      <c r="G124" s="395"/>
      <c r="H124" s="395"/>
      <c r="I124" s="395"/>
      <c r="J124" s="395"/>
      <c r="K124" s="396"/>
      <c r="L124" s="402"/>
      <c r="M124" s="400"/>
      <c r="N124" s="400"/>
      <c r="O124" s="400"/>
      <c r="P124" s="401"/>
    </row>
    <row r="125" spans="1:16" ht="15" thickBot="1" x14ac:dyDescent="0.2">
      <c r="A125" s="426"/>
      <c r="B125" s="427"/>
      <c r="C125" s="427"/>
      <c r="D125" s="427"/>
      <c r="E125" s="428"/>
      <c r="F125" s="397"/>
      <c r="G125" s="398"/>
      <c r="H125" s="398"/>
      <c r="I125" s="398"/>
      <c r="J125" s="398"/>
      <c r="K125" s="399"/>
      <c r="L125" s="403"/>
      <c r="M125" s="404"/>
      <c r="N125" s="404"/>
      <c r="O125" s="404"/>
      <c r="P125" s="405"/>
    </row>
  </sheetData>
  <mergeCells count="89">
    <mergeCell ref="A8:E8"/>
    <mergeCell ref="F8:P8"/>
    <mergeCell ref="A1:P5"/>
    <mergeCell ref="A6:E6"/>
    <mergeCell ref="F6:P6"/>
    <mergeCell ref="A7:E7"/>
    <mergeCell ref="F7:P7"/>
    <mergeCell ref="A9:E9"/>
    <mergeCell ref="F9:P9"/>
    <mergeCell ref="A10:E10"/>
    <mergeCell ref="F10:P10"/>
    <mergeCell ref="A11:E11"/>
    <mergeCell ref="F11:P11"/>
    <mergeCell ref="A12:E12"/>
    <mergeCell ref="F12:P12"/>
    <mergeCell ref="A13:E17"/>
    <mergeCell ref="F13:P13"/>
    <mergeCell ref="F14:P14"/>
    <mergeCell ref="F15:P15"/>
    <mergeCell ref="F16:P16"/>
    <mergeCell ref="F17:P17"/>
    <mergeCell ref="A18:E18"/>
    <mergeCell ref="F18:P18"/>
    <mergeCell ref="A19:E19"/>
    <mergeCell ref="F19:P19"/>
    <mergeCell ref="A20:E20"/>
    <mergeCell ref="F20:P20"/>
    <mergeCell ref="A21:P22"/>
    <mergeCell ref="A23:P25"/>
    <mergeCell ref="A26:E26"/>
    <mergeCell ref="F26:P26"/>
    <mergeCell ref="A27:E27"/>
    <mergeCell ref="F27:P27"/>
    <mergeCell ref="A28:E28"/>
    <mergeCell ref="F28:P28"/>
    <mergeCell ref="A29:E29"/>
    <mergeCell ref="F29:P29"/>
    <mergeCell ref="A30:E30"/>
    <mergeCell ref="F30:P30"/>
    <mergeCell ref="A31:E31"/>
    <mergeCell ref="F31:P31"/>
    <mergeCell ref="A32:P33"/>
    <mergeCell ref="A34:P36"/>
    <mergeCell ref="A37:E37"/>
    <mergeCell ref="F37:P37"/>
    <mergeCell ref="A38:E38"/>
    <mergeCell ref="F38:P38"/>
    <mergeCell ref="A39:E39"/>
    <mergeCell ref="F39:P39"/>
    <mergeCell ref="A40:E40"/>
    <mergeCell ref="F40:P40"/>
    <mergeCell ref="A48:P50"/>
    <mergeCell ref="A41:E41"/>
    <mergeCell ref="F41:P41"/>
    <mergeCell ref="A42:E42"/>
    <mergeCell ref="F42:P42"/>
    <mergeCell ref="A43:E43"/>
    <mergeCell ref="F43:P43"/>
    <mergeCell ref="A44:E44"/>
    <mergeCell ref="F44:P44"/>
    <mergeCell ref="A45:E45"/>
    <mergeCell ref="F45:P45"/>
    <mergeCell ref="A46:P47"/>
    <mergeCell ref="A51:P59"/>
    <mergeCell ref="A60:P60"/>
    <mergeCell ref="A61:E63"/>
    <mergeCell ref="F61:P63"/>
    <mergeCell ref="A64:E66"/>
    <mergeCell ref="F64:P66"/>
    <mergeCell ref="A67:E69"/>
    <mergeCell ref="F67:P69"/>
    <mergeCell ref="A70:E72"/>
    <mergeCell ref="F70:P72"/>
    <mergeCell ref="A73:E76"/>
    <mergeCell ref="F73:P76"/>
    <mergeCell ref="F115:K115"/>
    <mergeCell ref="L115:P115"/>
    <mergeCell ref="F116:K125"/>
    <mergeCell ref="L116:P125"/>
    <mergeCell ref="A77:P78"/>
    <mergeCell ref="A79:P81"/>
    <mergeCell ref="A82:P100"/>
    <mergeCell ref="A101:P102"/>
    <mergeCell ref="A103:P105"/>
    <mergeCell ref="A106:E125"/>
    <mergeCell ref="F106:K106"/>
    <mergeCell ref="L106:P106"/>
    <mergeCell ref="F107:K114"/>
    <mergeCell ref="L107:P114"/>
  </mergeCells>
  <hyperlinks>
    <hyperlink ref="F20:P20" r:id="rId1" display="http://www.hoaphat.com.vn/" xr:uid="{112ED78E-8A99-5A4F-BEAD-5EE4D0E7D783}"/>
  </hyperlinks>
  <pageMargins left="0.7" right="0.7" top="0.75" bottom="0.75" header="0.3" footer="0.3"/>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EA0C888-7985-7246-98FB-100F7E4A601D}">
  <dimension ref="A1:I133"/>
  <sheetViews>
    <sheetView showGridLines="0" topLeftCell="A11" zoomScale="38" zoomScaleNormal="50" workbookViewId="0">
      <selection activeCell="P59" sqref="P59"/>
    </sheetView>
  </sheetViews>
  <sheetFormatPr baseColWidth="10" defaultRowHeight="14" x14ac:dyDescent="0.15"/>
  <cols>
    <col min="1" max="1" width="77.5" customWidth="1"/>
    <col min="2" max="2" width="43.83203125" customWidth="1"/>
    <col min="3" max="3" width="43.6640625" customWidth="1"/>
    <col min="4" max="4" width="43.33203125" customWidth="1"/>
    <col min="5" max="5" width="17.1640625" customWidth="1"/>
    <col min="6" max="6" width="16.1640625" customWidth="1"/>
    <col min="7" max="7" width="15.83203125" customWidth="1"/>
    <col min="8" max="8" width="19.5" customWidth="1"/>
    <col min="9" max="9" width="20.83203125" customWidth="1"/>
  </cols>
  <sheetData>
    <row r="1" spans="1:9" ht="59" x14ac:dyDescent="0.3">
      <c r="A1" s="73" t="s">
        <v>0</v>
      </c>
      <c r="B1" s="74" t="s">
        <v>247</v>
      </c>
      <c r="C1" s="75"/>
      <c r="D1" s="76"/>
    </row>
    <row r="2" spans="1:9" ht="59" x14ac:dyDescent="0.3">
      <c r="A2" s="73" t="s">
        <v>2</v>
      </c>
      <c r="B2" s="77">
        <v>45253.554678425899</v>
      </c>
      <c r="C2" s="78"/>
      <c r="D2" s="76"/>
    </row>
    <row r="3" spans="1:9" ht="24" thickBot="1" x14ac:dyDescent="0.2">
      <c r="A3" s="79"/>
      <c r="B3" s="79"/>
      <c r="C3" s="79"/>
      <c r="D3" s="79"/>
    </row>
    <row r="4" spans="1:9" ht="23" x14ac:dyDescent="0.25">
      <c r="A4" s="354" t="s">
        <v>3</v>
      </c>
      <c r="B4" s="355" t="s">
        <v>4</v>
      </c>
      <c r="C4" s="355" t="s">
        <v>5</v>
      </c>
      <c r="D4" s="356" t="s">
        <v>6</v>
      </c>
      <c r="E4" s="512" t="s">
        <v>589</v>
      </c>
      <c r="F4" s="513"/>
      <c r="G4" s="514"/>
      <c r="H4" s="515" t="s">
        <v>588</v>
      </c>
      <c r="I4" s="514"/>
    </row>
    <row r="5" spans="1:9" ht="24" thickBot="1" x14ac:dyDescent="0.3">
      <c r="A5" s="519"/>
      <c r="B5" s="520"/>
      <c r="C5" s="520"/>
      <c r="D5" s="521"/>
      <c r="E5" s="109">
        <v>2020</v>
      </c>
      <c r="F5" s="110">
        <v>2021</v>
      </c>
      <c r="G5" s="111">
        <v>2022</v>
      </c>
      <c r="H5" s="359" t="s">
        <v>179</v>
      </c>
      <c r="I5" s="111" t="s">
        <v>180</v>
      </c>
    </row>
    <row r="6" spans="1:9" ht="25" thickTop="1" thickBot="1" x14ac:dyDescent="0.3">
      <c r="A6" s="80" t="s">
        <v>248</v>
      </c>
      <c r="B6" s="81">
        <v>56747258197010</v>
      </c>
      <c r="C6" s="81">
        <v>94154859648304</v>
      </c>
      <c r="D6" s="82">
        <v>80514708725456</v>
      </c>
      <c r="E6" s="337">
        <f>B6/$B$72</f>
        <v>0.43150056465224623</v>
      </c>
      <c r="F6" s="353">
        <f>C6/$C$72</f>
        <v>0.52825824487800821</v>
      </c>
      <c r="G6" s="362">
        <f>D6/$D$72</f>
        <v>0.47268302558358732</v>
      </c>
      <c r="H6" s="337">
        <f>(C6-B6)/B6</f>
        <v>0.65919663151699193</v>
      </c>
      <c r="I6" s="336">
        <f>(D6-C6)/C6</f>
        <v>-0.14486932457653234</v>
      </c>
    </row>
    <row r="7" spans="1:9" ht="24" thickTop="1" x14ac:dyDescent="0.25">
      <c r="A7" s="525"/>
      <c r="B7" s="526"/>
      <c r="C7" s="526"/>
      <c r="D7" s="526"/>
      <c r="E7" s="526"/>
      <c r="F7" s="526"/>
      <c r="G7" s="526"/>
      <c r="H7" s="526"/>
      <c r="I7" s="527"/>
    </row>
    <row r="8" spans="1:9" ht="23" x14ac:dyDescent="0.25">
      <c r="A8" s="83" t="s">
        <v>249</v>
      </c>
      <c r="B8" s="84">
        <v>13696099298228</v>
      </c>
      <c r="C8" s="84">
        <v>22471375562130</v>
      </c>
      <c r="D8" s="85">
        <v>8324588920227</v>
      </c>
      <c r="E8" s="341">
        <f t="shared" ref="E8:E70" si="0">B8/$B$72</f>
        <v>0.10414379070441161</v>
      </c>
      <c r="F8" s="347">
        <f t="shared" ref="F8:F70" si="1">C8/$C$72</f>
        <v>0.12607622653558045</v>
      </c>
      <c r="G8" s="338">
        <f t="shared" ref="G8:G70" si="2">D8/$D$72</f>
        <v>4.8871714744320109E-2</v>
      </c>
      <c r="H8" s="363">
        <f>(C8-B8)/B8</f>
        <v>0.6407135398790037</v>
      </c>
      <c r="I8" s="338">
        <f t="shared" ref="I8:I68" si="3">(D8-C8)/C8</f>
        <v>-0.62954698090418393</v>
      </c>
    </row>
    <row r="9" spans="1:9" ht="23" x14ac:dyDescent="0.25">
      <c r="A9" s="86" t="s">
        <v>250</v>
      </c>
      <c r="B9" s="87">
        <v>2094314298228</v>
      </c>
      <c r="C9" s="87">
        <v>6316299666510</v>
      </c>
      <c r="D9" s="88">
        <v>3458049733104</v>
      </c>
      <c r="E9" s="342">
        <f t="shared" si="0"/>
        <v>1.5924959741795426E-2</v>
      </c>
      <c r="F9" s="348">
        <f t="shared" si="1"/>
        <v>3.5437760604364342E-2</v>
      </c>
      <c r="G9" s="360">
        <f t="shared" si="2"/>
        <v>2.0301401276079174E-2</v>
      </c>
      <c r="H9" s="342">
        <f t="shared" ref="H9:H68" si="4">(C9-B9)/B9</f>
        <v>2.0159272998585851</v>
      </c>
      <c r="I9" s="360">
        <f t="shared" si="3"/>
        <v>-0.45251968467564707</v>
      </c>
    </row>
    <row r="10" spans="1:9" ht="23" x14ac:dyDescent="0.25">
      <c r="A10" s="86" t="s">
        <v>251</v>
      </c>
      <c r="B10" s="87">
        <v>11601785000000</v>
      </c>
      <c r="C10" s="87">
        <v>16155075895620</v>
      </c>
      <c r="D10" s="88">
        <v>4866539187123</v>
      </c>
      <c r="E10" s="342">
        <f t="shared" si="0"/>
        <v>8.8218830962616179E-2</v>
      </c>
      <c r="F10" s="348">
        <f t="shared" si="1"/>
        <v>9.0638465931216119E-2</v>
      </c>
      <c r="G10" s="360">
        <f t="shared" si="2"/>
        <v>2.8570313468240932E-2</v>
      </c>
      <c r="H10" s="342">
        <f t="shared" si="4"/>
        <v>0.39246468501355608</v>
      </c>
      <c r="I10" s="360">
        <f t="shared" si="3"/>
        <v>-0.6987609827049821</v>
      </c>
    </row>
    <row r="11" spans="1:9" ht="23" x14ac:dyDescent="0.25">
      <c r="A11" s="83" t="s">
        <v>252</v>
      </c>
      <c r="B11" s="84">
        <v>8126992675380</v>
      </c>
      <c r="C11" s="84">
        <v>18236152616078</v>
      </c>
      <c r="D11" s="85">
        <v>26268246676354</v>
      </c>
      <c r="E11" s="341">
        <f t="shared" si="0"/>
        <v>6.1796852214014313E-2</v>
      </c>
      <c r="F11" s="347">
        <f t="shared" si="1"/>
        <v>0.10231440002438991</v>
      </c>
      <c r="G11" s="338">
        <f t="shared" si="2"/>
        <v>0.15421473308800943</v>
      </c>
      <c r="H11" s="363">
        <f t="shared" si="4"/>
        <v>1.2438992311784407</v>
      </c>
      <c r="I11" s="338">
        <f t="shared" si="3"/>
        <v>0.44044893840131949</v>
      </c>
    </row>
    <row r="12" spans="1:9" ht="23" x14ac:dyDescent="0.25">
      <c r="A12" s="86" t="s">
        <v>253</v>
      </c>
      <c r="B12" s="87">
        <v>0</v>
      </c>
      <c r="C12" s="87">
        <v>0</v>
      </c>
      <c r="D12" s="88">
        <v>0</v>
      </c>
      <c r="E12" s="342">
        <f t="shared" si="0"/>
        <v>0</v>
      </c>
      <c r="F12" s="348">
        <f t="shared" si="1"/>
        <v>0</v>
      </c>
      <c r="G12" s="360">
        <f t="shared" si="2"/>
        <v>0</v>
      </c>
      <c r="H12" s="342"/>
      <c r="I12" s="360"/>
    </row>
    <row r="13" spans="1:9" ht="23" x14ac:dyDescent="0.25">
      <c r="A13" s="86" t="s">
        <v>254</v>
      </c>
      <c r="B13" s="87">
        <v>0</v>
      </c>
      <c r="C13" s="87">
        <v>0</v>
      </c>
      <c r="D13" s="88">
        <v>0</v>
      </c>
      <c r="E13" s="342">
        <f t="shared" si="0"/>
        <v>0</v>
      </c>
      <c r="F13" s="348">
        <f t="shared" si="1"/>
        <v>0</v>
      </c>
      <c r="G13" s="360">
        <f t="shared" si="2"/>
        <v>0</v>
      </c>
      <c r="H13" s="342"/>
      <c r="I13" s="360"/>
    </row>
    <row r="14" spans="1:9" ht="23" x14ac:dyDescent="0.25">
      <c r="A14" s="86" t="s">
        <v>255</v>
      </c>
      <c r="B14" s="87">
        <v>8126992675380</v>
      </c>
      <c r="C14" s="87">
        <v>18236152616078</v>
      </c>
      <c r="D14" s="88">
        <v>26268246676354</v>
      </c>
      <c r="E14" s="342">
        <f t="shared" si="0"/>
        <v>6.1796852214014313E-2</v>
      </c>
      <c r="F14" s="348">
        <f t="shared" si="1"/>
        <v>0.10231440002438991</v>
      </c>
      <c r="G14" s="360">
        <f t="shared" si="2"/>
        <v>0.15421473308800943</v>
      </c>
      <c r="H14" s="342">
        <f>(C14-B14)/B14</f>
        <v>1.2438992311784407</v>
      </c>
      <c r="I14" s="360">
        <f t="shared" si="3"/>
        <v>0.44044893840131949</v>
      </c>
    </row>
    <row r="15" spans="1:9" ht="23" x14ac:dyDescent="0.25">
      <c r="A15" s="83" t="s">
        <v>256</v>
      </c>
      <c r="B15" s="84">
        <v>6124790460291</v>
      </c>
      <c r="C15" s="84">
        <v>7662680796645</v>
      </c>
      <c r="D15" s="85">
        <v>9892867373309</v>
      </c>
      <c r="E15" s="341">
        <f t="shared" si="0"/>
        <v>4.6572303684118944E-2</v>
      </c>
      <c r="F15" s="347">
        <f t="shared" si="1"/>
        <v>4.2991666323077778E-2</v>
      </c>
      <c r="G15" s="338">
        <f t="shared" si="2"/>
        <v>5.8078710781380535E-2</v>
      </c>
      <c r="H15" s="363">
        <f t="shared" si="4"/>
        <v>0.25109272657156861</v>
      </c>
      <c r="I15" s="338">
        <f t="shared" si="3"/>
        <v>0.29104521457300647</v>
      </c>
    </row>
    <row r="16" spans="1:9" ht="23" x14ac:dyDescent="0.25">
      <c r="A16" s="86" t="s">
        <v>257</v>
      </c>
      <c r="B16" s="87">
        <v>3949486943250</v>
      </c>
      <c r="C16" s="87">
        <v>4973095672343</v>
      </c>
      <c r="D16" s="88">
        <v>2958587125337</v>
      </c>
      <c r="E16" s="342">
        <f t="shared" si="0"/>
        <v>3.003150989572996E-2</v>
      </c>
      <c r="F16" s="348">
        <f t="shared" si="1"/>
        <v>2.7901680288147004E-2</v>
      </c>
      <c r="G16" s="360">
        <f t="shared" si="2"/>
        <v>1.7369173111282606E-2</v>
      </c>
      <c r="H16" s="342">
        <f t="shared" si="4"/>
        <v>0.25917511408473753</v>
      </c>
      <c r="I16" s="360">
        <f t="shared" si="3"/>
        <v>-0.40508139793274767</v>
      </c>
    </row>
    <row r="17" spans="1:9" ht="23" x14ac:dyDescent="0.25">
      <c r="A17" s="86" t="s">
        <v>258</v>
      </c>
      <c r="B17" s="87">
        <v>1303037835829</v>
      </c>
      <c r="C17" s="87">
        <v>1722371823278</v>
      </c>
      <c r="D17" s="88">
        <v>5366251939739</v>
      </c>
      <c r="E17" s="342">
        <f t="shared" si="0"/>
        <v>9.908171421629669E-3</v>
      </c>
      <c r="F17" s="348">
        <f t="shared" si="1"/>
        <v>9.6634111058181617E-3</v>
      </c>
      <c r="G17" s="360">
        <f t="shared" si="2"/>
        <v>3.150401017494657E-2</v>
      </c>
      <c r="H17" s="342">
        <f t="shared" si="4"/>
        <v>0.32181259509031629</v>
      </c>
      <c r="I17" s="360">
        <f t="shared" si="3"/>
        <v>2.1156175845503591</v>
      </c>
    </row>
    <row r="18" spans="1:9" ht="23" x14ac:dyDescent="0.25">
      <c r="A18" s="86" t="s">
        <v>259</v>
      </c>
      <c r="B18" s="87">
        <v>0</v>
      </c>
      <c r="C18" s="87">
        <v>0</v>
      </c>
      <c r="D18" s="88">
        <v>0</v>
      </c>
      <c r="E18" s="342">
        <f t="shared" si="0"/>
        <v>0</v>
      </c>
      <c r="F18" s="348">
        <f t="shared" si="1"/>
        <v>0</v>
      </c>
      <c r="G18" s="360">
        <f t="shared" si="2"/>
        <v>0</v>
      </c>
      <c r="H18" s="342"/>
      <c r="I18" s="360"/>
    </row>
    <row r="19" spans="1:9" ht="23" x14ac:dyDescent="0.25">
      <c r="A19" s="86" t="s">
        <v>260</v>
      </c>
      <c r="B19" s="87">
        <v>0</v>
      </c>
      <c r="C19" s="87">
        <v>0</v>
      </c>
      <c r="D19" s="88">
        <v>0</v>
      </c>
      <c r="E19" s="342">
        <f t="shared" si="0"/>
        <v>0</v>
      </c>
      <c r="F19" s="348">
        <f t="shared" si="1"/>
        <v>0</v>
      </c>
      <c r="G19" s="360">
        <f t="shared" si="2"/>
        <v>0</v>
      </c>
      <c r="H19" s="342"/>
      <c r="I19" s="360"/>
    </row>
    <row r="20" spans="1:9" ht="23" x14ac:dyDescent="0.25">
      <c r="A20" s="86" t="s">
        <v>261</v>
      </c>
      <c r="B20" s="87">
        <v>0</v>
      </c>
      <c r="C20" s="87">
        <v>23521740500</v>
      </c>
      <c r="D20" s="88">
        <v>124200000000</v>
      </c>
      <c r="E20" s="342">
        <f t="shared" si="0"/>
        <v>0</v>
      </c>
      <c r="F20" s="348">
        <f t="shared" si="1"/>
        <v>1.3196932584700404E-4</v>
      </c>
      <c r="G20" s="360">
        <f t="shared" si="2"/>
        <v>7.2914915431992772E-4</v>
      </c>
      <c r="H20" s="342"/>
      <c r="I20" s="360"/>
    </row>
    <row r="21" spans="1:9" ht="23" x14ac:dyDescent="0.25">
      <c r="A21" s="86" t="s">
        <v>262</v>
      </c>
      <c r="B21" s="87">
        <v>910365502671</v>
      </c>
      <c r="C21" s="87">
        <v>981799066828</v>
      </c>
      <c r="D21" s="88">
        <v>1482978249031</v>
      </c>
      <c r="E21" s="342">
        <f t="shared" si="0"/>
        <v>6.9223296582663837E-3</v>
      </c>
      <c r="F21" s="348">
        <f t="shared" si="1"/>
        <v>5.5084087406928424E-3</v>
      </c>
      <c r="G21" s="360">
        <f t="shared" si="2"/>
        <v>8.7062184875668341E-3</v>
      </c>
      <c r="H21" s="342">
        <f t="shared" si="4"/>
        <v>7.8466905816855864E-2</v>
      </c>
      <c r="I21" s="360">
        <f t="shared" si="3"/>
        <v>0.51047021649980939</v>
      </c>
    </row>
    <row r="22" spans="1:9" ht="23" x14ac:dyDescent="0.25">
      <c r="A22" s="86" t="s">
        <v>263</v>
      </c>
      <c r="B22" s="87">
        <v>-39336197606</v>
      </c>
      <c r="C22" s="87">
        <v>-39275168162</v>
      </c>
      <c r="D22" s="88">
        <v>-41074336139</v>
      </c>
      <c r="E22" s="342">
        <f t="shared" si="0"/>
        <v>-2.9910857400958397E-4</v>
      </c>
      <c r="F22" s="348">
        <f t="shared" si="1"/>
        <v>-2.2035433410494675E-4</v>
      </c>
      <c r="G22" s="360">
        <f t="shared" si="2"/>
        <v>-2.4113782173916501E-4</v>
      </c>
      <c r="H22" s="342">
        <f t="shared" si="4"/>
        <v>-1.5514830541397092E-3</v>
      </c>
      <c r="I22" s="360">
        <f t="shared" si="3"/>
        <v>4.5809300410348169E-2</v>
      </c>
    </row>
    <row r="23" spans="1:9" ht="23" x14ac:dyDescent="0.25">
      <c r="A23" s="86" t="s">
        <v>264</v>
      </c>
      <c r="B23" s="87">
        <v>1236376147</v>
      </c>
      <c r="C23" s="87">
        <v>1167661858</v>
      </c>
      <c r="D23" s="88">
        <v>1924395341</v>
      </c>
      <c r="E23" s="342">
        <f t="shared" si="0"/>
        <v>9.4012825025117861E-6</v>
      </c>
      <c r="F23" s="348">
        <f t="shared" si="1"/>
        <v>6.5511966777084446E-6</v>
      </c>
      <c r="G23" s="360">
        <f t="shared" si="2"/>
        <v>1.1297675003762954E-5</v>
      </c>
      <c r="H23" s="342">
        <f t="shared" si="4"/>
        <v>-5.5577171370324085E-2</v>
      </c>
      <c r="I23" s="360">
        <f t="shared" si="3"/>
        <v>0.64807587728878269</v>
      </c>
    </row>
    <row r="24" spans="1:9" ht="23" x14ac:dyDescent="0.25">
      <c r="A24" s="83" t="s">
        <v>265</v>
      </c>
      <c r="B24" s="84">
        <v>26286822229202</v>
      </c>
      <c r="C24" s="84">
        <v>42134493932210</v>
      </c>
      <c r="D24" s="85">
        <v>34491111096123</v>
      </c>
      <c r="E24" s="341">
        <f t="shared" si="0"/>
        <v>0.19988240833477888</v>
      </c>
      <c r="F24" s="347">
        <f t="shared" si="1"/>
        <v>0.2363966543691117</v>
      </c>
      <c r="G24" s="338">
        <f t="shared" si="2"/>
        <v>0.20248924707965185</v>
      </c>
      <c r="H24" s="363">
        <f t="shared" si="4"/>
        <v>0.60287514271705467</v>
      </c>
      <c r="I24" s="338">
        <f t="shared" si="3"/>
        <v>-0.18140440581496967</v>
      </c>
    </row>
    <row r="25" spans="1:9" ht="23" x14ac:dyDescent="0.25">
      <c r="A25" s="86" t="s">
        <v>266</v>
      </c>
      <c r="B25" s="87">
        <v>26373360826788</v>
      </c>
      <c r="C25" s="87">
        <v>42370012405544</v>
      </c>
      <c r="D25" s="88">
        <v>35727277739296</v>
      </c>
      <c r="E25" s="342">
        <f t="shared" si="0"/>
        <v>0.20054043931123477</v>
      </c>
      <c r="F25" s="348">
        <f t="shared" si="1"/>
        <v>0.23771803677915926</v>
      </c>
      <c r="G25" s="360">
        <f t="shared" si="2"/>
        <v>0.20974649234912124</v>
      </c>
      <c r="H25" s="342">
        <f t="shared" si="4"/>
        <v>0.60654581279257558</v>
      </c>
      <c r="I25" s="360">
        <f t="shared" si="3"/>
        <v>-0.15677915320550664</v>
      </c>
    </row>
    <row r="26" spans="1:9" ht="23" x14ac:dyDescent="0.25">
      <c r="A26" s="86" t="s">
        <v>267</v>
      </c>
      <c r="B26" s="87">
        <v>-86538597586</v>
      </c>
      <c r="C26" s="87">
        <v>-235518473334</v>
      </c>
      <c r="D26" s="88">
        <v>-1236166643173</v>
      </c>
      <c r="E26" s="342">
        <f t="shared" si="0"/>
        <v>-6.5803097645588142E-4</v>
      </c>
      <c r="F26" s="348">
        <f t="shared" si="1"/>
        <v>-1.3213824100475719E-3</v>
      </c>
      <c r="G26" s="360">
        <f t="shared" si="2"/>
        <v>-7.2572452694693789E-3</v>
      </c>
      <c r="H26" s="342">
        <f t="shared" si="4"/>
        <v>1.7215425244203586</v>
      </c>
      <c r="I26" s="360">
        <f t="shared" si="3"/>
        <v>4.2487035334163918</v>
      </c>
    </row>
    <row r="27" spans="1:9" ht="23" x14ac:dyDescent="0.25">
      <c r="A27" s="83" t="s">
        <v>268</v>
      </c>
      <c r="B27" s="84">
        <v>2512553533909</v>
      </c>
      <c r="C27" s="84">
        <v>3650156741241</v>
      </c>
      <c r="D27" s="85">
        <v>1537894659443</v>
      </c>
      <c r="E27" s="341">
        <f t="shared" si="0"/>
        <v>1.9105209714922487E-2</v>
      </c>
      <c r="F27" s="347">
        <f t="shared" si="1"/>
        <v>2.0479297625848391E-2</v>
      </c>
      <c r="G27" s="338">
        <f t="shared" si="2"/>
        <v>9.0286198902254158E-3</v>
      </c>
      <c r="H27" s="363">
        <f t="shared" si="4"/>
        <v>0.45276774881772602</v>
      </c>
      <c r="I27" s="338">
        <f t="shared" si="3"/>
        <v>-0.57867709020075164</v>
      </c>
    </row>
    <row r="28" spans="1:9" ht="23" x14ac:dyDescent="0.25">
      <c r="A28" s="86" t="s">
        <v>269</v>
      </c>
      <c r="B28" s="87">
        <v>141398046799</v>
      </c>
      <c r="C28" s="87">
        <v>296697348350</v>
      </c>
      <c r="D28" s="88">
        <v>320077470557</v>
      </c>
      <c r="E28" s="342">
        <f t="shared" si="0"/>
        <v>1.0751768274455244E-3</v>
      </c>
      <c r="F28" s="348">
        <f t="shared" si="1"/>
        <v>1.6646280509022373E-3</v>
      </c>
      <c r="G28" s="360">
        <f t="shared" si="2"/>
        <v>1.87909997563203E-3</v>
      </c>
      <c r="H28" s="342">
        <f t="shared" si="4"/>
        <v>1.09831291921423</v>
      </c>
      <c r="I28" s="360">
        <f t="shared" si="3"/>
        <v>7.8801250961702429E-2</v>
      </c>
    </row>
    <row r="29" spans="1:9" ht="23" x14ac:dyDescent="0.25">
      <c r="A29" s="86" t="s">
        <v>270</v>
      </c>
      <c r="B29" s="87">
        <v>2357338685110</v>
      </c>
      <c r="C29" s="87">
        <v>3335690250424</v>
      </c>
      <c r="D29" s="88">
        <v>1117646951943</v>
      </c>
      <c r="E29" s="342">
        <f t="shared" si="0"/>
        <v>1.7924971285311269E-2</v>
      </c>
      <c r="F29" s="348">
        <f t="shared" si="1"/>
        <v>1.8714975347291132E-2</v>
      </c>
      <c r="G29" s="360">
        <f t="shared" si="2"/>
        <v>6.5614438795288518E-3</v>
      </c>
      <c r="H29" s="342">
        <f t="shared" si="4"/>
        <v>0.41502376026563503</v>
      </c>
      <c r="I29" s="360">
        <f t="shared" si="3"/>
        <v>-0.66494282501172408</v>
      </c>
    </row>
    <row r="30" spans="1:9" ht="23" x14ac:dyDescent="0.25">
      <c r="A30" s="86" t="s">
        <v>271</v>
      </c>
      <c r="B30" s="87">
        <v>13816802000</v>
      </c>
      <c r="C30" s="87">
        <v>17769142467</v>
      </c>
      <c r="D30" s="88">
        <v>100170236943</v>
      </c>
      <c r="E30" s="342">
        <f t="shared" si="0"/>
        <v>1.0506160216569581E-4</v>
      </c>
      <c r="F30" s="348">
        <f t="shared" si="1"/>
        <v>9.9694227655022395E-5</v>
      </c>
      <c r="G30" s="360">
        <f t="shared" si="2"/>
        <v>5.8807603506453492E-4</v>
      </c>
      <c r="H30" s="342">
        <f t="shared" si="4"/>
        <v>0.28605320297707099</v>
      </c>
      <c r="I30" s="360">
        <f t="shared" si="3"/>
        <v>4.6373140757372715</v>
      </c>
    </row>
    <row r="31" spans="1:9" ht="23" x14ac:dyDescent="0.25">
      <c r="A31" s="86" t="s">
        <v>272</v>
      </c>
      <c r="B31" s="87">
        <v>0</v>
      </c>
      <c r="C31" s="87">
        <v>0</v>
      </c>
      <c r="D31" s="88">
        <v>0</v>
      </c>
      <c r="E31" s="342">
        <f t="shared" si="0"/>
        <v>0</v>
      </c>
      <c r="F31" s="348">
        <f t="shared" si="1"/>
        <v>0</v>
      </c>
      <c r="G31" s="360">
        <f t="shared" si="2"/>
        <v>0</v>
      </c>
      <c r="H31" s="342"/>
      <c r="I31" s="360"/>
    </row>
    <row r="32" spans="1:9" ht="23" x14ac:dyDescent="0.25">
      <c r="A32" s="86" t="s">
        <v>273</v>
      </c>
      <c r="B32" s="87">
        <v>0</v>
      </c>
      <c r="C32" s="87">
        <v>0</v>
      </c>
      <c r="D32" s="88">
        <v>0</v>
      </c>
      <c r="E32" s="342">
        <f t="shared" si="0"/>
        <v>0</v>
      </c>
      <c r="F32" s="348">
        <f t="shared" si="1"/>
        <v>0</v>
      </c>
      <c r="G32" s="360">
        <f t="shared" si="2"/>
        <v>0</v>
      </c>
      <c r="H32" s="342"/>
      <c r="I32" s="360"/>
    </row>
    <row r="33" spans="1:9" ht="24" thickBot="1" x14ac:dyDescent="0.3">
      <c r="A33" s="522"/>
      <c r="B33" s="523"/>
      <c r="C33" s="523"/>
      <c r="D33" s="524"/>
      <c r="E33" s="342">
        <f t="shared" si="0"/>
        <v>0</v>
      </c>
      <c r="F33" s="348">
        <f t="shared" si="1"/>
        <v>0</v>
      </c>
      <c r="G33" s="360">
        <f t="shared" si="2"/>
        <v>0</v>
      </c>
      <c r="H33" s="342"/>
      <c r="I33" s="360"/>
    </row>
    <row r="34" spans="1:9" ht="25" thickTop="1" thickBot="1" x14ac:dyDescent="0.3">
      <c r="A34" s="80" t="s">
        <v>274</v>
      </c>
      <c r="B34" s="81">
        <v>74764176191827</v>
      </c>
      <c r="C34" s="81">
        <v>84081562709945</v>
      </c>
      <c r="D34" s="82">
        <v>89820810782676</v>
      </c>
      <c r="E34" s="343">
        <f t="shared" si="0"/>
        <v>0.56849943534775371</v>
      </c>
      <c r="F34" s="349">
        <f t="shared" si="1"/>
        <v>0.47174175512199179</v>
      </c>
      <c r="G34" s="336">
        <f t="shared" si="2"/>
        <v>0.52731697441641268</v>
      </c>
      <c r="H34" s="364">
        <f t="shared" si="4"/>
        <v>0.12462367664176241</v>
      </c>
      <c r="I34" s="336">
        <f t="shared" si="3"/>
        <v>6.8258104247296211E-2</v>
      </c>
    </row>
    <row r="35" spans="1:9" ht="24" thickTop="1" x14ac:dyDescent="0.25">
      <c r="A35" s="334"/>
      <c r="B35" s="357"/>
      <c r="C35" s="357"/>
      <c r="D35" s="357"/>
      <c r="E35" s="344"/>
      <c r="F35" s="350"/>
      <c r="G35" s="361"/>
      <c r="H35" s="342"/>
      <c r="I35" s="360"/>
    </row>
    <row r="36" spans="1:9" ht="23" x14ac:dyDescent="0.25">
      <c r="A36" s="83" t="s">
        <v>275</v>
      </c>
      <c r="B36" s="84">
        <v>305165547431</v>
      </c>
      <c r="C36" s="84">
        <v>809234947969</v>
      </c>
      <c r="D36" s="85">
        <v>894484456379</v>
      </c>
      <c r="E36" s="341">
        <f t="shared" si="0"/>
        <v>2.3204487795998306E-3</v>
      </c>
      <c r="F36" s="347">
        <f t="shared" si="1"/>
        <v>4.5402333443524011E-3</v>
      </c>
      <c r="G36" s="338">
        <f t="shared" si="2"/>
        <v>5.2513090573354923E-3</v>
      </c>
      <c r="H36" s="363">
        <f t="shared" si="4"/>
        <v>1.651790003103065</v>
      </c>
      <c r="I36" s="338">
        <f t="shared" si="3"/>
        <v>0.10534580670787555</v>
      </c>
    </row>
    <row r="37" spans="1:9" ht="23" x14ac:dyDescent="0.25">
      <c r="A37" s="86" t="s">
        <v>276</v>
      </c>
      <c r="B37" s="87">
        <v>0</v>
      </c>
      <c r="C37" s="87">
        <v>0</v>
      </c>
      <c r="D37" s="88">
        <v>0</v>
      </c>
      <c r="E37" s="342">
        <f t="shared" si="0"/>
        <v>0</v>
      </c>
      <c r="F37" s="348">
        <f t="shared" si="1"/>
        <v>0</v>
      </c>
      <c r="G37" s="360">
        <f t="shared" si="2"/>
        <v>0</v>
      </c>
      <c r="H37" s="342"/>
      <c r="I37" s="360"/>
    </row>
    <row r="38" spans="1:9" ht="23" x14ac:dyDescent="0.25">
      <c r="A38" s="86" t="s">
        <v>277</v>
      </c>
      <c r="B38" s="87">
        <v>0</v>
      </c>
      <c r="C38" s="87">
        <v>0</v>
      </c>
      <c r="D38" s="88">
        <v>0</v>
      </c>
      <c r="E38" s="342">
        <f t="shared" si="0"/>
        <v>0</v>
      </c>
      <c r="F38" s="348">
        <f t="shared" si="1"/>
        <v>0</v>
      </c>
      <c r="G38" s="360">
        <f t="shared" si="2"/>
        <v>0</v>
      </c>
      <c r="H38" s="342"/>
      <c r="I38" s="360"/>
    </row>
    <row r="39" spans="1:9" ht="23" x14ac:dyDescent="0.25">
      <c r="A39" s="86" t="s">
        <v>278</v>
      </c>
      <c r="B39" s="87">
        <v>0</v>
      </c>
      <c r="C39" s="87">
        <v>0</v>
      </c>
      <c r="D39" s="88">
        <v>0</v>
      </c>
      <c r="E39" s="342">
        <f t="shared" si="0"/>
        <v>0</v>
      </c>
      <c r="F39" s="348">
        <f t="shared" si="1"/>
        <v>0</v>
      </c>
      <c r="G39" s="360">
        <f t="shared" si="2"/>
        <v>0</v>
      </c>
      <c r="H39" s="342"/>
      <c r="I39" s="360"/>
    </row>
    <row r="40" spans="1:9" ht="23" x14ac:dyDescent="0.25">
      <c r="A40" s="86" t="s">
        <v>279</v>
      </c>
      <c r="B40" s="87">
        <v>0</v>
      </c>
      <c r="C40" s="87">
        <v>0</v>
      </c>
      <c r="D40" s="88">
        <v>0</v>
      </c>
      <c r="E40" s="342">
        <f t="shared" si="0"/>
        <v>0</v>
      </c>
      <c r="F40" s="348">
        <f t="shared" si="1"/>
        <v>0</v>
      </c>
      <c r="G40" s="360">
        <f t="shared" si="2"/>
        <v>0</v>
      </c>
      <c r="H40" s="342"/>
      <c r="I40" s="360"/>
    </row>
    <row r="41" spans="1:9" ht="23" x14ac:dyDescent="0.25">
      <c r="A41" s="86" t="s">
        <v>280</v>
      </c>
      <c r="B41" s="87">
        <v>96007238800</v>
      </c>
      <c r="C41" s="87">
        <v>118401369280</v>
      </c>
      <c r="D41" s="88">
        <v>101693561714</v>
      </c>
      <c r="E41" s="342">
        <f t="shared" si="0"/>
        <v>7.300295920743856E-4</v>
      </c>
      <c r="F41" s="348">
        <f t="shared" si="1"/>
        <v>6.6429390644981293E-4</v>
      </c>
      <c r="G41" s="360">
        <f t="shared" si="2"/>
        <v>5.97019118547057E-4</v>
      </c>
      <c r="H41" s="342">
        <f t="shared" si="4"/>
        <v>0.23325460413095433</v>
      </c>
      <c r="I41" s="360">
        <f t="shared" si="3"/>
        <v>-0.14111160764102948</v>
      </c>
    </row>
    <row r="42" spans="1:9" ht="23" x14ac:dyDescent="0.25">
      <c r="A42" s="86" t="s">
        <v>281</v>
      </c>
      <c r="B42" s="87">
        <v>209158308631</v>
      </c>
      <c r="C42" s="87">
        <v>690833578689</v>
      </c>
      <c r="D42" s="88">
        <v>792790894665</v>
      </c>
      <c r="E42" s="342">
        <f t="shared" si="0"/>
        <v>1.5904191875254449E-3</v>
      </c>
      <c r="F42" s="348">
        <f t="shared" si="1"/>
        <v>3.8759394379025884E-3</v>
      </c>
      <c r="G42" s="360">
        <f t="shared" si="2"/>
        <v>4.6542899387884348E-3</v>
      </c>
      <c r="H42" s="342">
        <f t="shared" si="4"/>
        <v>2.3029219982256515</v>
      </c>
      <c r="I42" s="360">
        <f t="shared" si="3"/>
        <v>0.14758592969595535</v>
      </c>
    </row>
    <row r="43" spans="1:9" ht="23" x14ac:dyDescent="0.25">
      <c r="A43" s="86" t="s">
        <v>282</v>
      </c>
      <c r="B43" s="87">
        <v>0</v>
      </c>
      <c r="C43" s="87">
        <v>0</v>
      </c>
      <c r="D43" s="88">
        <v>0</v>
      </c>
      <c r="E43" s="342">
        <f t="shared" si="0"/>
        <v>0</v>
      </c>
      <c r="F43" s="348">
        <f t="shared" si="1"/>
        <v>0</v>
      </c>
      <c r="G43" s="360">
        <f t="shared" si="2"/>
        <v>0</v>
      </c>
      <c r="H43" s="342"/>
      <c r="I43" s="360"/>
    </row>
    <row r="44" spans="1:9" ht="23" x14ac:dyDescent="0.25">
      <c r="A44" s="83" t="s">
        <v>283</v>
      </c>
      <c r="B44" s="84">
        <v>65561657180137</v>
      </c>
      <c r="C44" s="84">
        <v>69280841784004</v>
      </c>
      <c r="D44" s="85">
        <v>70832915657865</v>
      </c>
      <c r="E44" s="341">
        <f t="shared" si="0"/>
        <v>0.49852438675630495</v>
      </c>
      <c r="F44" s="347">
        <f t="shared" si="1"/>
        <v>0.38870193233991157</v>
      </c>
      <c r="G44" s="338">
        <f t="shared" si="2"/>
        <v>0.41584348268878446</v>
      </c>
      <c r="H44" s="363">
        <f t="shared" si="4"/>
        <v>5.6728044467335231E-2</v>
      </c>
      <c r="I44" s="338">
        <f t="shared" si="3"/>
        <v>2.2402641681229581E-2</v>
      </c>
    </row>
    <row r="45" spans="1:9" ht="23" x14ac:dyDescent="0.25">
      <c r="A45" s="86" t="s">
        <v>284</v>
      </c>
      <c r="B45" s="87">
        <v>65307819877543</v>
      </c>
      <c r="C45" s="87">
        <v>68744125939109</v>
      </c>
      <c r="D45" s="88">
        <v>70199153681536</v>
      </c>
      <c r="E45" s="342">
        <f t="shared" si="0"/>
        <v>0.49659423289726112</v>
      </c>
      <c r="F45" s="348">
        <f t="shared" si="1"/>
        <v>0.38569067438380078</v>
      </c>
      <c r="G45" s="360">
        <f t="shared" si="2"/>
        <v>0.41212281433870063</v>
      </c>
      <c r="H45" s="342">
        <f t="shared" si="4"/>
        <v>5.2617068951456784E-2</v>
      </c>
      <c r="I45" s="360">
        <f t="shared" si="3"/>
        <v>2.1165848318673942E-2</v>
      </c>
    </row>
    <row r="46" spans="1:9" ht="23" x14ac:dyDescent="0.25">
      <c r="A46" s="89" t="s">
        <v>285</v>
      </c>
      <c r="B46" s="87">
        <v>82616601097978</v>
      </c>
      <c r="C46" s="87">
        <v>91026106008677</v>
      </c>
      <c r="D46" s="88">
        <v>98976369133844</v>
      </c>
      <c r="E46" s="342">
        <f t="shared" si="0"/>
        <v>0.62820850127531336</v>
      </c>
      <c r="F46" s="348">
        <f t="shared" si="1"/>
        <v>0.51070429267098782</v>
      </c>
      <c r="G46" s="360">
        <f t="shared" si="2"/>
        <v>0.58106711635748265</v>
      </c>
      <c r="H46" s="342">
        <f t="shared" si="4"/>
        <v>0.10178952896798388</v>
      </c>
      <c r="I46" s="360">
        <f t="shared" si="3"/>
        <v>8.7340472681640871E-2</v>
      </c>
    </row>
    <row r="47" spans="1:9" ht="23" x14ac:dyDescent="0.25">
      <c r="A47" s="89" t="s">
        <v>286</v>
      </c>
      <c r="B47" s="87">
        <v>-17308781220435</v>
      </c>
      <c r="C47" s="87">
        <v>-22281980069568</v>
      </c>
      <c r="D47" s="88">
        <v>-28777215452308</v>
      </c>
      <c r="E47" s="342">
        <f t="shared" si="0"/>
        <v>-0.13161426837805223</v>
      </c>
      <c r="F47" s="348">
        <f t="shared" si="1"/>
        <v>-0.1250136182871871</v>
      </c>
      <c r="G47" s="360">
        <f t="shared" si="2"/>
        <v>-0.16894430201878208</v>
      </c>
      <c r="H47" s="342">
        <f t="shared" si="4"/>
        <v>0.28732230107926771</v>
      </c>
      <c r="I47" s="360">
        <f t="shared" si="3"/>
        <v>0.29150171405148056</v>
      </c>
    </row>
    <row r="48" spans="1:9" ht="23" x14ac:dyDescent="0.25">
      <c r="A48" s="86" t="s">
        <v>287</v>
      </c>
      <c r="B48" s="87">
        <v>0</v>
      </c>
      <c r="C48" s="87">
        <v>0</v>
      </c>
      <c r="D48" s="88">
        <v>0</v>
      </c>
      <c r="E48" s="342">
        <f t="shared" si="0"/>
        <v>0</v>
      </c>
      <c r="F48" s="348">
        <f t="shared" si="1"/>
        <v>0</v>
      </c>
      <c r="G48" s="360">
        <f t="shared" si="2"/>
        <v>0</v>
      </c>
      <c r="H48" s="342"/>
      <c r="I48" s="360"/>
    </row>
    <row r="49" spans="1:9" ht="23" x14ac:dyDescent="0.25">
      <c r="A49" s="89" t="s">
        <v>285</v>
      </c>
      <c r="B49" s="87">
        <v>0</v>
      </c>
      <c r="C49" s="87">
        <v>0</v>
      </c>
      <c r="D49" s="88">
        <v>0</v>
      </c>
      <c r="E49" s="342">
        <f t="shared" si="0"/>
        <v>0</v>
      </c>
      <c r="F49" s="348">
        <f t="shared" si="1"/>
        <v>0</v>
      </c>
      <c r="G49" s="360">
        <f t="shared" si="2"/>
        <v>0</v>
      </c>
      <c r="H49" s="342"/>
      <c r="I49" s="360"/>
    </row>
    <row r="50" spans="1:9" ht="23" x14ac:dyDescent="0.25">
      <c r="A50" s="89" t="s">
        <v>286</v>
      </c>
      <c r="B50" s="87">
        <v>0</v>
      </c>
      <c r="C50" s="87">
        <v>0</v>
      </c>
      <c r="D50" s="88">
        <v>0</v>
      </c>
      <c r="E50" s="342">
        <f t="shared" si="0"/>
        <v>0</v>
      </c>
      <c r="F50" s="348">
        <f t="shared" si="1"/>
        <v>0</v>
      </c>
      <c r="G50" s="360">
        <f t="shared" si="2"/>
        <v>0</v>
      </c>
      <c r="H50" s="342"/>
      <c r="I50" s="360"/>
    </row>
    <row r="51" spans="1:9" ht="23" x14ac:dyDescent="0.25">
      <c r="A51" s="86" t="s">
        <v>288</v>
      </c>
      <c r="B51" s="87">
        <v>253837302594</v>
      </c>
      <c r="C51" s="87">
        <v>536715844895</v>
      </c>
      <c r="D51" s="88">
        <v>633761976329</v>
      </c>
      <c r="E51" s="342">
        <f t="shared" si="0"/>
        <v>1.9301538590438057E-3</v>
      </c>
      <c r="F51" s="348">
        <f t="shared" si="1"/>
        <v>3.0112579561107876E-3</v>
      </c>
      <c r="G51" s="360">
        <f t="shared" si="2"/>
        <v>3.720668350083868E-3</v>
      </c>
      <c r="H51" s="342">
        <f t="shared" si="4"/>
        <v>1.1144088729679342</v>
      </c>
      <c r="I51" s="360">
        <f t="shared" si="3"/>
        <v>0.18081473158852901</v>
      </c>
    </row>
    <row r="52" spans="1:9" ht="23" x14ac:dyDescent="0.25">
      <c r="A52" s="89" t="s">
        <v>285</v>
      </c>
      <c r="B52" s="87">
        <v>342995279178</v>
      </c>
      <c r="C52" s="87">
        <v>618321659402</v>
      </c>
      <c r="D52" s="88">
        <v>744538077973</v>
      </c>
      <c r="E52" s="342">
        <f t="shared" si="0"/>
        <v>2.6081023355267598E-3</v>
      </c>
      <c r="F52" s="348">
        <f t="shared" si="1"/>
        <v>3.4691094627067581E-3</v>
      </c>
      <c r="G52" s="360">
        <f t="shared" si="2"/>
        <v>4.3710089364975635E-3</v>
      </c>
      <c r="H52" s="342">
        <f t="shared" si="4"/>
        <v>0.80271186496743963</v>
      </c>
      <c r="I52" s="360">
        <f t="shared" si="3"/>
        <v>0.20412744184486148</v>
      </c>
    </row>
    <row r="53" spans="1:9" ht="23" x14ac:dyDescent="0.25">
      <c r="A53" s="89" t="s">
        <v>286</v>
      </c>
      <c r="B53" s="87">
        <v>-89157976584</v>
      </c>
      <c r="C53" s="87">
        <v>-81605814507</v>
      </c>
      <c r="D53" s="88">
        <v>-110776101644</v>
      </c>
      <c r="E53" s="342">
        <f t="shared" si="0"/>
        <v>-6.7794847648295394E-4</v>
      </c>
      <c r="F53" s="348">
        <f t="shared" si="1"/>
        <v>-4.5785150659597036E-4</v>
      </c>
      <c r="G53" s="360">
        <f t="shared" si="2"/>
        <v>-6.5034058641369528E-4</v>
      </c>
      <c r="H53" s="342">
        <f t="shared" si="4"/>
        <v>-8.470540008144696E-2</v>
      </c>
      <c r="I53" s="360">
        <f t="shared" si="3"/>
        <v>0.35745353824631976</v>
      </c>
    </row>
    <row r="54" spans="1:9" ht="23" x14ac:dyDescent="0.25">
      <c r="A54" s="83" t="s">
        <v>289</v>
      </c>
      <c r="B54" s="84">
        <v>564296973801</v>
      </c>
      <c r="C54" s="84">
        <v>548210755123</v>
      </c>
      <c r="D54" s="85">
        <v>629111776960</v>
      </c>
      <c r="E54" s="341">
        <f t="shared" si="0"/>
        <v>4.2908586346382281E-3</v>
      </c>
      <c r="F54" s="347">
        <f t="shared" si="1"/>
        <v>3.0757504435379402E-3</v>
      </c>
      <c r="G54" s="338">
        <f t="shared" si="2"/>
        <v>3.6933681170941302E-3</v>
      </c>
      <c r="H54" s="363">
        <f t="shared" si="4"/>
        <v>-2.8506654164111862E-2</v>
      </c>
      <c r="I54" s="338">
        <f t="shared" si="3"/>
        <v>0.1475728469041957</v>
      </c>
    </row>
    <row r="55" spans="1:9" ht="23" x14ac:dyDescent="0.25">
      <c r="A55" s="86" t="s">
        <v>290</v>
      </c>
      <c r="B55" s="87">
        <v>681931844756</v>
      </c>
      <c r="C55" s="87">
        <v>698820145314</v>
      </c>
      <c r="D55" s="88">
        <v>859667015615</v>
      </c>
      <c r="E55" s="342">
        <f t="shared" si="0"/>
        <v>5.1853426124130542E-3</v>
      </c>
      <c r="F55" s="348">
        <f t="shared" si="1"/>
        <v>3.9207482739380614E-3</v>
      </c>
      <c r="G55" s="360">
        <f t="shared" si="2"/>
        <v>5.0469040050918953E-3</v>
      </c>
      <c r="H55" s="342">
        <f t="shared" si="4"/>
        <v>2.4765378956665019E-2</v>
      </c>
      <c r="I55" s="360">
        <f t="shared" si="3"/>
        <v>0.23016919500614408</v>
      </c>
    </row>
    <row r="56" spans="1:9" ht="23" x14ac:dyDescent="0.25">
      <c r="A56" s="86" t="s">
        <v>291</v>
      </c>
      <c r="B56" s="87">
        <v>-117634870955</v>
      </c>
      <c r="C56" s="87">
        <v>-150609390191</v>
      </c>
      <c r="D56" s="88">
        <v>-230555238655</v>
      </c>
      <c r="E56" s="342">
        <f t="shared" si="0"/>
        <v>-8.9448397777482634E-4</v>
      </c>
      <c r="F56" s="348">
        <f t="shared" si="1"/>
        <v>-8.4499783040012085E-4</v>
      </c>
      <c r="G56" s="360">
        <f t="shared" si="2"/>
        <v>-1.3535358879977646E-3</v>
      </c>
      <c r="H56" s="342">
        <f t="shared" si="4"/>
        <v>0.28031245300225693</v>
      </c>
      <c r="I56" s="360">
        <f t="shared" si="3"/>
        <v>0.53081583002636279</v>
      </c>
    </row>
    <row r="57" spans="1:9" ht="23" x14ac:dyDescent="0.25">
      <c r="A57" s="83" t="s">
        <v>292</v>
      </c>
      <c r="B57" s="84">
        <v>6247213506994</v>
      </c>
      <c r="C57" s="84">
        <v>9698699397713</v>
      </c>
      <c r="D57" s="85">
        <v>13363274912355</v>
      </c>
      <c r="E57" s="342">
        <f t="shared" si="0"/>
        <v>4.7503196478893228E-2</v>
      </c>
      <c r="F57" s="348">
        <f t="shared" si="1"/>
        <v>5.4414800686578821E-2</v>
      </c>
      <c r="G57" s="360">
        <f t="shared" si="2"/>
        <v>7.8452661846122013E-2</v>
      </c>
      <c r="H57" s="342">
        <f t="shared" si="4"/>
        <v>0.55248406139071871</v>
      </c>
      <c r="I57" s="360">
        <f t="shared" si="3"/>
        <v>0.3778419522421867</v>
      </c>
    </row>
    <row r="58" spans="1:9" ht="23" x14ac:dyDescent="0.25">
      <c r="A58" s="86" t="s">
        <v>293</v>
      </c>
      <c r="B58" s="87">
        <v>918470731946</v>
      </c>
      <c r="C58" s="87">
        <v>1409414047105</v>
      </c>
      <c r="D58" s="88">
        <v>28953988212</v>
      </c>
      <c r="E58" s="342">
        <f t="shared" si="0"/>
        <v>6.9839610237264812E-3</v>
      </c>
      <c r="F58" s="348">
        <f t="shared" si="1"/>
        <v>7.9075535093053369E-3</v>
      </c>
      <c r="G58" s="360">
        <f t="shared" si="2"/>
        <v>1.6998209355047469E-4</v>
      </c>
      <c r="H58" s="342">
        <f t="shared" si="4"/>
        <v>0.53452254718973913</v>
      </c>
      <c r="I58" s="360">
        <f t="shared" si="3"/>
        <v>-0.97945671942785528</v>
      </c>
    </row>
    <row r="59" spans="1:9" ht="23" x14ac:dyDescent="0.25">
      <c r="A59" s="86" t="s">
        <v>294</v>
      </c>
      <c r="B59" s="87">
        <v>0</v>
      </c>
      <c r="C59" s="87"/>
      <c r="D59" s="88">
        <v>0</v>
      </c>
      <c r="E59" s="342">
        <f t="shared" si="0"/>
        <v>0</v>
      </c>
      <c r="F59" s="348">
        <f t="shared" si="1"/>
        <v>0</v>
      </c>
      <c r="G59" s="360">
        <f t="shared" si="2"/>
        <v>0</v>
      </c>
      <c r="H59" s="342"/>
      <c r="I59" s="360"/>
    </row>
    <row r="60" spans="1:9" ht="23" x14ac:dyDescent="0.25">
      <c r="A60" s="83" t="s">
        <v>295</v>
      </c>
      <c r="B60" s="84">
        <v>171085206311</v>
      </c>
      <c r="C60" s="84">
        <v>6715955617</v>
      </c>
      <c r="D60" s="85">
        <v>700000000</v>
      </c>
      <c r="E60" s="342">
        <f t="shared" si="0"/>
        <v>1.3009150657208718E-3</v>
      </c>
      <c r="F60" s="348">
        <f t="shared" si="1"/>
        <v>3.7680040522251751E-5</v>
      </c>
      <c r="G60" s="360">
        <f t="shared" si="2"/>
        <v>4.1095362964891257E-6</v>
      </c>
      <c r="H60" s="342">
        <f t="shared" si="4"/>
        <v>-0.96074496584589741</v>
      </c>
      <c r="I60" s="360">
        <f t="shared" si="3"/>
        <v>-0.8957706036311347</v>
      </c>
    </row>
    <row r="61" spans="1:9" ht="23" x14ac:dyDescent="0.25">
      <c r="A61" s="86" t="s">
        <v>296</v>
      </c>
      <c r="B61" s="87">
        <v>0</v>
      </c>
      <c r="C61" s="87">
        <v>0</v>
      </c>
      <c r="D61" s="88">
        <v>0</v>
      </c>
      <c r="E61" s="342">
        <f t="shared" si="0"/>
        <v>0</v>
      </c>
      <c r="F61" s="348">
        <f t="shared" si="1"/>
        <v>0</v>
      </c>
      <c r="G61" s="360">
        <f t="shared" si="2"/>
        <v>0</v>
      </c>
      <c r="H61" s="342"/>
      <c r="I61" s="360"/>
    </row>
    <row r="62" spans="1:9" ht="23" x14ac:dyDescent="0.25">
      <c r="A62" s="86" t="s">
        <v>297</v>
      </c>
      <c r="B62" s="87">
        <v>385206311</v>
      </c>
      <c r="C62" s="87">
        <v>6015955617</v>
      </c>
      <c r="D62" s="88">
        <v>0</v>
      </c>
      <c r="E62" s="342">
        <f t="shared" si="0"/>
        <v>2.9290708658919258E-6</v>
      </c>
      <c r="F62" s="348">
        <f t="shared" si="1"/>
        <v>3.3752672643463069E-5</v>
      </c>
      <c r="G62" s="360">
        <f t="shared" si="2"/>
        <v>0</v>
      </c>
      <c r="H62" s="342">
        <f t="shared" si="4"/>
        <v>14.617489758624437</v>
      </c>
      <c r="I62" s="360">
        <f t="shared" si="3"/>
        <v>-1</v>
      </c>
    </row>
    <row r="63" spans="1:9" ht="23" x14ac:dyDescent="0.25">
      <c r="A63" s="86" t="s">
        <v>298</v>
      </c>
      <c r="B63" s="87">
        <v>700000000</v>
      </c>
      <c r="C63" s="87">
        <v>700000000</v>
      </c>
      <c r="D63" s="88">
        <v>700000000</v>
      </c>
      <c r="E63" s="342">
        <f t="shared" si="0"/>
        <v>5.3227310861071228E-6</v>
      </c>
      <c r="F63" s="348">
        <f t="shared" si="1"/>
        <v>3.9273678787886821E-6</v>
      </c>
      <c r="G63" s="360">
        <f t="shared" si="2"/>
        <v>4.1095362964891257E-6</v>
      </c>
      <c r="H63" s="342">
        <f t="shared" si="4"/>
        <v>0</v>
      </c>
      <c r="I63" s="360">
        <f t="shared" si="3"/>
        <v>0</v>
      </c>
    </row>
    <row r="64" spans="1:9" ht="23" x14ac:dyDescent="0.25">
      <c r="A64" s="86" t="s">
        <v>299</v>
      </c>
      <c r="B64" s="87">
        <v>0</v>
      </c>
      <c r="C64" s="87">
        <v>0</v>
      </c>
      <c r="D64" s="88">
        <v>0</v>
      </c>
      <c r="E64" s="342">
        <f t="shared" si="0"/>
        <v>0</v>
      </c>
      <c r="F64" s="348">
        <f t="shared" si="1"/>
        <v>0</v>
      </c>
      <c r="G64" s="360">
        <f t="shared" si="2"/>
        <v>0</v>
      </c>
      <c r="H64" s="342"/>
      <c r="I64" s="360"/>
    </row>
    <row r="65" spans="1:9" ht="23" x14ac:dyDescent="0.25">
      <c r="A65" s="86" t="s">
        <v>300</v>
      </c>
      <c r="B65" s="87">
        <v>170000000000</v>
      </c>
      <c r="C65" s="87">
        <v>0</v>
      </c>
      <c r="D65" s="88">
        <v>0</v>
      </c>
      <c r="E65" s="342">
        <f t="shared" si="0"/>
        <v>1.2926632637688727E-3</v>
      </c>
      <c r="F65" s="348">
        <f t="shared" si="1"/>
        <v>0</v>
      </c>
      <c r="G65" s="360">
        <f t="shared" si="2"/>
        <v>0</v>
      </c>
      <c r="H65" s="342"/>
      <c r="I65" s="360"/>
    </row>
    <row r="66" spans="1:9" ht="23" x14ac:dyDescent="0.25">
      <c r="A66" s="83" t="s">
        <v>301</v>
      </c>
      <c r="B66" s="84">
        <v>1914757777153</v>
      </c>
      <c r="C66" s="84">
        <v>3737859869519</v>
      </c>
      <c r="D66" s="85">
        <v>4100323979117</v>
      </c>
      <c r="E66" s="341">
        <f t="shared" si="0"/>
        <v>1.4559629632596641E-2</v>
      </c>
      <c r="F66" s="347">
        <f t="shared" si="1"/>
        <v>2.0971358267088822E-2</v>
      </c>
      <c r="G66" s="338">
        <f t="shared" si="2"/>
        <v>2.4072043170780044E-2</v>
      </c>
      <c r="H66" s="363">
        <f t="shared" si="4"/>
        <v>0.95213196892022534</v>
      </c>
      <c r="I66" s="338">
        <f t="shared" si="3"/>
        <v>9.6971026804341665E-2</v>
      </c>
    </row>
    <row r="67" spans="1:9" ht="23" x14ac:dyDescent="0.25">
      <c r="A67" s="86" t="s">
        <v>302</v>
      </c>
      <c r="B67" s="87">
        <v>1646094518464</v>
      </c>
      <c r="C67" s="87">
        <v>3171382188206</v>
      </c>
      <c r="D67" s="88">
        <v>3929243956403</v>
      </c>
      <c r="E67" s="342">
        <f t="shared" si="0"/>
        <v>1.2516740662998384E-2</v>
      </c>
      <c r="F67" s="348">
        <f t="shared" si="1"/>
        <v>1.7793120767604011E-2</v>
      </c>
      <c r="G67" s="360">
        <f t="shared" si="2"/>
        <v>2.3067672366569519E-2</v>
      </c>
      <c r="H67" s="342">
        <f t="shared" si="4"/>
        <v>0.92661001700271317</v>
      </c>
      <c r="I67" s="360">
        <f t="shared" si="3"/>
        <v>0.23896891740623361</v>
      </c>
    </row>
    <row r="68" spans="1:9" ht="23" x14ac:dyDescent="0.25">
      <c r="A68" s="86" t="s">
        <v>303</v>
      </c>
      <c r="B68" s="87">
        <v>225553308024</v>
      </c>
      <c r="C68" s="87">
        <v>529355730648</v>
      </c>
      <c r="D68" s="88">
        <v>83071062718</v>
      </c>
      <c r="E68" s="342">
        <f t="shared" si="0"/>
        <v>1.715085148848057E-3</v>
      </c>
      <c r="F68" s="348">
        <f t="shared" si="1"/>
        <v>2.969963847142384E-3</v>
      </c>
      <c r="G68" s="360">
        <f t="shared" si="2"/>
        <v>4.8769078203935085E-4</v>
      </c>
      <c r="H68" s="342">
        <f t="shared" si="4"/>
        <v>1.3469207137129371</v>
      </c>
      <c r="I68" s="360">
        <f t="shared" si="3"/>
        <v>-0.84307138298793849</v>
      </c>
    </row>
    <row r="69" spans="1:9" ht="23" x14ac:dyDescent="0.25">
      <c r="A69" s="86" t="s">
        <v>304</v>
      </c>
      <c r="B69" s="87">
        <v>0</v>
      </c>
      <c r="C69" s="87">
        <v>0</v>
      </c>
      <c r="D69" s="88">
        <v>0</v>
      </c>
      <c r="E69" s="342">
        <f t="shared" si="0"/>
        <v>0</v>
      </c>
      <c r="F69" s="348">
        <f t="shared" si="1"/>
        <v>0</v>
      </c>
      <c r="G69" s="360">
        <f t="shared" si="2"/>
        <v>0</v>
      </c>
      <c r="H69" s="342"/>
      <c r="I69" s="360"/>
    </row>
    <row r="70" spans="1:9" ht="23" x14ac:dyDescent="0.25">
      <c r="A70" s="86" t="s">
        <v>305</v>
      </c>
      <c r="B70" s="87">
        <v>0</v>
      </c>
      <c r="C70" s="87">
        <v>0</v>
      </c>
      <c r="D70" s="88">
        <v>0</v>
      </c>
      <c r="E70" s="342">
        <f t="shared" si="0"/>
        <v>0</v>
      </c>
      <c r="F70" s="348">
        <f t="shared" si="1"/>
        <v>0</v>
      </c>
      <c r="G70" s="360">
        <f t="shared" si="2"/>
        <v>0</v>
      </c>
      <c r="H70" s="342"/>
      <c r="I70" s="360"/>
    </row>
    <row r="71" spans="1:9" ht="24" thickBot="1" x14ac:dyDescent="0.3">
      <c r="A71" s="90" t="s">
        <v>306</v>
      </c>
      <c r="B71" s="91">
        <v>0</v>
      </c>
      <c r="C71" s="91"/>
      <c r="D71" s="92">
        <v>0</v>
      </c>
      <c r="E71" s="342">
        <f t="shared" ref="E71:E133" si="5">B71/$B$72</f>
        <v>0</v>
      </c>
      <c r="F71" s="348">
        <f t="shared" ref="F71:F133" si="6">C71/$C$72</f>
        <v>0</v>
      </c>
      <c r="G71" s="360">
        <f t="shared" ref="G71:G133" si="7">D71/$D$72</f>
        <v>0</v>
      </c>
      <c r="H71" s="342"/>
      <c r="I71" s="360"/>
    </row>
    <row r="72" spans="1:9" ht="24" thickBot="1" x14ac:dyDescent="0.3">
      <c r="A72" s="93" t="s">
        <v>7</v>
      </c>
      <c r="B72" s="94">
        <v>131511434388837</v>
      </c>
      <c r="C72" s="94">
        <v>178236422358249</v>
      </c>
      <c r="D72" s="95">
        <v>170335519508132</v>
      </c>
      <c r="E72" s="345">
        <f t="shared" si="5"/>
        <v>1</v>
      </c>
      <c r="F72" s="351">
        <f t="shared" si="6"/>
        <v>1</v>
      </c>
      <c r="G72" s="339">
        <f t="shared" si="7"/>
        <v>1</v>
      </c>
      <c r="H72" s="365">
        <f t="shared" ref="H72:H133" si="8">(C72-B72)/B72</f>
        <v>0.35529220851824367</v>
      </c>
      <c r="I72" s="339">
        <f t="shared" ref="I72:I133" si="9">(D72-C72)/C72</f>
        <v>-4.4328217238542078E-2</v>
      </c>
    </row>
    <row r="73" spans="1:9" ht="23" customHeight="1" x14ac:dyDescent="0.25">
      <c r="A73" s="334"/>
      <c r="B73" s="357"/>
      <c r="C73" s="357"/>
      <c r="D73" s="357"/>
      <c r="E73" s="344"/>
      <c r="F73" s="350"/>
      <c r="G73" s="361"/>
      <c r="H73" s="342"/>
      <c r="I73" s="360"/>
    </row>
    <row r="74" spans="1:9" ht="15" customHeight="1" thickBot="1" x14ac:dyDescent="0.3">
      <c r="A74" s="334"/>
      <c r="B74" s="357"/>
      <c r="C74" s="357"/>
      <c r="D74" s="357"/>
      <c r="E74" s="344"/>
      <c r="F74" s="350"/>
      <c r="G74" s="361"/>
      <c r="H74" s="342"/>
      <c r="I74" s="360"/>
    </row>
    <row r="75" spans="1:9" ht="25" thickTop="1" thickBot="1" x14ac:dyDescent="0.3">
      <c r="A75" s="96" t="s">
        <v>307</v>
      </c>
      <c r="B75" s="97">
        <v>72291648082726</v>
      </c>
      <c r="C75" s="97">
        <v>87455796846810</v>
      </c>
      <c r="D75" s="98">
        <v>74222579892349</v>
      </c>
      <c r="E75" s="346">
        <f t="shared" si="5"/>
        <v>0.54969857502263153</v>
      </c>
      <c r="F75" s="352">
        <f t="shared" si="6"/>
        <v>0.49067298192861442</v>
      </c>
      <c r="G75" s="340">
        <f t="shared" si="7"/>
        <v>0.43574340869524592</v>
      </c>
      <c r="H75" s="366">
        <f t="shared" si="8"/>
        <v>0.2097634950406872</v>
      </c>
      <c r="I75" s="340">
        <f t="shared" si="9"/>
        <v>-0.15131320543154697</v>
      </c>
    </row>
    <row r="76" spans="1:9" ht="24" thickTop="1" x14ac:dyDescent="0.25">
      <c r="A76" s="334"/>
      <c r="B76" s="357"/>
      <c r="C76" s="357"/>
      <c r="D76" s="357"/>
      <c r="E76" s="344"/>
      <c r="F76" s="350"/>
      <c r="G76" s="361"/>
      <c r="H76" s="342"/>
      <c r="I76" s="360"/>
    </row>
    <row r="77" spans="1:9" ht="23" x14ac:dyDescent="0.25">
      <c r="A77" s="83" t="s">
        <v>308</v>
      </c>
      <c r="B77" s="84">
        <v>51975217447498</v>
      </c>
      <c r="C77" s="84">
        <v>73459315876441</v>
      </c>
      <c r="D77" s="85">
        <v>62385390680685</v>
      </c>
      <c r="E77" s="341">
        <f t="shared" si="5"/>
        <v>0.39521443659282129</v>
      </c>
      <c r="F77" s="347">
        <f t="shared" si="6"/>
        <v>0.41214536795846551</v>
      </c>
      <c r="G77" s="338">
        <f t="shared" si="7"/>
        <v>0.36625003910418491</v>
      </c>
      <c r="H77" s="363">
        <f t="shared" si="8"/>
        <v>0.41335273778594278</v>
      </c>
      <c r="I77" s="338">
        <f t="shared" si="9"/>
        <v>-0.15074909238717124</v>
      </c>
    </row>
    <row r="78" spans="1:9" ht="23" x14ac:dyDescent="0.25">
      <c r="A78" s="86" t="s">
        <v>309</v>
      </c>
      <c r="B78" s="87">
        <v>10915752723952</v>
      </c>
      <c r="C78" s="87">
        <v>23729142569420</v>
      </c>
      <c r="D78" s="88">
        <v>11107160795326</v>
      </c>
      <c r="E78" s="342">
        <f t="shared" si="5"/>
        <v>8.3002309074339739E-2</v>
      </c>
      <c r="F78" s="348">
        <f t="shared" si="6"/>
        <v>0.1331329604547675</v>
      </c>
      <c r="G78" s="360">
        <f t="shared" si="7"/>
        <v>6.5207543484761751E-2</v>
      </c>
      <c r="H78" s="342">
        <f t="shared" si="8"/>
        <v>1.1738439088448835</v>
      </c>
      <c r="I78" s="360">
        <f t="shared" si="9"/>
        <v>-0.5319189994821002</v>
      </c>
    </row>
    <row r="79" spans="1:9" ht="23" x14ac:dyDescent="0.25">
      <c r="A79" s="86" t="s">
        <v>310</v>
      </c>
      <c r="B79" s="87">
        <v>1257272765123</v>
      </c>
      <c r="C79" s="87">
        <v>788002603134</v>
      </c>
      <c r="D79" s="88">
        <v>860793139245</v>
      </c>
      <c r="E79" s="342">
        <f t="shared" si="5"/>
        <v>9.5601783294800742E-3</v>
      </c>
      <c r="F79" s="348">
        <f t="shared" si="6"/>
        <v>4.4211087313576246E-3</v>
      </c>
      <c r="G79" s="360">
        <f t="shared" si="7"/>
        <v>5.0535152135659225E-3</v>
      </c>
      <c r="H79" s="342">
        <f t="shared" si="8"/>
        <v>-0.37324451384508511</v>
      </c>
      <c r="I79" s="360">
        <f t="shared" si="9"/>
        <v>9.2373471637658994E-2</v>
      </c>
    </row>
    <row r="80" spans="1:9" ht="23" x14ac:dyDescent="0.25">
      <c r="A80" s="86" t="s">
        <v>311</v>
      </c>
      <c r="B80" s="87">
        <v>548579261453</v>
      </c>
      <c r="C80" s="87">
        <v>796022241121</v>
      </c>
      <c r="D80" s="88">
        <v>648407591981</v>
      </c>
      <c r="E80" s="342">
        <f t="shared" si="5"/>
        <v>4.1713426973279573E-3</v>
      </c>
      <c r="F80" s="348">
        <f t="shared" si="6"/>
        <v>4.4661031151142783E-3</v>
      </c>
      <c r="G80" s="360">
        <f t="shared" si="7"/>
        <v>3.8066493345214726E-3</v>
      </c>
      <c r="H80" s="342">
        <f t="shared" si="8"/>
        <v>0.45106149111909127</v>
      </c>
      <c r="I80" s="360">
        <f t="shared" si="9"/>
        <v>-0.18544035771176615</v>
      </c>
    </row>
    <row r="81" spans="1:9" ht="23" x14ac:dyDescent="0.25">
      <c r="A81" s="86" t="s">
        <v>312</v>
      </c>
      <c r="B81" s="87">
        <v>313099678402</v>
      </c>
      <c r="C81" s="87">
        <v>816457005628</v>
      </c>
      <c r="D81" s="88">
        <v>306208839467</v>
      </c>
      <c r="E81" s="342">
        <f t="shared" si="5"/>
        <v>2.380779130400669E-3</v>
      </c>
      <c r="F81" s="348">
        <f t="shared" si="6"/>
        <v>4.5807528833077104E-3</v>
      </c>
      <c r="G81" s="360">
        <f t="shared" si="7"/>
        <v>1.7976804858506406E-3</v>
      </c>
      <c r="H81" s="342">
        <f t="shared" si="8"/>
        <v>1.6076583974631917</v>
      </c>
      <c r="I81" s="360">
        <f t="shared" si="9"/>
        <v>-0.62495411594702266</v>
      </c>
    </row>
    <row r="82" spans="1:9" ht="23" x14ac:dyDescent="0.25">
      <c r="A82" s="86" t="s">
        <v>313</v>
      </c>
      <c r="B82" s="87">
        <v>640129684182</v>
      </c>
      <c r="C82" s="87">
        <v>772615123352</v>
      </c>
      <c r="D82" s="88">
        <v>460508546638</v>
      </c>
      <c r="E82" s="342">
        <f t="shared" si="5"/>
        <v>4.8674830987649517E-3</v>
      </c>
      <c r="F82" s="348">
        <f t="shared" si="6"/>
        <v>4.334776883027143E-3</v>
      </c>
      <c r="G82" s="360">
        <f t="shared" si="7"/>
        <v>2.7035379817890231E-3</v>
      </c>
      <c r="H82" s="342">
        <f t="shared" si="8"/>
        <v>0.20696656075135564</v>
      </c>
      <c r="I82" s="360">
        <f t="shared" si="9"/>
        <v>-0.40396125739801969</v>
      </c>
    </row>
    <row r="83" spans="1:9" ht="23" x14ac:dyDescent="0.25">
      <c r="A83" s="86" t="s">
        <v>314</v>
      </c>
      <c r="B83" s="87">
        <v>0</v>
      </c>
      <c r="C83" s="87">
        <v>0</v>
      </c>
      <c r="D83" s="88">
        <v>0</v>
      </c>
      <c r="E83" s="342">
        <f t="shared" si="5"/>
        <v>0</v>
      </c>
      <c r="F83" s="348">
        <f t="shared" si="6"/>
        <v>0</v>
      </c>
      <c r="G83" s="360">
        <f t="shared" si="7"/>
        <v>0</v>
      </c>
      <c r="H83" s="342"/>
      <c r="I83" s="360"/>
    </row>
    <row r="84" spans="1:9" ht="23" x14ac:dyDescent="0.25">
      <c r="A84" s="86" t="s">
        <v>315</v>
      </c>
      <c r="B84" s="87">
        <v>0</v>
      </c>
      <c r="C84" s="87">
        <v>0</v>
      </c>
      <c r="D84" s="88">
        <v>0</v>
      </c>
      <c r="E84" s="342">
        <f t="shared" si="5"/>
        <v>0</v>
      </c>
      <c r="F84" s="348">
        <f t="shared" si="6"/>
        <v>0</v>
      </c>
      <c r="G84" s="360">
        <f t="shared" si="7"/>
        <v>0</v>
      </c>
      <c r="H84" s="342"/>
      <c r="I84" s="360"/>
    </row>
    <row r="85" spans="1:9" ht="23" x14ac:dyDescent="0.25">
      <c r="A85" s="86" t="s">
        <v>316</v>
      </c>
      <c r="B85" s="87">
        <v>34564307818</v>
      </c>
      <c r="C85" s="87">
        <v>16951911160</v>
      </c>
      <c r="D85" s="88">
        <v>16974936888</v>
      </c>
      <c r="E85" s="342">
        <f t="shared" si="5"/>
        <v>2.6282359384663438E-4</v>
      </c>
      <c r="F85" s="348">
        <f t="shared" si="6"/>
        <v>9.5109130534090549E-5</v>
      </c>
      <c r="G85" s="360">
        <f t="shared" si="7"/>
        <v>9.9655884674068804E-5</v>
      </c>
      <c r="H85" s="342">
        <f t="shared" si="8"/>
        <v>-0.50955444416069051</v>
      </c>
      <c r="I85" s="360">
        <f t="shared" si="9"/>
        <v>1.3582968777191256E-3</v>
      </c>
    </row>
    <row r="86" spans="1:9" ht="23" x14ac:dyDescent="0.25">
      <c r="A86" s="86" t="s">
        <v>317</v>
      </c>
      <c r="B86" s="87">
        <v>328061400351</v>
      </c>
      <c r="C86" s="87">
        <v>1047158508079</v>
      </c>
      <c r="D86" s="88">
        <v>418512269668</v>
      </c>
      <c r="E86" s="342">
        <f t="shared" si="5"/>
        <v>2.4945465911430029E-3</v>
      </c>
      <c r="F86" s="348">
        <f t="shared" si="6"/>
        <v>5.8751095551853472E-3</v>
      </c>
      <c r="G86" s="360">
        <f t="shared" si="7"/>
        <v>2.4569876610381299E-3</v>
      </c>
      <c r="H86" s="342">
        <f t="shared" si="8"/>
        <v>2.191958904517942</v>
      </c>
      <c r="I86" s="360">
        <f t="shared" si="9"/>
        <v>-0.60033532035588777</v>
      </c>
    </row>
    <row r="87" spans="1:9" ht="23" x14ac:dyDescent="0.25">
      <c r="A87" s="86" t="s">
        <v>318</v>
      </c>
      <c r="B87" s="87">
        <v>36798465672104</v>
      </c>
      <c r="C87" s="87">
        <v>43747643082356</v>
      </c>
      <c r="D87" s="88">
        <v>46748670400471</v>
      </c>
      <c r="E87" s="342">
        <f t="shared" si="5"/>
        <v>0.27981191021993401</v>
      </c>
      <c r="F87" s="348">
        <f t="shared" si="6"/>
        <v>0.24544726887765264</v>
      </c>
      <c r="G87" s="360">
        <f t="shared" si="7"/>
        <v>0.27445051117620345</v>
      </c>
      <c r="H87" s="342">
        <f t="shared" si="8"/>
        <v>0.18884421628263698</v>
      </c>
      <c r="I87" s="360">
        <f t="shared" si="9"/>
        <v>6.8598605700094364E-2</v>
      </c>
    </row>
    <row r="88" spans="1:9" ht="23" x14ac:dyDescent="0.25">
      <c r="A88" s="86" t="s">
        <v>319</v>
      </c>
      <c r="B88" s="87">
        <v>5846534626</v>
      </c>
      <c r="C88" s="87">
        <v>4755735476</v>
      </c>
      <c r="D88" s="88">
        <v>5198833687</v>
      </c>
      <c r="E88" s="342">
        <f t="shared" si="5"/>
        <v>4.4456473714016977E-5</v>
      </c>
      <c r="F88" s="348">
        <f t="shared" si="6"/>
        <v>2.6682175354940292E-5</v>
      </c>
      <c r="G88" s="360">
        <f t="shared" si="7"/>
        <v>3.0521136765909837E-5</v>
      </c>
      <c r="H88" s="342">
        <f t="shared" si="8"/>
        <v>-0.18657191306951817</v>
      </c>
      <c r="I88" s="360">
        <f t="shared" si="9"/>
        <v>9.3171332433461027E-2</v>
      </c>
    </row>
    <row r="89" spans="1:9" ht="23" x14ac:dyDescent="0.25">
      <c r="A89" s="86" t="s">
        <v>320</v>
      </c>
      <c r="B89" s="87">
        <v>1133445419487</v>
      </c>
      <c r="C89" s="87">
        <v>1740567096715</v>
      </c>
      <c r="D89" s="88">
        <v>1812955327314</v>
      </c>
      <c r="E89" s="342">
        <f t="shared" si="5"/>
        <v>8.6186073838702623E-3</v>
      </c>
      <c r="F89" s="348">
        <f t="shared" si="6"/>
        <v>9.7654961521642346E-3</v>
      </c>
      <c r="G89" s="360">
        <f t="shared" si="7"/>
        <v>1.064343674501458E-2</v>
      </c>
      <c r="H89" s="342">
        <f t="shared" si="8"/>
        <v>0.53564262274118557</v>
      </c>
      <c r="I89" s="360">
        <f t="shared" si="9"/>
        <v>4.1588876829637571E-2</v>
      </c>
    </row>
    <row r="90" spans="1:9" ht="23" x14ac:dyDescent="0.25">
      <c r="A90" s="86" t="s">
        <v>321</v>
      </c>
      <c r="B90" s="87">
        <v>0</v>
      </c>
      <c r="C90" s="87">
        <v>0</v>
      </c>
      <c r="D90" s="88">
        <v>0</v>
      </c>
      <c r="E90" s="342">
        <f t="shared" si="5"/>
        <v>0</v>
      </c>
      <c r="F90" s="348">
        <f t="shared" si="6"/>
        <v>0</v>
      </c>
      <c r="G90" s="360">
        <f t="shared" si="7"/>
        <v>0</v>
      </c>
      <c r="H90" s="342"/>
      <c r="I90" s="360"/>
    </row>
    <row r="91" spans="1:9" ht="23" x14ac:dyDescent="0.25">
      <c r="A91" s="86" t="s">
        <v>322</v>
      </c>
      <c r="B91" s="87">
        <v>0</v>
      </c>
      <c r="C91" s="87">
        <v>0</v>
      </c>
      <c r="D91" s="88">
        <v>0</v>
      </c>
      <c r="E91" s="342">
        <f t="shared" si="5"/>
        <v>0</v>
      </c>
      <c r="F91" s="348">
        <f t="shared" si="6"/>
        <v>0</v>
      </c>
      <c r="G91" s="360">
        <f t="shared" si="7"/>
        <v>0</v>
      </c>
      <c r="H91" s="342"/>
      <c r="I91" s="360"/>
    </row>
    <row r="92" spans="1:9" ht="23" x14ac:dyDescent="0.25">
      <c r="A92" s="83" t="s">
        <v>323</v>
      </c>
      <c r="B92" s="84">
        <v>20316430635228</v>
      </c>
      <c r="C92" s="84">
        <v>13996480970369</v>
      </c>
      <c r="D92" s="85">
        <v>11837189211664</v>
      </c>
      <c r="E92" s="341">
        <f t="shared" si="5"/>
        <v>0.15448413842981024</v>
      </c>
      <c r="F92" s="347">
        <f t="shared" si="6"/>
        <v>7.852761397014893E-2</v>
      </c>
      <c r="G92" s="338">
        <f t="shared" si="7"/>
        <v>6.9493369591061005E-2</v>
      </c>
      <c r="H92" s="363">
        <f t="shared" si="8"/>
        <v>-0.31107578778628675</v>
      </c>
      <c r="I92" s="338">
        <f t="shared" si="9"/>
        <v>-0.15427390379598202</v>
      </c>
    </row>
    <row r="93" spans="1:9" ht="23" x14ac:dyDescent="0.25">
      <c r="A93" s="86" t="s">
        <v>324</v>
      </c>
      <c r="B93" s="87">
        <v>2637987658239</v>
      </c>
      <c r="C93" s="87">
        <v>0</v>
      </c>
      <c r="D93" s="88">
        <v>0</v>
      </c>
      <c r="E93" s="342">
        <f t="shared" si="5"/>
        <v>2.0058998447536655E-2</v>
      </c>
      <c r="F93" s="348">
        <f t="shared" si="6"/>
        <v>0</v>
      </c>
      <c r="G93" s="360">
        <f t="shared" si="7"/>
        <v>0</v>
      </c>
      <c r="H93" s="342">
        <f t="shared" si="8"/>
        <v>-1</v>
      </c>
      <c r="I93" s="360"/>
    </row>
    <row r="94" spans="1:9" ht="23" x14ac:dyDescent="0.25">
      <c r="A94" s="86" t="s">
        <v>325</v>
      </c>
      <c r="B94" s="87">
        <v>0</v>
      </c>
      <c r="C94" s="87">
        <v>0</v>
      </c>
      <c r="D94" s="88">
        <v>0</v>
      </c>
      <c r="E94" s="342">
        <f t="shared" si="5"/>
        <v>0</v>
      </c>
      <c r="F94" s="348">
        <f t="shared" si="6"/>
        <v>0</v>
      </c>
      <c r="G94" s="360">
        <f t="shared" si="7"/>
        <v>0</v>
      </c>
      <c r="H94" s="342"/>
      <c r="I94" s="360"/>
    </row>
    <row r="95" spans="1:9" ht="23" x14ac:dyDescent="0.25">
      <c r="A95" s="86" t="s">
        <v>326</v>
      </c>
      <c r="B95" s="87">
        <v>223664493846</v>
      </c>
      <c r="C95" s="87">
        <v>410407940262</v>
      </c>
      <c r="D95" s="88">
        <v>531620146455</v>
      </c>
      <c r="E95" s="342">
        <f t="shared" si="5"/>
        <v>1.7007227917893136E-3</v>
      </c>
      <c r="F95" s="348">
        <f t="shared" si="6"/>
        <v>2.3026042311211472E-3</v>
      </c>
      <c r="G95" s="360">
        <f t="shared" si="7"/>
        <v>3.1210175540024106E-3</v>
      </c>
      <c r="H95" s="342">
        <f t="shared" si="8"/>
        <v>0.8349266493079528</v>
      </c>
      <c r="I95" s="360">
        <f t="shared" si="9"/>
        <v>0.29534566537776885</v>
      </c>
    </row>
    <row r="96" spans="1:9" ht="23" x14ac:dyDescent="0.25">
      <c r="A96" s="86" t="s">
        <v>327</v>
      </c>
      <c r="B96" s="87">
        <v>0</v>
      </c>
      <c r="C96" s="87">
        <v>0</v>
      </c>
      <c r="D96" s="88">
        <v>0</v>
      </c>
      <c r="E96" s="342">
        <f t="shared" si="5"/>
        <v>0</v>
      </c>
      <c r="F96" s="348">
        <f t="shared" si="6"/>
        <v>0</v>
      </c>
      <c r="G96" s="360">
        <f t="shared" si="7"/>
        <v>0</v>
      </c>
      <c r="H96" s="342"/>
      <c r="I96" s="360"/>
    </row>
    <row r="97" spans="1:9" ht="23" x14ac:dyDescent="0.25">
      <c r="A97" s="86" t="s">
        <v>328</v>
      </c>
      <c r="B97" s="87">
        <v>0</v>
      </c>
      <c r="C97" s="87">
        <v>0</v>
      </c>
      <c r="D97" s="88">
        <v>0</v>
      </c>
      <c r="E97" s="342">
        <f t="shared" si="5"/>
        <v>0</v>
      </c>
      <c r="F97" s="348">
        <f t="shared" si="6"/>
        <v>0</v>
      </c>
      <c r="G97" s="360">
        <f t="shared" si="7"/>
        <v>0</v>
      </c>
      <c r="H97" s="342"/>
      <c r="I97" s="360"/>
    </row>
    <row r="98" spans="1:9" ht="23" x14ac:dyDescent="0.25">
      <c r="A98" s="86" t="s">
        <v>329</v>
      </c>
      <c r="B98" s="87">
        <v>16127650192</v>
      </c>
      <c r="C98" s="87">
        <v>8803217550</v>
      </c>
      <c r="D98" s="88">
        <v>4109316288</v>
      </c>
      <c r="E98" s="342">
        <f t="shared" si="5"/>
        <v>1.2263306431831416E-4</v>
      </c>
      <c r="F98" s="348">
        <f t="shared" si="6"/>
        <v>4.9390676908369716E-5</v>
      </c>
      <c r="G98" s="360">
        <f t="shared" si="7"/>
        <v>2.4124834913271374E-5</v>
      </c>
      <c r="H98" s="342">
        <f t="shared" si="8"/>
        <v>-0.45415373937321818</v>
      </c>
      <c r="I98" s="360">
        <f t="shared" si="9"/>
        <v>-0.53320291533633635</v>
      </c>
    </row>
    <row r="99" spans="1:9" ht="23" x14ac:dyDescent="0.25">
      <c r="A99" s="86" t="s">
        <v>330</v>
      </c>
      <c r="B99" s="87">
        <v>68736086170</v>
      </c>
      <c r="C99" s="87">
        <v>63027061241</v>
      </c>
      <c r="D99" s="88">
        <v>61033120562</v>
      </c>
      <c r="E99" s="342">
        <f t="shared" si="5"/>
        <v>5.2266243227770985E-4</v>
      </c>
      <c r="F99" s="348">
        <f t="shared" si="6"/>
        <v>3.536149368747865E-4</v>
      </c>
      <c r="G99" s="360">
        <f t="shared" si="7"/>
        <v>3.5831117748219397E-4</v>
      </c>
      <c r="H99" s="342">
        <f t="shared" si="8"/>
        <v>-8.3057171961759366E-2</v>
      </c>
      <c r="I99" s="360">
        <f t="shared" si="9"/>
        <v>-3.1636262896276579E-2</v>
      </c>
    </row>
    <row r="100" spans="1:9" ht="23" x14ac:dyDescent="0.25">
      <c r="A100" s="86" t="s">
        <v>331</v>
      </c>
      <c r="B100" s="87">
        <v>17343247551512</v>
      </c>
      <c r="C100" s="87">
        <v>13464931998700</v>
      </c>
      <c r="D100" s="88">
        <v>11151651204402</v>
      </c>
      <c r="E100" s="342">
        <f t="shared" si="5"/>
        <v>0.13187634696640596</v>
      </c>
      <c r="F100" s="348">
        <f t="shared" si="6"/>
        <v>7.5545344888240384E-2</v>
      </c>
      <c r="G100" s="360">
        <f t="shared" si="7"/>
        <v>6.5468736271823841E-2</v>
      </c>
      <c r="H100" s="342">
        <f t="shared" si="8"/>
        <v>-0.22362106873541598</v>
      </c>
      <c r="I100" s="360">
        <f t="shared" si="9"/>
        <v>-0.17180040675447456</v>
      </c>
    </row>
    <row r="101" spans="1:9" ht="23" x14ac:dyDescent="0.25">
      <c r="A101" s="86" t="s">
        <v>332</v>
      </c>
      <c r="B101" s="87">
        <v>0</v>
      </c>
      <c r="C101" s="87">
        <v>0</v>
      </c>
      <c r="D101" s="88">
        <v>0</v>
      </c>
      <c r="E101" s="342">
        <f t="shared" si="5"/>
        <v>0</v>
      </c>
      <c r="F101" s="348">
        <f t="shared" si="6"/>
        <v>0</v>
      </c>
      <c r="G101" s="360">
        <f t="shared" si="7"/>
        <v>0</v>
      </c>
      <c r="H101" s="342"/>
      <c r="I101" s="360"/>
    </row>
    <row r="102" spans="1:9" ht="23" x14ac:dyDescent="0.25">
      <c r="A102" s="86" t="s">
        <v>333</v>
      </c>
      <c r="B102" s="87"/>
      <c r="C102" s="87"/>
      <c r="D102" s="88"/>
      <c r="E102" s="342">
        <f t="shared" si="5"/>
        <v>0</v>
      </c>
      <c r="F102" s="348">
        <f t="shared" si="6"/>
        <v>0</v>
      </c>
      <c r="G102" s="360">
        <f t="shared" si="7"/>
        <v>0</v>
      </c>
      <c r="H102" s="342"/>
      <c r="I102" s="360"/>
    </row>
    <row r="103" spans="1:9" ht="23" x14ac:dyDescent="0.25">
      <c r="A103" s="86" t="s">
        <v>334</v>
      </c>
      <c r="B103" s="87">
        <v>666262529</v>
      </c>
      <c r="C103" s="87">
        <v>0</v>
      </c>
      <c r="D103" s="88">
        <v>31207164756</v>
      </c>
      <c r="E103" s="342">
        <f t="shared" si="5"/>
        <v>5.0661946780237833E-6</v>
      </c>
      <c r="F103" s="348">
        <f t="shared" si="6"/>
        <v>0</v>
      </c>
      <c r="G103" s="360">
        <f t="shared" si="7"/>
        <v>1.8320996610756888E-4</v>
      </c>
      <c r="H103" s="342"/>
      <c r="I103" s="360"/>
    </row>
    <row r="104" spans="1:9" ht="23" x14ac:dyDescent="0.25">
      <c r="A104" s="86" t="s">
        <v>335</v>
      </c>
      <c r="B104" s="87">
        <v>0</v>
      </c>
      <c r="C104" s="87"/>
      <c r="D104" s="88">
        <v>0</v>
      </c>
      <c r="E104" s="342">
        <f t="shared" si="5"/>
        <v>0</v>
      </c>
      <c r="F104" s="348">
        <f t="shared" si="6"/>
        <v>0</v>
      </c>
      <c r="G104" s="360">
        <f t="shared" si="7"/>
        <v>0</v>
      </c>
      <c r="H104" s="342"/>
      <c r="I104" s="360"/>
    </row>
    <row r="105" spans="1:9" ht="23" x14ac:dyDescent="0.25">
      <c r="A105" s="86" t="s">
        <v>336</v>
      </c>
      <c r="B105" s="87">
        <v>26000932740</v>
      </c>
      <c r="C105" s="87">
        <v>49310752616</v>
      </c>
      <c r="D105" s="88">
        <v>57568259201</v>
      </c>
      <c r="E105" s="342">
        <f t="shared" si="5"/>
        <v>1.9770853280425492E-4</v>
      </c>
      <c r="F105" s="348">
        <f t="shared" si="6"/>
        <v>2.7665923700424767E-4</v>
      </c>
      <c r="G105" s="360">
        <f t="shared" si="7"/>
        <v>3.3796978673171941E-4</v>
      </c>
      <c r="H105" s="342">
        <f t="shared" si="8"/>
        <v>0.89649937212214026</v>
      </c>
      <c r="I105" s="360">
        <f t="shared" si="9"/>
        <v>0.16745853889726808</v>
      </c>
    </row>
    <row r="106" spans="1:9" ht="23" x14ac:dyDescent="0.25">
      <c r="A106" s="86" t="s">
        <v>337</v>
      </c>
      <c r="B106" s="87">
        <v>0</v>
      </c>
      <c r="C106" s="87">
        <v>0</v>
      </c>
      <c r="D106" s="88">
        <v>0</v>
      </c>
      <c r="E106" s="342">
        <f t="shared" si="5"/>
        <v>0</v>
      </c>
      <c r="F106" s="348">
        <f t="shared" si="6"/>
        <v>0</v>
      </c>
      <c r="G106" s="360">
        <f t="shared" si="7"/>
        <v>0</v>
      </c>
      <c r="H106" s="342"/>
      <c r="I106" s="360"/>
    </row>
    <row r="107" spans="1:9" ht="24" thickBot="1" x14ac:dyDescent="0.3">
      <c r="A107" s="516"/>
      <c r="B107" s="517"/>
      <c r="C107" s="517"/>
      <c r="D107" s="518"/>
      <c r="E107" s="342">
        <f t="shared" si="5"/>
        <v>0</v>
      </c>
      <c r="F107" s="348">
        <f t="shared" si="6"/>
        <v>0</v>
      </c>
      <c r="G107" s="360">
        <f t="shared" si="7"/>
        <v>0</v>
      </c>
      <c r="H107" s="342"/>
      <c r="I107" s="360"/>
    </row>
    <row r="108" spans="1:9" ht="25" thickTop="1" thickBot="1" x14ac:dyDescent="0.3">
      <c r="A108" s="96" t="s">
        <v>338</v>
      </c>
      <c r="B108" s="97">
        <v>59219786306111</v>
      </c>
      <c r="C108" s="97">
        <v>90780625511439</v>
      </c>
      <c r="D108" s="98">
        <v>96112939615783</v>
      </c>
      <c r="E108" s="346">
        <f t="shared" si="5"/>
        <v>0.45030142497736847</v>
      </c>
      <c r="F108" s="352">
        <f t="shared" si="6"/>
        <v>0.50932701807138558</v>
      </c>
      <c r="G108" s="340">
        <f t="shared" si="7"/>
        <v>0.56425659130475403</v>
      </c>
      <c r="H108" s="366">
        <f t="shared" si="8"/>
        <v>0.53294415893681091</v>
      </c>
      <c r="I108" s="340">
        <f t="shared" si="9"/>
        <v>5.8738459603058041E-2</v>
      </c>
    </row>
    <row r="109" spans="1:9" ht="24" thickTop="1" x14ac:dyDescent="0.25">
      <c r="A109" s="334"/>
      <c r="B109" s="357"/>
      <c r="C109" s="357"/>
      <c r="D109" s="357"/>
      <c r="E109" s="344"/>
      <c r="F109" s="350"/>
      <c r="G109" s="361"/>
      <c r="H109" s="342"/>
      <c r="I109" s="360"/>
    </row>
    <row r="110" spans="1:9" ht="23" x14ac:dyDescent="0.25">
      <c r="A110" s="83" t="s">
        <v>339</v>
      </c>
      <c r="B110" s="84">
        <v>59219786306111</v>
      </c>
      <c r="C110" s="84">
        <v>90780625511439</v>
      </c>
      <c r="D110" s="85">
        <v>96112939615783</v>
      </c>
      <c r="E110" s="341">
        <f t="shared" si="5"/>
        <v>0.45030142497736847</v>
      </c>
      <c r="F110" s="347">
        <f t="shared" si="6"/>
        <v>0.50932701807138558</v>
      </c>
      <c r="G110" s="338">
        <f t="shared" si="7"/>
        <v>0.56425659130475403</v>
      </c>
      <c r="H110" s="363">
        <f t="shared" si="8"/>
        <v>0.53294415893681091</v>
      </c>
      <c r="I110" s="338">
        <f t="shared" si="9"/>
        <v>5.8738459603058041E-2</v>
      </c>
    </row>
    <row r="111" spans="1:9" ht="23" x14ac:dyDescent="0.25">
      <c r="A111" s="86" t="s">
        <v>340</v>
      </c>
      <c r="B111" s="87">
        <v>33132826590000</v>
      </c>
      <c r="C111" s="87">
        <v>44729227060000</v>
      </c>
      <c r="D111" s="88">
        <v>58147857000000</v>
      </c>
      <c r="E111" s="342">
        <f t="shared" si="5"/>
        <v>0.25193875151598522</v>
      </c>
      <c r="F111" s="348">
        <f t="shared" si="6"/>
        <v>0.25095447085498501</v>
      </c>
      <c r="G111" s="360">
        <f t="shared" si="7"/>
        <v>0.3413724698636561</v>
      </c>
      <c r="H111" s="342">
        <f t="shared" si="8"/>
        <v>0.34999731877690066</v>
      </c>
      <c r="I111" s="360">
        <f t="shared" si="9"/>
        <v>0.29999691078945284</v>
      </c>
    </row>
    <row r="112" spans="1:9" ht="23" x14ac:dyDescent="0.25">
      <c r="A112" s="89" t="s">
        <v>341</v>
      </c>
      <c r="B112" s="87">
        <v>33132826590000</v>
      </c>
      <c r="C112" s="87">
        <v>44729227060000</v>
      </c>
      <c r="D112" s="88">
        <v>58147857000000</v>
      </c>
      <c r="E112" s="342">
        <f t="shared" si="5"/>
        <v>0.25193875151598522</v>
      </c>
      <c r="F112" s="348">
        <f t="shared" si="6"/>
        <v>0.25095447085498501</v>
      </c>
      <c r="G112" s="360">
        <f t="shared" si="7"/>
        <v>0.3413724698636561</v>
      </c>
      <c r="H112" s="342">
        <f t="shared" si="8"/>
        <v>0.34999731877690066</v>
      </c>
      <c r="I112" s="360">
        <f t="shared" si="9"/>
        <v>0.29999691078945284</v>
      </c>
    </row>
    <row r="113" spans="1:9" ht="23" x14ac:dyDescent="0.25">
      <c r="A113" s="89" t="s">
        <v>342</v>
      </c>
      <c r="B113" s="87">
        <v>0</v>
      </c>
      <c r="C113" s="87">
        <v>0</v>
      </c>
      <c r="D113" s="88">
        <v>0</v>
      </c>
      <c r="E113" s="342">
        <f t="shared" si="5"/>
        <v>0</v>
      </c>
      <c r="F113" s="348">
        <f t="shared" si="6"/>
        <v>0</v>
      </c>
      <c r="G113" s="360">
        <f t="shared" si="7"/>
        <v>0</v>
      </c>
      <c r="H113" s="342"/>
      <c r="I113" s="360"/>
    </row>
    <row r="114" spans="1:9" ht="23" x14ac:dyDescent="0.25">
      <c r="A114" s="86" t="s">
        <v>343</v>
      </c>
      <c r="B114" s="87">
        <v>3211560416270</v>
      </c>
      <c r="C114" s="87">
        <v>3211560416270</v>
      </c>
      <c r="D114" s="88">
        <v>3211560416270</v>
      </c>
      <c r="E114" s="342">
        <f t="shared" si="5"/>
        <v>2.4420389232273517E-2</v>
      </c>
      <c r="F114" s="348">
        <f t="shared" si="6"/>
        <v>1.8018541742354295E-2</v>
      </c>
      <c r="G114" s="360">
        <f t="shared" si="7"/>
        <v>1.8854320141470416E-2</v>
      </c>
      <c r="H114" s="342">
        <f t="shared" si="8"/>
        <v>0</v>
      </c>
      <c r="I114" s="360">
        <f t="shared" si="9"/>
        <v>0</v>
      </c>
    </row>
    <row r="115" spans="1:9" ht="23" x14ac:dyDescent="0.25">
      <c r="A115" s="86" t="s">
        <v>344</v>
      </c>
      <c r="B115" s="87">
        <v>0</v>
      </c>
      <c r="C115" s="87">
        <v>0</v>
      </c>
      <c r="D115" s="88">
        <v>0</v>
      </c>
      <c r="E115" s="342">
        <f t="shared" si="5"/>
        <v>0</v>
      </c>
      <c r="F115" s="348">
        <f t="shared" si="6"/>
        <v>0</v>
      </c>
      <c r="G115" s="360">
        <f t="shared" si="7"/>
        <v>0</v>
      </c>
      <c r="H115" s="342"/>
      <c r="I115" s="360"/>
    </row>
    <row r="116" spans="1:9" ht="23" x14ac:dyDescent="0.25">
      <c r="A116" s="86" t="s">
        <v>345</v>
      </c>
      <c r="B116" s="87">
        <v>0</v>
      </c>
      <c r="C116" s="87">
        <v>0</v>
      </c>
      <c r="D116" s="88">
        <v>0</v>
      </c>
      <c r="E116" s="342">
        <f t="shared" si="5"/>
        <v>0</v>
      </c>
      <c r="F116" s="348">
        <f t="shared" si="6"/>
        <v>0</v>
      </c>
      <c r="G116" s="360">
        <f t="shared" si="7"/>
        <v>0</v>
      </c>
      <c r="H116" s="342"/>
      <c r="I116" s="360"/>
    </row>
    <row r="117" spans="1:9" ht="23" x14ac:dyDescent="0.25">
      <c r="A117" s="86" t="s">
        <v>346</v>
      </c>
      <c r="B117" s="87">
        <v>0</v>
      </c>
      <c r="C117" s="87">
        <v>0</v>
      </c>
      <c r="D117" s="88">
        <v>0</v>
      </c>
      <c r="E117" s="342">
        <f t="shared" si="5"/>
        <v>0</v>
      </c>
      <c r="F117" s="348">
        <f t="shared" si="6"/>
        <v>0</v>
      </c>
      <c r="G117" s="360">
        <f t="shared" si="7"/>
        <v>0</v>
      </c>
      <c r="H117" s="342"/>
      <c r="I117" s="360"/>
    </row>
    <row r="118" spans="1:9" ht="23" x14ac:dyDescent="0.25">
      <c r="A118" s="86" t="s">
        <v>347</v>
      </c>
      <c r="B118" s="87">
        <v>0</v>
      </c>
      <c r="C118" s="87">
        <v>0</v>
      </c>
      <c r="D118" s="88">
        <v>0</v>
      </c>
      <c r="E118" s="342">
        <f t="shared" si="5"/>
        <v>0</v>
      </c>
      <c r="F118" s="348">
        <f t="shared" si="6"/>
        <v>0</v>
      </c>
      <c r="G118" s="360">
        <f t="shared" si="7"/>
        <v>0</v>
      </c>
      <c r="H118" s="342"/>
      <c r="I118" s="360"/>
    </row>
    <row r="119" spans="1:9" ht="23" x14ac:dyDescent="0.25">
      <c r="A119" s="86" t="s">
        <v>348</v>
      </c>
      <c r="B119" s="87">
        <v>5568369072</v>
      </c>
      <c r="C119" s="87">
        <v>-1925960852</v>
      </c>
      <c r="D119" s="88">
        <v>-20652355005</v>
      </c>
      <c r="E119" s="342">
        <f t="shared" si="5"/>
        <v>4.234133022635982E-5</v>
      </c>
      <c r="F119" s="348">
        <f t="shared" si="6"/>
        <v>-1.0805652551356118E-5</v>
      </c>
      <c r="G119" s="360">
        <f t="shared" si="7"/>
        <v>-1.2124514643003766E-4</v>
      </c>
      <c r="H119" s="342">
        <f t="shared" si="8"/>
        <v>-1.3458752153632392</v>
      </c>
      <c r="I119" s="360">
        <f t="shared" si="9"/>
        <v>9.723143714761239</v>
      </c>
    </row>
    <row r="120" spans="1:9" ht="23" x14ac:dyDescent="0.25">
      <c r="A120" s="86" t="s">
        <v>349</v>
      </c>
      <c r="B120" s="87">
        <v>928641612156</v>
      </c>
      <c r="C120" s="87">
        <v>923549304122</v>
      </c>
      <c r="D120" s="88">
        <v>834782434216</v>
      </c>
      <c r="E120" s="342">
        <f t="shared" si="5"/>
        <v>7.0612993955362505E-3</v>
      </c>
      <c r="F120" s="348">
        <f t="shared" si="6"/>
        <v>5.1815969592662612E-3</v>
      </c>
      <c r="G120" s="360">
        <f t="shared" si="7"/>
        <v>4.9008124472602827E-3</v>
      </c>
      <c r="H120" s="342">
        <f t="shared" si="8"/>
        <v>-5.4836095726717845E-3</v>
      </c>
      <c r="I120" s="360">
        <f t="shared" si="9"/>
        <v>-9.6114922624936525E-2</v>
      </c>
    </row>
    <row r="121" spans="1:9" ht="23" x14ac:dyDescent="0.25">
      <c r="A121" s="86" t="s">
        <v>350</v>
      </c>
      <c r="B121" s="87">
        <v>0</v>
      </c>
      <c r="C121" s="87">
        <v>0</v>
      </c>
      <c r="D121" s="88">
        <v>0</v>
      </c>
      <c r="E121" s="342">
        <f t="shared" si="5"/>
        <v>0</v>
      </c>
      <c r="F121" s="348">
        <f t="shared" si="6"/>
        <v>0</v>
      </c>
      <c r="G121" s="360">
        <f t="shared" si="7"/>
        <v>0</v>
      </c>
      <c r="H121" s="342"/>
      <c r="I121" s="360"/>
    </row>
    <row r="122" spans="1:9" ht="23" x14ac:dyDescent="0.25">
      <c r="A122" s="86" t="s">
        <v>351</v>
      </c>
      <c r="B122" s="87">
        <v>0</v>
      </c>
      <c r="C122" s="87"/>
      <c r="D122" s="88">
        <v>0</v>
      </c>
      <c r="E122" s="342">
        <f t="shared" si="5"/>
        <v>0</v>
      </c>
      <c r="F122" s="348">
        <f t="shared" si="6"/>
        <v>0</v>
      </c>
      <c r="G122" s="360">
        <f t="shared" si="7"/>
        <v>0</v>
      </c>
      <c r="H122" s="342"/>
      <c r="I122" s="360"/>
    </row>
    <row r="123" spans="1:9" ht="23" x14ac:dyDescent="0.25">
      <c r="A123" s="86" t="s">
        <v>352</v>
      </c>
      <c r="B123" s="87">
        <v>0</v>
      </c>
      <c r="C123" s="87">
        <v>0</v>
      </c>
      <c r="D123" s="88">
        <v>0</v>
      </c>
      <c r="E123" s="342">
        <f t="shared" si="5"/>
        <v>0</v>
      </c>
      <c r="F123" s="348">
        <f t="shared" si="6"/>
        <v>0</v>
      </c>
      <c r="G123" s="360">
        <f t="shared" si="7"/>
        <v>0</v>
      </c>
      <c r="H123" s="342"/>
      <c r="I123" s="360"/>
    </row>
    <row r="124" spans="1:9" ht="23" x14ac:dyDescent="0.25">
      <c r="A124" s="86" t="s">
        <v>353</v>
      </c>
      <c r="B124" s="87">
        <v>21792442633285</v>
      </c>
      <c r="C124" s="87">
        <v>41763425970912</v>
      </c>
      <c r="D124" s="88">
        <v>33833829973987</v>
      </c>
      <c r="E124" s="342">
        <f t="shared" si="5"/>
        <v>0.1657075883519889</v>
      </c>
      <c r="F124" s="348">
        <f t="shared" si="6"/>
        <v>0.23431476809475546</v>
      </c>
      <c r="G124" s="360">
        <f t="shared" si="7"/>
        <v>0.19863050332477331</v>
      </c>
      <c r="H124" s="342">
        <f t="shared" si="8"/>
        <v>0.91641784602539378</v>
      </c>
      <c r="I124" s="360">
        <f t="shared" si="9"/>
        <v>-0.18986938481646407</v>
      </c>
    </row>
    <row r="125" spans="1:9" ht="23" x14ac:dyDescent="0.25">
      <c r="A125" s="89" t="s">
        <v>354</v>
      </c>
      <c r="B125" s="87">
        <v>8342142580473</v>
      </c>
      <c r="C125" s="87">
        <v>7285282773452</v>
      </c>
      <c r="D125" s="88">
        <v>25350319419956</v>
      </c>
      <c r="E125" s="342">
        <f t="shared" si="5"/>
        <v>6.3432830911173618E-2</v>
      </c>
      <c r="F125" s="348">
        <f t="shared" si="6"/>
        <v>4.0874265074782729E-2</v>
      </c>
      <c r="G125" s="360">
        <f t="shared" si="7"/>
        <v>0.14882579683414621</v>
      </c>
      <c r="H125" s="342">
        <f t="shared" si="8"/>
        <v>-0.12668925241038928</v>
      </c>
      <c r="I125" s="360">
        <f t="shared" si="9"/>
        <v>2.479661697186835</v>
      </c>
    </row>
    <row r="126" spans="1:9" ht="23" x14ac:dyDescent="0.25">
      <c r="A126" s="89" t="s">
        <v>355</v>
      </c>
      <c r="B126" s="87">
        <v>13450300052812</v>
      </c>
      <c r="C126" s="87">
        <v>34478143197460</v>
      </c>
      <c r="D126" s="88">
        <v>8483510554031</v>
      </c>
      <c r="E126" s="342">
        <f t="shared" si="5"/>
        <v>0.10227475744081529</v>
      </c>
      <c r="F126" s="348">
        <f t="shared" si="6"/>
        <v>0.19344050301997273</v>
      </c>
      <c r="G126" s="360">
        <f t="shared" si="7"/>
        <v>4.9804706490627092E-2</v>
      </c>
      <c r="H126" s="342">
        <f t="shared" si="8"/>
        <v>1.5633735353176597</v>
      </c>
      <c r="I126" s="360">
        <f t="shared" si="9"/>
        <v>-0.75394526017700458</v>
      </c>
    </row>
    <row r="127" spans="1:9" ht="23" x14ac:dyDescent="0.25">
      <c r="A127" s="86" t="s">
        <v>356</v>
      </c>
      <c r="B127" s="87">
        <v>148746685328</v>
      </c>
      <c r="C127" s="87">
        <v>154788720987</v>
      </c>
      <c r="D127" s="88">
        <v>105562146315</v>
      </c>
      <c r="E127" s="342">
        <f t="shared" si="5"/>
        <v>1.1310551513581998E-3</v>
      </c>
      <c r="F127" s="348">
        <f t="shared" si="6"/>
        <v>8.6844607257589618E-4</v>
      </c>
      <c r="G127" s="360">
        <f t="shared" si="7"/>
        <v>6.1973067402398331E-4</v>
      </c>
      <c r="H127" s="342">
        <f t="shared" si="8"/>
        <v>4.0619632267278834E-2</v>
      </c>
      <c r="I127" s="360">
        <f t="shared" si="9"/>
        <v>-0.31802430020811606</v>
      </c>
    </row>
    <row r="128" spans="1:9" ht="23" x14ac:dyDescent="0.25">
      <c r="A128" s="83" t="s">
        <v>357</v>
      </c>
      <c r="B128" s="84">
        <v>0</v>
      </c>
      <c r="C128" s="84">
        <v>0</v>
      </c>
      <c r="D128" s="85">
        <v>0</v>
      </c>
      <c r="E128" s="341">
        <f t="shared" si="5"/>
        <v>0</v>
      </c>
      <c r="F128" s="347">
        <f t="shared" si="6"/>
        <v>0</v>
      </c>
      <c r="G128" s="338">
        <f t="shared" si="7"/>
        <v>0</v>
      </c>
      <c r="H128" s="363"/>
      <c r="I128" s="338"/>
    </row>
    <row r="129" spans="1:9" ht="23" x14ac:dyDescent="0.25">
      <c r="A129" s="83" t="s">
        <v>358</v>
      </c>
      <c r="B129" s="84">
        <v>0</v>
      </c>
      <c r="C129" s="84"/>
      <c r="D129" s="85">
        <v>0</v>
      </c>
      <c r="E129" s="341">
        <f t="shared" si="5"/>
        <v>0</v>
      </c>
      <c r="F129" s="347">
        <f t="shared" si="6"/>
        <v>0</v>
      </c>
      <c r="G129" s="338">
        <f t="shared" si="7"/>
        <v>0</v>
      </c>
      <c r="H129" s="363"/>
      <c r="I129" s="338"/>
    </row>
    <row r="130" spans="1:9" ht="23" x14ac:dyDescent="0.25">
      <c r="A130" s="86" t="s">
        <v>359</v>
      </c>
      <c r="B130" s="87">
        <v>0</v>
      </c>
      <c r="C130" s="87">
        <v>0</v>
      </c>
      <c r="D130" s="88">
        <v>0</v>
      </c>
      <c r="E130" s="342">
        <f t="shared" si="5"/>
        <v>0</v>
      </c>
      <c r="F130" s="348">
        <f t="shared" si="6"/>
        <v>0</v>
      </c>
      <c r="G130" s="358">
        <f t="shared" si="7"/>
        <v>0</v>
      </c>
      <c r="H130" s="342"/>
      <c r="I130" s="360"/>
    </row>
    <row r="131" spans="1:9" ht="23" x14ac:dyDescent="0.25">
      <c r="A131" s="86" t="s">
        <v>360</v>
      </c>
      <c r="B131" s="87">
        <v>0</v>
      </c>
      <c r="C131" s="87">
        <v>0</v>
      </c>
      <c r="D131" s="88">
        <v>0</v>
      </c>
      <c r="E131" s="342">
        <f t="shared" si="5"/>
        <v>0</v>
      </c>
      <c r="F131" s="348">
        <f t="shared" si="6"/>
        <v>0</v>
      </c>
      <c r="G131" s="358">
        <f t="shared" si="7"/>
        <v>0</v>
      </c>
      <c r="H131" s="342"/>
      <c r="I131" s="360"/>
    </row>
    <row r="132" spans="1:9" ht="24" thickBot="1" x14ac:dyDescent="0.3">
      <c r="A132" s="93" t="s">
        <v>361</v>
      </c>
      <c r="B132" s="94">
        <v>0</v>
      </c>
      <c r="C132" s="94"/>
      <c r="D132" s="95">
        <v>0</v>
      </c>
      <c r="E132" s="345">
        <f t="shared" si="5"/>
        <v>0</v>
      </c>
      <c r="F132" s="351">
        <f t="shared" si="6"/>
        <v>0</v>
      </c>
      <c r="G132" s="339">
        <f t="shared" si="7"/>
        <v>0</v>
      </c>
      <c r="H132" s="365"/>
      <c r="I132" s="339"/>
    </row>
    <row r="133" spans="1:9" ht="24" thickBot="1" x14ac:dyDescent="0.3">
      <c r="A133" s="99" t="s">
        <v>113</v>
      </c>
      <c r="B133" s="100">
        <v>131511434388837</v>
      </c>
      <c r="C133" s="100">
        <v>178236422358249</v>
      </c>
      <c r="D133" s="101">
        <v>170335519508132</v>
      </c>
      <c r="E133" s="345">
        <f t="shared" si="5"/>
        <v>1</v>
      </c>
      <c r="F133" s="351">
        <f t="shared" si="6"/>
        <v>1</v>
      </c>
      <c r="G133" s="339">
        <f t="shared" si="7"/>
        <v>1</v>
      </c>
      <c r="H133" s="365">
        <f t="shared" si="8"/>
        <v>0.35529220851824367</v>
      </c>
      <c r="I133" s="339">
        <f t="shared" si="9"/>
        <v>-4.4328217238542078E-2</v>
      </c>
    </row>
  </sheetData>
  <mergeCells count="6">
    <mergeCell ref="E4:G4"/>
    <mergeCell ref="H4:I4"/>
    <mergeCell ref="A107:D107"/>
    <mergeCell ref="A5:D5"/>
    <mergeCell ref="A33:D33"/>
    <mergeCell ref="A7:I7"/>
  </mergeCells>
  <pageMargins left="0.7" right="0.7" top="0.75" bottom="0.75" header="0.3" footer="0.3"/>
  <drawing r:id="rId1"/>
  <extLst>
    <ext xmlns:x15="http://schemas.microsoft.com/office/spreadsheetml/2010/11/main" uri="{3A4CF648-6AED-40f4-86FF-DC5316D8AED3}">
      <x14:slicerList xmlns:x14="http://schemas.microsoft.com/office/spreadsheetml/2009/9/main">
        <x14:slicer r:id="rId2"/>
      </x14:slicerList>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6D8B95A-ECB9-BF48-A9CF-0C0600496C06}">
  <dimension ref="A2:I29"/>
  <sheetViews>
    <sheetView showGridLines="0" topLeftCell="H2" zoomScale="53" zoomScaleNormal="53" workbookViewId="0">
      <selection activeCell="AL52" sqref="AL52"/>
    </sheetView>
  </sheetViews>
  <sheetFormatPr baseColWidth="10" defaultRowHeight="14" x14ac:dyDescent="0.15"/>
  <cols>
    <col min="1" max="1" width="56" customWidth="1"/>
    <col min="2" max="2" width="42" customWidth="1"/>
    <col min="3" max="3" width="43.33203125" customWidth="1"/>
    <col min="4" max="4" width="44.6640625" customWidth="1"/>
    <col min="5" max="5" width="29.83203125" customWidth="1"/>
    <col min="6" max="6" width="30" customWidth="1"/>
    <col min="7" max="7" width="28.33203125" customWidth="1"/>
    <col min="8" max="8" width="25.5" customWidth="1"/>
    <col min="9" max="9" width="27.1640625" customWidth="1"/>
  </cols>
  <sheetData>
    <row r="2" spans="1:9" ht="29" x14ac:dyDescent="0.3">
      <c r="A2" s="73" t="s">
        <v>0</v>
      </c>
      <c r="B2" s="74" t="s">
        <v>153</v>
      </c>
      <c r="C2" s="104"/>
      <c r="D2" s="105"/>
      <c r="E2" s="105"/>
      <c r="F2" s="105"/>
      <c r="G2" s="105"/>
      <c r="H2" s="105"/>
      <c r="I2" s="105"/>
    </row>
    <row r="3" spans="1:9" ht="30" thickBot="1" x14ac:dyDescent="0.35">
      <c r="A3" s="73" t="s">
        <v>2</v>
      </c>
      <c r="B3" s="77">
        <v>45253.554678425899</v>
      </c>
      <c r="C3" s="105"/>
      <c r="D3" s="105"/>
      <c r="E3" s="105"/>
      <c r="F3" s="105"/>
      <c r="G3" s="105"/>
      <c r="H3" s="105"/>
      <c r="I3" s="105"/>
    </row>
    <row r="4" spans="1:9" ht="24" thickBot="1" x14ac:dyDescent="0.3">
      <c r="A4" s="105"/>
      <c r="B4" s="105"/>
      <c r="C4" s="105"/>
      <c r="D4" s="105"/>
      <c r="E4" s="512" t="s">
        <v>589</v>
      </c>
      <c r="F4" s="513"/>
      <c r="G4" s="528"/>
      <c r="H4" s="512" t="s">
        <v>588</v>
      </c>
      <c r="I4" s="514"/>
    </row>
    <row r="5" spans="1:9" ht="23" x14ac:dyDescent="0.25">
      <c r="A5" s="106" t="s">
        <v>3</v>
      </c>
      <c r="B5" s="107" t="s">
        <v>4</v>
      </c>
      <c r="C5" s="107" t="s">
        <v>5</v>
      </c>
      <c r="D5" s="108" t="s">
        <v>6</v>
      </c>
      <c r="E5" s="109">
        <v>2020</v>
      </c>
      <c r="F5" s="110">
        <v>2021</v>
      </c>
      <c r="G5" s="373">
        <v>2022</v>
      </c>
      <c r="H5" s="109" t="s">
        <v>179</v>
      </c>
      <c r="I5" s="111" t="s">
        <v>180</v>
      </c>
    </row>
    <row r="6" spans="1:9" ht="23" x14ac:dyDescent="0.25">
      <c r="A6" s="83" t="s">
        <v>368</v>
      </c>
      <c r="B6" s="84">
        <v>91279041771826</v>
      </c>
      <c r="C6" s="84">
        <v>150865359967200</v>
      </c>
      <c r="D6" s="85">
        <v>142770810676858</v>
      </c>
      <c r="E6" s="371"/>
      <c r="F6" s="113"/>
      <c r="G6" s="374"/>
      <c r="H6" s="112"/>
      <c r="I6" s="114"/>
    </row>
    <row r="7" spans="1:9" ht="23" x14ac:dyDescent="0.25">
      <c r="A7" s="115" t="s">
        <v>369</v>
      </c>
      <c r="B7" s="87">
        <v>-1160538345109</v>
      </c>
      <c r="C7" s="87">
        <v>-1185569987855</v>
      </c>
      <c r="D7" s="88">
        <v>-1361536216226</v>
      </c>
      <c r="E7" s="368"/>
      <c r="F7" s="240"/>
      <c r="G7" s="375"/>
      <c r="H7" s="239"/>
      <c r="I7" s="241"/>
    </row>
    <row r="8" spans="1:9" ht="23" x14ac:dyDescent="0.25">
      <c r="A8" s="83" t="s">
        <v>370</v>
      </c>
      <c r="B8" s="84">
        <v>90118503426717</v>
      </c>
      <c r="C8" s="84">
        <v>149679789979345</v>
      </c>
      <c r="D8" s="85">
        <v>141409274460632</v>
      </c>
      <c r="E8" s="369">
        <v>1</v>
      </c>
      <c r="F8" s="367">
        <v>1</v>
      </c>
      <c r="G8" s="367">
        <v>1</v>
      </c>
      <c r="H8" s="377">
        <f>(C8-B8)/B8</f>
        <v>0.66092183389465997</v>
      </c>
      <c r="I8" s="335">
        <f>(D8-C8)/C8</f>
        <v>-5.5254724234008387E-2</v>
      </c>
    </row>
    <row r="9" spans="1:9" ht="23" x14ac:dyDescent="0.25">
      <c r="A9" s="115" t="s">
        <v>371</v>
      </c>
      <c r="B9" s="87">
        <v>-71214453522563</v>
      </c>
      <c r="C9" s="87">
        <v>-108571380446353</v>
      </c>
      <c r="D9" s="88">
        <v>-124645848221080</v>
      </c>
      <c r="E9" s="370">
        <f>B9/$B$8</f>
        <v>-0.79023120463239283</v>
      </c>
      <c r="F9" s="117">
        <f>C9/$C$8</f>
        <v>-0.72535764822582438</v>
      </c>
      <c r="G9" s="376">
        <f>D9/$D$8</f>
        <v>-0.88145454883711394</v>
      </c>
      <c r="H9" s="116">
        <f t="shared" ref="H9:I26" si="0">(C9-B9)/B9</f>
        <v>0.52456945291245038</v>
      </c>
      <c r="I9" s="242">
        <f t="shared" si="0"/>
        <v>0.14805437407761129</v>
      </c>
    </row>
    <row r="10" spans="1:9" ht="23" x14ac:dyDescent="0.25">
      <c r="A10" s="83" t="s">
        <v>372</v>
      </c>
      <c r="B10" s="84">
        <v>18904049904154</v>
      </c>
      <c r="C10" s="84">
        <v>41108409532992</v>
      </c>
      <c r="D10" s="85">
        <v>16763426239552</v>
      </c>
      <c r="E10" s="369">
        <f t="shared" ref="E10:E29" si="1">B10/$B$8</f>
        <v>0.20976879536760712</v>
      </c>
      <c r="F10" s="367">
        <f t="shared" ref="F10:F29" si="2">C10/$C$8</f>
        <v>0.27464235177417562</v>
      </c>
      <c r="G10" s="367">
        <f t="shared" ref="G10:G29" si="3">D10/$D$8</f>
        <v>0.11854545116288605</v>
      </c>
      <c r="H10" s="377">
        <f>(C10-B10)/B10</f>
        <v>1.1745821525766702</v>
      </c>
      <c r="I10" s="335">
        <f t="shared" si="0"/>
        <v>-0.59221418609984577</v>
      </c>
    </row>
    <row r="11" spans="1:9" ht="23" x14ac:dyDescent="0.25">
      <c r="A11" s="115" t="s">
        <v>373</v>
      </c>
      <c r="B11" s="87">
        <v>1004789766270</v>
      </c>
      <c r="C11" s="87">
        <v>3071440640188</v>
      </c>
      <c r="D11" s="88">
        <v>3743650707331</v>
      </c>
      <c r="E11" s="370">
        <f t="shared" si="1"/>
        <v>1.1149649939394298E-2</v>
      </c>
      <c r="F11" s="117">
        <f t="shared" si="2"/>
        <v>2.052007582728331E-2</v>
      </c>
      <c r="G11" s="376">
        <f t="shared" si="3"/>
        <v>2.6473869706284528E-2</v>
      </c>
      <c r="H11" s="116">
        <f t="shared" si="0"/>
        <v>2.0567992860734057</v>
      </c>
      <c r="I11" s="242">
        <f t="shared" si="0"/>
        <v>0.21885823165439872</v>
      </c>
    </row>
    <row r="12" spans="1:9" ht="23" x14ac:dyDescent="0.25">
      <c r="A12" s="115" t="s">
        <v>491</v>
      </c>
      <c r="B12" s="87">
        <v>-2837406430588</v>
      </c>
      <c r="C12" s="87">
        <v>-3731542257873</v>
      </c>
      <c r="D12" s="88">
        <v>-7026723285241</v>
      </c>
      <c r="E12" s="370">
        <f t="shared" si="1"/>
        <v>-3.1485281298477573E-2</v>
      </c>
      <c r="F12" s="117">
        <f t="shared" si="2"/>
        <v>-2.4930167649139089E-2</v>
      </c>
      <c r="G12" s="376">
        <f t="shared" si="3"/>
        <v>-4.9690681972894377E-2</v>
      </c>
      <c r="H12" s="116">
        <f t="shared" si="0"/>
        <v>0.31512433948340168</v>
      </c>
      <c r="I12" s="242">
        <f t="shared" si="0"/>
        <v>0.88306142598697823</v>
      </c>
    </row>
    <row r="13" spans="1:9" ht="23" x14ac:dyDescent="0.25">
      <c r="A13" s="118" t="s">
        <v>159</v>
      </c>
      <c r="B13" s="119">
        <v>-2191680923417</v>
      </c>
      <c r="C13" s="119">
        <v>-2525823258237</v>
      </c>
      <c r="D13" s="372">
        <v>-3083638131818</v>
      </c>
      <c r="E13" s="370">
        <f t="shared" si="1"/>
        <v>-2.4319988016658994E-2</v>
      </c>
      <c r="F13" s="117">
        <f t="shared" si="2"/>
        <v>-1.6874845018058551E-2</v>
      </c>
      <c r="G13" s="376">
        <f t="shared" si="3"/>
        <v>-2.1806477287856233E-2</v>
      </c>
      <c r="H13" s="116">
        <f t="shared" si="0"/>
        <v>0.15245938916101268</v>
      </c>
      <c r="I13" s="242">
        <f t="shared" si="0"/>
        <v>0.22084477675225359</v>
      </c>
    </row>
    <row r="14" spans="1:9" ht="23" x14ac:dyDescent="0.25">
      <c r="A14" s="115" t="s">
        <v>374</v>
      </c>
      <c r="B14" s="87">
        <v>1964631764</v>
      </c>
      <c r="C14" s="87">
        <v>4465302865</v>
      </c>
      <c r="D14" s="88">
        <v>-1072667584</v>
      </c>
      <c r="E14" s="370">
        <f t="shared" si="1"/>
        <v>2.1800536951854831E-5</v>
      </c>
      <c r="F14" s="117">
        <f t="shared" si="2"/>
        <v>2.9832369925266382E-5</v>
      </c>
      <c r="G14" s="376">
        <f t="shared" si="3"/>
        <v>-7.5855532679267657E-6</v>
      </c>
      <c r="H14" s="116">
        <f t="shared" si="0"/>
        <v>1.2728446861251095</v>
      </c>
      <c r="I14" s="242">
        <f t="shared" si="0"/>
        <v>-1.2402228060290823</v>
      </c>
    </row>
    <row r="15" spans="1:9" ht="23" x14ac:dyDescent="0.25">
      <c r="A15" s="115" t="s">
        <v>375</v>
      </c>
      <c r="B15" s="87">
        <v>-1090795558423</v>
      </c>
      <c r="C15" s="87">
        <v>-2120068223228</v>
      </c>
      <c r="D15" s="88">
        <v>-2665806087302</v>
      </c>
      <c r="E15" s="370">
        <f t="shared" si="1"/>
        <v>-1.2104013237525836E-2</v>
      </c>
      <c r="F15" s="117">
        <f t="shared" si="2"/>
        <v>-1.4164024572192131E-2</v>
      </c>
      <c r="G15" s="376">
        <f t="shared" si="3"/>
        <v>-1.8851706137875377E-2</v>
      </c>
      <c r="H15" s="116">
        <f t="shared" si="0"/>
        <v>0.9435981443608501</v>
      </c>
      <c r="I15" s="242">
        <f t="shared" si="0"/>
        <v>0.25741523696962149</v>
      </c>
    </row>
    <row r="16" spans="1:9" ht="23" x14ac:dyDescent="0.25">
      <c r="A16" s="115" t="s">
        <v>376</v>
      </c>
      <c r="B16" s="87">
        <v>-690298504185</v>
      </c>
      <c r="C16" s="87">
        <v>-1324261548679</v>
      </c>
      <c r="D16" s="88">
        <v>-1019444279447</v>
      </c>
      <c r="E16" s="370">
        <f t="shared" si="1"/>
        <v>-7.6598975564029451E-3</v>
      </c>
      <c r="F16" s="117">
        <f t="shared" si="2"/>
        <v>-8.8472969454442777E-3</v>
      </c>
      <c r="G16" s="376">
        <f t="shared" si="3"/>
        <v>-7.2091755179099718E-3</v>
      </c>
      <c r="H16" s="116">
        <f t="shared" si="0"/>
        <v>0.91838971206012909</v>
      </c>
      <c r="I16" s="242">
        <f t="shared" si="0"/>
        <v>-0.23017905302473407</v>
      </c>
    </row>
    <row r="17" spans="1:9" ht="23" x14ac:dyDescent="0.25">
      <c r="A17" s="83" t="s">
        <v>377</v>
      </c>
      <c r="B17" s="84">
        <v>15292303808992</v>
      </c>
      <c r="C17" s="84">
        <v>37008443446265</v>
      </c>
      <c r="D17" s="85">
        <v>9794030627309</v>
      </c>
      <c r="E17" s="369">
        <f t="shared" si="1"/>
        <v>0.16969105375154692</v>
      </c>
      <c r="F17" s="367">
        <f t="shared" si="2"/>
        <v>0.24725077080460872</v>
      </c>
      <c r="G17" s="367">
        <f t="shared" si="3"/>
        <v>6.9260171687222927E-2</v>
      </c>
      <c r="H17" s="377">
        <f t="shared" si="0"/>
        <v>1.4200698539943819</v>
      </c>
      <c r="I17" s="335">
        <f t="shared" si="0"/>
        <v>-0.73535686142732271</v>
      </c>
    </row>
    <row r="18" spans="1:9" ht="23" x14ac:dyDescent="0.25">
      <c r="A18" s="118" t="s">
        <v>378</v>
      </c>
      <c r="B18" s="119">
        <v>654081334225</v>
      </c>
      <c r="C18" s="119">
        <v>796666105925</v>
      </c>
      <c r="D18" s="372">
        <v>872024724926</v>
      </c>
      <c r="E18" s="370">
        <f t="shared" si="1"/>
        <v>7.2580137192012851E-3</v>
      </c>
      <c r="F18" s="117">
        <f t="shared" si="2"/>
        <v>5.3224694264665633E-3</v>
      </c>
      <c r="G18" s="376">
        <f t="shared" si="3"/>
        <v>6.1666727889815283E-3</v>
      </c>
      <c r="H18" s="116">
        <f t="shared" si="0"/>
        <v>0.21799241812785275</v>
      </c>
      <c r="I18" s="242">
        <f t="shared" si="0"/>
        <v>9.4592475367709997E-2</v>
      </c>
    </row>
    <row r="19" spans="1:9" ht="23" x14ac:dyDescent="0.25">
      <c r="A19" s="118" t="s">
        <v>379</v>
      </c>
      <c r="B19" s="119">
        <v>-589418351516</v>
      </c>
      <c r="C19" s="119">
        <v>-748331838000</v>
      </c>
      <c r="D19" s="372">
        <v>-743114224951</v>
      </c>
      <c r="E19" s="370">
        <f t="shared" si="1"/>
        <v>-6.5404809123944902E-3</v>
      </c>
      <c r="F19" s="117">
        <f t="shared" si="2"/>
        <v>-4.9995516302051585E-3</v>
      </c>
      <c r="G19" s="376">
        <f t="shared" si="3"/>
        <v>-5.2550600219498419E-3</v>
      </c>
      <c r="H19" s="116">
        <f t="shared" si="0"/>
        <v>0.26961068666299615</v>
      </c>
      <c r="I19" s="242">
        <f t="shared" si="0"/>
        <v>-6.9723253562813132E-3</v>
      </c>
    </row>
    <row r="20" spans="1:9" ht="23" x14ac:dyDescent="0.25">
      <c r="A20" s="83" t="s">
        <v>380</v>
      </c>
      <c r="B20" s="84">
        <v>64662982709</v>
      </c>
      <c r="C20" s="84">
        <v>48334267925</v>
      </c>
      <c r="D20" s="85">
        <v>128910499975</v>
      </c>
      <c r="E20" s="369">
        <f t="shared" si="1"/>
        <v>7.1753280680679477E-4</v>
      </c>
      <c r="F20" s="367">
        <f t="shared" si="2"/>
        <v>3.2291779626140489E-4</v>
      </c>
      <c r="G20" s="367">
        <f t="shared" si="3"/>
        <v>9.1161276703168698E-4</v>
      </c>
      <c r="H20" s="377">
        <f t="shared" si="0"/>
        <v>-0.25252028440264507</v>
      </c>
      <c r="I20" s="335">
        <f t="shared" si="0"/>
        <v>1.6670622212594524</v>
      </c>
    </row>
    <row r="21" spans="1:9" ht="23" x14ac:dyDescent="0.25">
      <c r="A21" s="83" t="s">
        <v>381</v>
      </c>
      <c r="B21" s="84">
        <v>15356966791701</v>
      </c>
      <c r="C21" s="84">
        <v>37056777714190</v>
      </c>
      <c r="D21" s="85">
        <v>9922941127284</v>
      </c>
      <c r="E21" s="369">
        <f t="shared" si="1"/>
        <v>0.17040858655835373</v>
      </c>
      <c r="F21" s="367">
        <f t="shared" si="2"/>
        <v>0.24757368860087012</v>
      </c>
      <c r="G21" s="367">
        <f t="shared" si="3"/>
        <v>7.0171784454254607E-2</v>
      </c>
      <c r="H21" s="377">
        <f t="shared" si="0"/>
        <v>1.413027143759646</v>
      </c>
      <c r="I21" s="335">
        <f t="shared" si="0"/>
        <v>-0.7322233140771911</v>
      </c>
    </row>
    <row r="22" spans="1:9" ht="23" x14ac:dyDescent="0.25">
      <c r="A22" s="118" t="s">
        <v>382</v>
      </c>
      <c r="B22" s="119">
        <v>-1784567843866</v>
      </c>
      <c r="C22" s="119">
        <v>-2855306347167</v>
      </c>
      <c r="D22" s="372">
        <v>-1001020240086</v>
      </c>
      <c r="E22" s="370">
        <f t="shared" si="1"/>
        <v>-1.9802457608688359E-2</v>
      </c>
      <c r="F22" s="117">
        <f t="shared" si="2"/>
        <v>-1.9076098032747218E-2</v>
      </c>
      <c r="G22" s="376">
        <f t="shared" si="3"/>
        <v>-7.078886755512501E-3</v>
      </c>
      <c r="H22" s="116">
        <f t="shared" si="0"/>
        <v>0.59999876551703679</v>
      </c>
      <c r="I22" s="242">
        <f t="shared" si="0"/>
        <v>-0.64941756912381743</v>
      </c>
    </row>
    <row r="23" spans="1:9" ht="23" x14ac:dyDescent="0.25">
      <c r="A23" s="118" t="s">
        <v>383</v>
      </c>
      <c r="B23" s="119">
        <v>-66234890928</v>
      </c>
      <c r="C23" s="119">
        <v>319483564275</v>
      </c>
      <c r="D23" s="372">
        <v>-477491832682</v>
      </c>
      <c r="E23" s="370">
        <f t="shared" si="1"/>
        <v>-7.3497548682509143E-4</v>
      </c>
      <c r="F23" s="117">
        <f t="shared" si="2"/>
        <v>2.1344469037475732E-3</v>
      </c>
      <c r="G23" s="376">
        <f t="shared" si="3"/>
        <v>-3.3766656006352157E-3</v>
      </c>
      <c r="H23" s="116">
        <f t="shared" si="0"/>
        <v>-5.8234934760033275</v>
      </c>
      <c r="I23" s="242">
        <f t="shared" si="0"/>
        <v>-2.4945740127995824</v>
      </c>
    </row>
    <row r="24" spans="1:9" ht="23" x14ac:dyDescent="0.25">
      <c r="A24" s="115" t="s">
        <v>384</v>
      </c>
      <c r="B24" s="87">
        <v>-1850802734794</v>
      </c>
      <c r="C24" s="87">
        <v>-2535822782892</v>
      </c>
      <c r="D24" s="88">
        <v>-1478512072768</v>
      </c>
      <c r="E24" s="370">
        <f t="shared" si="1"/>
        <v>-2.0537433095513449E-2</v>
      </c>
      <c r="F24" s="117">
        <f t="shared" si="2"/>
        <v>-1.6941651128999646E-2</v>
      </c>
      <c r="G24" s="376">
        <f t="shared" si="3"/>
        <v>-1.0455552356147717E-2</v>
      </c>
      <c r="H24" s="116">
        <f t="shared" si="0"/>
        <v>0.37012050783156253</v>
      </c>
      <c r="I24" s="242">
        <f t="shared" si="0"/>
        <v>-0.41694976370477327</v>
      </c>
    </row>
    <row r="25" spans="1:9" ht="23" x14ac:dyDescent="0.25">
      <c r="A25" s="83" t="s">
        <v>385</v>
      </c>
      <c r="B25" s="84">
        <v>13506164056907</v>
      </c>
      <c r="C25" s="84">
        <v>34520954931298</v>
      </c>
      <c r="D25" s="85">
        <v>8444429054516</v>
      </c>
      <c r="E25" s="369">
        <f t="shared" si="1"/>
        <v>0.14987115346284027</v>
      </c>
      <c r="F25" s="367">
        <f t="shared" si="2"/>
        <v>0.23063203747187047</v>
      </c>
      <c r="G25" s="367">
        <f t="shared" si="3"/>
        <v>5.9716232098106892E-2</v>
      </c>
      <c r="H25" s="377">
        <f t="shared" si="0"/>
        <v>1.5559407383063821</v>
      </c>
      <c r="I25" s="335">
        <f t="shared" si="0"/>
        <v>-0.75538251849284843</v>
      </c>
    </row>
    <row r="26" spans="1:9" ht="23" x14ac:dyDescent="0.25">
      <c r="A26" s="115" t="s">
        <v>386</v>
      </c>
      <c r="B26" s="87">
        <v>55864004095</v>
      </c>
      <c r="C26" s="87">
        <v>42811733838</v>
      </c>
      <c r="D26" s="88">
        <v>-39081499515</v>
      </c>
      <c r="E26" s="370">
        <f t="shared" si="1"/>
        <v>6.1989493800712928E-4</v>
      </c>
      <c r="F26" s="117">
        <f t="shared" si="2"/>
        <v>2.8602213995561983E-4</v>
      </c>
      <c r="G26" s="376">
        <f t="shared" si="3"/>
        <v>-2.7637154397450924E-4</v>
      </c>
      <c r="H26" s="116">
        <f t="shared" si="0"/>
        <v>-0.23364365781593194</v>
      </c>
      <c r="I26" s="242">
        <f t="shared" si="0"/>
        <v>-1.9128688798936468</v>
      </c>
    </row>
    <row r="27" spans="1:9" ht="23" x14ac:dyDescent="0.25">
      <c r="A27" s="115" t="s">
        <v>387</v>
      </c>
      <c r="B27" s="87">
        <v>13450300052812</v>
      </c>
      <c r="C27" s="87">
        <v>34478143197460</v>
      </c>
      <c r="D27" s="88">
        <v>8483510554031</v>
      </c>
      <c r="E27" s="370">
        <f t="shared" si="1"/>
        <v>0.14925125852483315</v>
      </c>
      <c r="F27" s="117">
        <f t="shared" si="2"/>
        <v>0.23034601533191487</v>
      </c>
      <c r="G27" s="376">
        <f t="shared" si="3"/>
        <v>5.99926036420814E-2</v>
      </c>
      <c r="H27" s="116">
        <f t="shared" ref="H27:I28" si="4">(C27-B27)/B27</f>
        <v>1.5633735353176597</v>
      </c>
      <c r="I27" s="242">
        <f t="shared" si="4"/>
        <v>-0.75394526017700458</v>
      </c>
    </row>
    <row r="28" spans="1:9" ht="23" x14ac:dyDescent="0.25">
      <c r="A28" s="115" t="s">
        <v>388</v>
      </c>
      <c r="B28" s="87">
        <v>2728</v>
      </c>
      <c r="C28" s="87">
        <v>7166</v>
      </c>
      <c r="D28" s="88">
        <v>1452</v>
      </c>
      <c r="E28" s="370">
        <f t="shared" si="1"/>
        <v>3.0271252809012393E-11</v>
      </c>
      <c r="F28" s="117">
        <f t="shared" si="2"/>
        <v>4.7875534839999903E-11</v>
      </c>
      <c r="G28" s="376">
        <f t="shared" si="3"/>
        <v>1.0268067674756604E-11</v>
      </c>
      <c r="H28" s="116">
        <f t="shared" si="4"/>
        <v>1.6268328445747802</v>
      </c>
      <c r="I28" s="242">
        <f t="shared" si="4"/>
        <v>-0.79737650013954786</v>
      </c>
    </row>
    <row r="29" spans="1:9" ht="24" thickBot="1" x14ac:dyDescent="0.3">
      <c r="A29" s="385" t="s">
        <v>389</v>
      </c>
      <c r="B29" s="380">
        <v>0</v>
      </c>
      <c r="C29" s="380">
        <v>7166</v>
      </c>
      <c r="D29" s="381">
        <v>0</v>
      </c>
      <c r="E29" s="382">
        <f t="shared" si="1"/>
        <v>0</v>
      </c>
      <c r="F29" s="383">
        <f t="shared" si="2"/>
        <v>4.7875534839999903E-11</v>
      </c>
      <c r="G29" s="384">
        <f t="shared" si="3"/>
        <v>0</v>
      </c>
      <c r="H29" s="378"/>
      <c r="I29" s="379"/>
    </row>
  </sheetData>
  <mergeCells count="2">
    <mergeCell ref="E4:G4"/>
    <mergeCell ref="H4:I4"/>
  </mergeCells>
  <pageMargins left="0.7" right="0.7" top="0.75" bottom="0.75" header="0.3" footer="0.3"/>
  <pageSetup paperSize="9" orientation="portrait" horizontalDpi="0" verticalDpi="0"/>
  <drawing r:id="rId1"/>
  <extLst>
    <ext xmlns:x14="http://schemas.microsoft.com/office/spreadsheetml/2009/9/main" uri="{A8765BA9-456A-4dab-B4F3-ACF838C121DE}">
      <x14:slicerList>
        <x14:slicer r:id="rId2"/>
      </x14:slicerList>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19C05C6-2D28-C445-B23F-FF6824C77B4D}">
  <dimension ref="A1:G77"/>
  <sheetViews>
    <sheetView showGridLines="0" zoomScale="19" zoomScaleNormal="60" workbookViewId="0">
      <selection activeCell="L20" sqref="L20"/>
    </sheetView>
  </sheetViews>
  <sheetFormatPr baseColWidth="10" defaultRowHeight="14" x14ac:dyDescent="0.15"/>
  <cols>
    <col min="1" max="1" width="126.6640625" customWidth="1"/>
    <col min="2" max="4" width="51.5" customWidth="1"/>
    <col min="5" max="5" width="72.5" customWidth="1"/>
    <col min="6" max="8" width="50.5" customWidth="1"/>
  </cols>
  <sheetData>
    <row r="1" spans="1:7" ht="29" x14ac:dyDescent="0.3">
      <c r="A1" s="73" t="s">
        <v>0</v>
      </c>
      <c r="B1" s="74" t="s">
        <v>116</v>
      </c>
      <c r="C1" s="104"/>
      <c r="D1" s="105"/>
    </row>
    <row r="2" spans="1:7" ht="29" x14ac:dyDescent="0.3">
      <c r="A2" s="73" t="s">
        <v>2</v>
      </c>
      <c r="B2" s="77">
        <v>45253.554678425899</v>
      </c>
      <c r="C2" s="105"/>
      <c r="D2" s="105"/>
    </row>
    <row r="3" spans="1:7" ht="23" x14ac:dyDescent="0.25">
      <c r="A3" s="105"/>
      <c r="B3" s="105"/>
      <c r="C3" s="105"/>
      <c r="D3" s="105"/>
    </row>
    <row r="4" spans="1:7" ht="24" thickBot="1" x14ac:dyDescent="0.2">
      <c r="A4" s="120" t="s">
        <v>390</v>
      </c>
      <c r="B4" s="121">
        <v>2020</v>
      </c>
      <c r="C4" s="121">
        <v>2021</v>
      </c>
      <c r="D4" s="122">
        <v>2022</v>
      </c>
    </row>
    <row r="5" spans="1:7" ht="24" thickBot="1" x14ac:dyDescent="0.2">
      <c r="A5" s="538"/>
      <c r="B5" s="539"/>
      <c r="C5" s="539"/>
      <c r="D5" s="540"/>
    </row>
    <row r="6" spans="1:7" ht="23" x14ac:dyDescent="0.25">
      <c r="A6" s="183" t="s">
        <v>391</v>
      </c>
      <c r="B6" s="201"/>
      <c r="C6" s="201"/>
      <c r="D6" s="173"/>
    </row>
    <row r="7" spans="1:7" ht="23" x14ac:dyDescent="0.25">
      <c r="A7" s="184" t="s">
        <v>118</v>
      </c>
      <c r="B7" s="202">
        <v>21932338018863</v>
      </c>
      <c r="C7" s="202">
        <v>44209139034907</v>
      </c>
      <c r="D7" s="174">
        <v>19291327380767</v>
      </c>
      <c r="G7" s="170"/>
    </row>
    <row r="8" spans="1:7" ht="23" x14ac:dyDescent="0.25">
      <c r="A8" s="185" t="s">
        <v>119</v>
      </c>
      <c r="B8" s="202">
        <v>15356966791701</v>
      </c>
      <c r="C8" s="202">
        <v>37056777714190</v>
      </c>
      <c r="D8" s="174">
        <v>9922941127284</v>
      </c>
    </row>
    <row r="9" spans="1:7" ht="23" x14ac:dyDescent="0.25">
      <c r="A9" s="186" t="s">
        <v>120</v>
      </c>
      <c r="B9" s="202">
        <v>4775781721269</v>
      </c>
      <c r="C9" s="202">
        <v>6076516295417</v>
      </c>
      <c r="D9" s="174">
        <v>6772140896950</v>
      </c>
    </row>
    <row r="10" spans="1:7" ht="24" customHeight="1" x14ac:dyDescent="0.25">
      <c r="A10" s="186" t="s">
        <v>121</v>
      </c>
      <c r="B10" s="202">
        <v>18075220852</v>
      </c>
      <c r="C10" s="202">
        <v>5988000000</v>
      </c>
      <c r="D10" s="174">
        <v>0</v>
      </c>
    </row>
    <row r="11" spans="1:7" ht="23" x14ac:dyDescent="0.25">
      <c r="A11" s="185" t="s">
        <v>122</v>
      </c>
      <c r="B11" s="202">
        <v>28314185442</v>
      </c>
      <c r="C11" s="202">
        <v>163177531627</v>
      </c>
      <c r="D11" s="174">
        <v>1010922330886</v>
      </c>
    </row>
    <row r="12" spans="1:7" ht="23" x14ac:dyDescent="0.25">
      <c r="A12" s="185" t="s">
        <v>123</v>
      </c>
      <c r="B12" s="202">
        <v>52078870772</v>
      </c>
      <c r="C12" s="202">
        <v>41938831417</v>
      </c>
      <c r="D12" s="174">
        <v>333983153559</v>
      </c>
    </row>
    <row r="13" spans="1:7" ht="23" x14ac:dyDescent="0.25">
      <c r="A13" s="185" t="s">
        <v>124</v>
      </c>
      <c r="B13" s="202">
        <v>-490559694590</v>
      </c>
      <c r="C13" s="202">
        <v>-1661082595981</v>
      </c>
      <c r="D13" s="174">
        <v>-1832298259730</v>
      </c>
    </row>
    <row r="14" spans="1:7" ht="23" x14ac:dyDescent="0.25">
      <c r="A14" s="185" t="s">
        <v>125</v>
      </c>
      <c r="B14" s="202">
        <v>2191680923417</v>
      </c>
      <c r="C14" s="202">
        <v>2525823258237</v>
      </c>
      <c r="D14" s="174">
        <v>3083638131818</v>
      </c>
    </row>
    <row r="15" spans="1:7" ht="23" x14ac:dyDescent="0.25">
      <c r="A15" s="185" t="s">
        <v>126</v>
      </c>
      <c r="B15" s="202">
        <v>0</v>
      </c>
      <c r="C15" s="202">
        <v>0</v>
      </c>
      <c r="D15" s="174">
        <v>0</v>
      </c>
    </row>
    <row r="16" spans="1:7" ht="23" x14ac:dyDescent="0.25">
      <c r="A16" s="187" t="s">
        <v>392</v>
      </c>
      <c r="B16" s="202">
        <v>-3374026162649</v>
      </c>
      <c r="C16" s="202">
        <v>-3039385771765</v>
      </c>
      <c r="D16" s="174">
        <v>4711117735355</v>
      </c>
    </row>
    <row r="17" spans="1:5" ht="23" x14ac:dyDescent="0.25">
      <c r="A17" s="187" t="s">
        <v>393</v>
      </c>
      <c r="B17" s="202">
        <v>-7061024985401</v>
      </c>
      <c r="C17" s="202">
        <v>-16949192989135</v>
      </c>
      <c r="D17" s="174">
        <v>8023194725141</v>
      </c>
    </row>
    <row r="18" spans="1:5" ht="23" x14ac:dyDescent="0.25">
      <c r="A18" s="187" t="s">
        <v>394</v>
      </c>
      <c r="B18" s="202">
        <v>4251742399296</v>
      </c>
      <c r="C18" s="202">
        <v>9250111116260</v>
      </c>
      <c r="D18" s="174">
        <v>-14666409808394</v>
      </c>
    </row>
    <row r="19" spans="1:5" ht="23" x14ac:dyDescent="0.25">
      <c r="A19" s="187" t="s">
        <v>395</v>
      </c>
      <c r="B19" s="202">
        <v>-89041139127</v>
      </c>
      <c r="C19" s="202">
        <v>-813988306614</v>
      </c>
      <c r="D19" s="174">
        <v>2624176162</v>
      </c>
    </row>
    <row r="20" spans="1:5" ht="23" x14ac:dyDescent="0.25">
      <c r="A20" s="187" t="s">
        <v>396</v>
      </c>
      <c r="B20" s="202">
        <v>0</v>
      </c>
      <c r="C20" s="202">
        <v>0</v>
      </c>
      <c r="D20" s="174">
        <v>0</v>
      </c>
    </row>
    <row r="21" spans="1:5" ht="23" x14ac:dyDescent="0.25">
      <c r="A21" s="187" t="s">
        <v>132</v>
      </c>
      <c r="B21" s="202">
        <v>-2027572222288</v>
      </c>
      <c r="C21" s="202">
        <v>-2567276431082</v>
      </c>
      <c r="D21" s="174">
        <v>-3061103919849</v>
      </c>
    </row>
    <row r="22" spans="1:5" ht="23" x14ac:dyDescent="0.25">
      <c r="A22" s="187" t="s">
        <v>133</v>
      </c>
      <c r="B22" s="202">
        <v>-1716802619015</v>
      </c>
      <c r="C22" s="202">
        <v>-2743083962430</v>
      </c>
      <c r="D22" s="174">
        <v>-1246302085368</v>
      </c>
    </row>
    <row r="23" spans="1:5" ht="23" x14ac:dyDescent="0.25">
      <c r="A23" s="187" t="s">
        <v>397</v>
      </c>
      <c r="B23" s="202">
        <v>0</v>
      </c>
      <c r="C23" s="202">
        <v>0</v>
      </c>
      <c r="D23" s="174">
        <v>0</v>
      </c>
    </row>
    <row r="24" spans="1:5" ht="23" x14ac:dyDescent="0.25">
      <c r="A24" s="187" t="s">
        <v>398</v>
      </c>
      <c r="B24" s="202">
        <v>-328363376705</v>
      </c>
      <c r="C24" s="202">
        <v>-625409387033</v>
      </c>
      <c r="D24" s="174">
        <v>-776811527307</v>
      </c>
    </row>
    <row r="25" spans="1:5" ht="23" x14ac:dyDescent="0.25">
      <c r="A25" s="188" t="s">
        <v>399</v>
      </c>
      <c r="B25" s="203">
        <f>SUM(B8:B24)</f>
        <v>11587249912974</v>
      </c>
      <c r="C25" s="203">
        <f t="shared" ref="C25:D25" si="0">SUM(C8:C24)</f>
        <v>26720913303108</v>
      </c>
      <c r="D25" s="175">
        <f t="shared" si="0"/>
        <v>12277636676507</v>
      </c>
      <c r="E25" s="171"/>
    </row>
    <row r="26" spans="1:5" ht="23" x14ac:dyDescent="0.25">
      <c r="A26" s="541"/>
      <c r="B26" s="542"/>
      <c r="C26" s="542"/>
      <c r="D26" s="543"/>
    </row>
    <row r="27" spans="1:5" ht="23" x14ac:dyDescent="0.25">
      <c r="A27" s="189" t="s">
        <v>400</v>
      </c>
      <c r="B27" s="205"/>
      <c r="C27" s="205"/>
      <c r="D27" s="177"/>
    </row>
    <row r="28" spans="1:5" ht="23" x14ac:dyDescent="0.25">
      <c r="A28" s="187" t="s">
        <v>137</v>
      </c>
      <c r="B28" s="204">
        <v>-11915645555048</v>
      </c>
      <c r="C28" s="204">
        <v>-11621470092371</v>
      </c>
      <c r="D28" s="218">
        <v>-17887504647036</v>
      </c>
    </row>
    <row r="29" spans="1:5" ht="23" x14ac:dyDescent="0.25">
      <c r="A29" s="187" t="s">
        <v>138</v>
      </c>
      <c r="B29" s="204">
        <v>34418355881</v>
      </c>
      <c r="C29" s="204">
        <v>49348550223</v>
      </c>
      <c r="D29" s="218">
        <v>21712492859</v>
      </c>
    </row>
    <row r="30" spans="1:5" ht="23" x14ac:dyDescent="0.25">
      <c r="A30" s="187" t="s">
        <v>139</v>
      </c>
      <c r="B30" s="204">
        <v>-11971173251594</v>
      </c>
      <c r="C30" s="204">
        <v>-41061488333969</v>
      </c>
      <c r="D30" s="218">
        <v>-55505793882381</v>
      </c>
    </row>
    <row r="31" spans="1:5" ht="23" x14ac:dyDescent="0.25">
      <c r="A31" s="187" t="s">
        <v>140</v>
      </c>
      <c r="B31" s="204">
        <v>5003441426581</v>
      </c>
      <c r="C31" s="204">
        <v>31076412522291</v>
      </c>
      <c r="D31" s="218">
        <v>47412529370171</v>
      </c>
    </row>
    <row r="32" spans="1:5" ht="23" x14ac:dyDescent="0.25">
      <c r="A32" s="187" t="s">
        <v>141</v>
      </c>
      <c r="B32" s="204">
        <v>0</v>
      </c>
      <c r="C32" s="204">
        <v>0</v>
      </c>
      <c r="D32" s="218">
        <v>-371644175956</v>
      </c>
    </row>
    <row r="33" spans="1:4" ht="23" x14ac:dyDescent="0.25">
      <c r="A33" s="187" t="s">
        <v>142</v>
      </c>
      <c r="B33" s="204">
        <v>0</v>
      </c>
      <c r="C33" s="204">
        <v>833829028281</v>
      </c>
      <c r="D33" s="218">
        <v>6672170842</v>
      </c>
    </row>
    <row r="34" spans="1:4" ht="23" x14ac:dyDescent="0.25">
      <c r="A34" s="187" t="s">
        <v>143</v>
      </c>
      <c r="B34" s="204">
        <v>353560779277</v>
      </c>
      <c r="C34" s="204">
        <v>1053915562539</v>
      </c>
      <c r="D34" s="218">
        <v>1697815926948</v>
      </c>
    </row>
    <row r="35" spans="1:4" ht="23" x14ac:dyDescent="0.25">
      <c r="A35" s="188" t="s">
        <v>401</v>
      </c>
      <c r="B35" s="203">
        <f>SUM(B28:B34)</f>
        <v>-18495398244903</v>
      </c>
      <c r="C35" s="203">
        <f>SUM(C28:C34)</f>
        <v>-19669452763006</v>
      </c>
      <c r="D35" s="176">
        <f>SUM(D28:D34)</f>
        <v>-24626212744553</v>
      </c>
    </row>
    <row r="36" spans="1:4" ht="23" x14ac:dyDescent="0.25">
      <c r="A36" s="541"/>
      <c r="B36" s="542"/>
      <c r="C36" s="542"/>
      <c r="D36" s="544"/>
    </row>
    <row r="37" spans="1:4" ht="23" x14ac:dyDescent="0.25">
      <c r="A37" s="189" t="s">
        <v>402</v>
      </c>
      <c r="B37" s="205"/>
      <c r="C37" s="215"/>
      <c r="D37" s="177"/>
    </row>
    <row r="38" spans="1:4" ht="23" x14ac:dyDescent="0.25">
      <c r="A38" s="187" t="s">
        <v>145</v>
      </c>
      <c r="B38" s="202">
        <v>2700000000</v>
      </c>
      <c r="C38" s="216">
        <v>10630000000</v>
      </c>
      <c r="D38" s="174">
        <v>4075000000</v>
      </c>
    </row>
    <row r="39" spans="1:4" ht="23" x14ac:dyDescent="0.25">
      <c r="A39" s="187" t="s">
        <v>403</v>
      </c>
      <c r="B39" s="202">
        <v>83074115401537</v>
      </c>
      <c r="C39" s="216">
        <v>125075421125272</v>
      </c>
      <c r="D39" s="174">
        <v>135250023212840</v>
      </c>
    </row>
    <row r="40" spans="1:4" ht="23" x14ac:dyDescent="0.25">
      <c r="A40" s="187" t="s">
        <v>147</v>
      </c>
      <c r="B40" s="202">
        <v>-65603640057528</v>
      </c>
      <c r="C40" s="216">
        <v>-121652859327347</v>
      </c>
      <c r="D40" s="174">
        <v>-134770628364289</v>
      </c>
    </row>
    <row r="41" spans="1:4" ht="23" x14ac:dyDescent="0.25">
      <c r="A41" s="187" t="s">
        <v>404</v>
      </c>
      <c r="B41" s="202">
        <v>-1419473748756</v>
      </c>
      <c r="C41" s="216">
        <v>-1693086647969</v>
      </c>
      <c r="D41" s="174">
        <v>-2261459543241</v>
      </c>
    </row>
    <row r="42" spans="1:4" ht="23" x14ac:dyDescent="0.25">
      <c r="A42" s="188" t="s">
        <v>144</v>
      </c>
      <c r="B42" s="203">
        <f>SUM(B38:B41)</f>
        <v>16053701595253</v>
      </c>
      <c r="C42" s="217">
        <f t="shared" ref="C42:D42" si="1">SUM(C38:C41)</f>
        <v>1740105149956</v>
      </c>
      <c r="D42" s="176">
        <f t="shared" si="1"/>
        <v>-1777989694690</v>
      </c>
    </row>
    <row r="43" spans="1:4" ht="23" x14ac:dyDescent="0.25">
      <c r="A43" s="541"/>
      <c r="B43" s="542"/>
      <c r="C43" s="542"/>
      <c r="D43" s="543"/>
    </row>
    <row r="44" spans="1:4" ht="23" x14ac:dyDescent="0.25">
      <c r="A44" s="189" t="s">
        <v>405</v>
      </c>
      <c r="B44" s="205"/>
      <c r="C44" s="205"/>
      <c r="D44" s="177"/>
    </row>
    <row r="45" spans="1:4" ht="23" x14ac:dyDescent="0.25">
      <c r="A45" s="196" t="s">
        <v>149</v>
      </c>
      <c r="B45" s="206">
        <v>9145553263324</v>
      </c>
      <c r="C45" s="206">
        <v>8791565690058</v>
      </c>
      <c r="D45" s="178">
        <v>-14126565762736</v>
      </c>
    </row>
    <row r="46" spans="1:4" ht="23" x14ac:dyDescent="0.25">
      <c r="A46" s="196" t="s">
        <v>406</v>
      </c>
      <c r="B46" s="206">
        <v>4544900252204</v>
      </c>
      <c r="C46" s="206">
        <v>13696099298228</v>
      </c>
      <c r="D46" s="178">
        <v>22471375562130</v>
      </c>
    </row>
    <row r="47" spans="1:4" ht="23" x14ac:dyDescent="0.25">
      <c r="A47" s="196" t="s">
        <v>407</v>
      </c>
      <c r="B47" s="206">
        <v>5645782700</v>
      </c>
      <c r="C47" s="206">
        <v>-16289426156</v>
      </c>
      <c r="D47" s="178">
        <v>-20220879167</v>
      </c>
    </row>
    <row r="48" spans="1:4" ht="24" thickBot="1" x14ac:dyDescent="0.3">
      <c r="A48" s="219" t="s">
        <v>408</v>
      </c>
      <c r="B48" s="207">
        <v>13696099298228</v>
      </c>
      <c r="C48" s="207">
        <v>22471375562130</v>
      </c>
      <c r="D48" s="179">
        <v>8324588920227</v>
      </c>
    </row>
    <row r="49" spans="1:5" x14ac:dyDescent="0.15">
      <c r="A49" s="532"/>
      <c r="B49" s="534" t="s">
        <v>409</v>
      </c>
      <c r="C49" s="530"/>
      <c r="D49" s="531"/>
    </row>
    <row r="50" spans="1:5" x14ac:dyDescent="0.15">
      <c r="A50" s="532"/>
      <c r="B50" s="535"/>
      <c r="C50" s="536"/>
      <c r="D50" s="537"/>
      <c r="E50" s="171"/>
    </row>
    <row r="51" spans="1:5" ht="24" x14ac:dyDescent="0.15">
      <c r="A51" s="533"/>
      <c r="B51" s="208" t="s">
        <v>4</v>
      </c>
      <c r="C51" s="212" t="s">
        <v>5</v>
      </c>
      <c r="D51" s="180" t="s">
        <v>6</v>
      </c>
      <c r="E51" s="171"/>
    </row>
    <row r="52" spans="1:5" ht="23" x14ac:dyDescent="0.15">
      <c r="A52" s="191" t="s">
        <v>410</v>
      </c>
      <c r="B52" s="209">
        <f>B25</f>
        <v>11587249912974</v>
      </c>
      <c r="C52" s="214">
        <f t="shared" ref="C52:D52" si="2">C25</f>
        <v>26720913303108</v>
      </c>
      <c r="D52" s="181">
        <f t="shared" si="2"/>
        <v>12277636676507</v>
      </c>
      <c r="E52" s="171"/>
    </row>
    <row r="53" spans="1:5" ht="24" x14ac:dyDescent="0.15">
      <c r="A53" s="192" t="s">
        <v>411</v>
      </c>
      <c r="B53" s="210">
        <f>B35</f>
        <v>-18495398244903</v>
      </c>
      <c r="C53" s="214">
        <f t="shared" ref="C53:D53" si="3">C35</f>
        <v>-19669452763006</v>
      </c>
      <c r="D53" s="181">
        <f t="shared" si="3"/>
        <v>-24626212744553</v>
      </c>
      <c r="E53" s="171"/>
    </row>
    <row r="54" spans="1:5" ht="24" x14ac:dyDescent="0.15">
      <c r="A54" s="192" t="s">
        <v>412</v>
      </c>
      <c r="B54" s="210">
        <f>B42</f>
        <v>16053701595253</v>
      </c>
      <c r="C54" s="214">
        <f t="shared" ref="C54:D54" si="4">C42</f>
        <v>1740105149956</v>
      </c>
      <c r="D54" s="181">
        <f t="shared" si="4"/>
        <v>-1777989694690</v>
      </c>
      <c r="E54" s="171"/>
    </row>
    <row r="55" spans="1:5" ht="25" thickBot="1" x14ac:dyDescent="0.2">
      <c r="A55" s="193" t="s">
        <v>413</v>
      </c>
      <c r="B55" s="211">
        <f>SUM(B52:B54)</f>
        <v>9145553263324</v>
      </c>
      <c r="C55" s="190">
        <f t="shared" ref="C55:D55" si="5">SUM(C52:C54)</f>
        <v>8791565690058</v>
      </c>
      <c r="D55" s="123">
        <f t="shared" si="5"/>
        <v>-14126565762736</v>
      </c>
    </row>
    <row r="56" spans="1:5" ht="23" x14ac:dyDescent="0.15">
      <c r="A56" s="194"/>
      <c r="B56" s="529" t="s">
        <v>438</v>
      </c>
      <c r="C56" s="530"/>
      <c r="D56" s="531"/>
    </row>
    <row r="57" spans="1:5" ht="24" x14ac:dyDescent="0.15">
      <c r="A57" s="195"/>
      <c r="B57" s="212" t="s">
        <v>4</v>
      </c>
      <c r="C57" s="212" t="s">
        <v>5</v>
      </c>
      <c r="D57" s="182" t="s">
        <v>6</v>
      </c>
    </row>
    <row r="58" spans="1:5" ht="31" customHeight="1" x14ac:dyDescent="0.25">
      <c r="A58" s="188" t="s">
        <v>444</v>
      </c>
      <c r="B58" s="213">
        <f>SUM(B59:B61)</f>
        <v>20047934828021</v>
      </c>
      <c r="C58" s="213">
        <f>SUM(C59:C61)</f>
        <v>41204773273610</v>
      </c>
      <c r="D58" s="172">
        <f>SUM(D59:D61)</f>
        <v>18371804696985</v>
      </c>
    </row>
    <row r="59" spans="1:5" ht="31" customHeight="1" x14ac:dyDescent="0.25">
      <c r="A59" s="196" t="s">
        <v>241</v>
      </c>
      <c r="B59" s="202">
        <f>IS!B10+IS!B15+IS!B16</f>
        <v>17122955841546</v>
      </c>
      <c r="C59" s="202">
        <f>IS!C10+IS!C15+IS!C16</f>
        <v>37664079761085</v>
      </c>
      <c r="D59" s="202">
        <f>IS!D10+IS!D15+IS!D16</f>
        <v>13078175872803</v>
      </c>
    </row>
    <row r="60" spans="1:5" ht="26" customHeight="1" x14ac:dyDescent="0.25">
      <c r="A60" s="196" t="s">
        <v>439</v>
      </c>
      <c r="B60" s="202">
        <f>IS!B24</f>
        <v>-1850802734794</v>
      </c>
      <c r="C60" s="202">
        <f>IS!C24</f>
        <v>-2535822782892</v>
      </c>
      <c r="D60" s="174">
        <f>IS!D24</f>
        <v>-1478512072768</v>
      </c>
    </row>
    <row r="61" spans="1:5" ht="27" customHeight="1" x14ac:dyDescent="0.25">
      <c r="A61" s="196" t="s">
        <v>440</v>
      </c>
      <c r="B61" s="202">
        <f>B9</f>
        <v>4775781721269</v>
      </c>
      <c r="C61" s="202">
        <f>C9</f>
        <v>6076516295417</v>
      </c>
      <c r="D61" s="174">
        <f>D9</f>
        <v>6772140896950</v>
      </c>
    </row>
    <row r="62" spans="1:5" ht="27" customHeight="1" x14ac:dyDescent="0.25">
      <c r="A62" s="188" t="s">
        <v>445</v>
      </c>
      <c r="B62" s="203">
        <f>B66+B67</f>
        <v>53615406890288</v>
      </c>
      <c r="C62" s="203">
        <f t="shared" ref="C62:D62" si="6">C66+C67</f>
        <v>22559221391189</v>
      </c>
      <c r="D62" s="176">
        <f t="shared" si="6"/>
        <v>726922301558</v>
      </c>
    </row>
    <row r="63" spans="1:5" ht="27" customHeight="1" x14ac:dyDescent="0.25">
      <c r="A63" s="197" t="s">
        <v>244</v>
      </c>
      <c r="B63" s="202">
        <f>BS!B6-BS!B11</f>
        <v>48620265521630</v>
      </c>
      <c r="C63" s="202">
        <f>BS!C6-BS!C11</f>
        <v>75918707032226</v>
      </c>
      <c r="D63" s="174">
        <f>BS!D6-BS!D11</f>
        <v>54246462049102</v>
      </c>
    </row>
    <row r="64" spans="1:5" ht="27" customHeight="1" x14ac:dyDescent="0.25">
      <c r="A64" s="197" t="s">
        <v>245</v>
      </c>
      <c r="B64" s="202">
        <f>BS!B77-BS!B87</f>
        <v>15176751775394</v>
      </c>
      <c r="C64" s="202">
        <f>BS!C77-BS!C87</f>
        <v>29711672794085</v>
      </c>
      <c r="D64" s="174">
        <f>BS!D77-BS!D87</f>
        <v>15636720280214</v>
      </c>
    </row>
    <row r="65" spans="1:4" ht="27" customHeight="1" x14ac:dyDescent="0.25">
      <c r="A65" s="196" t="s">
        <v>441</v>
      </c>
      <c r="B65" s="202">
        <f>B63-B64</f>
        <v>33443513746236</v>
      </c>
      <c r="C65" s="202">
        <f t="shared" ref="C65:D65" si="7">C63-C64</f>
        <v>46207034238141</v>
      </c>
      <c r="D65" s="174">
        <f t="shared" si="7"/>
        <v>38609741768888</v>
      </c>
    </row>
    <row r="66" spans="1:4" ht="27" customHeight="1" x14ac:dyDescent="0.25">
      <c r="A66" s="198" t="s">
        <v>442</v>
      </c>
      <c r="B66" s="202">
        <f>B65-18916051839394</f>
        <v>14527461906842</v>
      </c>
      <c r="C66" s="202">
        <f>C65-B65</f>
        <v>12763520491905</v>
      </c>
      <c r="D66" s="174">
        <f>D65-C65</f>
        <v>-7597292469253</v>
      </c>
    </row>
    <row r="67" spans="1:4" ht="27" customHeight="1" x14ac:dyDescent="0.25">
      <c r="A67" s="199" t="s">
        <v>446</v>
      </c>
      <c r="B67" s="202">
        <f>34312163262177+B61</f>
        <v>39087944983446</v>
      </c>
      <c r="C67" s="202">
        <f>BS!C44-BS!B44+C61</f>
        <v>9795700899284</v>
      </c>
      <c r="D67" s="174">
        <f>BS!D44-BS!C44+D61</f>
        <v>8324214770811</v>
      </c>
    </row>
    <row r="68" spans="1:4" ht="27" customHeight="1" thickBot="1" x14ac:dyDescent="0.3">
      <c r="A68" s="200" t="s">
        <v>443</v>
      </c>
      <c r="B68" s="221">
        <f>B58-B62</f>
        <v>-33567472062267</v>
      </c>
      <c r="C68" s="223">
        <f>C58-C62</f>
        <v>18645551882421</v>
      </c>
      <c r="D68" s="222">
        <f>D58-D62</f>
        <v>17644882395427</v>
      </c>
    </row>
    <row r="69" spans="1:4" ht="27" customHeight="1" x14ac:dyDescent="0.15">
      <c r="B69" s="529" t="s">
        <v>483</v>
      </c>
      <c r="C69" s="530"/>
      <c r="D69" s="531"/>
    </row>
    <row r="70" spans="1:4" ht="27" customHeight="1" x14ac:dyDescent="0.25">
      <c r="A70" s="197" t="s">
        <v>484</v>
      </c>
      <c r="B70" s="261">
        <v>23109</v>
      </c>
      <c r="C70" s="261">
        <v>35116</v>
      </c>
      <c r="D70" s="261">
        <v>18000</v>
      </c>
    </row>
    <row r="71" spans="1:4" ht="23" x14ac:dyDescent="0.25">
      <c r="A71" s="197" t="s">
        <v>486</v>
      </c>
      <c r="B71" s="261">
        <v>17825.8222573159</v>
      </c>
      <c r="C71" s="261">
        <v>20260.8885105226</v>
      </c>
      <c r="D71" s="262">
        <v>16510.905547124101</v>
      </c>
    </row>
    <row r="72" spans="1:4" ht="23" x14ac:dyDescent="0.25">
      <c r="A72" s="196" t="s">
        <v>485</v>
      </c>
      <c r="B72" s="261">
        <v>3313282659</v>
      </c>
      <c r="C72" s="261">
        <v>4472922706</v>
      </c>
      <c r="D72" s="262">
        <v>5814785700</v>
      </c>
    </row>
    <row r="73" spans="1:4" ht="24" thickBot="1" x14ac:dyDescent="0.3">
      <c r="A73" s="200" t="s">
        <v>482</v>
      </c>
      <c r="B73" s="221">
        <f>B70*B72-B71*B72</f>
        <v>17504661199249.992</v>
      </c>
      <c r="C73" s="223">
        <f t="shared" ref="C73:D73" si="8">C70*C72-C71*C72</f>
        <v>66445765481444.938</v>
      </c>
      <c r="D73" s="222">
        <f t="shared" si="8"/>
        <v>8658765130532.1094</v>
      </c>
    </row>
    <row r="74" spans="1:4" ht="23" x14ac:dyDescent="0.15">
      <c r="B74" s="529" t="s">
        <v>487</v>
      </c>
      <c r="C74" s="530"/>
      <c r="D74" s="531"/>
    </row>
    <row r="75" spans="1:4" ht="23" x14ac:dyDescent="0.25">
      <c r="A75" s="197" t="s">
        <v>488</v>
      </c>
      <c r="B75" s="202">
        <f>B59+B60</f>
        <v>15272153106752</v>
      </c>
      <c r="C75" s="202">
        <f t="shared" ref="C75:D75" si="9">C59+C60</f>
        <v>35128256978193</v>
      </c>
      <c r="D75" s="202">
        <f t="shared" si="9"/>
        <v>11599663800035</v>
      </c>
    </row>
    <row r="76" spans="1:4" ht="19" customHeight="1" x14ac:dyDescent="0.25">
      <c r="A76" s="197" t="s">
        <v>489</v>
      </c>
      <c r="B76" s="202">
        <f>BS!$B$87+BS!$B$100+BS!$B$108</f>
        <v>113361499529727</v>
      </c>
      <c r="C76" s="202">
        <f>BS!$B$87+BS!$B$100+BS!$B$108</f>
        <v>113361499529727</v>
      </c>
      <c r="D76" s="202">
        <f>BS!$B$87+BS!$B$100+BS!$B$108</f>
        <v>113361499529727</v>
      </c>
    </row>
    <row r="77" spans="1:4" ht="25" customHeight="1" thickBot="1" x14ac:dyDescent="0.2">
      <c r="A77" s="332" t="s">
        <v>490</v>
      </c>
      <c r="B77" s="221">
        <f>B75-B76*10%</f>
        <v>3936003153779.2988</v>
      </c>
      <c r="C77" s="223">
        <f t="shared" ref="C77:D77" si="10">C75-C76*10%</f>
        <v>23792107025220.297</v>
      </c>
      <c r="D77" s="222">
        <f t="shared" si="10"/>
        <v>263513847062.29883</v>
      </c>
    </row>
  </sheetData>
  <mergeCells count="9">
    <mergeCell ref="B74:D74"/>
    <mergeCell ref="B56:D56"/>
    <mergeCell ref="A49:A51"/>
    <mergeCell ref="B49:D50"/>
    <mergeCell ref="A5:D5"/>
    <mergeCell ref="A26:D26"/>
    <mergeCell ref="A36:D36"/>
    <mergeCell ref="A43:D43"/>
    <mergeCell ref="B69:D69"/>
  </mergeCells>
  <pageMargins left="0.7" right="0.7" top="0.75" bottom="0.75" header="0.3" footer="0.3"/>
  <ignoredErrors>
    <ignoredError sqref="B25:D25" formulaRange="1"/>
  </ignoredErrors>
  <drawing r:id="rId1"/>
  <extLst>
    <ext xmlns:x14="http://schemas.microsoft.com/office/spreadsheetml/2009/9/main" uri="{A8765BA9-456A-4dab-B4F3-ACF838C121DE}">
      <x14:slicerList>
        <x14:slicer r:id="rId2"/>
      </x14:slicerList>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342971C-50CC-974B-B0C9-18AB28156445}">
  <dimension ref="A1:J28"/>
  <sheetViews>
    <sheetView showGridLines="0" zoomScale="50" zoomScaleNormal="110" workbookViewId="0">
      <selection activeCell="G46" sqref="G46"/>
    </sheetView>
  </sheetViews>
  <sheetFormatPr baseColWidth="10" defaultRowHeight="14" x14ac:dyDescent="0.15"/>
  <cols>
    <col min="1" max="1" width="48.33203125" customWidth="1"/>
    <col min="2" max="2" width="22.5" customWidth="1"/>
    <col min="3" max="3" width="22.6640625" customWidth="1"/>
    <col min="4" max="4" width="21.83203125" customWidth="1"/>
    <col min="5" max="6" width="16.83203125" customWidth="1"/>
    <col min="7" max="7" width="39.83203125" customWidth="1"/>
    <col min="8" max="8" width="17.83203125" customWidth="1"/>
    <col min="9" max="9" width="16.1640625" customWidth="1"/>
    <col min="10" max="10" width="38.1640625" customWidth="1"/>
    <col min="11" max="12" width="30.1640625" customWidth="1"/>
  </cols>
  <sheetData>
    <row r="1" spans="1:9" ht="24" x14ac:dyDescent="0.25">
      <c r="A1" s="126" t="s">
        <v>0</v>
      </c>
      <c r="B1" s="127" t="s">
        <v>432</v>
      </c>
    </row>
    <row r="2" spans="1:9" ht="24" x14ac:dyDescent="0.25">
      <c r="A2" s="128" t="s">
        <v>2</v>
      </c>
      <c r="B2" s="129">
        <v>45277</v>
      </c>
    </row>
    <row r="3" spans="1:9" ht="23" x14ac:dyDescent="0.25">
      <c r="A3" s="131"/>
      <c r="B3" s="130"/>
    </row>
    <row r="4" spans="1:9" ht="23" x14ac:dyDescent="0.25">
      <c r="A4" s="243" t="s">
        <v>433</v>
      </c>
      <c r="B4" s="125" t="s">
        <v>4</v>
      </c>
      <c r="C4" s="125" t="s">
        <v>5</v>
      </c>
      <c r="D4" s="125" t="s">
        <v>6</v>
      </c>
    </row>
    <row r="5" spans="1:9" ht="23" x14ac:dyDescent="0.25">
      <c r="A5" s="245" t="s">
        <v>434</v>
      </c>
      <c r="B5" s="246"/>
      <c r="C5" s="246"/>
      <c r="D5" s="246"/>
    </row>
    <row r="6" spans="1:9" ht="31" customHeight="1" x14ac:dyDescent="0.25">
      <c r="A6" s="244" t="s">
        <v>414</v>
      </c>
      <c r="B6" s="134">
        <f>BS!B6/BS!B77</f>
        <v>1.0918137717140368</v>
      </c>
      <c r="C6" s="134">
        <f>BS!C6/BS!C77</f>
        <v>1.2817279677185263</v>
      </c>
      <c r="D6" s="134">
        <f>BS!D6/BS!D77</f>
        <v>1.2906019798379491</v>
      </c>
    </row>
    <row r="7" spans="1:9" ht="31" customHeight="1" x14ac:dyDescent="0.25">
      <c r="A7" s="247" t="s">
        <v>415</v>
      </c>
      <c r="B7" s="136">
        <v>0.3813527048</v>
      </c>
      <c r="C7" s="248">
        <v>0.41021422540000002</v>
      </c>
      <c r="D7" s="249">
        <v>0.29201478250000001</v>
      </c>
    </row>
    <row r="8" spans="1:9" ht="31" customHeight="1" x14ac:dyDescent="0.25">
      <c r="A8" s="251" t="s">
        <v>478</v>
      </c>
      <c r="B8" s="252"/>
      <c r="C8" s="252"/>
      <c r="D8" s="252"/>
    </row>
    <row r="9" spans="1:9" ht="31" customHeight="1" x14ac:dyDescent="0.25">
      <c r="A9" s="158" t="s">
        <v>416</v>
      </c>
      <c r="B9" s="235">
        <f>IS!B8/BS!B24</f>
        <v>3.4282768240660317</v>
      </c>
      <c r="C9" s="250">
        <f>IS!C8/BS!C24</f>
        <v>3.5524288061977001</v>
      </c>
      <c r="D9" s="234">
        <f>IS!D8/BS!D24</f>
        <v>4.0998758800938484</v>
      </c>
    </row>
    <row r="10" spans="1:9" ht="31" customHeight="1" x14ac:dyDescent="0.25">
      <c r="A10" s="157" t="s">
        <v>417</v>
      </c>
      <c r="B10" s="138">
        <v>13.47</v>
      </c>
      <c r="C10" s="235">
        <v>10.88</v>
      </c>
      <c r="D10" s="138">
        <v>10.24</v>
      </c>
    </row>
    <row r="11" spans="1:9" ht="31" customHeight="1" x14ac:dyDescent="0.25">
      <c r="A11" s="158" t="s">
        <v>418</v>
      </c>
      <c r="B11" s="135">
        <f>IS!B8/BS!B72</f>
        <v>0.68525222803262553</v>
      </c>
      <c r="C11" s="135">
        <f>IS!C8/BS!C72</f>
        <v>0.8397822846695937</v>
      </c>
      <c r="D11" s="135">
        <f>IS!D8/BS!D72</f>
        <v>0.83018078008022844</v>
      </c>
    </row>
    <row r="12" spans="1:9" ht="31" customHeight="1" x14ac:dyDescent="0.25">
      <c r="A12" s="159" t="s">
        <v>419</v>
      </c>
      <c r="B12" s="140">
        <f>IS!B8/BS!B44</f>
        <v>1.3745610971837958</v>
      </c>
      <c r="C12" s="140">
        <f>IS!C8/BS!C44</f>
        <v>2.1604788008494435</v>
      </c>
      <c r="D12" s="140">
        <f>IS!D8/BS!D44</f>
        <v>1.9963779995117352</v>
      </c>
    </row>
    <row r="13" spans="1:9" ht="31" customHeight="1" x14ac:dyDescent="0.25">
      <c r="A13" s="162" t="s">
        <v>435</v>
      </c>
      <c r="B13" s="161"/>
      <c r="C13" s="161"/>
      <c r="D13" s="161"/>
    </row>
    <row r="14" spans="1:9" ht="31" customHeight="1" x14ac:dyDescent="0.25">
      <c r="A14" s="153" t="s">
        <v>420</v>
      </c>
      <c r="B14" s="133">
        <v>1.22</v>
      </c>
      <c r="C14" s="133">
        <v>0.96</v>
      </c>
      <c r="D14" s="133">
        <v>0.77</v>
      </c>
    </row>
    <row r="15" spans="1:9" ht="31" customHeight="1" x14ac:dyDescent="0.25">
      <c r="A15" s="154" t="s">
        <v>421</v>
      </c>
      <c r="B15" s="141">
        <v>9.9432551519903249</v>
      </c>
      <c r="C15" s="141">
        <v>16.534579699793589</v>
      </c>
      <c r="D15" s="141">
        <v>10.97204941944333</v>
      </c>
      <c r="E15" s="124"/>
      <c r="F15" s="548" t="s">
        <v>492</v>
      </c>
      <c r="G15" s="549"/>
      <c r="H15" s="549"/>
      <c r="I15" s="549"/>
    </row>
    <row r="16" spans="1:9" ht="33" customHeight="1" x14ac:dyDescent="0.25">
      <c r="A16" s="155" t="s">
        <v>467</v>
      </c>
      <c r="B16" s="142">
        <f>BS!B75/BS!B133</f>
        <v>0.54969857502263153</v>
      </c>
      <c r="C16" s="142">
        <f>BS!C75/BS!C133</f>
        <v>0.49067298192861442</v>
      </c>
      <c r="D16" s="142">
        <f>BS!D75/BS!D133</f>
        <v>0.43574340869524592</v>
      </c>
      <c r="F16" s="243" t="s">
        <v>182</v>
      </c>
      <c r="G16" s="263" t="s">
        <v>494</v>
      </c>
      <c r="H16" s="265" t="s">
        <v>477</v>
      </c>
      <c r="I16" s="265" t="s">
        <v>493</v>
      </c>
    </row>
    <row r="17" spans="1:10" ht="33" customHeight="1" x14ac:dyDescent="0.25">
      <c r="A17" s="162" t="s">
        <v>436</v>
      </c>
      <c r="B17" s="163"/>
      <c r="C17" s="163"/>
      <c r="D17" s="164"/>
      <c r="F17" s="545">
        <v>2020</v>
      </c>
      <c r="G17" s="325" t="s">
        <v>495</v>
      </c>
      <c r="H17" s="322">
        <f>B22</f>
        <v>0.22806843623333498</v>
      </c>
      <c r="I17" s="264">
        <v>0.21906932109999999</v>
      </c>
    </row>
    <row r="18" spans="1:10" ht="31" customHeight="1" x14ac:dyDescent="0.25">
      <c r="A18" s="151" t="s">
        <v>422</v>
      </c>
      <c r="B18" s="143">
        <f>IS!B10/IS!B8</f>
        <v>0.20976879536760712</v>
      </c>
      <c r="C18" s="143">
        <f>IS!C10/IS!C8</f>
        <v>0.27464235177417562</v>
      </c>
      <c r="D18" s="143">
        <f>IS!D10/IS!D8</f>
        <v>0.11854545116288605</v>
      </c>
      <c r="F18" s="546"/>
      <c r="G18" s="247" t="s">
        <v>497</v>
      </c>
      <c r="H18" s="322">
        <v>0.14987115346284027</v>
      </c>
      <c r="I18" s="264">
        <v>0.1113002683</v>
      </c>
    </row>
    <row r="19" spans="1:10" ht="31" customHeight="1" x14ac:dyDescent="0.25">
      <c r="A19" s="152" t="s">
        <v>423</v>
      </c>
      <c r="B19" s="144">
        <f>CFS!B59/IS!B8</f>
        <v>0.19000488457367834</v>
      </c>
      <c r="C19" s="144">
        <f>CFS!C59/IS!C8</f>
        <v>0.25163103025653921</v>
      </c>
      <c r="D19" s="144">
        <f>CFS!D59/IS!D8</f>
        <v>9.2484569507100697E-2</v>
      </c>
      <c r="F19" s="546"/>
      <c r="G19" s="244" t="s">
        <v>418</v>
      </c>
      <c r="H19" s="233">
        <v>0.68525222803262553</v>
      </c>
      <c r="I19" s="135">
        <v>0.97102695709999998</v>
      </c>
    </row>
    <row r="20" spans="1:10" ht="31" customHeight="1" x14ac:dyDescent="0.25">
      <c r="A20" s="152" t="s">
        <v>424</v>
      </c>
      <c r="B20" s="145">
        <f>IS!B25/IS!B8</f>
        <v>0.14987115346284027</v>
      </c>
      <c r="C20" s="145">
        <f>IS!C25/IS!C8</f>
        <v>0.23063203747187047</v>
      </c>
      <c r="D20" s="144">
        <f>IS!D25/IS!D8</f>
        <v>5.9716232098106892E-2</v>
      </c>
      <c r="F20" s="547"/>
      <c r="G20" s="320" t="s">
        <v>496</v>
      </c>
      <c r="H20" s="327">
        <f>BS!B72/BS!B108</f>
        <v>2.2207347002072191</v>
      </c>
      <c r="I20" s="327">
        <f>Benchmarking!C24/Benchmarking!C25</f>
        <v>2.2269419128097643</v>
      </c>
    </row>
    <row r="21" spans="1:10" ht="31" customHeight="1" x14ac:dyDescent="0.25">
      <c r="A21" s="152" t="s">
        <v>425</v>
      </c>
      <c r="B21" s="146">
        <f>IS!B25/BS!B72</f>
        <v>0.10269954182823084</v>
      </c>
      <c r="C21" s="146">
        <f>IS!C25/BS!C72</f>
        <v>0.19368069934613075</v>
      </c>
      <c r="D21" s="146">
        <f>IS!D25/BS!D72</f>
        <v>4.9575268146658358E-2</v>
      </c>
      <c r="F21" s="545">
        <v>2021</v>
      </c>
      <c r="G21" s="325" t="s">
        <v>495</v>
      </c>
      <c r="H21" s="323">
        <f>C22</f>
        <v>0.38026786813611585</v>
      </c>
      <c r="I21" s="146">
        <v>0.41649280840000003</v>
      </c>
    </row>
    <row r="22" spans="1:10" ht="31" customHeight="1" x14ac:dyDescent="0.25">
      <c r="A22" s="152" t="s">
        <v>426</v>
      </c>
      <c r="B22" s="149">
        <f>B21*H20</f>
        <v>0.22806843623333498</v>
      </c>
      <c r="C22" s="149">
        <f>C21*H24</f>
        <v>0.38026786813611585</v>
      </c>
      <c r="D22" s="149">
        <f>D21*H28</f>
        <v>8.7859440032456507E-2</v>
      </c>
      <c r="F22" s="546"/>
      <c r="G22" s="326" t="s">
        <v>497</v>
      </c>
      <c r="H22" s="323">
        <v>0.23063203747187047</v>
      </c>
      <c r="I22" s="146">
        <v>0.18084776790000001</v>
      </c>
    </row>
    <row r="23" spans="1:10" ht="31" customHeight="1" x14ac:dyDescent="0.25">
      <c r="A23" s="152" t="s">
        <v>427</v>
      </c>
      <c r="B23" s="144">
        <v>0.151</v>
      </c>
      <c r="C23" s="238">
        <v>0.2545</v>
      </c>
      <c r="D23" s="238">
        <v>8.4900000000000003E-2</v>
      </c>
      <c r="F23" s="546"/>
      <c r="G23" s="321" t="s">
        <v>418</v>
      </c>
      <c r="H23" s="233">
        <v>0.8397822846695937</v>
      </c>
      <c r="I23" s="135">
        <v>1.2623968669000001</v>
      </c>
    </row>
    <row r="24" spans="1:10" ht="31" customHeight="1" x14ac:dyDescent="0.25">
      <c r="A24" s="155" t="s">
        <v>428</v>
      </c>
      <c r="B24" s="142">
        <f>CFS!B59/BS!B72</f>
        <v>0.13020127049119493</v>
      </c>
      <c r="C24" s="142">
        <f>CFS!C59/BS!C72</f>
        <v>0.21131528148260018</v>
      </c>
      <c r="D24" s="142">
        <f>CFS!D59/BS!D72</f>
        <v>7.6778912058788965E-2</v>
      </c>
      <c r="F24" s="547"/>
      <c r="G24" s="320" t="s">
        <v>496</v>
      </c>
      <c r="H24" s="327">
        <f>BS!C72/BS!C108</f>
        <v>1.9633751293748241</v>
      </c>
      <c r="I24" s="327">
        <f>Benchmarking!F24/Benchmarking!F25</f>
        <v>2.1348936581803772</v>
      </c>
      <c r="J24" s="30"/>
    </row>
    <row r="25" spans="1:10" ht="31" customHeight="1" x14ac:dyDescent="0.25">
      <c r="A25" s="165" t="s">
        <v>437</v>
      </c>
      <c r="B25" s="163"/>
      <c r="C25" s="163"/>
      <c r="D25" s="163"/>
      <c r="F25" s="545">
        <v>2022</v>
      </c>
      <c r="G25" s="325" t="s">
        <v>495</v>
      </c>
      <c r="H25" s="324">
        <f>D22</f>
        <v>8.7859440032456507E-2</v>
      </c>
      <c r="I25" s="146">
        <v>6.2999128599999996E-2</v>
      </c>
    </row>
    <row r="26" spans="1:10" ht="31" customHeight="1" x14ac:dyDescent="0.25">
      <c r="A26" s="153" t="s">
        <v>429</v>
      </c>
      <c r="B26" s="133">
        <v>11.42</v>
      </c>
      <c r="C26" s="132">
        <v>6.63</v>
      </c>
      <c r="D26" s="132">
        <v>13.71</v>
      </c>
      <c r="F26" s="546"/>
      <c r="G26" s="326" t="s">
        <v>497</v>
      </c>
      <c r="H26" s="323">
        <v>5.9716232098106892E-2</v>
      </c>
      <c r="I26" s="146">
        <v>4.2668056500000003E-2</v>
      </c>
    </row>
    <row r="27" spans="1:10" ht="31" customHeight="1" x14ac:dyDescent="0.25">
      <c r="A27" s="152" t="s">
        <v>430</v>
      </c>
      <c r="B27" s="136">
        <v>2.0621915533999999</v>
      </c>
      <c r="C27" s="134">
        <v>2.52</v>
      </c>
      <c r="D27" s="135">
        <v>1.21</v>
      </c>
      <c r="F27" s="546"/>
      <c r="G27" s="244" t="s">
        <v>418</v>
      </c>
      <c r="H27" s="135">
        <v>0.83018078008022844</v>
      </c>
      <c r="I27" s="266">
        <v>1.0189066523000001</v>
      </c>
    </row>
    <row r="28" spans="1:10" ht="31" customHeight="1" x14ac:dyDescent="0.25">
      <c r="A28" s="155" t="s">
        <v>431</v>
      </c>
      <c r="B28" s="139">
        <v>8.8800000000000008</v>
      </c>
      <c r="C28" s="139">
        <v>6.02</v>
      </c>
      <c r="D28" s="150">
        <v>8.34</v>
      </c>
      <c r="F28" s="547"/>
      <c r="G28" s="320" t="s">
        <v>496</v>
      </c>
      <c r="H28" s="328">
        <f>BS!D72/BS!D108</f>
        <v>1.7722433648274418</v>
      </c>
      <c r="I28" s="327">
        <f>Benchmarking!I24/Benchmarking!I25</f>
        <v>1.8061103565319756</v>
      </c>
    </row>
  </sheetData>
  <mergeCells count="4">
    <mergeCell ref="F17:F20"/>
    <mergeCell ref="F21:F24"/>
    <mergeCell ref="F25:F28"/>
    <mergeCell ref="F15:I15"/>
  </mergeCells>
  <pageMargins left="0.7" right="0.7" top="0.75" bottom="0.75" header="0.3" footer="0.3"/>
  <ignoredErrors>
    <ignoredError sqref="B4:D4" numberStoredAsText="1"/>
  </ignoredErrors>
  <drawing r:id="rId1"/>
  <extLst>
    <ext xmlns:x14="http://schemas.microsoft.com/office/spreadsheetml/2009/9/main" uri="{A8765BA9-456A-4dab-B4F3-ACF838C121DE}">
      <x14:slicerList>
        <x14:slicer r:id="rId2"/>
      </x14:slicerList>
    </ext>
    <ext xmlns:x15="http://schemas.microsoft.com/office/spreadsheetml/2010/11/main" uri="{3A4CF648-6AED-40f4-86FF-DC5316D8AED3}">
      <x14:slicerList xmlns:x14="http://schemas.microsoft.com/office/spreadsheetml/2009/9/main">
        <x14:slicer r:id="rId3"/>
      </x14:slicerList>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2C805F9-D957-B745-9716-DAF127C6E363}">
  <dimension ref="A1:K31"/>
  <sheetViews>
    <sheetView showGridLines="0" topLeftCell="A14" zoomScale="125" workbookViewId="0">
      <selection activeCell="B23" sqref="B23"/>
    </sheetView>
  </sheetViews>
  <sheetFormatPr baseColWidth="10" defaultRowHeight="14" x14ac:dyDescent="0.15"/>
  <cols>
    <col min="1" max="1" width="32.6640625" customWidth="1"/>
    <col min="2" max="2" width="12.83203125" customWidth="1"/>
  </cols>
  <sheetData>
    <row r="1" spans="1:10" x14ac:dyDescent="0.15">
      <c r="A1" s="553" t="s">
        <v>447</v>
      </c>
      <c r="B1" s="554"/>
      <c r="C1" s="554"/>
      <c r="D1" s="554"/>
      <c r="E1" s="554"/>
      <c r="F1" s="554"/>
      <c r="G1" s="554"/>
      <c r="H1" s="554"/>
      <c r="I1" s="554"/>
      <c r="J1" s="555"/>
    </row>
    <row r="2" spans="1:10" x14ac:dyDescent="0.15">
      <c r="A2" s="556"/>
      <c r="B2" s="557"/>
      <c r="C2" s="557"/>
      <c r="D2" s="557"/>
      <c r="E2" s="557"/>
      <c r="F2" s="557"/>
      <c r="G2" s="557"/>
      <c r="H2" s="557"/>
      <c r="I2" s="557"/>
      <c r="J2" s="558"/>
    </row>
    <row r="3" spans="1:10" x14ac:dyDescent="0.15">
      <c r="A3" s="556"/>
      <c r="B3" s="557"/>
      <c r="C3" s="557"/>
      <c r="D3" s="557"/>
      <c r="E3" s="557"/>
      <c r="F3" s="557"/>
      <c r="G3" s="557"/>
      <c r="H3" s="557"/>
      <c r="I3" s="557"/>
      <c r="J3" s="558"/>
    </row>
    <row r="4" spans="1:10" x14ac:dyDescent="0.15">
      <c r="A4" s="559" t="s">
        <v>448</v>
      </c>
      <c r="B4" s="560"/>
      <c r="C4" s="560"/>
      <c r="D4" s="560"/>
      <c r="E4" s="560"/>
      <c r="F4" s="560"/>
      <c r="G4" s="560"/>
      <c r="H4" s="560"/>
      <c r="I4" s="560"/>
      <c r="J4" s="561"/>
    </row>
    <row r="5" spans="1:10" x14ac:dyDescent="0.15">
      <c r="A5" s="559"/>
      <c r="B5" s="560"/>
      <c r="C5" s="560"/>
      <c r="D5" s="560"/>
      <c r="E5" s="560"/>
      <c r="F5" s="560"/>
      <c r="G5" s="560"/>
      <c r="H5" s="560"/>
      <c r="I5" s="560"/>
      <c r="J5" s="561"/>
    </row>
    <row r="6" spans="1:10" ht="51" x14ac:dyDescent="0.15">
      <c r="A6" s="267" t="s">
        <v>449</v>
      </c>
      <c r="B6" s="268">
        <v>2020</v>
      </c>
      <c r="C6" s="269" t="s">
        <v>450</v>
      </c>
      <c r="D6" s="269" t="s">
        <v>451</v>
      </c>
      <c r="E6" s="268">
        <v>2021</v>
      </c>
      <c r="F6" s="269" t="s">
        <v>452</v>
      </c>
      <c r="G6" s="269" t="s">
        <v>453</v>
      </c>
      <c r="H6" s="268">
        <v>2022</v>
      </c>
      <c r="I6" s="269" t="s">
        <v>454</v>
      </c>
      <c r="J6" s="270" t="s">
        <v>455</v>
      </c>
    </row>
    <row r="7" spans="1:10" ht="24" customHeight="1" x14ac:dyDescent="0.15">
      <c r="A7" s="550" t="s">
        <v>456</v>
      </c>
      <c r="B7" s="551"/>
      <c r="C7" s="551"/>
      <c r="D7" s="551"/>
      <c r="E7" s="551"/>
      <c r="F7" s="551"/>
      <c r="G7" s="551"/>
      <c r="H7" s="551"/>
      <c r="I7" s="551"/>
      <c r="J7" s="552"/>
    </row>
    <row r="8" spans="1:10" ht="16" x14ac:dyDescent="0.2">
      <c r="A8" s="224" t="s">
        <v>457</v>
      </c>
      <c r="B8" s="225">
        <v>1.0918137717</v>
      </c>
      <c r="C8" s="225">
        <v>1.0920657234</v>
      </c>
      <c r="D8" s="271" t="s">
        <v>458</v>
      </c>
      <c r="E8" s="225">
        <v>1.2817279677</v>
      </c>
      <c r="F8" s="225">
        <v>1.2714282091</v>
      </c>
      <c r="G8" s="271" t="s">
        <v>458</v>
      </c>
      <c r="H8" s="225">
        <v>1.2906019797999999</v>
      </c>
      <c r="I8" s="225">
        <v>1.3012527698</v>
      </c>
      <c r="J8" s="274" t="s">
        <v>458</v>
      </c>
    </row>
    <row r="9" spans="1:10" ht="16" x14ac:dyDescent="0.2">
      <c r="A9" s="224" t="s">
        <v>415</v>
      </c>
      <c r="B9" s="225">
        <v>0.3813527048</v>
      </c>
      <c r="C9" s="225">
        <v>0.58048335360000003</v>
      </c>
      <c r="D9" s="271" t="s">
        <v>459</v>
      </c>
      <c r="E9" s="225">
        <v>0.41021422540000002</v>
      </c>
      <c r="F9" s="225">
        <v>0.65270706199999995</v>
      </c>
      <c r="G9" s="271" t="s">
        <v>459</v>
      </c>
      <c r="H9" s="225">
        <v>0.29201478250000001</v>
      </c>
      <c r="I9" s="225">
        <v>0.70143703570000004</v>
      </c>
      <c r="J9" s="274" t="s">
        <v>459</v>
      </c>
    </row>
    <row r="10" spans="1:10" ht="24" customHeight="1" x14ac:dyDescent="0.15">
      <c r="A10" s="550" t="s">
        <v>460</v>
      </c>
      <c r="B10" s="551"/>
      <c r="C10" s="551"/>
      <c r="D10" s="551"/>
      <c r="E10" s="551"/>
      <c r="F10" s="551"/>
      <c r="G10" s="551"/>
      <c r="H10" s="551"/>
      <c r="I10" s="551"/>
      <c r="J10" s="552"/>
    </row>
    <row r="11" spans="1:10" ht="16" x14ac:dyDescent="0.2">
      <c r="A11" s="224" t="s">
        <v>419</v>
      </c>
      <c r="B11" s="225">
        <v>1.8617380829000001</v>
      </c>
      <c r="C11" s="225">
        <v>4.1212580000000001</v>
      </c>
      <c r="D11" s="271" t="s">
        <v>459</v>
      </c>
      <c r="E11" s="225">
        <v>2.2200684669999999</v>
      </c>
      <c r="F11" s="225">
        <v>6.1144540000000003</v>
      </c>
      <c r="G11" s="271" t="s">
        <v>459</v>
      </c>
      <c r="H11" s="225">
        <v>2.0184923600000002</v>
      </c>
      <c r="I11" s="225">
        <v>4.4108369999999999</v>
      </c>
      <c r="J11" s="274" t="s">
        <v>459</v>
      </c>
    </row>
    <row r="12" spans="1:10" ht="16" x14ac:dyDescent="0.15">
      <c r="A12" s="226" t="s">
        <v>461</v>
      </c>
      <c r="B12" s="227">
        <f>'[1]IS (MỚI CỦA MIHI)'!B5/'[1]BS (MỚI CỦA MIHI)'!B29</f>
        <v>3.4724258784853888</v>
      </c>
      <c r="C12" s="227" t="s">
        <v>462</v>
      </c>
      <c r="D12" s="272" t="s">
        <v>462</v>
      </c>
      <c r="E12" s="227">
        <f>'[1]IS (MỚI CỦA MIHI)'!C5/'[1]BS (MỚI CỦA MIHI)'!C29</f>
        <v>3.5805665593118694</v>
      </c>
      <c r="F12" s="227" t="s">
        <v>462</v>
      </c>
      <c r="G12" s="272" t="s">
        <v>462</v>
      </c>
      <c r="H12" s="227">
        <f>'[1]IS (MỚI CỦA MIHI)'!D5/'[1]BS (MỚI CỦA MIHI)'!D29</f>
        <v>4.1393508686621079</v>
      </c>
      <c r="I12" s="227" t="s">
        <v>462</v>
      </c>
      <c r="J12" s="275" t="s">
        <v>462</v>
      </c>
    </row>
    <row r="13" spans="1:10" ht="16" x14ac:dyDescent="0.2">
      <c r="A13" s="224" t="s">
        <v>418</v>
      </c>
      <c r="B13" s="225">
        <f>'Financial Ratio'!B11</f>
        <v>0.68525222803262553</v>
      </c>
      <c r="C13" s="225">
        <v>0.97102695709999998</v>
      </c>
      <c r="D13" s="271" t="s">
        <v>459</v>
      </c>
      <c r="E13" s="225">
        <f>'Financial Ratio'!C11</f>
        <v>0.8397822846695937</v>
      </c>
      <c r="F13" s="225">
        <v>1.2623968669000001</v>
      </c>
      <c r="G13" s="271" t="s">
        <v>459</v>
      </c>
      <c r="H13" s="225">
        <f>'Financial Ratio'!D11</f>
        <v>0.83018078008022844</v>
      </c>
      <c r="I13" s="225">
        <v>1.0189066523000001</v>
      </c>
      <c r="J13" s="274" t="s">
        <v>459</v>
      </c>
    </row>
    <row r="14" spans="1:10" ht="16" x14ac:dyDescent="0.2">
      <c r="A14" s="224" t="s">
        <v>463</v>
      </c>
      <c r="B14" s="225">
        <v>117.5092917059</v>
      </c>
      <c r="C14" s="225">
        <v>117.5092917059</v>
      </c>
      <c r="D14" s="271"/>
      <c r="E14" s="225">
        <v>115.5522345145</v>
      </c>
      <c r="F14" s="225">
        <v>108.59071425569999</v>
      </c>
      <c r="G14" s="271"/>
      <c r="H14" s="225">
        <v>114.3460103553</v>
      </c>
      <c r="I14" s="225">
        <v>110.7955143082</v>
      </c>
      <c r="J14" s="274"/>
    </row>
    <row r="15" spans="1:10" ht="16" x14ac:dyDescent="0.2">
      <c r="A15" s="224" t="s">
        <v>464</v>
      </c>
      <c r="B15" s="225">
        <v>13.4658243028</v>
      </c>
      <c r="C15" s="225">
        <v>20.613956205800001</v>
      </c>
      <c r="D15" s="271" t="s">
        <v>465</v>
      </c>
      <c r="E15" s="225">
        <v>10.8790326842</v>
      </c>
      <c r="F15" s="225">
        <v>20.820991963699999</v>
      </c>
      <c r="G15" s="271" t="s">
        <v>465</v>
      </c>
      <c r="H15" s="225">
        <v>10.2364722264</v>
      </c>
      <c r="I15" s="225">
        <v>17.2377128525</v>
      </c>
      <c r="J15" s="274" t="s">
        <v>465</v>
      </c>
    </row>
    <row r="16" spans="1:10" ht="24" customHeight="1" x14ac:dyDescent="0.15">
      <c r="A16" s="550" t="s">
        <v>466</v>
      </c>
      <c r="B16" s="551"/>
      <c r="C16" s="551"/>
      <c r="D16" s="551"/>
      <c r="E16" s="551"/>
      <c r="F16" s="551"/>
      <c r="G16" s="551"/>
      <c r="H16" s="551"/>
      <c r="I16" s="551"/>
      <c r="J16" s="552"/>
    </row>
    <row r="17" spans="1:11" ht="16" x14ac:dyDescent="0.2">
      <c r="A17" s="224" t="s">
        <v>420</v>
      </c>
      <c r="B17" s="225">
        <v>1.2207347002</v>
      </c>
      <c r="C17" s="225">
        <v>1.4071810924000001</v>
      </c>
      <c r="D17" s="271" t="s">
        <v>459</v>
      </c>
      <c r="E17" s="225">
        <v>0.96337512940000003</v>
      </c>
      <c r="F17" s="225">
        <v>1.1670028883000001</v>
      </c>
      <c r="G17" s="271" t="s">
        <v>459</v>
      </c>
      <c r="H17" s="225">
        <v>0.7722433648</v>
      </c>
      <c r="I17" s="225">
        <v>0.93029423609999995</v>
      </c>
      <c r="J17" s="274" t="s">
        <v>459</v>
      </c>
    </row>
    <row r="18" spans="1:11" ht="16" x14ac:dyDescent="0.15">
      <c r="A18" s="226" t="s">
        <v>467</v>
      </c>
      <c r="B18" s="227">
        <f>'[1]BS (MỚI CỦA MIHI)'!B94/('[1]BS (MỚI CỦA MIHI)'!B94+'[1]BS (MỚI CỦA MIHI)'!B110)</f>
        <v>0.25543622033484625</v>
      </c>
      <c r="C18" s="227" t="s">
        <v>462</v>
      </c>
      <c r="D18" s="272" t="s">
        <v>462</v>
      </c>
      <c r="E18" s="227">
        <f>'[1]BS (MỚI CỦA MIHI)'!C94/('[1]BS (MỚI CỦA MIHI)'!C94+'[1]BS (MỚI CỦA MIHI)'!C110)</f>
        <v>0.13358338897055866</v>
      </c>
      <c r="F18" s="227" t="s">
        <v>462</v>
      </c>
      <c r="G18" s="272" t="s">
        <v>462</v>
      </c>
      <c r="H18" s="227">
        <f>'[1]BS (MỚI CỦA MIHI)'!D94/('[1]BS (MỚI CỦA MIHI)'!D94+'[1]BS (MỚI CỦA MIHI)'!D110)</f>
        <v>0.10965423886232843</v>
      </c>
      <c r="I18" s="227" t="s">
        <v>462</v>
      </c>
      <c r="J18" s="275" t="s">
        <v>462</v>
      </c>
    </row>
    <row r="19" spans="1:11" ht="16" x14ac:dyDescent="0.15">
      <c r="A19" s="226" t="s">
        <v>468</v>
      </c>
      <c r="B19" s="227">
        <f>'[1]IS (MỚI CỦA MIHI)'!B16/'[1]IS (MỚI CỦA MIHI)'!B12</f>
        <v>-6.9774316350530237</v>
      </c>
      <c r="C19" s="227" t="s">
        <v>462</v>
      </c>
      <c r="D19" s="272" t="s">
        <v>462</v>
      </c>
      <c r="E19" s="227">
        <f>'[1]IS (MỚI CỦA MIHI)'!C16/'[1]IS (MỚI CỦA MIHI)'!C12</f>
        <v>-14.65203209511046</v>
      </c>
      <c r="F19" s="227" t="s">
        <v>462</v>
      </c>
      <c r="G19" s="272" t="s">
        <v>462</v>
      </c>
      <c r="H19" s="227">
        <f>'[1]IS (MỚI CỦA MIHI)'!D16/'[1]IS (MỚI CỦA MIHI)'!D12</f>
        <v>-3.1761283940067244</v>
      </c>
      <c r="I19" s="227" t="s">
        <v>462</v>
      </c>
      <c r="J19" s="275" t="s">
        <v>462</v>
      </c>
    </row>
    <row r="20" spans="1:11" ht="23" customHeight="1" x14ac:dyDescent="0.15">
      <c r="A20" s="550" t="s">
        <v>469</v>
      </c>
      <c r="B20" s="551"/>
      <c r="C20" s="551"/>
      <c r="D20" s="551"/>
      <c r="E20" s="551"/>
      <c r="F20" s="551"/>
      <c r="G20" s="551"/>
      <c r="H20" s="551"/>
      <c r="I20" s="551"/>
      <c r="J20" s="552"/>
    </row>
    <row r="21" spans="1:11" ht="16" x14ac:dyDescent="0.2">
      <c r="A21" s="224" t="s">
        <v>422</v>
      </c>
      <c r="B21" s="228">
        <v>0.20976879540000001</v>
      </c>
      <c r="C21" s="228">
        <v>0.1762287505</v>
      </c>
      <c r="D21" s="271" t="s">
        <v>470</v>
      </c>
      <c r="E21" s="228">
        <v>0.27464235180000002</v>
      </c>
      <c r="F21" s="228">
        <v>0.23367865060000001</v>
      </c>
      <c r="G21" s="271" t="s">
        <v>470</v>
      </c>
      <c r="H21" s="228">
        <v>0.1185454512</v>
      </c>
      <c r="I21" s="228">
        <v>0.1064845427</v>
      </c>
      <c r="J21" s="274" t="s">
        <v>470</v>
      </c>
    </row>
    <row r="22" spans="1:11" ht="16" x14ac:dyDescent="0.2">
      <c r="A22" s="224" t="s">
        <v>424</v>
      </c>
      <c r="B22" s="228">
        <v>0.14987115349999999</v>
      </c>
      <c r="C22" s="228">
        <v>0.1113002683</v>
      </c>
      <c r="D22" s="271" t="s">
        <v>470</v>
      </c>
      <c r="E22" s="228">
        <v>0.2306320375</v>
      </c>
      <c r="F22" s="228">
        <v>0.18084776790000001</v>
      </c>
      <c r="G22" s="271" t="s">
        <v>470</v>
      </c>
      <c r="H22" s="228">
        <v>5.9716232100000002E-2</v>
      </c>
      <c r="I22" s="228">
        <v>4.2668056500000003E-2</v>
      </c>
      <c r="J22" s="274" t="s">
        <v>470</v>
      </c>
    </row>
    <row r="23" spans="1:11" ht="16" x14ac:dyDescent="0.2">
      <c r="A23" s="224" t="s">
        <v>471</v>
      </c>
      <c r="B23" s="228">
        <v>0.19000488460000001</v>
      </c>
      <c r="C23" s="228">
        <v>0.1494462252</v>
      </c>
      <c r="D23" s="271" t="s">
        <v>470</v>
      </c>
      <c r="E23" s="228">
        <v>0.2516310303</v>
      </c>
      <c r="F23" s="228">
        <v>0.20425586330000001</v>
      </c>
      <c r="G23" s="271" t="s">
        <v>470</v>
      </c>
      <c r="H23" s="228">
        <v>9.2484569500000002E-2</v>
      </c>
      <c r="I23" s="228">
        <v>7.4331892299999994E-2</v>
      </c>
      <c r="J23" s="274" t="s">
        <v>470</v>
      </c>
    </row>
    <row r="24" spans="1:11" ht="16" x14ac:dyDescent="0.2">
      <c r="A24" s="224" t="s">
        <v>472</v>
      </c>
      <c r="B24" s="228">
        <v>0.2521274261</v>
      </c>
      <c r="C24" s="228">
        <v>0.21906932109999999</v>
      </c>
      <c r="D24" s="271" t="s">
        <v>470</v>
      </c>
      <c r="E24" s="228">
        <v>0.4606394472</v>
      </c>
      <c r="F24" s="228">
        <v>0.41649280840000003</v>
      </c>
      <c r="G24" s="271" t="s">
        <v>470</v>
      </c>
      <c r="H24" s="228">
        <v>9.0911047999999994E-2</v>
      </c>
      <c r="I24" s="228">
        <v>6.2999128599999996E-2</v>
      </c>
      <c r="J24" s="274" t="s">
        <v>470</v>
      </c>
    </row>
    <row r="25" spans="1:11" ht="16" x14ac:dyDescent="0.2">
      <c r="A25" s="224" t="s">
        <v>473</v>
      </c>
      <c r="B25" s="228">
        <v>0.1153109541</v>
      </c>
      <c r="C25" s="228">
        <v>9.83722655E-2</v>
      </c>
      <c r="D25" s="271" t="s">
        <v>470</v>
      </c>
      <c r="E25" s="228">
        <v>0.22262070549999999</v>
      </c>
      <c r="F25" s="228">
        <v>0.1950883159</v>
      </c>
      <c r="G25" s="271" t="s">
        <v>470</v>
      </c>
      <c r="H25" s="228">
        <v>4.8675808500000001E-2</v>
      </c>
      <c r="I25" s="228">
        <v>3.4881107000000001E-2</v>
      </c>
      <c r="J25" s="274" t="s">
        <v>470</v>
      </c>
    </row>
    <row r="26" spans="1:11" ht="16" x14ac:dyDescent="0.2">
      <c r="A26" s="224" t="s">
        <v>427</v>
      </c>
      <c r="B26" s="228">
        <v>0.15104736539999999</v>
      </c>
      <c r="C26" s="228">
        <v>0.22791865010000001</v>
      </c>
      <c r="D26" s="271" t="s">
        <v>459</v>
      </c>
      <c r="E26" s="228">
        <v>0.25449871759999998</v>
      </c>
      <c r="F26" s="228">
        <v>0.25172598889999998</v>
      </c>
      <c r="G26" s="271" t="s">
        <v>470</v>
      </c>
      <c r="H26" s="228">
        <v>8.4915907700000001E-2</v>
      </c>
      <c r="I26" s="228">
        <v>8.4915907700000001E-2</v>
      </c>
      <c r="J26" s="274" t="s">
        <v>458</v>
      </c>
    </row>
    <row r="27" spans="1:11" ht="16" x14ac:dyDescent="0.15">
      <c r="A27" s="224" t="s">
        <v>474</v>
      </c>
      <c r="B27" s="229">
        <v>0.17</v>
      </c>
      <c r="C27" s="229" t="s">
        <v>462</v>
      </c>
      <c r="D27" s="271" t="s">
        <v>462</v>
      </c>
      <c r="E27" s="229">
        <v>0.23</v>
      </c>
      <c r="F27" s="229" t="s">
        <v>462</v>
      </c>
      <c r="G27" s="271" t="s">
        <v>462</v>
      </c>
      <c r="H27" s="229">
        <v>0.2</v>
      </c>
      <c r="I27" s="229" t="s">
        <v>462</v>
      </c>
      <c r="J27" s="277" t="s">
        <v>462</v>
      </c>
      <c r="K27" s="278"/>
    </row>
    <row r="28" spans="1:11" ht="24" customHeight="1" x14ac:dyDescent="0.15">
      <c r="A28" s="550" t="s">
        <v>475</v>
      </c>
      <c r="B28" s="551"/>
      <c r="C28" s="551"/>
      <c r="D28" s="551"/>
      <c r="E28" s="551"/>
      <c r="F28" s="551"/>
      <c r="G28" s="551"/>
      <c r="H28" s="551"/>
      <c r="I28" s="551"/>
      <c r="J28" s="552"/>
    </row>
    <row r="29" spans="1:11" ht="16" x14ac:dyDescent="0.2">
      <c r="A29" s="230" t="s">
        <v>429</v>
      </c>
      <c r="B29" s="225">
        <v>11.415186328500001</v>
      </c>
      <c r="C29" s="225">
        <v>12.3223104098</v>
      </c>
      <c r="D29" s="271" t="s">
        <v>459</v>
      </c>
      <c r="E29" s="225">
        <v>6.6293114732999996</v>
      </c>
      <c r="F29" s="225">
        <v>6.0611012806</v>
      </c>
      <c r="G29" s="271" t="s">
        <v>470</v>
      </c>
      <c r="H29" s="225">
        <v>13.7084421902</v>
      </c>
      <c r="I29" s="225">
        <v>33.290345834500002</v>
      </c>
      <c r="J29" s="274" t="s">
        <v>476</v>
      </c>
    </row>
    <row r="30" spans="1:11" ht="16" x14ac:dyDescent="0.2">
      <c r="A30" s="230" t="s">
        <v>430</v>
      </c>
      <c r="B30" s="225">
        <v>2.5973556413000001</v>
      </c>
      <c r="C30" s="225">
        <v>2.1219475255</v>
      </c>
      <c r="D30" s="271" t="s">
        <v>465</v>
      </c>
      <c r="E30" s="225">
        <v>2.5221006460000002</v>
      </c>
      <c r="F30" s="225">
        <v>2.5221006460000002</v>
      </c>
      <c r="G30" s="271" t="s">
        <v>458</v>
      </c>
      <c r="H30" s="225">
        <v>1.2113205992</v>
      </c>
      <c r="I30" s="225">
        <v>1.0782592249</v>
      </c>
      <c r="J30" s="274" t="s">
        <v>470</v>
      </c>
    </row>
    <row r="31" spans="1:11" ht="17" thickBot="1" x14ac:dyDescent="0.25">
      <c r="A31" s="231" t="s">
        <v>431</v>
      </c>
      <c r="B31" s="232">
        <v>8.8757682468999999</v>
      </c>
      <c r="C31" s="232">
        <v>9.4436327840000001</v>
      </c>
      <c r="D31" s="273" t="s">
        <v>459</v>
      </c>
      <c r="E31" s="232">
        <v>6.0183582999</v>
      </c>
      <c r="F31" s="232">
        <v>6.3554659727000002</v>
      </c>
      <c r="G31" s="273" t="s">
        <v>459</v>
      </c>
      <c r="H31" s="232">
        <v>8.3383573086999991</v>
      </c>
      <c r="I31" s="232">
        <v>12.007592088299999</v>
      </c>
      <c r="J31" s="276" t="s">
        <v>459</v>
      </c>
    </row>
  </sheetData>
  <mergeCells count="7">
    <mergeCell ref="A28:J28"/>
    <mergeCell ref="A1:J3"/>
    <mergeCell ref="A4:J5"/>
    <mergeCell ref="A7:J7"/>
    <mergeCell ref="A10:J10"/>
    <mergeCell ref="A16:J16"/>
    <mergeCell ref="A20:J20"/>
  </mergeCell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6BD9E11-EBD8-6844-88D4-F9B8048E0E17}">
  <dimension ref="A1:Q1000"/>
  <sheetViews>
    <sheetView showGridLines="0" zoomScale="65" zoomScaleNormal="74" workbookViewId="0">
      <selection activeCell="N4" sqref="N4"/>
    </sheetView>
  </sheetViews>
  <sheetFormatPr baseColWidth="10" defaultRowHeight="14" x14ac:dyDescent="0.15"/>
  <cols>
    <col min="1" max="1" width="14.5" customWidth="1"/>
    <col min="2" max="7" width="14" customWidth="1"/>
    <col min="8" max="8" width="12.1640625" customWidth="1"/>
    <col min="9" max="9" width="13.83203125" customWidth="1"/>
    <col min="13" max="13" width="18" customWidth="1"/>
    <col min="14" max="15" width="16.83203125" customWidth="1"/>
    <col min="16" max="16" width="18.1640625" customWidth="1"/>
    <col min="17" max="17" width="19.1640625" customWidth="1"/>
  </cols>
  <sheetData>
    <row r="1" spans="1:17" ht="22" customHeight="1" x14ac:dyDescent="0.2">
      <c r="A1" s="280"/>
      <c r="B1" s="562" t="s">
        <v>498</v>
      </c>
      <c r="C1" s="562"/>
      <c r="D1" s="562" t="s">
        <v>499</v>
      </c>
      <c r="E1" s="562"/>
      <c r="F1" s="562" t="s">
        <v>500</v>
      </c>
      <c r="G1" s="563"/>
      <c r="H1" s="279"/>
      <c r="I1" s="305"/>
    </row>
    <row r="2" spans="1:17" ht="25" customHeight="1" x14ac:dyDescent="0.2">
      <c r="A2" s="287" t="s">
        <v>501</v>
      </c>
      <c r="B2" s="288" t="s">
        <v>502</v>
      </c>
      <c r="C2" s="288" t="s">
        <v>503</v>
      </c>
      <c r="D2" s="288" t="s">
        <v>502</v>
      </c>
      <c r="E2" s="288" t="s">
        <v>503</v>
      </c>
      <c r="F2" s="288" t="s">
        <v>502</v>
      </c>
      <c r="G2" s="289" t="s">
        <v>503</v>
      </c>
      <c r="H2" s="289" t="s">
        <v>504</v>
      </c>
      <c r="I2" s="289" t="s">
        <v>507</v>
      </c>
      <c r="J2" s="288" t="s">
        <v>505</v>
      </c>
      <c r="M2" s="318" t="s">
        <v>182</v>
      </c>
      <c r="N2" s="318" t="s">
        <v>504</v>
      </c>
      <c r="O2" s="318" t="s">
        <v>507</v>
      </c>
      <c r="P2" s="318" t="s">
        <v>505</v>
      </c>
      <c r="Q2" s="318" t="s">
        <v>506</v>
      </c>
    </row>
    <row r="3" spans="1:17" ht="25" customHeight="1" x14ac:dyDescent="0.2">
      <c r="A3" s="281">
        <v>44896</v>
      </c>
      <c r="B3" s="290">
        <v>18000</v>
      </c>
      <c r="C3" s="282">
        <v>-2.1700000000000001E-2</v>
      </c>
      <c r="D3" s="290">
        <v>11213.6</v>
      </c>
      <c r="E3" s="282">
        <v>2.6700000000000002E-2</v>
      </c>
      <c r="F3" s="290">
        <v>1007.09</v>
      </c>
      <c r="G3" s="283">
        <v>-3.9399999999999998E-2</v>
      </c>
      <c r="H3" s="311">
        <f t="shared" ref="H3:H38" si="0">(B3-B4)/B4</f>
        <v>-2.1739130434782608E-2</v>
      </c>
      <c r="I3" s="312">
        <f>(D3-D4)/D4</f>
        <v>2.6670206824570018E-2</v>
      </c>
      <c r="J3" s="311">
        <f t="shared" ref="J3:J38" si="1">(F3-F4)/F4</f>
        <v>-3.942122431849835E-2</v>
      </c>
      <c r="M3" s="295">
        <v>2020</v>
      </c>
      <c r="N3" s="296">
        <f>AVERAGE(H27:H38)</f>
        <v>7.6292638767033863E-2</v>
      </c>
      <c r="O3" s="296">
        <f>AVERAGE(I27:I38)</f>
        <v>0.1307451738536935</v>
      </c>
      <c r="P3" s="296">
        <f>AVERAGE(J27:J38)</f>
        <v>1.7683708189974806E-2</v>
      </c>
      <c r="Q3" s="297">
        <f>SLOPE(J27:J38,H27:H38)</f>
        <v>0.71054698722781462</v>
      </c>
    </row>
    <row r="4" spans="1:17" ht="25" customHeight="1" x14ac:dyDescent="0.2">
      <c r="A4" s="281">
        <v>44866</v>
      </c>
      <c r="B4" s="291">
        <v>18400</v>
      </c>
      <c r="C4" s="282">
        <v>0.1757</v>
      </c>
      <c r="D4" s="291">
        <v>10922.3</v>
      </c>
      <c r="E4" s="282">
        <v>-1.32E-2</v>
      </c>
      <c r="F4" s="291">
        <v>1048.42</v>
      </c>
      <c r="G4" s="283">
        <v>1.9900000000000001E-2</v>
      </c>
      <c r="H4" s="313">
        <f t="shared" si="0"/>
        <v>0.1757188498402556</v>
      </c>
      <c r="I4" s="312">
        <f t="shared" ref="I4:I38" si="2">(D4-D5)/D5</f>
        <v>-1.3164076617275092E-2</v>
      </c>
      <c r="J4" s="313">
        <f t="shared" si="1"/>
        <v>1.9923341829289665E-2</v>
      </c>
      <c r="M4" s="298">
        <v>2021</v>
      </c>
      <c r="N4" s="299">
        <f>AVERAGE(H15:H26)</f>
        <v>4.1992072205236035E-2</v>
      </c>
      <c r="O4" s="299">
        <v>6.0999999999999999E-2</v>
      </c>
      <c r="P4" s="299">
        <f>AVERAGE(J15,J26)</f>
        <v>-1.4696731032490598E-2</v>
      </c>
      <c r="Q4" s="300">
        <f>SLOPE(J15:J26,H15:H26)</f>
        <v>0.24577972142388446</v>
      </c>
    </row>
    <row r="5" spans="1:17" ht="25" customHeight="1" x14ac:dyDescent="0.2">
      <c r="A5" s="281">
        <v>44835</v>
      </c>
      <c r="B5" s="291">
        <v>15650</v>
      </c>
      <c r="C5" s="282">
        <v>-0.26179999999999998</v>
      </c>
      <c r="D5" s="291">
        <v>11068</v>
      </c>
      <c r="E5" s="282">
        <v>-0.22969999999999999</v>
      </c>
      <c r="F5" s="291">
        <v>1027.94</v>
      </c>
      <c r="G5" s="283">
        <v>-9.1999999999999998E-2</v>
      </c>
      <c r="H5" s="313">
        <f t="shared" si="0"/>
        <v>-0.2617924528301887</v>
      </c>
      <c r="I5" s="312">
        <f t="shared" si="2"/>
        <v>-0.22972530952264958</v>
      </c>
      <c r="J5" s="313">
        <f t="shared" si="1"/>
        <v>-9.201402690551258E-2</v>
      </c>
      <c r="M5" s="301">
        <v>2022</v>
      </c>
      <c r="N5" s="302">
        <f>AVERAGE(J3:J14)</f>
        <v>-3.1199644146571393E-2</v>
      </c>
      <c r="O5" s="302">
        <v>-6.5000000000000002E-2</v>
      </c>
      <c r="P5" s="302">
        <f>AVERAGE(J3:J14)</f>
        <v>-3.1199644146571393E-2</v>
      </c>
      <c r="Q5" s="303">
        <f>SLOPE(J3:J14,H3:H14)</f>
        <v>0.29476733231318702</v>
      </c>
    </row>
    <row r="6" spans="1:17" ht="25" customHeight="1" x14ac:dyDescent="0.2">
      <c r="A6" s="281">
        <v>44805</v>
      </c>
      <c r="B6" s="291">
        <v>21200</v>
      </c>
      <c r="C6" s="282">
        <v>-7.8299999999999995E-2</v>
      </c>
      <c r="D6" s="291">
        <v>14368.9</v>
      </c>
      <c r="E6" s="282">
        <v>-0.1462</v>
      </c>
      <c r="F6" s="291">
        <v>1132.1099999999999</v>
      </c>
      <c r="G6" s="283">
        <v>-0.1159</v>
      </c>
      <c r="H6" s="313">
        <f t="shared" si="0"/>
        <v>-7.8260869565217397E-2</v>
      </c>
      <c r="I6" s="312">
        <f t="shared" si="2"/>
        <v>-0.14615681730397839</v>
      </c>
      <c r="J6" s="313">
        <f t="shared" si="1"/>
        <v>-0.11589132455037453</v>
      </c>
      <c r="M6" s="564" t="s">
        <v>506</v>
      </c>
      <c r="N6" s="565"/>
      <c r="O6" s="565"/>
      <c r="P6" s="566"/>
      <c r="Q6" s="304">
        <f>SUM(Q3:Q5)</f>
        <v>1.2510940409648861</v>
      </c>
    </row>
    <row r="7" spans="1:17" ht="25" customHeight="1" x14ac:dyDescent="0.2">
      <c r="A7" s="281">
        <v>44774</v>
      </c>
      <c r="B7" s="291">
        <v>23000</v>
      </c>
      <c r="C7" s="282">
        <v>6.9800000000000001E-2</v>
      </c>
      <c r="D7" s="291">
        <v>16828.5</v>
      </c>
      <c r="E7" s="282">
        <v>0.2271</v>
      </c>
      <c r="F7" s="291">
        <v>1280.51</v>
      </c>
      <c r="G7" s="283">
        <v>6.1499999999999999E-2</v>
      </c>
      <c r="H7" s="313">
        <f t="shared" si="0"/>
        <v>6.9767441860465115E-2</v>
      </c>
      <c r="I7" s="312">
        <f t="shared" si="2"/>
        <v>0.22713948197409867</v>
      </c>
      <c r="J7" s="313">
        <f t="shared" si="1"/>
        <v>6.1492294811535869E-2</v>
      </c>
    </row>
    <row r="8" spans="1:17" ht="25" customHeight="1" x14ac:dyDescent="0.2">
      <c r="A8" s="281">
        <v>44743</v>
      </c>
      <c r="B8" s="291">
        <v>21500</v>
      </c>
      <c r="C8" s="282">
        <v>-3.5900000000000001E-2</v>
      </c>
      <c r="D8" s="291">
        <v>13713.6</v>
      </c>
      <c r="E8" s="282">
        <v>5.28E-2</v>
      </c>
      <c r="F8" s="291">
        <v>1206.33</v>
      </c>
      <c r="G8" s="283">
        <v>7.3000000000000001E-3</v>
      </c>
      <c r="H8" s="313">
        <f t="shared" si="0"/>
        <v>-3.5874439461883408E-2</v>
      </c>
      <c r="I8" s="312">
        <f t="shared" si="2"/>
        <v>5.2794816481010969E-2</v>
      </c>
      <c r="J8" s="313">
        <f t="shared" si="1"/>
        <v>7.2895791583166489E-3</v>
      </c>
    </row>
    <row r="9" spans="1:17" ht="25" customHeight="1" x14ac:dyDescent="0.2">
      <c r="A9" s="281">
        <v>44713</v>
      </c>
      <c r="B9" s="291">
        <v>22300</v>
      </c>
      <c r="C9" s="282">
        <v>-0.15090000000000001</v>
      </c>
      <c r="D9" s="291">
        <v>13025.9</v>
      </c>
      <c r="E9" s="282">
        <v>-0.29389999999999999</v>
      </c>
      <c r="F9" s="291">
        <v>1197.5999999999999</v>
      </c>
      <c r="G9" s="283">
        <v>-7.3599999999999999E-2</v>
      </c>
      <c r="H9" s="313">
        <f t="shared" si="0"/>
        <v>-0.15085790006777902</v>
      </c>
      <c r="I9" s="312">
        <f t="shared" si="2"/>
        <v>-0.29385903093252952</v>
      </c>
      <c r="J9" s="313">
        <f t="shared" si="1"/>
        <v>-7.3552619364421312E-2</v>
      </c>
    </row>
    <row r="10" spans="1:17" ht="25" customHeight="1" x14ac:dyDescent="0.2">
      <c r="A10" s="281">
        <v>44682</v>
      </c>
      <c r="B10" s="291">
        <v>26261.8</v>
      </c>
      <c r="C10" s="282">
        <v>-0.1986</v>
      </c>
      <c r="D10" s="291">
        <v>18446.599999999999</v>
      </c>
      <c r="E10" s="282">
        <v>-0.1943</v>
      </c>
      <c r="F10" s="291">
        <v>1292.68</v>
      </c>
      <c r="G10" s="283">
        <v>-5.4199999999999998E-2</v>
      </c>
      <c r="H10" s="313">
        <f t="shared" si="0"/>
        <v>-0.19861460765017319</v>
      </c>
      <c r="I10" s="312">
        <f t="shared" si="2"/>
        <v>-0.19434496252686023</v>
      </c>
      <c r="J10" s="313">
        <f t="shared" si="1"/>
        <v>-5.4228855721392959E-2</v>
      </c>
    </row>
    <row r="11" spans="1:17" ht="25" customHeight="1" x14ac:dyDescent="0.2">
      <c r="A11" s="281">
        <v>44652</v>
      </c>
      <c r="B11" s="291">
        <v>32770.5</v>
      </c>
      <c r="C11" s="282">
        <v>-3.9899999999999998E-2</v>
      </c>
      <c r="D11" s="291">
        <v>22896.400000000001</v>
      </c>
      <c r="E11" s="282">
        <v>-0.19139999999999999</v>
      </c>
      <c r="F11" s="291">
        <v>1366.8</v>
      </c>
      <c r="G11" s="283">
        <v>-8.4000000000000005E-2</v>
      </c>
      <c r="H11" s="313">
        <f t="shared" si="0"/>
        <v>-3.9911756433694358E-2</v>
      </c>
      <c r="I11" s="312">
        <f t="shared" si="2"/>
        <v>-0.19143135620753463</v>
      </c>
      <c r="J11" s="313">
        <f t="shared" si="1"/>
        <v>-8.400629963475531E-2</v>
      </c>
    </row>
    <row r="12" spans="1:17" ht="25" customHeight="1" x14ac:dyDescent="0.2">
      <c r="A12" s="281">
        <v>44621</v>
      </c>
      <c r="B12" s="291">
        <v>34132.800000000003</v>
      </c>
      <c r="C12" s="282">
        <v>-4.4499999999999998E-2</v>
      </c>
      <c r="D12" s="291">
        <v>28317.200000000001</v>
      </c>
      <c r="E12" s="282">
        <v>-8.7400000000000005E-2</v>
      </c>
      <c r="F12" s="291">
        <v>1492.15</v>
      </c>
      <c r="G12" s="283">
        <v>1.4E-3</v>
      </c>
      <c r="H12" s="313">
        <f t="shared" si="0"/>
        <v>-4.449066544240108E-2</v>
      </c>
      <c r="I12" s="312">
        <f t="shared" si="2"/>
        <v>-8.7351542986060723E-2</v>
      </c>
      <c r="J12" s="313">
        <f t="shared" si="1"/>
        <v>1.3555864253454273E-3</v>
      </c>
    </row>
    <row r="13" spans="1:17" ht="25" customHeight="1" x14ac:dyDescent="0.2">
      <c r="A13" s="281">
        <v>44593</v>
      </c>
      <c r="B13" s="291">
        <v>35722.1</v>
      </c>
      <c r="C13" s="282">
        <v>0.11849999999999999</v>
      </c>
      <c r="D13" s="291">
        <v>31027.5</v>
      </c>
      <c r="E13" s="282">
        <v>0.2636</v>
      </c>
      <c r="F13" s="291">
        <v>1490.13</v>
      </c>
      <c r="G13" s="283">
        <v>7.6E-3</v>
      </c>
      <c r="H13" s="313">
        <f t="shared" si="0"/>
        <v>0.11848268520257996</v>
      </c>
      <c r="I13" s="312">
        <f t="shared" si="2"/>
        <v>0.26359193646915091</v>
      </c>
      <c r="J13" s="313">
        <f t="shared" si="1"/>
        <v>7.5526045329150707E-3</v>
      </c>
    </row>
    <row r="14" spans="1:17" ht="25" customHeight="1" x14ac:dyDescent="0.2">
      <c r="A14" s="281">
        <v>44562</v>
      </c>
      <c r="B14" s="291">
        <v>31938</v>
      </c>
      <c r="C14" s="282">
        <v>-9.0499999999999997E-2</v>
      </c>
      <c r="D14" s="291">
        <v>24555</v>
      </c>
      <c r="E14" s="282">
        <v>-0.1885</v>
      </c>
      <c r="F14" s="291">
        <v>1478.96</v>
      </c>
      <c r="G14" s="283">
        <v>-1.29E-2</v>
      </c>
      <c r="H14" s="313">
        <f t="shared" si="0"/>
        <v>-9.0515596612428278E-2</v>
      </c>
      <c r="I14" s="312">
        <f t="shared" si="2"/>
        <v>-0.18850321723525976</v>
      </c>
      <c r="J14" s="313">
        <f t="shared" si="1"/>
        <v>-1.2894786021304387E-2</v>
      </c>
    </row>
    <row r="15" spans="1:17" ht="25" customHeight="1" x14ac:dyDescent="0.2">
      <c r="A15" s="281">
        <v>44531</v>
      </c>
      <c r="B15" s="291">
        <v>35116.6</v>
      </c>
      <c r="C15" s="282">
        <v>-5.21E-2</v>
      </c>
      <c r="D15" s="291">
        <v>30258.9</v>
      </c>
      <c r="E15" s="282">
        <v>-5.4399999999999997E-2</v>
      </c>
      <c r="F15" s="291">
        <v>1498.28</v>
      </c>
      <c r="G15" s="283">
        <v>1.34E-2</v>
      </c>
      <c r="H15" s="313">
        <f t="shared" si="0"/>
        <v>-5.2093989985558732E-2</v>
      </c>
      <c r="I15" s="312">
        <f t="shared" si="2"/>
        <v>-5.4362093104655229E-2</v>
      </c>
      <c r="J15" s="313">
        <f t="shared" si="1"/>
        <v>1.3419550336841481E-2</v>
      </c>
    </row>
    <row r="16" spans="1:17" ht="25" customHeight="1" x14ac:dyDescent="0.2">
      <c r="A16" s="281">
        <v>44501</v>
      </c>
      <c r="B16" s="291">
        <v>37046.5</v>
      </c>
      <c r="C16" s="282">
        <v>-0.14269999999999999</v>
      </c>
      <c r="D16" s="291">
        <v>31998.400000000001</v>
      </c>
      <c r="E16" s="282">
        <v>-0.1656</v>
      </c>
      <c r="F16" s="291">
        <v>1478.44</v>
      </c>
      <c r="G16" s="283">
        <v>2.3699999999999999E-2</v>
      </c>
      <c r="H16" s="313">
        <f t="shared" si="0"/>
        <v>-0.14273383825411254</v>
      </c>
      <c r="I16" s="312">
        <f>(D16-D17)/D17</f>
        <v>-0.16561102491557905</v>
      </c>
      <c r="J16" s="313">
        <f t="shared" si="1"/>
        <v>2.3659011126728434E-2</v>
      </c>
    </row>
    <row r="17" spans="1:10" ht="25" customHeight="1" x14ac:dyDescent="0.2">
      <c r="A17" s="281">
        <v>44470</v>
      </c>
      <c r="B17" s="291">
        <v>43214.7</v>
      </c>
      <c r="C17" s="282">
        <v>7.9399999999999998E-2</v>
      </c>
      <c r="D17" s="291">
        <v>38349.5</v>
      </c>
      <c r="E17" s="282">
        <v>1.9400000000000001E-2</v>
      </c>
      <c r="F17" s="291">
        <v>1444.27</v>
      </c>
      <c r="G17" s="283">
        <v>7.6200000000000004E-2</v>
      </c>
      <c r="H17" s="313">
        <f t="shared" si="0"/>
        <v>7.9396043560795215E-2</v>
      </c>
      <c r="I17" s="312">
        <f t="shared" si="2"/>
        <v>1.9353346765404757E-2</v>
      </c>
      <c r="J17" s="313">
        <f t="shared" si="1"/>
        <v>7.6159039089161468E-2</v>
      </c>
    </row>
    <row r="18" spans="1:10" ht="25" customHeight="1" x14ac:dyDescent="0.2">
      <c r="A18" s="281">
        <v>44440</v>
      </c>
      <c r="B18" s="291">
        <v>40036</v>
      </c>
      <c r="C18" s="282">
        <v>7.2999999999999995E-2</v>
      </c>
      <c r="D18" s="291">
        <v>37621.4</v>
      </c>
      <c r="E18" s="282">
        <v>0.16539999999999999</v>
      </c>
      <c r="F18" s="291">
        <v>1342.06</v>
      </c>
      <c r="G18" s="283">
        <v>8.0000000000000002E-3</v>
      </c>
      <c r="H18" s="313">
        <f t="shared" si="0"/>
        <v>7.3023258307112524E-2</v>
      </c>
      <c r="I18" s="312">
        <f t="shared" si="2"/>
        <v>0.16541311459159408</v>
      </c>
      <c r="J18" s="313">
        <f t="shared" si="1"/>
        <v>7.9536151772100893E-3</v>
      </c>
    </row>
    <row r="19" spans="1:10" ht="25" customHeight="1" x14ac:dyDescent="0.2">
      <c r="A19" s="281">
        <v>44409</v>
      </c>
      <c r="B19" s="291">
        <v>37311.4</v>
      </c>
      <c r="C19" s="282">
        <v>4.2299999999999997E-2</v>
      </c>
      <c r="D19" s="291">
        <v>32281.599999999999</v>
      </c>
      <c r="E19" s="282">
        <v>6.9699999999999998E-2</v>
      </c>
      <c r="F19" s="291">
        <v>1331.47</v>
      </c>
      <c r="G19" s="283">
        <v>1.6400000000000001E-2</v>
      </c>
      <c r="H19" s="313">
        <f t="shared" si="0"/>
        <v>4.2281927939705748E-2</v>
      </c>
      <c r="I19" s="312">
        <f t="shared" si="2"/>
        <v>6.9706408642057086E-2</v>
      </c>
      <c r="J19" s="313">
        <f t="shared" si="1"/>
        <v>1.6350520972482022E-2</v>
      </c>
    </row>
    <row r="20" spans="1:10" ht="25" customHeight="1" x14ac:dyDescent="0.2">
      <c r="A20" s="281">
        <v>44378</v>
      </c>
      <c r="B20" s="291">
        <v>35797.800000000003</v>
      </c>
      <c r="C20" s="282">
        <v>-8.1600000000000006E-2</v>
      </c>
      <c r="D20" s="291">
        <v>30178</v>
      </c>
      <c r="E20" s="282">
        <v>-0.10979999999999999</v>
      </c>
      <c r="F20" s="291">
        <v>1310.05</v>
      </c>
      <c r="G20" s="283">
        <v>-6.9900000000000004E-2</v>
      </c>
      <c r="H20" s="313">
        <f t="shared" si="0"/>
        <v>-8.1551913465584255E-2</v>
      </c>
      <c r="I20" s="312">
        <f t="shared" si="2"/>
        <v>-0.10978563232122991</v>
      </c>
      <c r="J20" s="313">
        <f t="shared" si="1"/>
        <v>-6.9930069930069935E-2</v>
      </c>
    </row>
    <row r="21" spans="1:10" ht="25" customHeight="1" x14ac:dyDescent="0.2">
      <c r="A21" s="281">
        <v>44348</v>
      </c>
      <c r="B21" s="291">
        <v>38976.400000000001</v>
      </c>
      <c r="C21" s="282">
        <v>-2.2800000000000001E-2</v>
      </c>
      <c r="D21" s="291">
        <v>33899.699999999997</v>
      </c>
      <c r="E21" s="282">
        <v>4.99E-2</v>
      </c>
      <c r="F21" s="291">
        <v>1408.55</v>
      </c>
      <c r="G21" s="283">
        <v>6.0600000000000001E-2</v>
      </c>
      <c r="H21" s="313">
        <f t="shared" si="0"/>
        <v>-2.2770693450604923E-2</v>
      </c>
      <c r="I21" s="312">
        <f t="shared" si="2"/>
        <v>4.9887112908770369E-2</v>
      </c>
      <c r="J21" s="313">
        <f t="shared" si="1"/>
        <v>6.0615187681186705E-2</v>
      </c>
    </row>
    <row r="22" spans="1:10" ht="25" customHeight="1" x14ac:dyDescent="0.2">
      <c r="A22" s="281">
        <v>44317</v>
      </c>
      <c r="B22" s="291">
        <v>39884.6</v>
      </c>
      <c r="C22" s="282">
        <v>0.23130000000000001</v>
      </c>
      <c r="D22" s="291">
        <v>32288.9</v>
      </c>
      <c r="E22" s="282">
        <v>0.38269999999999998</v>
      </c>
      <c r="F22" s="291">
        <v>1328.05</v>
      </c>
      <c r="G22" s="283">
        <v>7.1499999999999994E-2</v>
      </c>
      <c r="H22" s="313">
        <f t="shared" si="0"/>
        <v>0.23132160399114582</v>
      </c>
      <c r="I22" s="312">
        <f t="shared" si="2"/>
        <v>0.3826801527894349</v>
      </c>
      <c r="J22" s="313">
        <f t="shared" si="1"/>
        <v>7.1535190698650025E-2</v>
      </c>
    </row>
    <row r="23" spans="1:10" ht="25" customHeight="1" x14ac:dyDescent="0.2">
      <c r="A23" s="281">
        <v>44287</v>
      </c>
      <c r="B23" s="291">
        <v>32391.7</v>
      </c>
      <c r="C23" s="282">
        <v>0.24149999999999999</v>
      </c>
      <c r="D23" s="291">
        <v>23352.400000000001</v>
      </c>
      <c r="E23" s="282">
        <v>0.11799999999999999</v>
      </c>
      <c r="F23" s="291">
        <v>1239.3900000000001</v>
      </c>
      <c r="G23" s="283">
        <v>4.02E-2</v>
      </c>
      <c r="H23" s="313">
        <f t="shared" si="0"/>
        <v>0.24145133720172626</v>
      </c>
      <c r="I23" s="312">
        <f t="shared" si="2"/>
        <v>0.11795485554252347</v>
      </c>
      <c r="J23" s="313">
        <f t="shared" si="1"/>
        <v>4.0245417310145741E-2</v>
      </c>
    </row>
    <row r="24" spans="1:10" ht="25" customHeight="1" x14ac:dyDescent="0.2">
      <c r="A24" s="281">
        <v>44256</v>
      </c>
      <c r="B24" s="291">
        <v>26091.8</v>
      </c>
      <c r="C24" s="282">
        <v>2.63E-2</v>
      </c>
      <c r="D24" s="291">
        <v>20888.5</v>
      </c>
      <c r="E24" s="282">
        <v>7.17E-2</v>
      </c>
      <c r="F24" s="291">
        <v>1191.44</v>
      </c>
      <c r="G24" s="283">
        <v>1.9699999999999999E-2</v>
      </c>
      <c r="H24" s="313">
        <f t="shared" si="0"/>
        <v>2.6318998375467535E-2</v>
      </c>
      <c r="I24" s="312">
        <f t="shared" si="2"/>
        <v>7.1699758863065011E-2</v>
      </c>
      <c r="J24" s="313">
        <f t="shared" si="1"/>
        <v>1.9658185490427676E-2</v>
      </c>
    </row>
    <row r="25" spans="1:10" ht="25" customHeight="1" x14ac:dyDescent="0.2">
      <c r="A25" s="281">
        <v>44228</v>
      </c>
      <c r="B25" s="291">
        <v>25422.7</v>
      </c>
      <c r="C25" s="282">
        <v>0.16470000000000001</v>
      </c>
      <c r="D25" s="291">
        <v>19491</v>
      </c>
      <c r="E25" s="282">
        <v>0.13489999999999999</v>
      </c>
      <c r="F25" s="291">
        <v>1168.47</v>
      </c>
      <c r="G25" s="283">
        <v>0.10589999999999999</v>
      </c>
      <c r="H25" s="313">
        <f t="shared" si="0"/>
        <v>0.16474700826506869</v>
      </c>
      <c r="I25" s="312">
        <f t="shared" si="2"/>
        <v>0.13490002445528754</v>
      </c>
      <c r="J25" s="313">
        <f t="shared" si="1"/>
        <v>0.10586687614162286</v>
      </c>
    </row>
    <row r="26" spans="1:10" ht="25" customHeight="1" x14ac:dyDescent="0.2">
      <c r="A26" s="281">
        <v>44197</v>
      </c>
      <c r="B26" s="291">
        <v>21826.799999999999</v>
      </c>
      <c r="C26" s="282">
        <v>-5.5500000000000001E-2</v>
      </c>
      <c r="D26" s="291">
        <v>17174.2</v>
      </c>
      <c r="E26" s="282">
        <v>5.4199999999999998E-2</v>
      </c>
      <c r="F26" s="291">
        <v>1056.6099999999999</v>
      </c>
      <c r="G26" s="283">
        <v>-4.2799999999999998E-2</v>
      </c>
      <c r="H26" s="313">
        <f t="shared" si="0"/>
        <v>-5.5484876022328995E-2</v>
      </c>
      <c r="I26" s="312">
        <f t="shared" si="2"/>
        <v>5.4175157750006156E-2</v>
      </c>
      <c r="J26" s="313">
        <f t="shared" si="1"/>
        <v>-4.2813012401822677E-2</v>
      </c>
    </row>
    <row r="27" spans="1:10" ht="25" customHeight="1" x14ac:dyDescent="0.2">
      <c r="A27" s="281">
        <v>44166</v>
      </c>
      <c r="B27" s="291">
        <v>23109</v>
      </c>
      <c r="C27" s="282">
        <v>0.1676</v>
      </c>
      <c r="D27" s="291">
        <v>16291.6</v>
      </c>
      <c r="E27" s="282">
        <v>0.2306</v>
      </c>
      <c r="F27" s="291">
        <v>1103.8699999999999</v>
      </c>
      <c r="G27" s="283">
        <v>0.10050000000000001</v>
      </c>
      <c r="H27" s="313">
        <f t="shared" si="0"/>
        <v>0.16760476561000015</v>
      </c>
      <c r="I27" s="312">
        <f t="shared" si="2"/>
        <v>0.23055773762765117</v>
      </c>
      <c r="J27" s="313">
        <f t="shared" si="1"/>
        <v>0.10048051999840477</v>
      </c>
    </row>
    <row r="28" spans="1:10" ht="25" customHeight="1" x14ac:dyDescent="0.2">
      <c r="A28" s="281">
        <v>44136</v>
      </c>
      <c r="B28" s="291">
        <v>19791.8</v>
      </c>
      <c r="C28" s="282">
        <v>0.16200000000000001</v>
      </c>
      <c r="D28" s="291">
        <v>13239.2</v>
      </c>
      <c r="E28" s="282">
        <v>0.2</v>
      </c>
      <c r="F28" s="291">
        <v>1003.08</v>
      </c>
      <c r="G28" s="283">
        <v>8.3900000000000002E-2</v>
      </c>
      <c r="H28" s="313">
        <f t="shared" si="0"/>
        <v>0.16202934459050858</v>
      </c>
      <c r="I28" s="312">
        <f t="shared" si="2"/>
        <v>0.19999637441424128</v>
      </c>
      <c r="J28" s="313">
        <f t="shared" si="1"/>
        <v>8.3860092709650239E-2</v>
      </c>
    </row>
    <row r="29" spans="1:10" ht="25" customHeight="1" x14ac:dyDescent="0.2">
      <c r="A29" s="281">
        <v>44105</v>
      </c>
      <c r="B29" s="291">
        <v>17032.099999999999</v>
      </c>
      <c r="C29" s="282">
        <v>0.15720000000000001</v>
      </c>
      <c r="D29" s="291">
        <v>11032.7</v>
      </c>
      <c r="E29" s="282">
        <v>-4.1500000000000002E-2</v>
      </c>
      <c r="F29" s="293">
        <v>925.47</v>
      </c>
      <c r="G29" s="283">
        <v>2.24E-2</v>
      </c>
      <c r="H29" s="313">
        <f t="shared" si="0"/>
        <v>0.15719779323839542</v>
      </c>
      <c r="I29" s="312">
        <f t="shared" si="2"/>
        <v>-4.1526579617225709E-2</v>
      </c>
      <c r="J29" s="313">
        <f t="shared" si="1"/>
        <v>2.2381546823389036E-2</v>
      </c>
    </row>
    <row r="30" spans="1:10" ht="25" customHeight="1" x14ac:dyDescent="0.2">
      <c r="A30" s="281">
        <v>44075</v>
      </c>
      <c r="B30" s="291">
        <v>14718.4</v>
      </c>
      <c r="C30" s="282">
        <v>7.5399999999999995E-2</v>
      </c>
      <c r="D30" s="291">
        <v>11510.7</v>
      </c>
      <c r="E30" s="282">
        <v>0.38500000000000001</v>
      </c>
      <c r="F30" s="293">
        <v>905.21</v>
      </c>
      <c r="G30" s="283">
        <v>2.6700000000000002E-2</v>
      </c>
      <c r="H30" s="313">
        <f t="shared" si="0"/>
        <v>7.5356177394607995E-2</v>
      </c>
      <c r="I30" s="312">
        <f t="shared" si="2"/>
        <v>0.38494579668643913</v>
      </c>
      <c r="J30" s="313">
        <f t="shared" si="1"/>
        <v>2.6722622355810195E-2</v>
      </c>
    </row>
    <row r="31" spans="1:10" ht="25" customHeight="1" x14ac:dyDescent="0.2">
      <c r="A31" s="281">
        <v>44044</v>
      </c>
      <c r="B31" s="291">
        <v>13687</v>
      </c>
      <c r="C31" s="282">
        <v>0.1313</v>
      </c>
      <c r="D31" s="291">
        <v>8311.2999999999993</v>
      </c>
      <c r="E31" s="282">
        <v>0.1895</v>
      </c>
      <c r="F31" s="293">
        <v>881.65</v>
      </c>
      <c r="G31" s="283">
        <v>0.1043</v>
      </c>
      <c r="H31" s="313">
        <f t="shared" si="0"/>
        <v>0.13133467238657306</v>
      </c>
      <c r="I31" s="312">
        <f t="shared" si="2"/>
        <v>0.18946961673870105</v>
      </c>
      <c r="J31" s="313">
        <f t="shared" si="1"/>
        <v>0.1042848733075314</v>
      </c>
    </row>
    <row r="32" spans="1:10" ht="25" customHeight="1" x14ac:dyDescent="0.2">
      <c r="A32" s="281">
        <v>44013</v>
      </c>
      <c r="B32" s="291">
        <v>12098.1</v>
      </c>
      <c r="C32" s="282">
        <v>-1.3299999999999999E-2</v>
      </c>
      <c r="D32" s="291">
        <v>6987.4</v>
      </c>
      <c r="E32" s="282">
        <v>-0.17030000000000001</v>
      </c>
      <c r="F32" s="293">
        <v>798.39</v>
      </c>
      <c r="G32" s="283">
        <v>-3.2399999999999998E-2</v>
      </c>
      <c r="H32" s="313">
        <f t="shared" si="0"/>
        <v>-1.3326265138849214E-2</v>
      </c>
      <c r="I32" s="312">
        <f t="shared" si="2"/>
        <v>-0.17030018048826834</v>
      </c>
      <c r="J32" s="313">
        <f t="shared" si="1"/>
        <v>-3.2383560979748184E-2</v>
      </c>
    </row>
    <row r="33" spans="1:10" ht="25" customHeight="1" x14ac:dyDescent="0.2">
      <c r="A33" s="281">
        <v>43983</v>
      </c>
      <c r="B33" s="291">
        <v>12261.5</v>
      </c>
      <c r="C33" s="282">
        <v>-2.1899999999999999E-2</v>
      </c>
      <c r="D33" s="291">
        <v>8421.6</v>
      </c>
      <c r="E33" s="282">
        <v>0.1484</v>
      </c>
      <c r="F33" s="293">
        <v>825.11</v>
      </c>
      <c r="G33" s="283">
        <v>-4.5499999999999999E-2</v>
      </c>
      <c r="H33" s="313">
        <f t="shared" si="0"/>
        <v>-2.1896936821952775E-2</v>
      </c>
      <c r="I33" s="312">
        <f t="shared" si="2"/>
        <v>0.14845220237283518</v>
      </c>
      <c r="J33" s="313">
        <f t="shared" si="1"/>
        <v>-4.5530787650236576E-2</v>
      </c>
    </row>
    <row r="34" spans="1:10" ht="25" customHeight="1" x14ac:dyDescent="0.2">
      <c r="A34" s="281">
        <v>43952</v>
      </c>
      <c r="B34" s="291">
        <v>12536</v>
      </c>
      <c r="C34" s="282">
        <v>0.27439999999999998</v>
      </c>
      <c r="D34" s="291">
        <v>7333</v>
      </c>
      <c r="E34" s="282">
        <v>0.35649999999999998</v>
      </c>
      <c r="F34" s="293">
        <v>864.47</v>
      </c>
      <c r="G34" s="283">
        <v>0.124</v>
      </c>
      <c r="H34" s="313">
        <f t="shared" si="0"/>
        <v>0.27442408962446369</v>
      </c>
      <c r="I34" s="312">
        <f t="shared" si="2"/>
        <v>0.35645578986311505</v>
      </c>
      <c r="J34" s="313">
        <f t="shared" si="1"/>
        <v>0.12398746603216707</v>
      </c>
    </row>
    <row r="35" spans="1:10" ht="25" customHeight="1" x14ac:dyDescent="0.2">
      <c r="A35" s="281">
        <v>43922</v>
      </c>
      <c r="B35" s="291">
        <v>9836.6</v>
      </c>
      <c r="C35" s="282">
        <v>0.27600000000000002</v>
      </c>
      <c r="D35" s="291">
        <v>5406</v>
      </c>
      <c r="E35" s="282">
        <v>0.69620000000000004</v>
      </c>
      <c r="F35" s="293">
        <v>769.11</v>
      </c>
      <c r="G35" s="283">
        <v>0.16089999999999999</v>
      </c>
      <c r="H35" s="313">
        <f t="shared" si="0"/>
        <v>0.27595600062263276</v>
      </c>
      <c r="I35" s="312">
        <f t="shared" si="2"/>
        <v>0.69615963855421692</v>
      </c>
      <c r="J35" s="313">
        <f t="shared" si="1"/>
        <v>0.16086818710096154</v>
      </c>
    </row>
    <row r="36" spans="1:10" ht="25" customHeight="1" x14ac:dyDescent="0.2">
      <c r="A36" s="281">
        <v>43891</v>
      </c>
      <c r="B36" s="291">
        <v>7709.2</v>
      </c>
      <c r="C36" s="282">
        <v>-0.24610000000000001</v>
      </c>
      <c r="D36" s="291">
        <v>3187.2</v>
      </c>
      <c r="E36" s="282">
        <v>-0.40129999999999999</v>
      </c>
      <c r="F36" s="293">
        <v>662.53</v>
      </c>
      <c r="G36" s="283">
        <v>-0.249</v>
      </c>
      <c r="H36" s="313">
        <f t="shared" si="0"/>
        <v>-0.24608087624077063</v>
      </c>
      <c r="I36" s="312">
        <f t="shared" si="2"/>
        <v>-0.40131863177865018</v>
      </c>
      <c r="J36" s="313">
        <f t="shared" si="1"/>
        <v>-0.24899398088847083</v>
      </c>
    </row>
    <row r="37" spans="1:10" ht="25" customHeight="1" x14ac:dyDescent="0.2">
      <c r="A37" s="281">
        <v>43862</v>
      </c>
      <c r="B37" s="291">
        <v>10225.5</v>
      </c>
      <c r="C37" s="282">
        <v>-7.2599999999999998E-2</v>
      </c>
      <c r="D37" s="291">
        <v>5323.7</v>
      </c>
      <c r="E37" s="282">
        <v>-6.7500000000000004E-2</v>
      </c>
      <c r="F37" s="293">
        <v>882.19</v>
      </c>
      <c r="G37" s="283">
        <v>-5.8099999999999999E-2</v>
      </c>
      <c r="H37" s="313">
        <f t="shared" si="0"/>
        <v>-7.2617946345976014E-2</v>
      </c>
      <c r="I37" s="312">
        <f t="shared" si="2"/>
        <v>-6.7489928183569831E-2</v>
      </c>
      <c r="J37" s="313">
        <f t="shared" si="1"/>
        <v>-5.8113215605047883E-2</v>
      </c>
    </row>
    <row r="38" spans="1:10" ht="25" customHeight="1" x14ac:dyDescent="0.2">
      <c r="A38" s="306">
        <v>43831</v>
      </c>
      <c r="B38" s="307">
        <v>11026.2</v>
      </c>
      <c r="C38" s="308">
        <v>2.5499999999999998E-2</v>
      </c>
      <c r="D38" s="307">
        <v>5709</v>
      </c>
      <c r="E38" s="308">
        <v>4.3499999999999997E-2</v>
      </c>
      <c r="F38" s="309">
        <v>936.62</v>
      </c>
      <c r="G38" s="310">
        <v>-2.5399999999999999E-2</v>
      </c>
      <c r="H38" s="314">
        <f t="shared" si="0"/>
        <v>2.5530846284773569E-2</v>
      </c>
      <c r="I38" s="315">
        <f t="shared" si="2"/>
        <v>4.3540250054836555E-2</v>
      </c>
      <c r="J38" s="314">
        <f t="shared" si="1"/>
        <v>-2.5359264924713062E-2</v>
      </c>
    </row>
    <row r="39" spans="1:10" ht="25" customHeight="1" x14ac:dyDescent="0.2">
      <c r="A39" s="284">
        <v>43477</v>
      </c>
      <c r="B39" s="292">
        <v>10751.7</v>
      </c>
      <c r="C39" s="285">
        <v>2.8400000000000002E-2</v>
      </c>
      <c r="D39" s="292">
        <v>5470.8</v>
      </c>
      <c r="E39" s="285">
        <v>3.8999999999999998E-3</v>
      </c>
      <c r="F39" s="294">
        <v>960.99</v>
      </c>
      <c r="G39" s="286">
        <v>-1.01E-2</v>
      </c>
      <c r="H39" s="316"/>
      <c r="I39" s="317"/>
      <c r="J39" s="316"/>
    </row>
    <row r="40" spans="1:10" ht="16" x14ac:dyDescent="0.2">
      <c r="H40" s="290"/>
      <c r="I40" s="283"/>
      <c r="J40" s="290"/>
    </row>
    <row r="41" spans="1:10" ht="16" x14ac:dyDescent="0.2">
      <c r="H41" s="291"/>
      <c r="I41" s="283"/>
      <c r="J41" s="291"/>
    </row>
    <row r="42" spans="1:10" ht="16" x14ac:dyDescent="0.2">
      <c r="H42" s="291"/>
      <c r="I42" s="283"/>
      <c r="J42" s="291"/>
    </row>
    <row r="43" spans="1:10" ht="15" x14ac:dyDescent="0.2">
      <c r="I43" s="279"/>
    </row>
    <row r="44" spans="1:10" ht="15" x14ac:dyDescent="0.2">
      <c r="I44" s="279"/>
    </row>
    <row r="45" spans="1:10" ht="15" x14ac:dyDescent="0.2">
      <c r="I45" s="279"/>
    </row>
    <row r="46" spans="1:10" ht="15" x14ac:dyDescent="0.2">
      <c r="I46" s="279"/>
    </row>
    <row r="47" spans="1:10" ht="15" x14ac:dyDescent="0.2">
      <c r="I47" s="279"/>
    </row>
    <row r="48" spans="1:10" ht="15" x14ac:dyDescent="0.2">
      <c r="I48" s="279"/>
    </row>
    <row r="49" spans="9:9" ht="15" x14ac:dyDescent="0.2">
      <c r="I49" s="279"/>
    </row>
    <row r="50" spans="9:9" ht="15" x14ac:dyDescent="0.2">
      <c r="I50" s="279"/>
    </row>
    <row r="51" spans="9:9" ht="15" x14ac:dyDescent="0.2">
      <c r="I51" s="279"/>
    </row>
    <row r="52" spans="9:9" ht="15" x14ac:dyDescent="0.2">
      <c r="I52" s="279"/>
    </row>
    <row r="53" spans="9:9" ht="15" x14ac:dyDescent="0.2">
      <c r="I53" s="279"/>
    </row>
    <row r="54" spans="9:9" ht="15" x14ac:dyDescent="0.2">
      <c r="I54" s="279"/>
    </row>
    <row r="55" spans="9:9" ht="15" x14ac:dyDescent="0.2">
      <c r="I55" s="279"/>
    </row>
    <row r="56" spans="9:9" ht="15" x14ac:dyDescent="0.2">
      <c r="I56" s="279"/>
    </row>
    <row r="57" spans="9:9" ht="15" x14ac:dyDescent="0.2">
      <c r="I57" s="279"/>
    </row>
    <row r="58" spans="9:9" ht="15" x14ac:dyDescent="0.2">
      <c r="I58" s="279"/>
    </row>
    <row r="59" spans="9:9" ht="15" x14ac:dyDescent="0.2">
      <c r="I59" s="279"/>
    </row>
    <row r="60" spans="9:9" ht="15" x14ac:dyDescent="0.2">
      <c r="I60" s="279"/>
    </row>
    <row r="61" spans="9:9" ht="15" x14ac:dyDescent="0.2">
      <c r="I61" s="279"/>
    </row>
    <row r="62" spans="9:9" ht="15" x14ac:dyDescent="0.2">
      <c r="I62" s="279"/>
    </row>
    <row r="63" spans="9:9" ht="15" x14ac:dyDescent="0.2">
      <c r="I63" s="279"/>
    </row>
    <row r="64" spans="9:9" ht="15" x14ac:dyDescent="0.2">
      <c r="I64" s="279"/>
    </row>
    <row r="65" spans="9:9" ht="15" x14ac:dyDescent="0.2">
      <c r="I65" s="279"/>
    </row>
    <row r="66" spans="9:9" ht="15" x14ac:dyDescent="0.2">
      <c r="I66" s="279"/>
    </row>
    <row r="67" spans="9:9" ht="15" x14ac:dyDescent="0.2">
      <c r="I67" s="279"/>
    </row>
    <row r="68" spans="9:9" ht="15" x14ac:dyDescent="0.2">
      <c r="I68" s="279"/>
    </row>
    <row r="69" spans="9:9" ht="15" x14ac:dyDescent="0.2">
      <c r="I69" s="279"/>
    </row>
    <row r="70" spans="9:9" ht="15" x14ac:dyDescent="0.2">
      <c r="I70" s="279"/>
    </row>
    <row r="71" spans="9:9" ht="15" x14ac:dyDescent="0.2">
      <c r="I71" s="279"/>
    </row>
    <row r="72" spans="9:9" ht="15" x14ac:dyDescent="0.2">
      <c r="I72" s="279"/>
    </row>
    <row r="73" spans="9:9" ht="15" x14ac:dyDescent="0.2">
      <c r="I73" s="279"/>
    </row>
    <row r="74" spans="9:9" ht="15" x14ac:dyDescent="0.2">
      <c r="I74" s="279"/>
    </row>
    <row r="75" spans="9:9" ht="15" x14ac:dyDescent="0.2">
      <c r="I75" s="279"/>
    </row>
    <row r="76" spans="9:9" ht="15" x14ac:dyDescent="0.2">
      <c r="I76" s="279"/>
    </row>
    <row r="77" spans="9:9" ht="15" x14ac:dyDescent="0.2">
      <c r="I77" s="279"/>
    </row>
    <row r="78" spans="9:9" ht="15" x14ac:dyDescent="0.2">
      <c r="I78" s="279"/>
    </row>
    <row r="79" spans="9:9" ht="15" x14ac:dyDescent="0.2">
      <c r="I79" s="279"/>
    </row>
    <row r="80" spans="9:9" ht="15" x14ac:dyDescent="0.2">
      <c r="I80" s="279"/>
    </row>
    <row r="81" spans="9:9" ht="15" x14ac:dyDescent="0.2">
      <c r="I81" s="279"/>
    </row>
    <row r="82" spans="9:9" ht="15" x14ac:dyDescent="0.2">
      <c r="I82" s="279"/>
    </row>
    <row r="83" spans="9:9" ht="15" x14ac:dyDescent="0.2">
      <c r="I83" s="279"/>
    </row>
    <row r="84" spans="9:9" ht="15" x14ac:dyDescent="0.2">
      <c r="I84" s="279"/>
    </row>
    <row r="85" spans="9:9" ht="15" x14ac:dyDescent="0.2">
      <c r="I85" s="279"/>
    </row>
    <row r="86" spans="9:9" ht="15" x14ac:dyDescent="0.2">
      <c r="I86" s="279"/>
    </row>
    <row r="87" spans="9:9" ht="15" x14ac:dyDescent="0.2">
      <c r="I87" s="279"/>
    </row>
    <row r="88" spans="9:9" ht="15" x14ac:dyDescent="0.2">
      <c r="I88" s="279"/>
    </row>
    <row r="89" spans="9:9" ht="15" x14ac:dyDescent="0.2">
      <c r="I89" s="279"/>
    </row>
    <row r="90" spans="9:9" ht="15" x14ac:dyDescent="0.2">
      <c r="I90" s="279"/>
    </row>
    <row r="91" spans="9:9" ht="15" x14ac:dyDescent="0.2">
      <c r="I91" s="279"/>
    </row>
    <row r="92" spans="9:9" ht="15" x14ac:dyDescent="0.2">
      <c r="I92" s="279"/>
    </row>
    <row r="93" spans="9:9" ht="15" x14ac:dyDescent="0.2">
      <c r="I93" s="279"/>
    </row>
    <row r="94" spans="9:9" ht="15" x14ac:dyDescent="0.2">
      <c r="I94" s="279"/>
    </row>
    <row r="95" spans="9:9" ht="15" x14ac:dyDescent="0.2">
      <c r="I95" s="279"/>
    </row>
    <row r="96" spans="9:9" ht="15" x14ac:dyDescent="0.2">
      <c r="I96" s="279"/>
    </row>
    <row r="97" spans="9:9" ht="15" x14ac:dyDescent="0.2">
      <c r="I97" s="279"/>
    </row>
    <row r="98" spans="9:9" ht="15" x14ac:dyDescent="0.2">
      <c r="I98" s="279"/>
    </row>
    <row r="99" spans="9:9" ht="15" x14ac:dyDescent="0.2">
      <c r="I99" s="279"/>
    </row>
    <row r="100" spans="9:9" ht="15" x14ac:dyDescent="0.2">
      <c r="I100" s="279"/>
    </row>
    <row r="101" spans="9:9" ht="15" x14ac:dyDescent="0.2">
      <c r="I101" s="279"/>
    </row>
    <row r="102" spans="9:9" ht="15" x14ac:dyDescent="0.2">
      <c r="I102" s="279"/>
    </row>
    <row r="103" spans="9:9" ht="15" x14ac:dyDescent="0.2">
      <c r="I103" s="279"/>
    </row>
    <row r="104" spans="9:9" ht="15" x14ac:dyDescent="0.2">
      <c r="I104" s="279"/>
    </row>
    <row r="105" spans="9:9" ht="15" x14ac:dyDescent="0.2">
      <c r="I105" s="279"/>
    </row>
    <row r="106" spans="9:9" ht="15" x14ac:dyDescent="0.2">
      <c r="I106" s="279"/>
    </row>
    <row r="107" spans="9:9" ht="15" x14ac:dyDescent="0.2">
      <c r="I107" s="279"/>
    </row>
    <row r="108" spans="9:9" ht="15" x14ac:dyDescent="0.2">
      <c r="I108" s="279"/>
    </row>
    <row r="109" spans="9:9" ht="15" x14ac:dyDescent="0.2">
      <c r="I109" s="279"/>
    </row>
    <row r="110" spans="9:9" ht="15" x14ac:dyDescent="0.2">
      <c r="I110" s="279"/>
    </row>
    <row r="111" spans="9:9" ht="15" x14ac:dyDescent="0.2">
      <c r="I111" s="279"/>
    </row>
    <row r="112" spans="9:9" ht="15" x14ac:dyDescent="0.2">
      <c r="I112" s="279"/>
    </row>
    <row r="113" spans="9:9" ht="15" x14ac:dyDescent="0.2">
      <c r="I113" s="279"/>
    </row>
    <row r="114" spans="9:9" ht="15" x14ac:dyDescent="0.2">
      <c r="I114" s="279"/>
    </row>
    <row r="115" spans="9:9" ht="15" x14ac:dyDescent="0.2">
      <c r="I115" s="279"/>
    </row>
    <row r="116" spans="9:9" ht="15" x14ac:dyDescent="0.2">
      <c r="I116" s="279"/>
    </row>
    <row r="117" spans="9:9" ht="15" x14ac:dyDescent="0.2">
      <c r="I117" s="279"/>
    </row>
    <row r="118" spans="9:9" ht="15" x14ac:dyDescent="0.2">
      <c r="I118" s="279"/>
    </row>
    <row r="119" spans="9:9" ht="15" x14ac:dyDescent="0.2">
      <c r="I119" s="279"/>
    </row>
    <row r="120" spans="9:9" ht="15" x14ac:dyDescent="0.2">
      <c r="I120" s="279"/>
    </row>
    <row r="121" spans="9:9" ht="15" x14ac:dyDescent="0.2">
      <c r="I121" s="279"/>
    </row>
    <row r="122" spans="9:9" ht="15" x14ac:dyDescent="0.2">
      <c r="I122" s="279"/>
    </row>
    <row r="123" spans="9:9" ht="15" x14ac:dyDescent="0.2">
      <c r="I123" s="279"/>
    </row>
    <row r="124" spans="9:9" ht="15" x14ac:dyDescent="0.2">
      <c r="I124" s="279"/>
    </row>
    <row r="125" spans="9:9" ht="15" x14ac:dyDescent="0.2">
      <c r="I125" s="279"/>
    </row>
    <row r="126" spans="9:9" ht="15" x14ac:dyDescent="0.2">
      <c r="I126" s="279"/>
    </row>
    <row r="127" spans="9:9" ht="15" x14ac:dyDescent="0.2">
      <c r="I127" s="279"/>
    </row>
    <row r="128" spans="9:9" ht="15" x14ac:dyDescent="0.2">
      <c r="I128" s="279"/>
    </row>
    <row r="129" spans="9:9" ht="15" x14ac:dyDescent="0.2">
      <c r="I129" s="279"/>
    </row>
    <row r="130" spans="9:9" ht="15" x14ac:dyDescent="0.2">
      <c r="I130" s="279"/>
    </row>
    <row r="131" spans="9:9" ht="15" x14ac:dyDescent="0.2">
      <c r="I131" s="279"/>
    </row>
    <row r="132" spans="9:9" ht="15" x14ac:dyDescent="0.2">
      <c r="I132" s="279"/>
    </row>
    <row r="133" spans="9:9" ht="15" x14ac:dyDescent="0.2">
      <c r="I133" s="279"/>
    </row>
    <row r="134" spans="9:9" ht="15" x14ac:dyDescent="0.2">
      <c r="I134" s="279"/>
    </row>
    <row r="135" spans="9:9" ht="15" x14ac:dyDescent="0.2">
      <c r="I135" s="279"/>
    </row>
    <row r="136" spans="9:9" ht="15" x14ac:dyDescent="0.2">
      <c r="I136" s="279"/>
    </row>
    <row r="137" spans="9:9" ht="15" x14ac:dyDescent="0.2">
      <c r="I137" s="279"/>
    </row>
    <row r="138" spans="9:9" ht="15" x14ac:dyDescent="0.2">
      <c r="I138" s="279"/>
    </row>
    <row r="139" spans="9:9" ht="15" x14ac:dyDescent="0.2">
      <c r="I139" s="279"/>
    </row>
    <row r="140" spans="9:9" ht="15" x14ac:dyDescent="0.2">
      <c r="I140" s="279"/>
    </row>
    <row r="141" spans="9:9" ht="15" x14ac:dyDescent="0.2">
      <c r="I141" s="279"/>
    </row>
    <row r="142" spans="9:9" ht="15" x14ac:dyDescent="0.2">
      <c r="I142" s="279"/>
    </row>
    <row r="143" spans="9:9" ht="15" x14ac:dyDescent="0.2">
      <c r="I143" s="279"/>
    </row>
    <row r="144" spans="9:9" ht="15" x14ac:dyDescent="0.2">
      <c r="I144" s="279"/>
    </row>
    <row r="145" spans="9:9" ht="15" x14ac:dyDescent="0.2">
      <c r="I145" s="279"/>
    </row>
    <row r="146" spans="9:9" ht="15" x14ac:dyDescent="0.2">
      <c r="I146" s="279"/>
    </row>
    <row r="147" spans="9:9" ht="15" x14ac:dyDescent="0.2">
      <c r="I147" s="279"/>
    </row>
    <row r="148" spans="9:9" ht="15" x14ac:dyDescent="0.2">
      <c r="I148" s="279"/>
    </row>
    <row r="149" spans="9:9" ht="15" x14ac:dyDescent="0.2">
      <c r="I149" s="279"/>
    </row>
    <row r="150" spans="9:9" ht="15" x14ac:dyDescent="0.2">
      <c r="I150" s="279"/>
    </row>
    <row r="151" spans="9:9" ht="15" x14ac:dyDescent="0.2">
      <c r="I151" s="279"/>
    </row>
    <row r="152" spans="9:9" ht="15" x14ac:dyDescent="0.2">
      <c r="I152" s="279"/>
    </row>
    <row r="153" spans="9:9" ht="15" x14ac:dyDescent="0.2">
      <c r="I153" s="279"/>
    </row>
    <row r="154" spans="9:9" ht="15" x14ac:dyDescent="0.2">
      <c r="I154" s="279"/>
    </row>
    <row r="155" spans="9:9" ht="15" x14ac:dyDescent="0.2">
      <c r="I155" s="279"/>
    </row>
    <row r="156" spans="9:9" ht="15" x14ac:dyDescent="0.2">
      <c r="I156" s="279"/>
    </row>
    <row r="157" spans="9:9" ht="15" x14ac:dyDescent="0.2">
      <c r="I157" s="279"/>
    </row>
    <row r="158" spans="9:9" ht="15" x14ac:dyDescent="0.2">
      <c r="I158" s="279"/>
    </row>
    <row r="159" spans="9:9" ht="15" x14ac:dyDescent="0.2">
      <c r="I159" s="279"/>
    </row>
    <row r="160" spans="9:9" ht="15" x14ac:dyDescent="0.2">
      <c r="I160" s="279"/>
    </row>
    <row r="161" spans="9:9" ht="15" x14ac:dyDescent="0.2">
      <c r="I161" s="279"/>
    </row>
    <row r="162" spans="9:9" ht="15" x14ac:dyDescent="0.2">
      <c r="I162" s="279"/>
    </row>
    <row r="163" spans="9:9" ht="15" x14ac:dyDescent="0.2">
      <c r="I163" s="279"/>
    </row>
    <row r="164" spans="9:9" ht="15" x14ac:dyDescent="0.2">
      <c r="I164" s="279"/>
    </row>
    <row r="165" spans="9:9" ht="15" x14ac:dyDescent="0.2">
      <c r="I165" s="279"/>
    </row>
    <row r="166" spans="9:9" ht="15" x14ac:dyDescent="0.2">
      <c r="I166" s="279"/>
    </row>
    <row r="167" spans="9:9" ht="15" x14ac:dyDescent="0.2">
      <c r="I167" s="279"/>
    </row>
    <row r="168" spans="9:9" ht="15" x14ac:dyDescent="0.2">
      <c r="I168" s="279"/>
    </row>
    <row r="169" spans="9:9" ht="15" x14ac:dyDescent="0.2">
      <c r="I169" s="279"/>
    </row>
    <row r="170" spans="9:9" ht="15" x14ac:dyDescent="0.2">
      <c r="I170" s="279"/>
    </row>
    <row r="171" spans="9:9" ht="15" x14ac:dyDescent="0.2">
      <c r="I171" s="279"/>
    </row>
    <row r="172" spans="9:9" ht="15" x14ac:dyDescent="0.2">
      <c r="I172" s="279"/>
    </row>
    <row r="173" spans="9:9" ht="15" x14ac:dyDescent="0.2">
      <c r="I173" s="279"/>
    </row>
    <row r="174" spans="9:9" ht="15" x14ac:dyDescent="0.2">
      <c r="I174" s="279"/>
    </row>
    <row r="175" spans="9:9" ht="15" x14ac:dyDescent="0.2">
      <c r="I175" s="279"/>
    </row>
    <row r="176" spans="9:9" ht="15" x14ac:dyDescent="0.2">
      <c r="I176" s="279"/>
    </row>
    <row r="177" spans="9:9" ht="15" x14ac:dyDescent="0.2">
      <c r="I177" s="279"/>
    </row>
    <row r="178" spans="9:9" ht="15" x14ac:dyDescent="0.2">
      <c r="I178" s="279"/>
    </row>
    <row r="179" spans="9:9" ht="15" x14ac:dyDescent="0.2">
      <c r="I179" s="279"/>
    </row>
    <row r="180" spans="9:9" ht="15" x14ac:dyDescent="0.2">
      <c r="I180" s="279"/>
    </row>
    <row r="181" spans="9:9" ht="15" x14ac:dyDescent="0.2">
      <c r="I181" s="279"/>
    </row>
    <row r="182" spans="9:9" ht="15" x14ac:dyDescent="0.2">
      <c r="I182" s="279"/>
    </row>
    <row r="183" spans="9:9" ht="15" x14ac:dyDescent="0.2">
      <c r="I183" s="279"/>
    </row>
    <row r="184" spans="9:9" ht="15" x14ac:dyDescent="0.2">
      <c r="I184" s="279"/>
    </row>
    <row r="185" spans="9:9" ht="15" x14ac:dyDescent="0.2">
      <c r="I185" s="279"/>
    </row>
    <row r="186" spans="9:9" ht="15" x14ac:dyDescent="0.2">
      <c r="I186" s="279"/>
    </row>
    <row r="187" spans="9:9" ht="15" x14ac:dyDescent="0.2">
      <c r="I187" s="279"/>
    </row>
    <row r="188" spans="9:9" ht="15" x14ac:dyDescent="0.2">
      <c r="I188" s="279"/>
    </row>
    <row r="189" spans="9:9" ht="15" x14ac:dyDescent="0.2">
      <c r="I189" s="279"/>
    </row>
    <row r="190" spans="9:9" ht="15" x14ac:dyDescent="0.2">
      <c r="I190" s="279"/>
    </row>
    <row r="191" spans="9:9" ht="15" x14ac:dyDescent="0.2">
      <c r="I191" s="279"/>
    </row>
    <row r="192" spans="9:9" ht="15" x14ac:dyDescent="0.2">
      <c r="I192" s="279"/>
    </row>
    <row r="193" spans="9:9" ht="15" x14ac:dyDescent="0.2">
      <c r="I193" s="279"/>
    </row>
    <row r="194" spans="9:9" ht="15" x14ac:dyDescent="0.2">
      <c r="I194" s="279"/>
    </row>
    <row r="195" spans="9:9" ht="15" x14ac:dyDescent="0.2">
      <c r="I195" s="279"/>
    </row>
    <row r="196" spans="9:9" ht="15" x14ac:dyDescent="0.2">
      <c r="I196" s="279"/>
    </row>
    <row r="197" spans="9:9" ht="15" x14ac:dyDescent="0.2">
      <c r="I197" s="279"/>
    </row>
    <row r="198" spans="9:9" ht="15" x14ac:dyDescent="0.2">
      <c r="I198" s="279"/>
    </row>
    <row r="199" spans="9:9" ht="15" x14ac:dyDescent="0.2">
      <c r="I199" s="279"/>
    </row>
    <row r="200" spans="9:9" ht="15" x14ac:dyDescent="0.2">
      <c r="I200" s="279"/>
    </row>
    <row r="201" spans="9:9" ht="15" x14ac:dyDescent="0.2">
      <c r="I201" s="279"/>
    </row>
    <row r="202" spans="9:9" ht="15" x14ac:dyDescent="0.2">
      <c r="I202" s="279"/>
    </row>
    <row r="203" spans="9:9" ht="15" x14ac:dyDescent="0.2">
      <c r="I203" s="279"/>
    </row>
    <row r="204" spans="9:9" ht="15" x14ac:dyDescent="0.2">
      <c r="I204" s="279"/>
    </row>
    <row r="205" spans="9:9" ht="15" x14ac:dyDescent="0.2">
      <c r="I205" s="279"/>
    </row>
    <row r="206" spans="9:9" ht="15" x14ac:dyDescent="0.2">
      <c r="I206" s="279"/>
    </row>
    <row r="207" spans="9:9" ht="15" x14ac:dyDescent="0.2">
      <c r="I207" s="279"/>
    </row>
    <row r="208" spans="9:9" ht="15" x14ac:dyDescent="0.2">
      <c r="I208" s="279"/>
    </row>
    <row r="209" spans="9:9" ht="15" x14ac:dyDescent="0.2">
      <c r="I209" s="279"/>
    </row>
    <row r="210" spans="9:9" ht="15" x14ac:dyDescent="0.2">
      <c r="I210" s="279"/>
    </row>
    <row r="211" spans="9:9" ht="15" x14ac:dyDescent="0.2">
      <c r="I211" s="279"/>
    </row>
    <row r="212" spans="9:9" ht="15" x14ac:dyDescent="0.2">
      <c r="I212" s="279"/>
    </row>
    <row r="213" spans="9:9" ht="15" x14ac:dyDescent="0.2">
      <c r="I213" s="279"/>
    </row>
    <row r="214" spans="9:9" ht="15" x14ac:dyDescent="0.2">
      <c r="I214" s="279"/>
    </row>
    <row r="215" spans="9:9" ht="15" x14ac:dyDescent="0.2">
      <c r="I215" s="279"/>
    </row>
    <row r="216" spans="9:9" ht="15" x14ac:dyDescent="0.2">
      <c r="I216" s="279"/>
    </row>
    <row r="217" spans="9:9" ht="15" x14ac:dyDescent="0.2">
      <c r="I217" s="279"/>
    </row>
    <row r="218" spans="9:9" ht="15" x14ac:dyDescent="0.2">
      <c r="I218" s="279"/>
    </row>
    <row r="219" spans="9:9" ht="15" x14ac:dyDescent="0.2">
      <c r="I219" s="279"/>
    </row>
    <row r="220" spans="9:9" ht="15" x14ac:dyDescent="0.2">
      <c r="I220" s="279"/>
    </row>
    <row r="221" spans="9:9" ht="15" x14ac:dyDescent="0.2">
      <c r="I221" s="279"/>
    </row>
    <row r="222" spans="9:9" ht="15" x14ac:dyDescent="0.2">
      <c r="I222" s="279"/>
    </row>
    <row r="223" spans="9:9" ht="15" x14ac:dyDescent="0.2">
      <c r="I223" s="279"/>
    </row>
    <row r="224" spans="9:9" ht="15" x14ac:dyDescent="0.2">
      <c r="I224" s="279"/>
    </row>
    <row r="225" spans="9:9" ht="15" x14ac:dyDescent="0.2">
      <c r="I225" s="279"/>
    </row>
    <row r="226" spans="9:9" ht="15" x14ac:dyDescent="0.2">
      <c r="I226" s="279"/>
    </row>
    <row r="227" spans="9:9" ht="15" x14ac:dyDescent="0.2">
      <c r="I227" s="279"/>
    </row>
    <row r="228" spans="9:9" ht="15" x14ac:dyDescent="0.2">
      <c r="I228" s="279"/>
    </row>
    <row r="229" spans="9:9" ht="15" x14ac:dyDescent="0.2">
      <c r="I229" s="279"/>
    </row>
    <row r="230" spans="9:9" ht="15" x14ac:dyDescent="0.2">
      <c r="I230" s="279"/>
    </row>
    <row r="231" spans="9:9" ht="15" x14ac:dyDescent="0.2">
      <c r="I231" s="279"/>
    </row>
    <row r="232" spans="9:9" ht="15" x14ac:dyDescent="0.2">
      <c r="I232" s="279"/>
    </row>
    <row r="233" spans="9:9" ht="15" x14ac:dyDescent="0.2">
      <c r="I233" s="279"/>
    </row>
    <row r="234" spans="9:9" ht="15" x14ac:dyDescent="0.2">
      <c r="I234" s="279"/>
    </row>
    <row r="235" spans="9:9" ht="15" x14ac:dyDescent="0.2">
      <c r="I235" s="279"/>
    </row>
    <row r="236" spans="9:9" ht="15" x14ac:dyDescent="0.2">
      <c r="I236" s="279"/>
    </row>
    <row r="237" spans="9:9" ht="15" x14ac:dyDescent="0.2">
      <c r="I237" s="279"/>
    </row>
    <row r="238" spans="9:9" ht="15" x14ac:dyDescent="0.2">
      <c r="I238" s="279"/>
    </row>
    <row r="239" spans="9:9" ht="15" x14ac:dyDescent="0.2">
      <c r="I239" s="279"/>
    </row>
    <row r="240" spans="9:9" ht="15" x14ac:dyDescent="0.2">
      <c r="I240" s="279"/>
    </row>
    <row r="241" spans="9:9" ht="15" x14ac:dyDescent="0.2">
      <c r="I241" s="279"/>
    </row>
    <row r="242" spans="9:9" ht="15" x14ac:dyDescent="0.2">
      <c r="I242" s="279"/>
    </row>
    <row r="243" spans="9:9" ht="15" x14ac:dyDescent="0.2">
      <c r="I243" s="279"/>
    </row>
    <row r="244" spans="9:9" ht="15" x14ac:dyDescent="0.2">
      <c r="I244" s="279"/>
    </row>
    <row r="245" spans="9:9" ht="15" x14ac:dyDescent="0.2">
      <c r="I245" s="279"/>
    </row>
    <row r="246" spans="9:9" ht="15" x14ac:dyDescent="0.2">
      <c r="I246" s="279"/>
    </row>
    <row r="247" spans="9:9" ht="15" x14ac:dyDescent="0.2">
      <c r="I247" s="279"/>
    </row>
    <row r="248" spans="9:9" ht="15" x14ac:dyDescent="0.2">
      <c r="I248" s="279"/>
    </row>
    <row r="249" spans="9:9" ht="15" x14ac:dyDescent="0.2">
      <c r="I249" s="279"/>
    </row>
    <row r="250" spans="9:9" ht="15" x14ac:dyDescent="0.2">
      <c r="I250" s="279"/>
    </row>
    <row r="251" spans="9:9" ht="15" x14ac:dyDescent="0.2">
      <c r="I251" s="279"/>
    </row>
    <row r="252" spans="9:9" ht="15" x14ac:dyDescent="0.2">
      <c r="I252" s="279"/>
    </row>
    <row r="253" spans="9:9" ht="15" x14ac:dyDescent="0.2">
      <c r="I253" s="279"/>
    </row>
    <row r="254" spans="9:9" ht="15" x14ac:dyDescent="0.2">
      <c r="I254" s="279"/>
    </row>
    <row r="255" spans="9:9" ht="15" x14ac:dyDescent="0.2">
      <c r="I255" s="279"/>
    </row>
    <row r="256" spans="9:9" ht="15" x14ac:dyDescent="0.2">
      <c r="I256" s="279"/>
    </row>
    <row r="257" spans="9:9" ht="15" x14ac:dyDescent="0.2">
      <c r="I257" s="279"/>
    </row>
    <row r="258" spans="9:9" ht="15" x14ac:dyDescent="0.2">
      <c r="I258" s="279"/>
    </row>
    <row r="259" spans="9:9" ht="15" x14ac:dyDescent="0.2">
      <c r="I259" s="279"/>
    </row>
    <row r="260" spans="9:9" ht="15" x14ac:dyDescent="0.2">
      <c r="I260" s="279"/>
    </row>
    <row r="261" spans="9:9" ht="15" x14ac:dyDescent="0.2">
      <c r="I261" s="279"/>
    </row>
    <row r="262" spans="9:9" ht="15" x14ac:dyDescent="0.2">
      <c r="I262" s="279"/>
    </row>
    <row r="263" spans="9:9" ht="15" x14ac:dyDescent="0.2">
      <c r="I263" s="279"/>
    </row>
    <row r="264" spans="9:9" ht="15" x14ac:dyDescent="0.2">
      <c r="I264" s="279"/>
    </row>
    <row r="265" spans="9:9" ht="15" x14ac:dyDescent="0.2">
      <c r="I265" s="279"/>
    </row>
    <row r="266" spans="9:9" ht="15" x14ac:dyDescent="0.2">
      <c r="I266" s="279"/>
    </row>
    <row r="267" spans="9:9" ht="15" x14ac:dyDescent="0.2">
      <c r="I267" s="279"/>
    </row>
    <row r="268" spans="9:9" ht="15" x14ac:dyDescent="0.2">
      <c r="I268" s="279"/>
    </row>
    <row r="269" spans="9:9" ht="15" x14ac:dyDescent="0.2">
      <c r="I269" s="279"/>
    </row>
    <row r="270" spans="9:9" ht="15" x14ac:dyDescent="0.2">
      <c r="I270" s="279"/>
    </row>
    <row r="271" spans="9:9" ht="15" x14ac:dyDescent="0.2">
      <c r="I271" s="279"/>
    </row>
    <row r="272" spans="9:9" ht="15" x14ac:dyDescent="0.2">
      <c r="I272" s="279"/>
    </row>
    <row r="273" spans="9:9" ht="15" x14ac:dyDescent="0.2">
      <c r="I273" s="279"/>
    </row>
    <row r="274" spans="9:9" ht="15" x14ac:dyDescent="0.2">
      <c r="I274" s="279"/>
    </row>
    <row r="275" spans="9:9" ht="15" x14ac:dyDescent="0.2">
      <c r="I275" s="279"/>
    </row>
    <row r="276" spans="9:9" ht="15" x14ac:dyDescent="0.2">
      <c r="I276" s="279"/>
    </row>
    <row r="277" spans="9:9" ht="15" x14ac:dyDescent="0.2">
      <c r="I277" s="279"/>
    </row>
    <row r="278" spans="9:9" ht="15" x14ac:dyDescent="0.2">
      <c r="I278" s="279"/>
    </row>
    <row r="279" spans="9:9" ht="15" x14ac:dyDescent="0.2">
      <c r="I279" s="279"/>
    </row>
    <row r="280" spans="9:9" ht="15" x14ac:dyDescent="0.2">
      <c r="I280" s="279"/>
    </row>
    <row r="281" spans="9:9" ht="15" x14ac:dyDescent="0.2">
      <c r="I281" s="279"/>
    </row>
    <row r="282" spans="9:9" ht="15" x14ac:dyDescent="0.2">
      <c r="I282" s="279"/>
    </row>
    <row r="283" spans="9:9" ht="15" x14ac:dyDescent="0.2">
      <c r="I283" s="279"/>
    </row>
    <row r="284" spans="9:9" ht="15" x14ac:dyDescent="0.2">
      <c r="I284" s="279"/>
    </row>
    <row r="285" spans="9:9" ht="15" x14ac:dyDescent="0.2">
      <c r="I285" s="279"/>
    </row>
    <row r="286" spans="9:9" ht="15" x14ac:dyDescent="0.2">
      <c r="I286" s="279"/>
    </row>
    <row r="287" spans="9:9" ht="15" x14ac:dyDescent="0.2">
      <c r="I287" s="279"/>
    </row>
    <row r="288" spans="9:9" ht="15" x14ac:dyDescent="0.2">
      <c r="I288" s="279"/>
    </row>
    <row r="289" spans="9:9" ht="15" x14ac:dyDescent="0.2">
      <c r="I289" s="279"/>
    </row>
    <row r="290" spans="9:9" ht="15" x14ac:dyDescent="0.2">
      <c r="I290" s="279"/>
    </row>
    <row r="291" spans="9:9" ht="15" x14ac:dyDescent="0.2">
      <c r="I291" s="279"/>
    </row>
    <row r="292" spans="9:9" ht="15" x14ac:dyDescent="0.2">
      <c r="I292" s="279"/>
    </row>
    <row r="293" spans="9:9" ht="15" x14ac:dyDescent="0.2">
      <c r="I293" s="279"/>
    </row>
    <row r="294" spans="9:9" ht="15" x14ac:dyDescent="0.2">
      <c r="I294" s="279"/>
    </row>
    <row r="295" spans="9:9" ht="15" x14ac:dyDescent="0.2">
      <c r="I295" s="279"/>
    </row>
    <row r="296" spans="9:9" ht="15" x14ac:dyDescent="0.2">
      <c r="I296" s="279"/>
    </row>
    <row r="297" spans="9:9" ht="15" x14ac:dyDescent="0.2">
      <c r="I297" s="279"/>
    </row>
    <row r="298" spans="9:9" ht="15" x14ac:dyDescent="0.2">
      <c r="I298" s="279"/>
    </row>
    <row r="299" spans="9:9" ht="15" x14ac:dyDescent="0.2">
      <c r="I299" s="279"/>
    </row>
    <row r="300" spans="9:9" ht="15" x14ac:dyDescent="0.2">
      <c r="I300" s="279"/>
    </row>
    <row r="301" spans="9:9" ht="15" x14ac:dyDescent="0.2">
      <c r="I301" s="279"/>
    </row>
    <row r="302" spans="9:9" ht="15" x14ac:dyDescent="0.2">
      <c r="I302" s="279"/>
    </row>
    <row r="303" spans="9:9" ht="15" x14ac:dyDescent="0.2">
      <c r="I303" s="279"/>
    </row>
    <row r="304" spans="9:9" ht="15" x14ac:dyDescent="0.2">
      <c r="I304" s="279"/>
    </row>
    <row r="305" spans="9:9" ht="15" x14ac:dyDescent="0.2">
      <c r="I305" s="279"/>
    </row>
    <row r="306" spans="9:9" ht="15" x14ac:dyDescent="0.2">
      <c r="I306" s="279"/>
    </row>
    <row r="307" spans="9:9" ht="15" x14ac:dyDescent="0.2">
      <c r="I307" s="279"/>
    </row>
    <row r="308" spans="9:9" ht="15" x14ac:dyDescent="0.2">
      <c r="I308" s="279"/>
    </row>
    <row r="309" spans="9:9" ht="15" x14ac:dyDescent="0.2">
      <c r="I309" s="279"/>
    </row>
    <row r="310" spans="9:9" ht="15" x14ac:dyDescent="0.2">
      <c r="I310" s="279"/>
    </row>
    <row r="311" spans="9:9" ht="15" x14ac:dyDescent="0.2">
      <c r="I311" s="279"/>
    </row>
    <row r="312" spans="9:9" ht="15" x14ac:dyDescent="0.2">
      <c r="I312" s="279"/>
    </row>
    <row r="313" spans="9:9" ht="15" x14ac:dyDescent="0.2">
      <c r="I313" s="279"/>
    </row>
    <row r="314" spans="9:9" ht="15" x14ac:dyDescent="0.2">
      <c r="I314" s="279"/>
    </row>
    <row r="315" spans="9:9" ht="15" x14ac:dyDescent="0.2">
      <c r="I315" s="279"/>
    </row>
    <row r="316" spans="9:9" ht="15" x14ac:dyDescent="0.2">
      <c r="I316" s="279"/>
    </row>
    <row r="317" spans="9:9" ht="15" x14ac:dyDescent="0.2">
      <c r="I317" s="279"/>
    </row>
    <row r="318" spans="9:9" ht="15" x14ac:dyDescent="0.2">
      <c r="I318" s="279"/>
    </row>
    <row r="319" spans="9:9" ht="15" x14ac:dyDescent="0.2">
      <c r="I319" s="279"/>
    </row>
    <row r="320" spans="9:9" ht="15" x14ac:dyDescent="0.2">
      <c r="I320" s="279"/>
    </row>
    <row r="321" spans="9:9" ht="15" x14ac:dyDescent="0.2">
      <c r="I321" s="279"/>
    </row>
    <row r="322" spans="9:9" ht="15" x14ac:dyDescent="0.2">
      <c r="I322" s="279"/>
    </row>
    <row r="323" spans="9:9" ht="15" x14ac:dyDescent="0.2">
      <c r="I323" s="279"/>
    </row>
    <row r="324" spans="9:9" ht="15" x14ac:dyDescent="0.2">
      <c r="I324" s="279"/>
    </row>
    <row r="325" spans="9:9" ht="15" x14ac:dyDescent="0.2">
      <c r="I325" s="279"/>
    </row>
    <row r="326" spans="9:9" ht="15" x14ac:dyDescent="0.2">
      <c r="I326" s="279"/>
    </row>
    <row r="327" spans="9:9" ht="15" x14ac:dyDescent="0.2">
      <c r="I327" s="279"/>
    </row>
    <row r="328" spans="9:9" ht="15" x14ac:dyDescent="0.2">
      <c r="I328" s="279"/>
    </row>
    <row r="329" spans="9:9" ht="15" x14ac:dyDescent="0.2">
      <c r="I329" s="279"/>
    </row>
    <row r="330" spans="9:9" ht="15" x14ac:dyDescent="0.2">
      <c r="I330" s="279"/>
    </row>
    <row r="331" spans="9:9" ht="15" x14ac:dyDescent="0.2">
      <c r="I331" s="279"/>
    </row>
    <row r="332" spans="9:9" ht="15" x14ac:dyDescent="0.2">
      <c r="I332" s="279"/>
    </row>
    <row r="333" spans="9:9" ht="15" x14ac:dyDescent="0.2">
      <c r="I333" s="279"/>
    </row>
    <row r="334" spans="9:9" ht="15" x14ac:dyDescent="0.2">
      <c r="I334" s="279"/>
    </row>
    <row r="335" spans="9:9" ht="15" x14ac:dyDescent="0.2">
      <c r="I335" s="279"/>
    </row>
    <row r="336" spans="9:9" ht="15" x14ac:dyDescent="0.2">
      <c r="I336" s="279"/>
    </row>
    <row r="337" spans="9:9" ht="15" x14ac:dyDescent="0.2">
      <c r="I337" s="279"/>
    </row>
    <row r="338" spans="9:9" ht="15" x14ac:dyDescent="0.2">
      <c r="I338" s="279"/>
    </row>
    <row r="339" spans="9:9" ht="15" x14ac:dyDescent="0.2">
      <c r="I339" s="279"/>
    </row>
    <row r="340" spans="9:9" ht="15" x14ac:dyDescent="0.2">
      <c r="I340" s="279"/>
    </row>
    <row r="341" spans="9:9" ht="15" x14ac:dyDescent="0.2">
      <c r="I341" s="279"/>
    </row>
    <row r="342" spans="9:9" ht="15" x14ac:dyDescent="0.2">
      <c r="I342" s="279"/>
    </row>
    <row r="343" spans="9:9" ht="15" x14ac:dyDescent="0.2">
      <c r="I343" s="279"/>
    </row>
    <row r="344" spans="9:9" ht="15" x14ac:dyDescent="0.2">
      <c r="I344" s="279"/>
    </row>
    <row r="345" spans="9:9" ht="15" x14ac:dyDescent="0.2">
      <c r="I345" s="279"/>
    </row>
    <row r="346" spans="9:9" ht="15" x14ac:dyDescent="0.2">
      <c r="I346" s="279"/>
    </row>
    <row r="347" spans="9:9" ht="15" x14ac:dyDescent="0.2">
      <c r="I347" s="279"/>
    </row>
    <row r="348" spans="9:9" ht="15" x14ac:dyDescent="0.2">
      <c r="I348" s="279"/>
    </row>
    <row r="349" spans="9:9" ht="15" x14ac:dyDescent="0.2">
      <c r="I349" s="279"/>
    </row>
    <row r="350" spans="9:9" ht="15" x14ac:dyDescent="0.2">
      <c r="I350" s="279"/>
    </row>
    <row r="351" spans="9:9" ht="15" x14ac:dyDescent="0.2">
      <c r="I351" s="279"/>
    </row>
    <row r="352" spans="9:9" ht="15" x14ac:dyDescent="0.2">
      <c r="I352" s="279"/>
    </row>
    <row r="353" spans="9:9" ht="15" x14ac:dyDescent="0.2">
      <c r="I353" s="279"/>
    </row>
    <row r="354" spans="9:9" ht="15" x14ac:dyDescent="0.2">
      <c r="I354" s="279"/>
    </row>
    <row r="355" spans="9:9" ht="15" x14ac:dyDescent="0.2">
      <c r="I355" s="279"/>
    </row>
    <row r="356" spans="9:9" ht="15" x14ac:dyDescent="0.2">
      <c r="I356" s="279"/>
    </row>
    <row r="357" spans="9:9" ht="15" x14ac:dyDescent="0.2">
      <c r="I357" s="279"/>
    </row>
    <row r="358" spans="9:9" ht="15" x14ac:dyDescent="0.2">
      <c r="I358" s="279"/>
    </row>
    <row r="359" spans="9:9" ht="15" x14ac:dyDescent="0.2">
      <c r="I359" s="279"/>
    </row>
    <row r="360" spans="9:9" ht="15" x14ac:dyDescent="0.2">
      <c r="I360" s="279"/>
    </row>
    <row r="361" spans="9:9" ht="15" x14ac:dyDescent="0.2">
      <c r="I361" s="279"/>
    </row>
    <row r="362" spans="9:9" ht="15" x14ac:dyDescent="0.2">
      <c r="I362" s="279"/>
    </row>
    <row r="363" spans="9:9" ht="15" x14ac:dyDescent="0.2">
      <c r="I363" s="279"/>
    </row>
    <row r="364" spans="9:9" ht="15" x14ac:dyDescent="0.2">
      <c r="I364" s="279"/>
    </row>
    <row r="365" spans="9:9" ht="15" x14ac:dyDescent="0.2">
      <c r="I365" s="279"/>
    </row>
    <row r="366" spans="9:9" ht="15" x14ac:dyDescent="0.2">
      <c r="I366" s="279"/>
    </row>
    <row r="367" spans="9:9" ht="15" x14ac:dyDescent="0.2">
      <c r="I367" s="279"/>
    </row>
    <row r="368" spans="9:9" ht="15" x14ac:dyDescent="0.2">
      <c r="I368" s="279"/>
    </row>
    <row r="369" spans="9:9" ht="15" x14ac:dyDescent="0.2">
      <c r="I369" s="279"/>
    </row>
    <row r="370" spans="9:9" ht="15" x14ac:dyDescent="0.2">
      <c r="I370" s="279"/>
    </row>
    <row r="371" spans="9:9" ht="15" x14ac:dyDescent="0.2">
      <c r="I371" s="279"/>
    </row>
    <row r="372" spans="9:9" ht="15" x14ac:dyDescent="0.2">
      <c r="I372" s="279"/>
    </row>
    <row r="373" spans="9:9" ht="15" x14ac:dyDescent="0.2">
      <c r="I373" s="279"/>
    </row>
    <row r="374" spans="9:9" ht="15" x14ac:dyDescent="0.2">
      <c r="I374" s="279"/>
    </row>
    <row r="375" spans="9:9" ht="15" x14ac:dyDescent="0.2">
      <c r="I375" s="279"/>
    </row>
    <row r="376" spans="9:9" ht="15" x14ac:dyDescent="0.2">
      <c r="I376" s="279"/>
    </row>
    <row r="377" spans="9:9" ht="15" x14ac:dyDescent="0.2">
      <c r="I377" s="279"/>
    </row>
    <row r="378" spans="9:9" ht="15" x14ac:dyDescent="0.2">
      <c r="I378" s="279"/>
    </row>
    <row r="379" spans="9:9" ht="15" x14ac:dyDescent="0.2">
      <c r="I379" s="279"/>
    </row>
    <row r="380" spans="9:9" ht="15" x14ac:dyDescent="0.2">
      <c r="I380" s="279"/>
    </row>
    <row r="381" spans="9:9" ht="15" x14ac:dyDescent="0.2">
      <c r="I381" s="279"/>
    </row>
    <row r="382" spans="9:9" ht="15" x14ac:dyDescent="0.2">
      <c r="I382" s="279"/>
    </row>
    <row r="383" spans="9:9" ht="15" x14ac:dyDescent="0.2">
      <c r="I383" s="279"/>
    </row>
    <row r="384" spans="9:9" ht="15" x14ac:dyDescent="0.2">
      <c r="I384" s="279"/>
    </row>
    <row r="385" spans="9:9" ht="15" x14ac:dyDescent="0.2">
      <c r="I385" s="279"/>
    </row>
    <row r="386" spans="9:9" ht="15" x14ac:dyDescent="0.2">
      <c r="I386" s="279"/>
    </row>
    <row r="387" spans="9:9" ht="15" x14ac:dyDescent="0.2">
      <c r="I387" s="279"/>
    </row>
    <row r="388" spans="9:9" ht="15" x14ac:dyDescent="0.2">
      <c r="I388" s="279"/>
    </row>
    <row r="389" spans="9:9" ht="15" x14ac:dyDescent="0.2">
      <c r="I389" s="279"/>
    </row>
    <row r="390" spans="9:9" ht="15" x14ac:dyDescent="0.2">
      <c r="I390" s="279"/>
    </row>
    <row r="391" spans="9:9" ht="15" x14ac:dyDescent="0.2">
      <c r="I391" s="279"/>
    </row>
    <row r="392" spans="9:9" ht="15" x14ac:dyDescent="0.2">
      <c r="I392" s="279"/>
    </row>
    <row r="393" spans="9:9" ht="15" x14ac:dyDescent="0.2">
      <c r="I393" s="279"/>
    </row>
    <row r="394" spans="9:9" ht="15" x14ac:dyDescent="0.2">
      <c r="I394" s="279"/>
    </row>
    <row r="395" spans="9:9" ht="15" x14ac:dyDescent="0.2">
      <c r="I395" s="279"/>
    </row>
    <row r="396" spans="9:9" ht="15" x14ac:dyDescent="0.2">
      <c r="I396" s="279"/>
    </row>
    <row r="397" spans="9:9" ht="15" x14ac:dyDescent="0.2">
      <c r="I397" s="279"/>
    </row>
    <row r="398" spans="9:9" ht="15" x14ac:dyDescent="0.2">
      <c r="I398" s="279"/>
    </row>
    <row r="399" spans="9:9" ht="15" x14ac:dyDescent="0.2">
      <c r="I399" s="279"/>
    </row>
    <row r="400" spans="9:9" ht="15" x14ac:dyDescent="0.2">
      <c r="I400" s="279"/>
    </row>
    <row r="401" spans="9:9" ht="15" x14ac:dyDescent="0.2">
      <c r="I401" s="279"/>
    </row>
    <row r="402" spans="9:9" ht="15" x14ac:dyDescent="0.2">
      <c r="I402" s="279"/>
    </row>
    <row r="403" spans="9:9" ht="15" x14ac:dyDescent="0.2">
      <c r="I403" s="279"/>
    </row>
    <row r="404" spans="9:9" ht="15" x14ac:dyDescent="0.2">
      <c r="I404" s="279"/>
    </row>
    <row r="405" spans="9:9" ht="15" x14ac:dyDescent="0.2">
      <c r="I405" s="279"/>
    </row>
    <row r="406" spans="9:9" ht="15" x14ac:dyDescent="0.2">
      <c r="I406" s="279"/>
    </row>
    <row r="407" spans="9:9" ht="15" x14ac:dyDescent="0.2">
      <c r="I407" s="279"/>
    </row>
    <row r="408" spans="9:9" ht="15" x14ac:dyDescent="0.2">
      <c r="I408" s="279"/>
    </row>
    <row r="409" spans="9:9" ht="15" x14ac:dyDescent="0.2">
      <c r="I409" s="279"/>
    </row>
    <row r="410" spans="9:9" ht="15" x14ac:dyDescent="0.2">
      <c r="I410" s="279"/>
    </row>
    <row r="411" spans="9:9" ht="15" x14ac:dyDescent="0.2">
      <c r="I411" s="279"/>
    </row>
    <row r="412" spans="9:9" ht="15" x14ac:dyDescent="0.2">
      <c r="I412" s="279"/>
    </row>
    <row r="413" spans="9:9" ht="15" x14ac:dyDescent="0.2">
      <c r="I413" s="279"/>
    </row>
    <row r="414" spans="9:9" ht="15" x14ac:dyDescent="0.2">
      <c r="I414" s="279"/>
    </row>
    <row r="415" spans="9:9" ht="15" x14ac:dyDescent="0.2">
      <c r="I415" s="279"/>
    </row>
    <row r="416" spans="9:9" ht="15" x14ac:dyDescent="0.2">
      <c r="I416" s="279"/>
    </row>
    <row r="417" spans="9:9" ht="15" x14ac:dyDescent="0.2">
      <c r="I417" s="279"/>
    </row>
    <row r="418" spans="9:9" ht="15" x14ac:dyDescent="0.2">
      <c r="I418" s="279"/>
    </row>
    <row r="419" spans="9:9" ht="15" x14ac:dyDescent="0.2">
      <c r="I419" s="279"/>
    </row>
    <row r="420" spans="9:9" ht="15" x14ac:dyDescent="0.2">
      <c r="I420" s="279"/>
    </row>
    <row r="421" spans="9:9" ht="15" x14ac:dyDescent="0.2">
      <c r="I421" s="279"/>
    </row>
    <row r="422" spans="9:9" ht="15" x14ac:dyDescent="0.2">
      <c r="I422" s="279"/>
    </row>
    <row r="423" spans="9:9" ht="15" x14ac:dyDescent="0.2">
      <c r="I423" s="279"/>
    </row>
    <row r="424" spans="9:9" ht="15" x14ac:dyDescent="0.2">
      <c r="I424" s="279"/>
    </row>
    <row r="425" spans="9:9" ht="15" x14ac:dyDescent="0.2">
      <c r="I425" s="279"/>
    </row>
    <row r="426" spans="9:9" ht="15" x14ac:dyDescent="0.2">
      <c r="I426" s="279"/>
    </row>
    <row r="427" spans="9:9" ht="15" x14ac:dyDescent="0.2">
      <c r="I427" s="279"/>
    </row>
    <row r="428" spans="9:9" ht="15" x14ac:dyDescent="0.2">
      <c r="I428" s="279"/>
    </row>
    <row r="429" spans="9:9" ht="15" x14ac:dyDescent="0.2">
      <c r="I429" s="279"/>
    </row>
    <row r="430" spans="9:9" ht="15" x14ac:dyDescent="0.2">
      <c r="I430" s="279"/>
    </row>
    <row r="431" spans="9:9" ht="15" x14ac:dyDescent="0.2">
      <c r="I431" s="279"/>
    </row>
    <row r="432" spans="9:9" ht="15" x14ac:dyDescent="0.2">
      <c r="I432" s="279"/>
    </row>
    <row r="433" spans="9:9" ht="15" x14ac:dyDescent="0.2">
      <c r="I433" s="279"/>
    </row>
    <row r="434" spans="9:9" ht="15" x14ac:dyDescent="0.2">
      <c r="I434" s="279"/>
    </row>
    <row r="435" spans="9:9" ht="15" x14ac:dyDescent="0.2">
      <c r="I435" s="279"/>
    </row>
    <row r="436" spans="9:9" ht="15" x14ac:dyDescent="0.2">
      <c r="I436" s="279"/>
    </row>
    <row r="437" spans="9:9" ht="15" x14ac:dyDescent="0.2">
      <c r="I437" s="279"/>
    </row>
    <row r="438" spans="9:9" ht="15" x14ac:dyDescent="0.2">
      <c r="I438" s="279"/>
    </row>
    <row r="439" spans="9:9" ht="15" x14ac:dyDescent="0.2">
      <c r="I439" s="279"/>
    </row>
    <row r="440" spans="9:9" ht="15" x14ac:dyDescent="0.2">
      <c r="I440" s="279"/>
    </row>
    <row r="441" spans="9:9" ht="15" x14ac:dyDescent="0.2">
      <c r="I441" s="279"/>
    </row>
    <row r="442" spans="9:9" ht="15" x14ac:dyDescent="0.2">
      <c r="I442" s="279"/>
    </row>
    <row r="443" spans="9:9" ht="15" x14ac:dyDescent="0.2">
      <c r="I443" s="279"/>
    </row>
    <row r="444" spans="9:9" ht="15" x14ac:dyDescent="0.2">
      <c r="I444" s="279"/>
    </row>
    <row r="445" spans="9:9" ht="15" x14ac:dyDescent="0.2">
      <c r="I445" s="279"/>
    </row>
    <row r="446" spans="9:9" ht="15" x14ac:dyDescent="0.2">
      <c r="I446" s="279"/>
    </row>
    <row r="447" spans="9:9" ht="15" x14ac:dyDescent="0.2">
      <c r="I447" s="279"/>
    </row>
    <row r="448" spans="9:9" ht="15" x14ac:dyDescent="0.2">
      <c r="I448" s="279"/>
    </row>
    <row r="449" spans="9:9" ht="15" x14ac:dyDescent="0.2">
      <c r="I449" s="279"/>
    </row>
    <row r="450" spans="9:9" ht="15" x14ac:dyDescent="0.2">
      <c r="I450" s="279"/>
    </row>
    <row r="451" spans="9:9" ht="15" x14ac:dyDescent="0.2">
      <c r="I451" s="279"/>
    </row>
    <row r="452" spans="9:9" ht="15" x14ac:dyDescent="0.2">
      <c r="I452" s="279"/>
    </row>
    <row r="453" spans="9:9" ht="15" x14ac:dyDescent="0.2">
      <c r="I453" s="279"/>
    </row>
    <row r="454" spans="9:9" ht="15" x14ac:dyDescent="0.2">
      <c r="I454" s="279"/>
    </row>
    <row r="455" spans="9:9" ht="15" x14ac:dyDescent="0.2">
      <c r="I455" s="279"/>
    </row>
    <row r="456" spans="9:9" ht="15" x14ac:dyDescent="0.2">
      <c r="I456" s="279"/>
    </row>
    <row r="457" spans="9:9" ht="15" x14ac:dyDescent="0.2">
      <c r="I457" s="279"/>
    </row>
    <row r="458" spans="9:9" ht="15" x14ac:dyDescent="0.2">
      <c r="I458" s="279"/>
    </row>
    <row r="459" spans="9:9" ht="15" x14ac:dyDescent="0.2">
      <c r="I459" s="279"/>
    </row>
    <row r="460" spans="9:9" ht="15" x14ac:dyDescent="0.2">
      <c r="I460" s="279"/>
    </row>
    <row r="461" spans="9:9" ht="15" x14ac:dyDescent="0.2">
      <c r="I461" s="279"/>
    </row>
    <row r="462" spans="9:9" ht="15" x14ac:dyDescent="0.2">
      <c r="I462" s="279"/>
    </row>
    <row r="463" spans="9:9" ht="15" x14ac:dyDescent="0.2">
      <c r="I463" s="279"/>
    </row>
    <row r="464" spans="9:9" ht="15" x14ac:dyDescent="0.2">
      <c r="I464" s="279"/>
    </row>
    <row r="465" spans="9:9" ht="15" x14ac:dyDescent="0.2">
      <c r="I465" s="279"/>
    </row>
    <row r="466" spans="9:9" ht="15" x14ac:dyDescent="0.2">
      <c r="I466" s="279"/>
    </row>
    <row r="467" spans="9:9" ht="15" x14ac:dyDescent="0.2">
      <c r="I467" s="279"/>
    </row>
    <row r="468" spans="9:9" ht="15" x14ac:dyDescent="0.2">
      <c r="I468" s="279"/>
    </row>
    <row r="469" spans="9:9" ht="15" x14ac:dyDescent="0.2">
      <c r="I469" s="279"/>
    </row>
    <row r="470" spans="9:9" ht="15" x14ac:dyDescent="0.2">
      <c r="I470" s="279"/>
    </row>
    <row r="471" spans="9:9" ht="15" x14ac:dyDescent="0.2">
      <c r="I471" s="279"/>
    </row>
    <row r="472" spans="9:9" ht="15" x14ac:dyDescent="0.2">
      <c r="I472" s="279"/>
    </row>
    <row r="473" spans="9:9" ht="15" x14ac:dyDescent="0.2">
      <c r="I473" s="279"/>
    </row>
    <row r="474" spans="9:9" ht="15" x14ac:dyDescent="0.2">
      <c r="I474" s="279"/>
    </row>
    <row r="475" spans="9:9" ht="15" x14ac:dyDescent="0.2">
      <c r="I475" s="279"/>
    </row>
    <row r="476" spans="9:9" ht="15" x14ac:dyDescent="0.2">
      <c r="I476" s="279"/>
    </row>
    <row r="477" spans="9:9" ht="15" x14ac:dyDescent="0.2">
      <c r="I477" s="279"/>
    </row>
    <row r="478" spans="9:9" ht="15" x14ac:dyDescent="0.2">
      <c r="I478" s="279"/>
    </row>
    <row r="479" spans="9:9" ht="15" x14ac:dyDescent="0.2">
      <c r="I479" s="279"/>
    </row>
    <row r="480" spans="9:9" ht="15" x14ac:dyDescent="0.2">
      <c r="I480" s="279"/>
    </row>
    <row r="481" spans="9:9" ht="15" x14ac:dyDescent="0.2">
      <c r="I481" s="279"/>
    </row>
    <row r="482" spans="9:9" ht="15" x14ac:dyDescent="0.2">
      <c r="I482" s="279"/>
    </row>
    <row r="483" spans="9:9" ht="15" x14ac:dyDescent="0.2">
      <c r="I483" s="279"/>
    </row>
    <row r="484" spans="9:9" ht="15" x14ac:dyDescent="0.2">
      <c r="I484" s="279"/>
    </row>
    <row r="485" spans="9:9" ht="15" x14ac:dyDescent="0.2">
      <c r="I485" s="279"/>
    </row>
    <row r="486" spans="9:9" ht="15" x14ac:dyDescent="0.2">
      <c r="I486" s="279"/>
    </row>
    <row r="487" spans="9:9" ht="15" x14ac:dyDescent="0.2">
      <c r="I487" s="279"/>
    </row>
    <row r="488" spans="9:9" ht="15" x14ac:dyDescent="0.2">
      <c r="I488" s="279"/>
    </row>
    <row r="489" spans="9:9" ht="15" x14ac:dyDescent="0.2">
      <c r="I489" s="279"/>
    </row>
    <row r="490" spans="9:9" ht="15" x14ac:dyDescent="0.2">
      <c r="I490" s="279"/>
    </row>
    <row r="491" spans="9:9" ht="15" x14ac:dyDescent="0.2">
      <c r="I491" s="279"/>
    </row>
    <row r="492" spans="9:9" ht="15" x14ac:dyDescent="0.2">
      <c r="I492" s="279"/>
    </row>
    <row r="493" spans="9:9" ht="15" x14ac:dyDescent="0.2">
      <c r="I493" s="279"/>
    </row>
    <row r="494" spans="9:9" ht="15" x14ac:dyDescent="0.2">
      <c r="I494" s="279"/>
    </row>
    <row r="495" spans="9:9" ht="15" x14ac:dyDescent="0.2">
      <c r="I495" s="279"/>
    </row>
    <row r="496" spans="9:9" ht="15" x14ac:dyDescent="0.2">
      <c r="I496" s="279"/>
    </row>
    <row r="497" spans="9:9" ht="15" x14ac:dyDescent="0.2">
      <c r="I497" s="279"/>
    </row>
    <row r="498" spans="9:9" ht="15" x14ac:dyDescent="0.2">
      <c r="I498" s="279"/>
    </row>
    <row r="499" spans="9:9" ht="15" x14ac:dyDescent="0.2">
      <c r="I499" s="279"/>
    </row>
    <row r="500" spans="9:9" ht="15" x14ac:dyDescent="0.2">
      <c r="I500" s="279"/>
    </row>
    <row r="501" spans="9:9" ht="15" x14ac:dyDescent="0.2">
      <c r="I501" s="279"/>
    </row>
    <row r="502" spans="9:9" ht="15" x14ac:dyDescent="0.2">
      <c r="I502" s="279"/>
    </row>
    <row r="503" spans="9:9" ht="15" x14ac:dyDescent="0.2">
      <c r="I503" s="279"/>
    </row>
    <row r="504" spans="9:9" ht="15" x14ac:dyDescent="0.2">
      <c r="I504" s="279"/>
    </row>
    <row r="505" spans="9:9" ht="15" x14ac:dyDescent="0.2">
      <c r="I505" s="279"/>
    </row>
    <row r="506" spans="9:9" ht="15" x14ac:dyDescent="0.2">
      <c r="I506" s="279"/>
    </row>
    <row r="507" spans="9:9" ht="15" x14ac:dyDescent="0.2">
      <c r="I507" s="279"/>
    </row>
    <row r="508" spans="9:9" ht="15" x14ac:dyDescent="0.2">
      <c r="I508" s="279"/>
    </row>
    <row r="509" spans="9:9" ht="15" x14ac:dyDescent="0.2">
      <c r="I509" s="279"/>
    </row>
    <row r="510" spans="9:9" ht="15" x14ac:dyDescent="0.2">
      <c r="I510" s="279"/>
    </row>
    <row r="511" spans="9:9" ht="15" x14ac:dyDescent="0.2">
      <c r="I511" s="279"/>
    </row>
    <row r="512" spans="9:9" ht="15" x14ac:dyDescent="0.2">
      <c r="I512" s="279"/>
    </row>
    <row r="513" spans="9:9" ht="15" x14ac:dyDescent="0.2">
      <c r="I513" s="279"/>
    </row>
    <row r="514" spans="9:9" ht="15" x14ac:dyDescent="0.2">
      <c r="I514" s="279"/>
    </row>
    <row r="515" spans="9:9" ht="15" x14ac:dyDescent="0.2">
      <c r="I515" s="279"/>
    </row>
    <row r="516" spans="9:9" ht="15" x14ac:dyDescent="0.2">
      <c r="I516" s="279"/>
    </row>
    <row r="517" spans="9:9" ht="15" x14ac:dyDescent="0.2">
      <c r="I517" s="279"/>
    </row>
    <row r="518" spans="9:9" ht="15" x14ac:dyDescent="0.2">
      <c r="I518" s="279"/>
    </row>
    <row r="519" spans="9:9" ht="15" x14ac:dyDescent="0.2">
      <c r="I519" s="279"/>
    </row>
    <row r="520" spans="9:9" ht="15" x14ac:dyDescent="0.2">
      <c r="I520" s="279"/>
    </row>
    <row r="521" spans="9:9" ht="15" x14ac:dyDescent="0.2">
      <c r="I521" s="279"/>
    </row>
    <row r="522" spans="9:9" ht="15" x14ac:dyDescent="0.2">
      <c r="I522" s="279"/>
    </row>
    <row r="523" spans="9:9" ht="15" x14ac:dyDescent="0.2">
      <c r="I523" s="279"/>
    </row>
    <row r="524" spans="9:9" ht="15" x14ac:dyDescent="0.2">
      <c r="I524" s="279"/>
    </row>
    <row r="525" spans="9:9" ht="15" x14ac:dyDescent="0.2">
      <c r="I525" s="279"/>
    </row>
    <row r="526" spans="9:9" ht="15" x14ac:dyDescent="0.2">
      <c r="I526" s="279"/>
    </row>
    <row r="527" spans="9:9" ht="15" x14ac:dyDescent="0.2">
      <c r="I527" s="279"/>
    </row>
    <row r="528" spans="9:9" ht="15" x14ac:dyDescent="0.2">
      <c r="I528" s="279"/>
    </row>
    <row r="529" spans="9:9" ht="15" x14ac:dyDescent="0.2">
      <c r="I529" s="279"/>
    </row>
    <row r="530" spans="9:9" ht="15" x14ac:dyDescent="0.2">
      <c r="I530" s="279"/>
    </row>
    <row r="531" spans="9:9" ht="15" x14ac:dyDescent="0.2">
      <c r="I531" s="279"/>
    </row>
    <row r="532" spans="9:9" ht="15" x14ac:dyDescent="0.2">
      <c r="I532" s="279"/>
    </row>
    <row r="533" spans="9:9" ht="15" x14ac:dyDescent="0.2">
      <c r="I533" s="279"/>
    </row>
    <row r="534" spans="9:9" ht="15" x14ac:dyDescent="0.2">
      <c r="I534" s="279"/>
    </row>
    <row r="535" spans="9:9" ht="15" x14ac:dyDescent="0.2">
      <c r="I535" s="279"/>
    </row>
    <row r="536" spans="9:9" ht="15" x14ac:dyDescent="0.2">
      <c r="I536" s="279"/>
    </row>
    <row r="537" spans="9:9" ht="15" x14ac:dyDescent="0.2">
      <c r="I537" s="279"/>
    </row>
    <row r="538" spans="9:9" ht="15" x14ac:dyDescent="0.2">
      <c r="I538" s="279"/>
    </row>
    <row r="539" spans="9:9" ht="15" x14ac:dyDescent="0.2">
      <c r="I539" s="279"/>
    </row>
    <row r="540" spans="9:9" ht="15" x14ac:dyDescent="0.2">
      <c r="I540" s="279"/>
    </row>
    <row r="541" spans="9:9" ht="15" x14ac:dyDescent="0.2">
      <c r="I541" s="279"/>
    </row>
    <row r="542" spans="9:9" ht="15" x14ac:dyDescent="0.2">
      <c r="I542" s="279"/>
    </row>
    <row r="543" spans="9:9" ht="15" x14ac:dyDescent="0.2">
      <c r="I543" s="279"/>
    </row>
    <row r="544" spans="9:9" ht="15" x14ac:dyDescent="0.2">
      <c r="I544" s="279"/>
    </row>
    <row r="545" spans="9:9" ht="15" x14ac:dyDescent="0.2">
      <c r="I545" s="279"/>
    </row>
    <row r="546" spans="9:9" ht="15" x14ac:dyDescent="0.2">
      <c r="I546" s="279"/>
    </row>
    <row r="547" spans="9:9" ht="15" x14ac:dyDescent="0.2">
      <c r="I547" s="279"/>
    </row>
    <row r="548" spans="9:9" ht="15" x14ac:dyDescent="0.2">
      <c r="I548" s="279"/>
    </row>
    <row r="549" spans="9:9" ht="15" x14ac:dyDescent="0.2">
      <c r="I549" s="279"/>
    </row>
    <row r="550" spans="9:9" ht="15" x14ac:dyDescent="0.2">
      <c r="I550" s="279"/>
    </row>
    <row r="551" spans="9:9" ht="15" x14ac:dyDescent="0.2">
      <c r="I551" s="279"/>
    </row>
    <row r="552" spans="9:9" ht="15" x14ac:dyDescent="0.2">
      <c r="I552" s="279"/>
    </row>
    <row r="553" spans="9:9" ht="15" x14ac:dyDescent="0.2">
      <c r="I553" s="279"/>
    </row>
    <row r="554" spans="9:9" ht="15" x14ac:dyDescent="0.2">
      <c r="I554" s="279"/>
    </row>
    <row r="555" spans="9:9" ht="15" x14ac:dyDescent="0.2">
      <c r="I555" s="279"/>
    </row>
    <row r="556" spans="9:9" ht="15" x14ac:dyDescent="0.2">
      <c r="I556" s="279"/>
    </row>
    <row r="557" spans="9:9" ht="15" x14ac:dyDescent="0.2">
      <c r="I557" s="279"/>
    </row>
    <row r="558" spans="9:9" ht="15" x14ac:dyDescent="0.2">
      <c r="I558" s="279"/>
    </row>
    <row r="559" spans="9:9" ht="15" x14ac:dyDescent="0.2">
      <c r="I559" s="279"/>
    </row>
    <row r="560" spans="9:9" ht="15" x14ac:dyDescent="0.2">
      <c r="I560" s="279"/>
    </row>
    <row r="561" spans="9:9" ht="15" x14ac:dyDescent="0.2">
      <c r="I561" s="279"/>
    </row>
    <row r="562" spans="9:9" ht="15" x14ac:dyDescent="0.2">
      <c r="I562" s="279"/>
    </row>
    <row r="563" spans="9:9" ht="15" x14ac:dyDescent="0.2">
      <c r="I563" s="279"/>
    </row>
    <row r="564" spans="9:9" ht="15" x14ac:dyDescent="0.2">
      <c r="I564" s="279"/>
    </row>
    <row r="565" spans="9:9" ht="15" x14ac:dyDescent="0.2">
      <c r="I565" s="279"/>
    </row>
    <row r="566" spans="9:9" ht="15" x14ac:dyDescent="0.2">
      <c r="I566" s="279"/>
    </row>
    <row r="567" spans="9:9" ht="15" x14ac:dyDescent="0.2">
      <c r="I567" s="279"/>
    </row>
    <row r="568" spans="9:9" ht="15" x14ac:dyDescent="0.2">
      <c r="I568" s="279"/>
    </row>
    <row r="569" spans="9:9" ht="15" x14ac:dyDescent="0.2">
      <c r="I569" s="279"/>
    </row>
    <row r="570" spans="9:9" ht="15" x14ac:dyDescent="0.2">
      <c r="I570" s="279"/>
    </row>
    <row r="571" spans="9:9" ht="15" x14ac:dyDescent="0.2">
      <c r="I571" s="279"/>
    </row>
    <row r="572" spans="9:9" ht="15" x14ac:dyDescent="0.2">
      <c r="I572" s="279"/>
    </row>
    <row r="573" spans="9:9" ht="15" x14ac:dyDescent="0.2">
      <c r="I573" s="279"/>
    </row>
    <row r="574" spans="9:9" ht="15" x14ac:dyDescent="0.2">
      <c r="I574" s="279"/>
    </row>
    <row r="575" spans="9:9" ht="15" x14ac:dyDescent="0.2">
      <c r="I575" s="279"/>
    </row>
    <row r="576" spans="9:9" ht="15" x14ac:dyDescent="0.2">
      <c r="I576" s="279"/>
    </row>
    <row r="577" spans="9:9" ht="15" x14ac:dyDescent="0.2">
      <c r="I577" s="279"/>
    </row>
    <row r="578" spans="9:9" ht="15" x14ac:dyDescent="0.2">
      <c r="I578" s="279"/>
    </row>
    <row r="579" spans="9:9" ht="15" x14ac:dyDescent="0.2">
      <c r="I579" s="279"/>
    </row>
    <row r="580" spans="9:9" ht="15" x14ac:dyDescent="0.2">
      <c r="I580" s="279"/>
    </row>
    <row r="581" spans="9:9" ht="15" x14ac:dyDescent="0.2">
      <c r="I581" s="279"/>
    </row>
    <row r="582" spans="9:9" ht="15" x14ac:dyDescent="0.2">
      <c r="I582" s="279"/>
    </row>
    <row r="583" spans="9:9" ht="15" x14ac:dyDescent="0.2">
      <c r="I583" s="279"/>
    </row>
    <row r="584" spans="9:9" ht="15" x14ac:dyDescent="0.2">
      <c r="I584" s="279"/>
    </row>
    <row r="585" spans="9:9" ht="15" x14ac:dyDescent="0.2">
      <c r="I585" s="279"/>
    </row>
    <row r="586" spans="9:9" ht="15" x14ac:dyDescent="0.2">
      <c r="I586" s="279"/>
    </row>
    <row r="587" spans="9:9" ht="15" x14ac:dyDescent="0.2">
      <c r="I587" s="279"/>
    </row>
    <row r="588" spans="9:9" ht="15" x14ac:dyDescent="0.2">
      <c r="I588" s="279"/>
    </row>
    <row r="589" spans="9:9" ht="15" x14ac:dyDescent="0.2">
      <c r="I589" s="279"/>
    </row>
    <row r="590" spans="9:9" ht="15" x14ac:dyDescent="0.2">
      <c r="I590" s="279"/>
    </row>
    <row r="591" spans="9:9" ht="15" x14ac:dyDescent="0.2">
      <c r="I591" s="279"/>
    </row>
    <row r="592" spans="9:9" ht="15" x14ac:dyDescent="0.2">
      <c r="I592" s="279"/>
    </row>
    <row r="593" spans="9:9" ht="15" x14ac:dyDescent="0.2">
      <c r="I593" s="279"/>
    </row>
    <row r="594" spans="9:9" ht="15" x14ac:dyDescent="0.2">
      <c r="I594" s="279"/>
    </row>
    <row r="595" spans="9:9" ht="15" x14ac:dyDescent="0.2">
      <c r="I595" s="279"/>
    </row>
    <row r="596" spans="9:9" ht="15" x14ac:dyDescent="0.2">
      <c r="I596" s="279"/>
    </row>
    <row r="597" spans="9:9" ht="15" x14ac:dyDescent="0.2">
      <c r="I597" s="279"/>
    </row>
    <row r="598" spans="9:9" ht="15" x14ac:dyDescent="0.2">
      <c r="I598" s="279"/>
    </row>
    <row r="599" spans="9:9" ht="15" x14ac:dyDescent="0.2">
      <c r="I599" s="279"/>
    </row>
    <row r="600" spans="9:9" ht="15" x14ac:dyDescent="0.2">
      <c r="I600" s="279"/>
    </row>
    <row r="601" spans="9:9" ht="15" x14ac:dyDescent="0.2">
      <c r="I601" s="279"/>
    </row>
    <row r="602" spans="9:9" ht="15" x14ac:dyDescent="0.2">
      <c r="I602" s="279"/>
    </row>
    <row r="603" spans="9:9" ht="15" x14ac:dyDescent="0.2">
      <c r="I603" s="279"/>
    </row>
    <row r="604" spans="9:9" ht="15" x14ac:dyDescent="0.2">
      <c r="I604" s="279"/>
    </row>
    <row r="605" spans="9:9" ht="15" x14ac:dyDescent="0.2">
      <c r="I605" s="279"/>
    </row>
    <row r="606" spans="9:9" ht="15" x14ac:dyDescent="0.2">
      <c r="I606" s="279"/>
    </row>
    <row r="607" spans="9:9" ht="15" x14ac:dyDescent="0.2">
      <c r="I607" s="279"/>
    </row>
    <row r="608" spans="9:9" ht="15" x14ac:dyDescent="0.2">
      <c r="I608" s="279"/>
    </row>
    <row r="609" spans="9:9" ht="15" x14ac:dyDescent="0.2">
      <c r="I609" s="279"/>
    </row>
    <row r="610" spans="9:9" ht="15" x14ac:dyDescent="0.2">
      <c r="I610" s="279"/>
    </row>
    <row r="611" spans="9:9" ht="15" x14ac:dyDescent="0.2">
      <c r="I611" s="279"/>
    </row>
    <row r="612" spans="9:9" ht="15" x14ac:dyDescent="0.2">
      <c r="I612" s="279"/>
    </row>
    <row r="613" spans="9:9" ht="15" x14ac:dyDescent="0.2">
      <c r="I613" s="279"/>
    </row>
    <row r="614" spans="9:9" ht="15" x14ac:dyDescent="0.2">
      <c r="I614" s="279"/>
    </row>
    <row r="615" spans="9:9" ht="15" x14ac:dyDescent="0.2">
      <c r="I615" s="279"/>
    </row>
    <row r="616" spans="9:9" ht="15" x14ac:dyDescent="0.2">
      <c r="I616" s="279"/>
    </row>
    <row r="617" spans="9:9" ht="15" x14ac:dyDescent="0.2">
      <c r="I617" s="279"/>
    </row>
    <row r="618" spans="9:9" ht="15" x14ac:dyDescent="0.2">
      <c r="I618" s="279"/>
    </row>
    <row r="619" spans="9:9" ht="15" x14ac:dyDescent="0.2">
      <c r="I619" s="279"/>
    </row>
    <row r="620" spans="9:9" ht="15" x14ac:dyDescent="0.2">
      <c r="I620" s="279"/>
    </row>
    <row r="621" spans="9:9" ht="15" x14ac:dyDescent="0.2">
      <c r="I621" s="279"/>
    </row>
    <row r="622" spans="9:9" ht="15" x14ac:dyDescent="0.2">
      <c r="I622" s="279"/>
    </row>
    <row r="623" spans="9:9" ht="15" x14ac:dyDescent="0.2">
      <c r="I623" s="279"/>
    </row>
    <row r="624" spans="9:9" ht="15" x14ac:dyDescent="0.2">
      <c r="I624" s="279"/>
    </row>
    <row r="625" spans="9:9" ht="15" x14ac:dyDescent="0.2">
      <c r="I625" s="279"/>
    </row>
    <row r="626" spans="9:9" ht="15" x14ac:dyDescent="0.2">
      <c r="I626" s="279"/>
    </row>
    <row r="627" spans="9:9" ht="15" x14ac:dyDescent="0.2">
      <c r="I627" s="279"/>
    </row>
    <row r="628" spans="9:9" ht="15" x14ac:dyDescent="0.2">
      <c r="I628" s="279"/>
    </row>
    <row r="629" spans="9:9" ht="15" x14ac:dyDescent="0.2">
      <c r="I629" s="279"/>
    </row>
    <row r="630" spans="9:9" ht="15" x14ac:dyDescent="0.2">
      <c r="I630" s="279"/>
    </row>
    <row r="631" spans="9:9" ht="15" x14ac:dyDescent="0.2">
      <c r="I631" s="279"/>
    </row>
    <row r="632" spans="9:9" ht="15" x14ac:dyDescent="0.2">
      <c r="I632" s="279"/>
    </row>
    <row r="633" spans="9:9" ht="15" x14ac:dyDescent="0.2">
      <c r="I633" s="279"/>
    </row>
    <row r="634" spans="9:9" ht="15" x14ac:dyDescent="0.2">
      <c r="I634" s="279"/>
    </row>
    <row r="635" spans="9:9" ht="15" x14ac:dyDescent="0.2">
      <c r="I635" s="279"/>
    </row>
    <row r="636" spans="9:9" ht="15" x14ac:dyDescent="0.2">
      <c r="I636" s="279"/>
    </row>
    <row r="637" spans="9:9" ht="15" x14ac:dyDescent="0.2">
      <c r="I637" s="279"/>
    </row>
    <row r="638" spans="9:9" ht="15" x14ac:dyDescent="0.2">
      <c r="I638" s="279"/>
    </row>
    <row r="639" spans="9:9" ht="15" x14ac:dyDescent="0.2">
      <c r="I639" s="279"/>
    </row>
    <row r="640" spans="9:9" ht="15" x14ac:dyDescent="0.2">
      <c r="I640" s="279"/>
    </row>
    <row r="641" spans="9:9" ht="15" x14ac:dyDescent="0.2">
      <c r="I641" s="279"/>
    </row>
    <row r="642" spans="9:9" ht="15" x14ac:dyDescent="0.2">
      <c r="I642" s="279"/>
    </row>
    <row r="643" spans="9:9" ht="15" x14ac:dyDescent="0.2">
      <c r="I643" s="279"/>
    </row>
    <row r="644" spans="9:9" ht="15" x14ac:dyDescent="0.2">
      <c r="I644" s="279"/>
    </row>
    <row r="645" spans="9:9" ht="15" x14ac:dyDescent="0.2">
      <c r="I645" s="279"/>
    </row>
    <row r="646" spans="9:9" ht="15" x14ac:dyDescent="0.2">
      <c r="I646" s="279"/>
    </row>
    <row r="647" spans="9:9" ht="15" x14ac:dyDescent="0.2">
      <c r="I647" s="279"/>
    </row>
    <row r="648" spans="9:9" ht="15" x14ac:dyDescent="0.2">
      <c r="I648" s="279"/>
    </row>
    <row r="649" spans="9:9" ht="15" x14ac:dyDescent="0.2">
      <c r="I649" s="279"/>
    </row>
    <row r="650" spans="9:9" ht="15" x14ac:dyDescent="0.2">
      <c r="I650" s="279"/>
    </row>
    <row r="651" spans="9:9" ht="15" x14ac:dyDescent="0.2">
      <c r="I651" s="279"/>
    </row>
    <row r="652" spans="9:9" ht="15" x14ac:dyDescent="0.2">
      <c r="I652" s="279"/>
    </row>
    <row r="653" spans="9:9" ht="15" x14ac:dyDescent="0.2">
      <c r="I653" s="279"/>
    </row>
    <row r="654" spans="9:9" ht="15" x14ac:dyDescent="0.2">
      <c r="I654" s="279"/>
    </row>
    <row r="655" spans="9:9" ht="15" x14ac:dyDescent="0.2">
      <c r="I655" s="279"/>
    </row>
    <row r="656" spans="9:9" ht="15" x14ac:dyDescent="0.2">
      <c r="I656" s="279"/>
    </row>
    <row r="657" spans="9:9" ht="15" x14ac:dyDescent="0.2">
      <c r="I657" s="279"/>
    </row>
    <row r="658" spans="9:9" ht="15" x14ac:dyDescent="0.2">
      <c r="I658" s="279"/>
    </row>
    <row r="659" spans="9:9" ht="15" x14ac:dyDescent="0.2">
      <c r="I659" s="279"/>
    </row>
    <row r="660" spans="9:9" ht="15" x14ac:dyDescent="0.2">
      <c r="I660" s="279"/>
    </row>
    <row r="661" spans="9:9" ht="15" x14ac:dyDescent="0.2">
      <c r="I661" s="279"/>
    </row>
    <row r="662" spans="9:9" ht="15" x14ac:dyDescent="0.2">
      <c r="I662" s="279"/>
    </row>
    <row r="663" spans="9:9" ht="15" x14ac:dyDescent="0.2">
      <c r="I663" s="279"/>
    </row>
    <row r="664" spans="9:9" ht="15" x14ac:dyDescent="0.2">
      <c r="I664" s="279"/>
    </row>
    <row r="665" spans="9:9" ht="15" x14ac:dyDescent="0.2">
      <c r="I665" s="279"/>
    </row>
    <row r="666" spans="9:9" ht="15" x14ac:dyDescent="0.2">
      <c r="I666" s="279"/>
    </row>
    <row r="667" spans="9:9" ht="15" x14ac:dyDescent="0.2">
      <c r="I667" s="279"/>
    </row>
    <row r="668" spans="9:9" ht="15" x14ac:dyDescent="0.2">
      <c r="I668" s="279"/>
    </row>
    <row r="669" spans="9:9" ht="15" x14ac:dyDescent="0.2">
      <c r="I669" s="279"/>
    </row>
    <row r="670" spans="9:9" ht="15" x14ac:dyDescent="0.2">
      <c r="I670" s="279"/>
    </row>
    <row r="671" spans="9:9" ht="15" x14ac:dyDescent="0.2">
      <c r="I671" s="279"/>
    </row>
    <row r="672" spans="9:9" ht="15" x14ac:dyDescent="0.2">
      <c r="I672" s="279"/>
    </row>
    <row r="673" spans="9:9" ht="15" x14ac:dyDescent="0.2">
      <c r="I673" s="279"/>
    </row>
    <row r="674" spans="9:9" ht="15" x14ac:dyDescent="0.2">
      <c r="I674" s="279"/>
    </row>
    <row r="675" spans="9:9" ht="15" x14ac:dyDescent="0.2">
      <c r="I675" s="279"/>
    </row>
    <row r="676" spans="9:9" ht="15" x14ac:dyDescent="0.2">
      <c r="I676" s="279"/>
    </row>
    <row r="677" spans="9:9" ht="15" x14ac:dyDescent="0.2">
      <c r="I677" s="279"/>
    </row>
    <row r="678" spans="9:9" ht="15" x14ac:dyDescent="0.2">
      <c r="I678" s="279"/>
    </row>
    <row r="679" spans="9:9" ht="15" x14ac:dyDescent="0.2">
      <c r="I679" s="279"/>
    </row>
    <row r="680" spans="9:9" ht="15" x14ac:dyDescent="0.2">
      <c r="I680" s="279"/>
    </row>
    <row r="681" spans="9:9" ht="15" x14ac:dyDescent="0.2">
      <c r="I681" s="279"/>
    </row>
    <row r="682" spans="9:9" ht="15" x14ac:dyDescent="0.2">
      <c r="I682" s="279"/>
    </row>
    <row r="683" spans="9:9" ht="15" x14ac:dyDescent="0.2">
      <c r="I683" s="279"/>
    </row>
    <row r="684" spans="9:9" ht="15" x14ac:dyDescent="0.2">
      <c r="I684" s="279"/>
    </row>
    <row r="685" spans="9:9" ht="15" x14ac:dyDescent="0.2">
      <c r="I685" s="279"/>
    </row>
    <row r="686" spans="9:9" ht="15" x14ac:dyDescent="0.2">
      <c r="I686" s="279"/>
    </row>
    <row r="687" spans="9:9" ht="15" x14ac:dyDescent="0.2">
      <c r="I687" s="279"/>
    </row>
    <row r="688" spans="9:9" ht="15" x14ac:dyDescent="0.2">
      <c r="I688" s="279"/>
    </row>
    <row r="689" spans="9:9" ht="15" x14ac:dyDescent="0.2">
      <c r="I689" s="279"/>
    </row>
    <row r="690" spans="9:9" ht="15" x14ac:dyDescent="0.2">
      <c r="I690" s="279"/>
    </row>
    <row r="691" spans="9:9" ht="15" x14ac:dyDescent="0.2">
      <c r="I691" s="279"/>
    </row>
    <row r="692" spans="9:9" ht="15" x14ac:dyDescent="0.2">
      <c r="I692" s="279"/>
    </row>
    <row r="693" spans="9:9" ht="15" x14ac:dyDescent="0.2">
      <c r="I693" s="279"/>
    </row>
    <row r="694" spans="9:9" ht="15" x14ac:dyDescent="0.2">
      <c r="I694" s="279"/>
    </row>
    <row r="695" spans="9:9" ht="15" x14ac:dyDescent="0.2">
      <c r="I695" s="279"/>
    </row>
    <row r="696" spans="9:9" ht="15" x14ac:dyDescent="0.2">
      <c r="I696" s="279"/>
    </row>
    <row r="697" spans="9:9" ht="15" x14ac:dyDescent="0.2">
      <c r="I697" s="279"/>
    </row>
    <row r="698" spans="9:9" ht="15" x14ac:dyDescent="0.2">
      <c r="I698" s="279"/>
    </row>
    <row r="699" spans="9:9" ht="15" x14ac:dyDescent="0.2">
      <c r="I699" s="279"/>
    </row>
    <row r="700" spans="9:9" ht="15" x14ac:dyDescent="0.2">
      <c r="I700" s="279"/>
    </row>
    <row r="701" spans="9:9" ht="15" x14ac:dyDescent="0.2">
      <c r="I701" s="279"/>
    </row>
    <row r="702" spans="9:9" ht="15" x14ac:dyDescent="0.2">
      <c r="I702" s="279"/>
    </row>
    <row r="703" spans="9:9" ht="15" x14ac:dyDescent="0.2">
      <c r="I703" s="279"/>
    </row>
    <row r="704" spans="9:9" ht="15" x14ac:dyDescent="0.2">
      <c r="I704" s="279"/>
    </row>
    <row r="705" spans="9:9" ht="15" x14ac:dyDescent="0.2">
      <c r="I705" s="279"/>
    </row>
    <row r="706" spans="9:9" ht="15" x14ac:dyDescent="0.2">
      <c r="I706" s="279"/>
    </row>
    <row r="707" spans="9:9" ht="15" x14ac:dyDescent="0.2">
      <c r="I707" s="279"/>
    </row>
    <row r="708" spans="9:9" ht="15" x14ac:dyDescent="0.2">
      <c r="I708" s="279"/>
    </row>
    <row r="709" spans="9:9" ht="15" x14ac:dyDescent="0.2">
      <c r="I709" s="279"/>
    </row>
    <row r="710" spans="9:9" ht="15" x14ac:dyDescent="0.2">
      <c r="I710" s="279"/>
    </row>
    <row r="711" spans="9:9" ht="15" x14ac:dyDescent="0.2">
      <c r="I711" s="279"/>
    </row>
    <row r="712" spans="9:9" ht="15" x14ac:dyDescent="0.2">
      <c r="I712" s="279"/>
    </row>
    <row r="713" spans="9:9" ht="15" x14ac:dyDescent="0.2">
      <c r="I713" s="279"/>
    </row>
    <row r="714" spans="9:9" ht="15" x14ac:dyDescent="0.2">
      <c r="I714" s="279"/>
    </row>
    <row r="715" spans="9:9" ht="15" x14ac:dyDescent="0.2">
      <c r="I715" s="279"/>
    </row>
    <row r="716" spans="9:9" ht="15" x14ac:dyDescent="0.2">
      <c r="I716" s="279"/>
    </row>
    <row r="717" spans="9:9" ht="15" x14ac:dyDescent="0.2">
      <c r="I717" s="279"/>
    </row>
    <row r="718" spans="9:9" ht="15" x14ac:dyDescent="0.2">
      <c r="I718" s="279"/>
    </row>
    <row r="719" spans="9:9" ht="15" x14ac:dyDescent="0.2">
      <c r="I719" s="279"/>
    </row>
    <row r="720" spans="9:9" ht="15" x14ac:dyDescent="0.2">
      <c r="I720" s="279"/>
    </row>
    <row r="721" spans="9:9" ht="15" x14ac:dyDescent="0.2">
      <c r="I721" s="279"/>
    </row>
    <row r="722" spans="9:9" ht="15" x14ac:dyDescent="0.2">
      <c r="I722" s="279"/>
    </row>
    <row r="723" spans="9:9" ht="15" x14ac:dyDescent="0.2">
      <c r="I723" s="279"/>
    </row>
    <row r="724" spans="9:9" ht="15" x14ac:dyDescent="0.2">
      <c r="I724" s="279"/>
    </row>
    <row r="725" spans="9:9" ht="15" x14ac:dyDescent="0.2">
      <c r="I725" s="279"/>
    </row>
    <row r="726" spans="9:9" ht="15" x14ac:dyDescent="0.2">
      <c r="I726" s="279"/>
    </row>
    <row r="727" spans="9:9" ht="15" x14ac:dyDescent="0.2">
      <c r="I727" s="279"/>
    </row>
    <row r="728" spans="9:9" ht="15" x14ac:dyDescent="0.2">
      <c r="I728" s="279"/>
    </row>
    <row r="729" spans="9:9" ht="15" x14ac:dyDescent="0.2">
      <c r="I729" s="279"/>
    </row>
    <row r="730" spans="9:9" ht="15" x14ac:dyDescent="0.2">
      <c r="I730" s="279"/>
    </row>
    <row r="731" spans="9:9" ht="15" x14ac:dyDescent="0.2">
      <c r="I731" s="279"/>
    </row>
    <row r="732" spans="9:9" ht="15" x14ac:dyDescent="0.2">
      <c r="I732" s="279"/>
    </row>
    <row r="733" spans="9:9" ht="15" x14ac:dyDescent="0.2">
      <c r="I733" s="279"/>
    </row>
    <row r="734" spans="9:9" ht="15" x14ac:dyDescent="0.2">
      <c r="I734" s="279"/>
    </row>
    <row r="735" spans="9:9" ht="15" x14ac:dyDescent="0.2">
      <c r="I735" s="279"/>
    </row>
    <row r="736" spans="9:9" ht="15" x14ac:dyDescent="0.2">
      <c r="I736" s="279"/>
    </row>
    <row r="737" spans="9:9" ht="15" x14ac:dyDescent="0.2">
      <c r="I737" s="279"/>
    </row>
    <row r="738" spans="9:9" ht="15" x14ac:dyDescent="0.2">
      <c r="I738" s="279"/>
    </row>
    <row r="739" spans="9:9" ht="15" x14ac:dyDescent="0.2">
      <c r="I739" s="279"/>
    </row>
    <row r="740" spans="9:9" ht="15" x14ac:dyDescent="0.2">
      <c r="I740" s="279"/>
    </row>
    <row r="741" spans="9:9" ht="15" x14ac:dyDescent="0.2">
      <c r="I741" s="279"/>
    </row>
    <row r="742" spans="9:9" ht="15" x14ac:dyDescent="0.2">
      <c r="I742" s="279"/>
    </row>
    <row r="743" spans="9:9" ht="15" x14ac:dyDescent="0.2">
      <c r="I743" s="279"/>
    </row>
    <row r="744" spans="9:9" ht="15" x14ac:dyDescent="0.2">
      <c r="I744" s="279"/>
    </row>
    <row r="745" spans="9:9" ht="15" x14ac:dyDescent="0.2">
      <c r="I745" s="279"/>
    </row>
    <row r="746" spans="9:9" ht="15" x14ac:dyDescent="0.2">
      <c r="I746" s="279"/>
    </row>
    <row r="747" spans="9:9" ht="15" x14ac:dyDescent="0.2">
      <c r="I747" s="279"/>
    </row>
    <row r="748" spans="9:9" ht="15" x14ac:dyDescent="0.2">
      <c r="I748" s="279"/>
    </row>
    <row r="749" spans="9:9" ht="15" x14ac:dyDescent="0.2">
      <c r="I749" s="279"/>
    </row>
    <row r="750" spans="9:9" ht="15" x14ac:dyDescent="0.2">
      <c r="I750" s="279"/>
    </row>
    <row r="751" spans="9:9" ht="15" x14ac:dyDescent="0.2">
      <c r="I751" s="279"/>
    </row>
    <row r="752" spans="9:9" ht="15" x14ac:dyDescent="0.2">
      <c r="I752" s="279"/>
    </row>
    <row r="753" spans="9:9" ht="15" x14ac:dyDescent="0.2">
      <c r="I753" s="279"/>
    </row>
    <row r="754" spans="9:9" ht="15" x14ac:dyDescent="0.2">
      <c r="I754" s="279"/>
    </row>
    <row r="755" spans="9:9" ht="15" x14ac:dyDescent="0.2">
      <c r="I755" s="279"/>
    </row>
    <row r="756" spans="9:9" ht="15" x14ac:dyDescent="0.2">
      <c r="I756" s="279"/>
    </row>
    <row r="757" spans="9:9" ht="15" x14ac:dyDescent="0.2">
      <c r="I757" s="279"/>
    </row>
    <row r="758" spans="9:9" ht="15" x14ac:dyDescent="0.2">
      <c r="I758" s="279"/>
    </row>
    <row r="759" spans="9:9" ht="15" x14ac:dyDescent="0.2">
      <c r="I759" s="279"/>
    </row>
    <row r="760" spans="9:9" ht="15" x14ac:dyDescent="0.2">
      <c r="I760" s="279"/>
    </row>
    <row r="761" spans="9:9" ht="15" x14ac:dyDescent="0.2">
      <c r="I761" s="279"/>
    </row>
    <row r="762" spans="9:9" ht="15" x14ac:dyDescent="0.2">
      <c r="I762" s="279"/>
    </row>
    <row r="763" spans="9:9" ht="15" x14ac:dyDescent="0.2">
      <c r="I763" s="279"/>
    </row>
    <row r="764" spans="9:9" ht="15" x14ac:dyDescent="0.2">
      <c r="I764" s="279"/>
    </row>
    <row r="765" spans="9:9" ht="15" x14ac:dyDescent="0.2">
      <c r="I765" s="279"/>
    </row>
    <row r="766" spans="9:9" ht="15" x14ac:dyDescent="0.2">
      <c r="I766" s="279"/>
    </row>
    <row r="767" spans="9:9" ht="15" x14ac:dyDescent="0.2">
      <c r="I767" s="279"/>
    </row>
    <row r="768" spans="9:9" ht="15" x14ac:dyDescent="0.2">
      <c r="I768" s="279"/>
    </row>
    <row r="769" spans="9:9" ht="15" x14ac:dyDescent="0.2">
      <c r="I769" s="279"/>
    </row>
    <row r="770" spans="9:9" ht="15" x14ac:dyDescent="0.2">
      <c r="I770" s="279"/>
    </row>
    <row r="771" spans="9:9" ht="15" x14ac:dyDescent="0.2">
      <c r="I771" s="279"/>
    </row>
    <row r="772" spans="9:9" ht="15" x14ac:dyDescent="0.2">
      <c r="I772" s="279"/>
    </row>
    <row r="773" spans="9:9" ht="15" x14ac:dyDescent="0.2">
      <c r="I773" s="279"/>
    </row>
    <row r="774" spans="9:9" ht="15" x14ac:dyDescent="0.2">
      <c r="I774" s="279"/>
    </row>
    <row r="775" spans="9:9" ht="15" x14ac:dyDescent="0.2">
      <c r="I775" s="279"/>
    </row>
    <row r="776" spans="9:9" ht="15" x14ac:dyDescent="0.2">
      <c r="I776" s="279"/>
    </row>
    <row r="777" spans="9:9" ht="15" x14ac:dyDescent="0.2">
      <c r="I777" s="279"/>
    </row>
    <row r="778" spans="9:9" ht="15" x14ac:dyDescent="0.2">
      <c r="I778" s="279"/>
    </row>
    <row r="779" spans="9:9" ht="15" x14ac:dyDescent="0.2">
      <c r="I779" s="279"/>
    </row>
    <row r="780" spans="9:9" ht="15" x14ac:dyDescent="0.2">
      <c r="I780" s="279"/>
    </row>
    <row r="781" spans="9:9" ht="15" x14ac:dyDescent="0.2">
      <c r="I781" s="279"/>
    </row>
    <row r="782" spans="9:9" ht="15" x14ac:dyDescent="0.2">
      <c r="I782" s="279"/>
    </row>
    <row r="783" spans="9:9" ht="15" x14ac:dyDescent="0.2">
      <c r="I783" s="279"/>
    </row>
    <row r="784" spans="9:9" ht="15" x14ac:dyDescent="0.2">
      <c r="I784" s="279"/>
    </row>
    <row r="785" spans="9:9" ht="15" x14ac:dyDescent="0.2">
      <c r="I785" s="279"/>
    </row>
    <row r="786" spans="9:9" ht="15" x14ac:dyDescent="0.2">
      <c r="I786" s="279"/>
    </row>
    <row r="787" spans="9:9" ht="15" x14ac:dyDescent="0.2">
      <c r="I787" s="279"/>
    </row>
    <row r="788" spans="9:9" ht="15" x14ac:dyDescent="0.2">
      <c r="I788" s="279"/>
    </row>
    <row r="789" spans="9:9" ht="15" x14ac:dyDescent="0.2">
      <c r="I789" s="279"/>
    </row>
    <row r="790" spans="9:9" ht="15" x14ac:dyDescent="0.2">
      <c r="I790" s="279"/>
    </row>
    <row r="791" spans="9:9" ht="15" x14ac:dyDescent="0.2">
      <c r="I791" s="279"/>
    </row>
    <row r="792" spans="9:9" ht="15" x14ac:dyDescent="0.2">
      <c r="I792" s="279"/>
    </row>
    <row r="793" spans="9:9" ht="15" x14ac:dyDescent="0.2">
      <c r="I793" s="279"/>
    </row>
    <row r="794" spans="9:9" ht="15" x14ac:dyDescent="0.2">
      <c r="I794" s="279"/>
    </row>
    <row r="795" spans="9:9" ht="15" x14ac:dyDescent="0.2">
      <c r="I795" s="279"/>
    </row>
    <row r="796" spans="9:9" ht="15" x14ac:dyDescent="0.2">
      <c r="I796" s="279"/>
    </row>
    <row r="797" spans="9:9" ht="15" x14ac:dyDescent="0.2">
      <c r="I797" s="279"/>
    </row>
    <row r="798" spans="9:9" ht="15" x14ac:dyDescent="0.2">
      <c r="I798" s="279"/>
    </row>
    <row r="799" spans="9:9" ht="15" x14ac:dyDescent="0.2">
      <c r="I799" s="279"/>
    </row>
    <row r="800" spans="9:9" ht="15" x14ac:dyDescent="0.2">
      <c r="I800" s="279"/>
    </row>
    <row r="801" spans="9:9" ht="15" x14ac:dyDescent="0.2">
      <c r="I801" s="279"/>
    </row>
    <row r="802" spans="9:9" ht="15" x14ac:dyDescent="0.2">
      <c r="I802" s="279"/>
    </row>
    <row r="803" spans="9:9" ht="15" x14ac:dyDescent="0.2">
      <c r="I803" s="279"/>
    </row>
    <row r="804" spans="9:9" ht="15" x14ac:dyDescent="0.2">
      <c r="I804" s="279"/>
    </row>
    <row r="805" spans="9:9" ht="15" x14ac:dyDescent="0.2">
      <c r="I805" s="279"/>
    </row>
    <row r="806" spans="9:9" ht="15" x14ac:dyDescent="0.2">
      <c r="I806" s="279"/>
    </row>
    <row r="807" spans="9:9" ht="15" x14ac:dyDescent="0.2">
      <c r="I807" s="279"/>
    </row>
    <row r="808" spans="9:9" ht="15" x14ac:dyDescent="0.2">
      <c r="I808" s="279"/>
    </row>
    <row r="809" spans="9:9" ht="15" x14ac:dyDescent="0.2">
      <c r="I809" s="279"/>
    </row>
    <row r="810" spans="9:9" ht="15" x14ac:dyDescent="0.2">
      <c r="I810" s="279"/>
    </row>
    <row r="811" spans="9:9" ht="15" x14ac:dyDescent="0.2">
      <c r="I811" s="279"/>
    </row>
    <row r="812" spans="9:9" ht="15" x14ac:dyDescent="0.2">
      <c r="I812" s="279"/>
    </row>
    <row r="813" spans="9:9" ht="15" x14ac:dyDescent="0.2">
      <c r="I813" s="279"/>
    </row>
    <row r="814" spans="9:9" ht="15" x14ac:dyDescent="0.2">
      <c r="I814" s="279"/>
    </row>
    <row r="815" spans="9:9" ht="15" x14ac:dyDescent="0.2">
      <c r="I815" s="279"/>
    </row>
    <row r="816" spans="9:9" ht="15" x14ac:dyDescent="0.2">
      <c r="I816" s="279"/>
    </row>
    <row r="817" spans="9:9" ht="15" x14ac:dyDescent="0.2">
      <c r="I817" s="279"/>
    </row>
    <row r="818" spans="9:9" ht="15" x14ac:dyDescent="0.2">
      <c r="I818" s="279"/>
    </row>
    <row r="819" spans="9:9" ht="15" x14ac:dyDescent="0.2">
      <c r="I819" s="279"/>
    </row>
    <row r="820" spans="9:9" ht="15" x14ac:dyDescent="0.2">
      <c r="I820" s="279"/>
    </row>
    <row r="821" spans="9:9" ht="15" x14ac:dyDescent="0.2">
      <c r="I821" s="279"/>
    </row>
    <row r="822" spans="9:9" ht="15" x14ac:dyDescent="0.2">
      <c r="I822" s="279"/>
    </row>
    <row r="823" spans="9:9" ht="15" x14ac:dyDescent="0.2">
      <c r="I823" s="279"/>
    </row>
    <row r="824" spans="9:9" ht="15" x14ac:dyDescent="0.2">
      <c r="I824" s="279"/>
    </row>
    <row r="825" spans="9:9" ht="15" x14ac:dyDescent="0.2">
      <c r="I825" s="279"/>
    </row>
    <row r="826" spans="9:9" ht="15" x14ac:dyDescent="0.2">
      <c r="I826" s="279"/>
    </row>
    <row r="827" spans="9:9" ht="15" x14ac:dyDescent="0.2">
      <c r="I827" s="279"/>
    </row>
    <row r="828" spans="9:9" ht="15" x14ac:dyDescent="0.2">
      <c r="I828" s="279"/>
    </row>
    <row r="829" spans="9:9" ht="15" x14ac:dyDescent="0.2">
      <c r="I829" s="279"/>
    </row>
    <row r="830" spans="9:9" ht="15" x14ac:dyDescent="0.2">
      <c r="I830" s="279"/>
    </row>
    <row r="831" spans="9:9" ht="15" x14ac:dyDescent="0.2">
      <c r="I831" s="279"/>
    </row>
    <row r="832" spans="9:9" ht="15" x14ac:dyDescent="0.2">
      <c r="I832" s="279"/>
    </row>
    <row r="833" spans="9:9" ht="15" x14ac:dyDescent="0.2">
      <c r="I833" s="279"/>
    </row>
    <row r="834" spans="9:9" ht="15" x14ac:dyDescent="0.2">
      <c r="I834" s="279"/>
    </row>
    <row r="835" spans="9:9" ht="15" x14ac:dyDescent="0.2">
      <c r="I835" s="279"/>
    </row>
    <row r="836" spans="9:9" ht="15" x14ac:dyDescent="0.2">
      <c r="I836" s="279"/>
    </row>
    <row r="837" spans="9:9" ht="15" x14ac:dyDescent="0.2">
      <c r="I837" s="279"/>
    </row>
    <row r="838" spans="9:9" ht="15" x14ac:dyDescent="0.2">
      <c r="I838" s="279"/>
    </row>
    <row r="839" spans="9:9" ht="15" x14ac:dyDescent="0.2">
      <c r="I839" s="279"/>
    </row>
    <row r="840" spans="9:9" ht="15" x14ac:dyDescent="0.2">
      <c r="I840" s="279"/>
    </row>
    <row r="841" spans="9:9" ht="15" x14ac:dyDescent="0.2">
      <c r="I841" s="279"/>
    </row>
    <row r="842" spans="9:9" ht="15" x14ac:dyDescent="0.2">
      <c r="I842" s="279"/>
    </row>
    <row r="843" spans="9:9" ht="15" x14ac:dyDescent="0.2">
      <c r="I843" s="279"/>
    </row>
    <row r="844" spans="9:9" ht="15" x14ac:dyDescent="0.2">
      <c r="I844" s="279"/>
    </row>
    <row r="845" spans="9:9" ht="15" x14ac:dyDescent="0.2">
      <c r="I845" s="279"/>
    </row>
    <row r="846" spans="9:9" ht="15" x14ac:dyDescent="0.2">
      <c r="I846" s="279"/>
    </row>
    <row r="847" spans="9:9" ht="15" x14ac:dyDescent="0.2">
      <c r="I847" s="279"/>
    </row>
    <row r="848" spans="9:9" ht="15" x14ac:dyDescent="0.2">
      <c r="I848" s="279"/>
    </row>
    <row r="849" spans="9:9" ht="15" x14ac:dyDescent="0.2">
      <c r="I849" s="279"/>
    </row>
    <row r="850" spans="9:9" ht="15" x14ac:dyDescent="0.2">
      <c r="I850" s="279"/>
    </row>
    <row r="851" spans="9:9" ht="15" x14ac:dyDescent="0.2">
      <c r="I851" s="279"/>
    </row>
    <row r="852" spans="9:9" ht="15" x14ac:dyDescent="0.2">
      <c r="I852" s="279"/>
    </row>
    <row r="853" spans="9:9" ht="15" x14ac:dyDescent="0.2">
      <c r="I853" s="279"/>
    </row>
    <row r="854" spans="9:9" ht="15" x14ac:dyDescent="0.2">
      <c r="I854" s="279"/>
    </row>
    <row r="855" spans="9:9" ht="15" x14ac:dyDescent="0.2">
      <c r="I855" s="279"/>
    </row>
    <row r="856" spans="9:9" ht="15" x14ac:dyDescent="0.2">
      <c r="I856" s="279"/>
    </row>
    <row r="857" spans="9:9" ht="15" x14ac:dyDescent="0.2">
      <c r="I857" s="279"/>
    </row>
    <row r="858" spans="9:9" ht="15" x14ac:dyDescent="0.2">
      <c r="I858" s="279"/>
    </row>
    <row r="859" spans="9:9" ht="15" x14ac:dyDescent="0.2">
      <c r="I859" s="279"/>
    </row>
    <row r="860" spans="9:9" ht="15" x14ac:dyDescent="0.2">
      <c r="I860" s="279"/>
    </row>
    <row r="861" spans="9:9" ht="15" x14ac:dyDescent="0.2">
      <c r="I861" s="279"/>
    </row>
    <row r="862" spans="9:9" ht="15" x14ac:dyDescent="0.2">
      <c r="I862" s="279"/>
    </row>
    <row r="863" spans="9:9" ht="15" x14ac:dyDescent="0.2">
      <c r="I863" s="279"/>
    </row>
    <row r="864" spans="9:9" ht="15" x14ac:dyDescent="0.2">
      <c r="I864" s="279"/>
    </row>
    <row r="865" spans="9:9" ht="15" x14ac:dyDescent="0.2">
      <c r="I865" s="279"/>
    </row>
    <row r="866" spans="9:9" ht="15" x14ac:dyDescent="0.2">
      <c r="I866" s="279"/>
    </row>
    <row r="867" spans="9:9" ht="15" x14ac:dyDescent="0.2">
      <c r="I867" s="279"/>
    </row>
    <row r="868" spans="9:9" ht="15" x14ac:dyDescent="0.2">
      <c r="I868" s="279"/>
    </row>
    <row r="869" spans="9:9" ht="15" x14ac:dyDescent="0.2">
      <c r="I869" s="279"/>
    </row>
    <row r="870" spans="9:9" ht="15" x14ac:dyDescent="0.2">
      <c r="I870" s="279"/>
    </row>
    <row r="871" spans="9:9" ht="15" x14ac:dyDescent="0.2">
      <c r="I871" s="279"/>
    </row>
    <row r="872" spans="9:9" ht="15" x14ac:dyDescent="0.2">
      <c r="I872" s="279"/>
    </row>
    <row r="873" spans="9:9" ht="15" x14ac:dyDescent="0.2">
      <c r="I873" s="279"/>
    </row>
    <row r="874" spans="9:9" ht="15" x14ac:dyDescent="0.2">
      <c r="I874" s="279"/>
    </row>
    <row r="875" spans="9:9" ht="15" x14ac:dyDescent="0.2">
      <c r="I875" s="279"/>
    </row>
    <row r="876" spans="9:9" ht="15" x14ac:dyDescent="0.2">
      <c r="I876" s="279"/>
    </row>
    <row r="877" spans="9:9" ht="15" x14ac:dyDescent="0.2">
      <c r="I877" s="279"/>
    </row>
    <row r="878" spans="9:9" ht="15" x14ac:dyDescent="0.2">
      <c r="I878" s="279"/>
    </row>
    <row r="879" spans="9:9" ht="15" x14ac:dyDescent="0.2">
      <c r="I879" s="279"/>
    </row>
    <row r="880" spans="9:9" ht="15" x14ac:dyDescent="0.2">
      <c r="I880" s="279"/>
    </row>
    <row r="881" spans="9:9" ht="15" x14ac:dyDescent="0.2">
      <c r="I881" s="279"/>
    </row>
    <row r="882" spans="9:9" ht="15" x14ac:dyDescent="0.2">
      <c r="I882" s="279"/>
    </row>
    <row r="883" spans="9:9" ht="15" x14ac:dyDescent="0.2">
      <c r="I883" s="279"/>
    </row>
    <row r="884" spans="9:9" ht="15" x14ac:dyDescent="0.2">
      <c r="I884" s="279"/>
    </row>
    <row r="885" spans="9:9" ht="15" x14ac:dyDescent="0.2">
      <c r="I885" s="279"/>
    </row>
    <row r="886" spans="9:9" ht="15" x14ac:dyDescent="0.2">
      <c r="I886" s="279"/>
    </row>
    <row r="887" spans="9:9" ht="15" x14ac:dyDescent="0.2">
      <c r="I887" s="279"/>
    </row>
    <row r="888" spans="9:9" ht="15" x14ac:dyDescent="0.2">
      <c r="I888" s="279"/>
    </row>
    <row r="889" spans="9:9" ht="15" x14ac:dyDescent="0.2">
      <c r="I889" s="279"/>
    </row>
    <row r="890" spans="9:9" ht="15" x14ac:dyDescent="0.2">
      <c r="I890" s="279"/>
    </row>
    <row r="891" spans="9:9" ht="15" x14ac:dyDescent="0.2">
      <c r="I891" s="279"/>
    </row>
    <row r="892" spans="9:9" ht="15" x14ac:dyDescent="0.2">
      <c r="I892" s="279"/>
    </row>
    <row r="893" spans="9:9" ht="15" x14ac:dyDescent="0.2">
      <c r="I893" s="279"/>
    </row>
    <row r="894" spans="9:9" ht="15" x14ac:dyDescent="0.2">
      <c r="I894" s="279"/>
    </row>
    <row r="895" spans="9:9" ht="15" x14ac:dyDescent="0.2">
      <c r="I895" s="279"/>
    </row>
    <row r="896" spans="9:9" ht="15" x14ac:dyDescent="0.2">
      <c r="I896" s="279"/>
    </row>
    <row r="897" spans="9:9" ht="15" x14ac:dyDescent="0.2">
      <c r="I897" s="279"/>
    </row>
    <row r="898" spans="9:9" ht="15" x14ac:dyDescent="0.2">
      <c r="I898" s="279"/>
    </row>
    <row r="899" spans="9:9" ht="15" x14ac:dyDescent="0.2">
      <c r="I899" s="279"/>
    </row>
    <row r="900" spans="9:9" ht="15" x14ac:dyDescent="0.2">
      <c r="I900" s="279"/>
    </row>
    <row r="901" spans="9:9" ht="15" x14ac:dyDescent="0.2">
      <c r="I901" s="279"/>
    </row>
    <row r="902" spans="9:9" ht="15" x14ac:dyDescent="0.2">
      <c r="I902" s="279"/>
    </row>
    <row r="903" spans="9:9" ht="15" x14ac:dyDescent="0.2">
      <c r="I903" s="279"/>
    </row>
    <row r="904" spans="9:9" ht="15" x14ac:dyDescent="0.2">
      <c r="I904" s="279"/>
    </row>
    <row r="905" spans="9:9" ht="15" x14ac:dyDescent="0.2">
      <c r="I905" s="279"/>
    </row>
    <row r="906" spans="9:9" ht="15" x14ac:dyDescent="0.2">
      <c r="I906" s="279"/>
    </row>
    <row r="907" spans="9:9" ht="15" x14ac:dyDescent="0.2">
      <c r="I907" s="279"/>
    </row>
    <row r="908" spans="9:9" ht="15" x14ac:dyDescent="0.2">
      <c r="I908" s="279"/>
    </row>
    <row r="909" spans="9:9" ht="15" x14ac:dyDescent="0.2">
      <c r="I909" s="279"/>
    </row>
    <row r="910" spans="9:9" ht="15" x14ac:dyDescent="0.2">
      <c r="I910" s="279"/>
    </row>
    <row r="911" spans="9:9" ht="15" x14ac:dyDescent="0.2">
      <c r="I911" s="279"/>
    </row>
    <row r="912" spans="9:9" ht="15" x14ac:dyDescent="0.2">
      <c r="I912" s="279"/>
    </row>
    <row r="913" spans="9:9" ht="15" x14ac:dyDescent="0.2">
      <c r="I913" s="279"/>
    </row>
    <row r="914" spans="9:9" ht="15" x14ac:dyDescent="0.2">
      <c r="I914" s="279"/>
    </row>
    <row r="915" spans="9:9" ht="15" x14ac:dyDescent="0.2">
      <c r="I915" s="279"/>
    </row>
    <row r="916" spans="9:9" ht="15" x14ac:dyDescent="0.2">
      <c r="I916" s="279"/>
    </row>
    <row r="917" spans="9:9" ht="15" x14ac:dyDescent="0.2">
      <c r="I917" s="279"/>
    </row>
    <row r="918" spans="9:9" ht="15" x14ac:dyDescent="0.2">
      <c r="I918" s="279"/>
    </row>
    <row r="919" spans="9:9" ht="15" x14ac:dyDescent="0.2">
      <c r="I919" s="279"/>
    </row>
    <row r="920" spans="9:9" ht="15" x14ac:dyDescent="0.2">
      <c r="I920" s="279"/>
    </row>
    <row r="921" spans="9:9" ht="15" x14ac:dyDescent="0.2">
      <c r="I921" s="279"/>
    </row>
    <row r="922" spans="9:9" ht="15" x14ac:dyDescent="0.2">
      <c r="I922" s="279"/>
    </row>
    <row r="923" spans="9:9" ht="15" x14ac:dyDescent="0.2">
      <c r="I923" s="279"/>
    </row>
    <row r="924" spans="9:9" ht="15" x14ac:dyDescent="0.2">
      <c r="I924" s="279"/>
    </row>
    <row r="925" spans="9:9" ht="15" x14ac:dyDescent="0.2">
      <c r="I925" s="279"/>
    </row>
    <row r="926" spans="9:9" ht="15" x14ac:dyDescent="0.2">
      <c r="I926" s="279"/>
    </row>
    <row r="927" spans="9:9" ht="15" x14ac:dyDescent="0.2">
      <c r="I927" s="279"/>
    </row>
    <row r="928" spans="9:9" ht="15" x14ac:dyDescent="0.2">
      <c r="I928" s="279"/>
    </row>
    <row r="929" spans="9:9" ht="15" x14ac:dyDescent="0.2">
      <c r="I929" s="279"/>
    </row>
    <row r="930" spans="9:9" ht="15" x14ac:dyDescent="0.2">
      <c r="I930" s="279"/>
    </row>
    <row r="931" spans="9:9" ht="15" x14ac:dyDescent="0.2">
      <c r="I931" s="279"/>
    </row>
    <row r="932" spans="9:9" ht="15" x14ac:dyDescent="0.2">
      <c r="I932" s="279"/>
    </row>
    <row r="933" spans="9:9" ht="15" x14ac:dyDescent="0.2">
      <c r="I933" s="279"/>
    </row>
    <row r="934" spans="9:9" ht="15" x14ac:dyDescent="0.2">
      <c r="I934" s="279"/>
    </row>
    <row r="935" spans="9:9" ht="15" x14ac:dyDescent="0.2">
      <c r="I935" s="279"/>
    </row>
    <row r="936" spans="9:9" ht="15" x14ac:dyDescent="0.2">
      <c r="I936" s="279"/>
    </row>
    <row r="937" spans="9:9" ht="15" x14ac:dyDescent="0.2">
      <c r="I937" s="279"/>
    </row>
    <row r="938" spans="9:9" ht="15" x14ac:dyDescent="0.2">
      <c r="I938" s="279"/>
    </row>
    <row r="939" spans="9:9" ht="15" x14ac:dyDescent="0.2">
      <c r="I939" s="279"/>
    </row>
    <row r="940" spans="9:9" ht="15" x14ac:dyDescent="0.2">
      <c r="I940" s="279"/>
    </row>
    <row r="941" spans="9:9" ht="15" x14ac:dyDescent="0.2">
      <c r="I941" s="279"/>
    </row>
    <row r="942" spans="9:9" ht="15" x14ac:dyDescent="0.2">
      <c r="I942" s="279"/>
    </row>
    <row r="943" spans="9:9" ht="15" x14ac:dyDescent="0.2">
      <c r="I943" s="279"/>
    </row>
    <row r="944" spans="9:9" ht="15" x14ac:dyDescent="0.2">
      <c r="I944" s="279"/>
    </row>
    <row r="945" spans="9:9" ht="15" x14ac:dyDescent="0.2">
      <c r="I945" s="279"/>
    </row>
    <row r="946" spans="9:9" ht="15" x14ac:dyDescent="0.2">
      <c r="I946" s="279"/>
    </row>
    <row r="947" spans="9:9" ht="15" x14ac:dyDescent="0.2">
      <c r="I947" s="279"/>
    </row>
    <row r="948" spans="9:9" ht="15" x14ac:dyDescent="0.2">
      <c r="I948" s="279"/>
    </row>
    <row r="949" spans="9:9" ht="15" x14ac:dyDescent="0.2">
      <c r="I949" s="279"/>
    </row>
    <row r="950" spans="9:9" ht="15" x14ac:dyDescent="0.2">
      <c r="I950" s="279"/>
    </row>
    <row r="951" spans="9:9" ht="15" x14ac:dyDescent="0.2">
      <c r="I951" s="279"/>
    </row>
    <row r="952" spans="9:9" ht="15" x14ac:dyDescent="0.2">
      <c r="I952" s="279"/>
    </row>
    <row r="953" spans="9:9" ht="15" x14ac:dyDescent="0.2">
      <c r="I953" s="279"/>
    </row>
    <row r="954" spans="9:9" ht="15" x14ac:dyDescent="0.2">
      <c r="I954" s="279"/>
    </row>
    <row r="955" spans="9:9" ht="15" x14ac:dyDescent="0.2">
      <c r="I955" s="279"/>
    </row>
    <row r="956" spans="9:9" ht="15" x14ac:dyDescent="0.2">
      <c r="I956" s="279"/>
    </row>
    <row r="957" spans="9:9" ht="15" x14ac:dyDescent="0.2">
      <c r="I957" s="279"/>
    </row>
    <row r="958" spans="9:9" ht="15" x14ac:dyDescent="0.2">
      <c r="I958" s="279"/>
    </row>
    <row r="959" spans="9:9" ht="15" x14ac:dyDescent="0.2">
      <c r="I959" s="279"/>
    </row>
    <row r="960" spans="9:9" ht="15" x14ac:dyDescent="0.2">
      <c r="I960" s="279"/>
    </row>
    <row r="961" spans="9:9" ht="15" x14ac:dyDescent="0.2">
      <c r="I961" s="279"/>
    </row>
    <row r="962" spans="9:9" ht="15" x14ac:dyDescent="0.2">
      <c r="I962" s="279"/>
    </row>
    <row r="963" spans="9:9" ht="15" x14ac:dyDescent="0.2">
      <c r="I963" s="279"/>
    </row>
    <row r="964" spans="9:9" ht="15" x14ac:dyDescent="0.2">
      <c r="I964" s="279"/>
    </row>
    <row r="965" spans="9:9" ht="15" x14ac:dyDescent="0.2">
      <c r="I965" s="279"/>
    </row>
    <row r="966" spans="9:9" ht="15" x14ac:dyDescent="0.2">
      <c r="I966" s="279"/>
    </row>
    <row r="967" spans="9:9" ht="15" x14ac:dyDescent="0.2">
      <c r="I967" s="279"/>
    </row>
    <row r="968" spans="9:9" ht="15" x14ac:dyDescent="0.2">
      <c r="I968" s="279"/>
    </row>
    <row r="969" spans="9:9" ht="15" x14ac:dyDescent="0.2">
      <c r="I969" s="279"/>
    </row>
    <row r="970" spans="9:9" ht="15" x14ac:dyDescent="0.2">
      <c r="I970" s="279"/>
    </row>
    <row r="971" spans="9:9" ht="15" x14ac:dyDescent="0.2">
      <c r="I971" s="279"/>
    </row>
    <row r="972" spans="9:9" ht="15" x14ac:dyDescent="0.2">
      <c r="I972" s="279"/>
    </row>
    <row r="973" spans="9:9" ht="15" x14ac:dyDescent="0.2">
      <c r="I973" s="279"/>
    </row>
    <row r="974" spans="9:9" ht="15" x14ac:dyDescent="0.2">
      <c r="I974" s="279"/>
    </row>
    <row r="975" spans="9:9" ht="15" x14ac:dyDescent="0.2">
      <c r="I975" s="279"/>
    </row>
    <row r="976" spans="9:9" ht="15" x14ac:dyDescent="0.2">
      <c r="I976" s="279"/>
    </row>
    <row r="977" spans="9:9" ht="15" x14ac:dyDescent="0.2">
      <c r="I977" s="279"/>
    </row>
    <row r="978" spans="9:9" ht="15" x14ac:dyDescent="0.2">
      <c r="I978" s="279"/>
    </row>
    <row r="979" spans="9:9" ht="15" x14ac:dyDescent="0.2">
      <c r="I979" s="279"/>
    </row>
    <row r="980" spans="9:9" ht="15" x14ac:dyDescent="0.2">
      <c r="I980" s="279"/>
    </row>
    <row r="981" spans="9:9" ht="15" x14ac:dyDescent="0.2">
      <c r="I981" s="279"/>
    </row>
    <row r="982" spans="9:9" ht="15" x14ac:dyDescent="0.2">
      <c r="I982" s="279"/>
    </row>
    <row r="983" spans="9:9" ht="15" x14ac:dyDescent="0.2">
      <c r="I983" s="279"/>
    </row>
    <row r="984" spans="9:9" ht="15" x14ac:dyDescent="0.2">
      <c r="I984" s="279"/>
    </row>
    <row r="985" spans="9:9" ht="15" x14ac:dyDescent="0.2">
      <c r="I985" s="279"/>
    </row>
    <row r="986" spans="9:9" ht="15" x14ac:dyDescent="0.2">
      <c r="I986" s="279"/>
    </row>
    <row r="987" spans="9:9" ht="15" x14ac:dyDescent="0.2">
      <c r="I987" s="279"/>
    </row>
    <row r="988" spans="9:9" ht="15" x14ac:dyDescent="0.2">
      <c r="I988" s="279"/>
    </row>
    <row r="989" spans="9:9" ht="15" x14ac:dyDescent="0.2">
      <c r="I989" s="279"/>
    </row>
    <row r="990" spans="9:9" ht="15" x14ac:dyDescent="0.2">
      <c r="I990" s="279"/>
    </row>
    <row r="991" spans="9:9" ht="15" x14ac:dyDescent="0.2">
      <c r="I991" s="279"/>
    </row>
    <row r="992" spans="9:9" ht="15" x14ac:dyDescent="0.2">
      <c r="I992" s="279"/>
    </row>
    <row r="993" spans="9:9" ht="15" x14ac:dyDescent="0.2">
      <c r="I993" s="279"/>
    </row>
    <row r="994" spans="9:9" ht="15" x14ac:dyDescent="0.2">
      <c r="I994" s="279"/>
    </row>
    <row r="995" spans="9:9" ht="15" x14ac:dyDescent="0.2">
      <c r="I995" s="279"/>
    </row>
    <row r="996" spans="9:9" ht="15" x14ac:dyDescent="0.2">
      <c r="I996" s="279"/>
    </row>
    <row r="997" spans="9:9" ht="15" x14ac:dyDescent="0.2">
      <c r="I997" s="279"/>
    </row>
    <row r="998" spans="9:9" ht="15" x14ac:dyDescent="0.2">
      <c r="I998" s="279"/>
    </row>
    <row r="999" spans="9:9" ht="15" x14ac:dyDescent="0.2">
      <c r="I999" s="279"/>
    </row>
    <row r="1000" spans="9:9" ht="15" x14ac:dyDescent="0.2">
      <c r="I1000" s="279"/>
    </row>
  </sheetData>
  <mergeCells count="4">
    <mergeCell ref="B1:C1"/>
    <mergeCell ref="D1:E1"/>
    <mergeCell ref="F1:G1"/>
    <mergeCell ref="M6:P6"/>
  </mergeCells>
  <pageMargins left="0.7" right="0.7" top="0.75" bottom="0.75" header="0.3" footer="0.3"/>
  <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BC4860F-2A0F-BB49-BBEC-9E9DCE859007}">
  <dimension ref="A1:AW73"/>
  <sheetViews>
    <sheetView topLeftCell="A11" zoomScale="116" zoomScaleNormal="50" workbookViewId="0">
      <selection activeCell="H3" sqref="H3:I3"/>
    </sheetView>
  </sheetViews>
  <sheetFormatPr baseColWidth="10" defaultRowHeight="14" x14ac:dyDescent="0.15"/>
  <cols>
    <col min="1" max="1" width="28.1640625" customWidth="1"/>
    <col min="2" max="2" width="20" customWidth="1"/>
    <col min="3" max="3" width="19.6640625" customWidth="1"/>
    <col min="4" max="4" width="20" customWidth="1"/>
    <col min="5" max="5" width="17.5" bestFit="1" customWidth="1"/>
    <col min="6" max="7" width="18.1640625" bestFit="1" customWidth="1"/>
    <col min="8" max="9" width="11" bestFit="1" customWidth="1"/>
    <col min="12" max="12" width="16.33203125" customWidth="1"/>
    <col min="13" max="13" width="18.5" customWidth="1"/>
    <col min="14" max="14" width="20.6640625" customWidth="1"/>
    <col min="15" max="15" width="16.1640625" customWidth="1"/>
    <col min="16" max="16" width="18.5" customWidth="1"/>
    <col min="17" max="17" width="17" customWidth="1"/>
    <col min="18" max="18" width="20.1640625" customWidth="1"/>
    <col min="19" max="19" width="21" customWidth="1"/>
    <col min="20" max="21" width="19.33203125" customWidth="1"/>
    <col min="37" max="37" width="22" customWidth="1"/>
    <col min="38" max="38" width="22.1640625" customWidth="1"/>
    <col min="39" max="39" width="21.5" customWidth="1"/>
    <col min="40" max="40" width="23.5" bestFit="1" customWidth="1"/>
    <col min="41" max="41" width="18.1640625" bestFit="1" customWidth="1"/>
    <col min="42" max="42" width="19.5" bestFit="1" customWidth="1"/>
    <col min="43" max="43" width="17.33203125" bestFit="1" customWidth="1"/>
    <col min="44" max="44" width="16.6640625" customWidth="1"/>
    <col min="45" max="45" width="24.83203125" customWidth="1"/>
    <col min="46" max="46" width="18.33203125" customWidth="1"/>
    <col min="47" max="47" width="21.83203125" customWidth="1"/>
    <col min="49" max="49" width="13.83203125" customWidth="1"/>
    <col min="50" max="50" width="14.83203125" customWidth="1"/>
  </cols>
  <sheetData>
    <row r="1" spans="1:44" ht="16" x14ac:dyDescent="0.15">
      <c r="A1" s="2" t="s">
        <v>0</v>
      </c>
      <c r="B1" s="3" t="s">
        <v>153</v>
      </c>
      <c r="C1" s="4"/>
      <c r="D1" s="5"/>
    </row>
    <row r="2" spans="1:44" ht="16" x14ac:dyDescent="0.15">
      <c r="A2" s="2" t="s">
        <v>2</v>
      </c>
      <c r="B2" s="6">
        <v>45253.554678425899</v>
      </c>
      <c r="C2" s="5"/>
      <c r="D2" s="5"/>
    </row>
    <row r="3" spans="1:44" x14ac:dyDescent="0.15">
      <c r="A3" s="5"/>
      <c r="B3" s="5"/>
      <c r="C3" s="5"/>
      <c r="D3" s="5"/>
      <c r="E3" s="410" t="s">
        <v>177</v>
      </c>
      <c r="F3" s="410"/>
      <c r="G3" s="410"/>
      <c r="H3" s="410" t="s">
        <v>178</v>
      </c>
      <c r="I3" s="410"/>
      <c r="J3" s="568"/>
    </row>
    <row r="4" spans="1:44" x14ac:dyDescent="0.15">
      <c r="A4" s="15" t="s">
        <v>3</v>
      </c>
      <c r="B4" s="15" t="s">
        <v>4</v>
      </c>
      <c r="C4" s="15" t="s">
        <v>5</v>
      </c>
      <c r="D4" s="15" t="s">
        <v>6</v>
      </c>
      <c r="E4">
        <v>2020</v>
      </c>
      <c r="F4">
        <v>2021</v>
      </c>
      <c r="G4">
        <v>2022</v>
      </c>
      <c r="H4" s="35" t="s">
        <v>179</v>
      </c>
      <c r="I4" t="s">
        <v>180</v>
      </c>
      <c r="AJ4" s="54" t="s">
        <v>182</v>
      </c>
      <c r="AK4" s="55" t="s">
        <v>183</v>
      </c>
      <c r="AL4" s="55" t="s">
        <v>186</v>
      </c>
      <c r="AM4" s="55" t="s">
        <v>187</v>
      </c>
      <c r="AN4" s="55" t="s">
        <v>202</v>
      </c>
      <c r="AO4" s="55" t="s">
        <v>204</v>
      </c>
      <c r="AP4" s="55" t="s">
        <v>200</v>
      </c>
      <c r="AQ4" s="55" t="s">
        <v>201</v>
      </c>
      <c r="AR4" s="55" t="s">
        <v>242</v>
      </c>
    </row>
    <row r="5" spans="1:44" x14ac:dyDescent="0.15">
      <c r="A5" s="16" t="s">
        <v>154</v>
      </c>
      <c r="B5" s="16">
        <v>91279041771826</v>
      </c>
      <c r="C5" s="16">
        <v>150865359967200</v>
      </c>
      <c r="D5" s="16">
        <v>142770810676858</v>
      </c>
      <c r="O5" s="37"/>
      <c r="P5" s="30"/>
      <c r="AJ5" s="55">
        <v>2021</v>
      </c>
      <c r="AK5" s="55">
        <f>41.1-16.8</f>
        <v>24.3</v>
      </c>
      <c r="AL5" s="55">
        <f>8.3</f>
        <v>8.3000000000000007</v>
      </c>
      <c r="AM5" s="55">
        <f>26.1</f>
        <v>26.1</v>
      </c>
      <c r="AN5" s="55">
        <f>25.1</f>
        <v>25.1</v>
      </c>
      <c r="AO5" s="55">
        <f>37.7-13.1</f>
        <v>24.6</v>
      </c>
      <c r="AP5" s="55">
        <v>108.6</v>
      </c>
      <c r="AQ5" s="387">
        <v>2.5</v>
      </c>
      <c r="AR5" s="55">
        <v>1.5</v>
      </c>
    </row>
    <row r="6" spans="1:44" x14ac:dyDescent="0.15">
      <c r="A6" s="16" t="s">
        <v>155</v>
      </c>
      <c r="B6" s="16">
        <v>-1160538345109</v>
      </c>
      <c r="C6" s="16">
        <v>-1185569987855</v>
      </c>
      <c r="D6" s="16">
        <v>-1361536216226</v>
      </c>
      <c r="O6" s="16"/>
      <c r="P6" s="16"/>
      <c r="AJ6" s="55">
        <v>2022</v>
      </c>
      <c r="AK6" s="55">
        <v>16.8</v>
      </c>
      <c r="AL6" s="55">
        <f>141.4</f>
        <v>141.4</v>
      </c>
      <c r="AM6" s="55">
        <f>8.4</f>
        <v>8.4</v>
      </c>
      <c r="AN6" s="55">
        <v>10</v>
      </c>
      <c r="AO6" s="55">
        <v>13.1</v>
      </c>
      <c r="AP6" s="55">
        <f>AP14-AP5</f>
        <v>16.100000000000009</v>
      </c>
      <c r="AQ6" s="55">
        <f>3.1-2.5</f>
        <v>0.60000000000000009</v>
      </c>
      <c r="AR6" s="55">
        <v>1</v>
      </c>
    </row>
    <row r="7" spans="1:44" x14ac:dyDescent="0.15">
      <c r="A7" s="16" t="s">
        <v>156</v>
      </c>
      <c r="B7" s="16">
        <v>90118503426717</v>
      </c>
      <c r="C7" s="16">
        <v>149679789979345</v>
      </c>
      <c r="D7" s="16">
        <v>141409274460632</v>
      </c>
      <c r="E7" s="36">
        <v>1</v>
      </c>
      <c r="F7" s="36">
        <v>1</v>
      </c>
      <c r="G7" s="36">
        <v>1</v>
      </c>
      <c r="H7" s="32">
        <f>(C7-B7)/B7</f>
        <v>0.66092183389465997</v>
      </c>
      <c r="I7" s="32">
        <f>(D7-C7)/C7</f>
        <v>-5.5254724234008387E-2</v>
      </c>
    </row>
    <row r="8" spans="1:44" x14ac:dyDescent="0.15">
      <c r="A8" s="16" t="s">
        <v>157</v>
      </c>
      <c r="B8" s="16">
        <v>-71214453522563</v>
      </c>
      <c r="C8" s="16">
        <v>-108571380446353</v>
      </c>
      <c r="D8" s="16">
        <v>-124645848221080</v>
      </c>
      <c r="E8" s="34">
        <f>B8/$B$7</f>
        <v>-0.79023120463239283</v>
      </c>
      <c r="F8" s="34">
        <f>C8/$C$7</f>
        <v>-0.72535764822582438</v>
      </c>
      <c r="G8" s="34">
        <f>D8/$D$7</f>
        <v>-0.88145454883711394</v>
      </c>
      <c r="H8" s="30">
        <f t="shared" ref="H8:H26" si="0">(C8-B8)/B8</f>
        <v>0.52456945291245038</v>
      </c>
      <c r="I8" s="30">
        <f t="shared" ref="I8:I26" si="1">(D8-C8)/C8</f>
        <v>0.14805437407761129</v>
      </c>
    </row>
    <row r="9" spans="1:44" x14ac:dyDescent="0.15">
      <c r="A9" s="31" t="s">
        <v>176</v>
      </c>
      <c r="B9" s="16">
        <v>18904049904154</v>
      </c>
      <c r="C9" s="16">
        <v>41108409532992</v>
      </c>
      <c r="D9" s="16">
        <v>16763426239552</v>
      </c>
      <c r="E9" s="33">
        <f>B9/$B$7</f>
        <v>0.20976879536760712</v>
      </c>
      <c r="F9" s="33">
        <f t="shared" ref="F9:F26" si="2">C9/$C$7</f>
        <v>0.27464235177417562</v>
      </c>
      <c r="G9" s="33">
        <f t="shared" ref="G9:G26" si="3">D9/$D$7</f>
        <v>0.11854545116288605</v>
      </c>
      <c r="H9" s="32">
        <f t="shared" si="0"/>
        <v>1.1745821525766702</v>
      </c>
      <c r="I9" s="32">
        <f t="shared" si="1"/>
        <v>-0.59221418609984577</v>
      </c>
      <c r="AJ9" s="54" t="s">
        <v>182</v>
      </c>
      <c r="AK9" s="55" t="s">
        <v>183</v>
      </c>
      <c r="AL9" s="55" t="s">
        <v>186</v>
      </c>
      <c r="AM9" s="55" t="s">
        <v>187</v>
      </c>
      <c r="AN9" s="55" t="s">
        <v>202</v>
      </c>
      <c r="AO9" s="55" t="s">
        <v>204</v>
      </c>
      <c r="AP9" s="55" t="s">
        <v>200</v>
      </c>
      <c r="AQ9" s="55" t="s">
        <v>201</v>
      </c>
      <c r="AR9" s="55" t="s">
        <v>242</v>
      </c>
    </row>
    <row r="10" spans="1:44" x14ac:dyDescent="0.15">
      <c r="A10" s="16" t="s">
        <v>158</v>
      </c>
      <c r="B10" s="16">
        <v>1004789766270</v>
      </c>
      <c r="C10" s="16">
        <v>3071440640188</v>
      </c>
      <c r="D10" s="16">
        <v>3743650707331</v>
      </c>
      <c r="E10" s="30">
        <f t="shared" ref="E10:E26" si="4">B10/$B$7</f>
        <v>1.1149649939394298E-2</v>
      </c>
      <c r="F10" s="30">
        <f t="shared" si="2"/>
        <v>2.052007582728331E-2</v>
      </c>
      <c r="G10" s="30">
        <f t="shared" si="3"/>
        <v>2.6473869706284528E-2</v>
      </c>
      <c r="H10" s="30">
        <f t="shared" si="0"/>
        <v>2.0567992860734057</v>
      </c>
      <c r="I10" s="30">
        <f t="shared" si="1"/>
        <v>0.21885823165439872</v>
      </c>
      <c r="AJ10" s="54">
        <v>2018</v>
      </c>
      <c r="AK10" s="55">
        <v>11.7</v>
      </c>
      <c r="AL10" s="55">
        <v>55.8</v>
      </c>
      <c r="AM10" s="55">
        <v>8.6</v>
      </c>
      <c r="AN10" s="55">
        <v>10</v>
      </c>
      <c r="AO10" s="55">
        <v>10.5</v>
      </c>
      <c r="AP10" s="55">
        <v>44.2</v>
      </c>
      <c r="AQ10" s="55">
        <v>0.5</v>
      </c>
      <c r="AR10" s="386">
        <v>1.47</v>
      </c>
    </row>
    <row r="11" spans="1:44" x14ac:dyDescent="0.15">
      <c r="A11" s="16" t="s">
        <v>158</v>
      </c>
      <c r="B11" s="16">
        <v>-2837406430588</v>
      </c>
      <c r="C11" s="16">
        <v>-3731542257873</v>
      </c>
      <c r="D11" s="16">
        <v>-7026723285241</v>
      </c>
      <c r="E11" s="30">
        <f t="shared" si="4"/>
        <v>-3.1485281298477573E-2</v>
      </c>
      <c r="F11" s="30">
        <f t="shared" si="2"/>
        <v>-2.4930167649139089E-2</v>
      </c>
      <c r="G11" s="30">
        <f t="shared" si="3"/>
        <v>-4.9690681972894377E-2</v>
      </c>
      <c r="H11" s="30">
        <f t="shared" si="0"/>
        <v>0.31512433948340168</v>
      </c>
      <c r="I11" s="30">
        <f t="shared" si="1"/>
        <v>0.88306142598697823</v>
      </c>
      <c r="AJ11" s="54">
        <v>2019</v>
      </c>
      <c r="AK11" s="55">
        <v>11.2</v>
      </c>
      <c r="AL11" s="55">
        <v>63.7</v>
      </c>
      <c r="AM11" s="55">
        <v>7.5</v>
      </c>
      <c r="AN11" s="55">
        <v>8.8000000000000007</v>
      </c>
      <c r="AO11" s="55">
        <v>9.6999999999999993</v>
      </c>
      <c r="AP11" s="55">
        <v>52.5</v>
      </c>
      <c r="AQ11" s="55">
        <v>0.9</v>
      </c>
      <c r="AR11" s="386">
        <v>1.52</v>
      </c>
    </row>
    <row r="12" spans="1:44" x14ac:dyDescent="0.15">
      <c r="A12" s="18" t="s">
        <v>159</v>
      </c>
      <c r="B12" s="17">
        <v>-2191680923417</v>
      </c>
      <c r="C12" s="17">
        <v>-2525823258237</v>
      </c>
      <c r="D12" s="17">
        <v>-3083638131818</v>
      </c>
      <c r="E12" s="30">
        <f t="shared" si="4"/>
        <v>-2.4319988016658994E-2</v>
      </c>
      <c r="F12" s="30">
        <f t="shared" si="2"/>
        <v>-1.6874845018058551E-2</v>
      </c>
      <c r="G12" s="30">
        <f t="shared" si="3"/>
        <v>-2.1806477287856233E-2</v>
      </c>
      <c r="H12" s="30">
        <f t="shared" si="0"/>
        <v>0.15245938916101268</v>
      </c>
      <c r="I12" s="30">
        <f t="shared" si="1"/>
        <v>0.22084477675225359</v>
      </c>
      <c r="AJ12" s="55">
        <v>2020</v>
      </c>
      <c r="AK12" s="56">
        <v>18.899999999999999</v>
      </c>
      <c r="AL12" s="55">
        <v>90.1</v>
      </c>
      <c r="AM12" s="55">
        <v>13.5</v>
      </c>
      <c r="AN12" s="55">
        <v>14.9</v>
      </c>
      <c r="AO12" s="55">
        <v>17.100000000000001</v>
      </c>
      <c r="AP12" s="55">
        <v>71.2</v>
      </c>
      <c r="AQ12" s="55">
        <v>2.2000000000000002</v>
      </c>
      <c r="AR12" s="55">
        <v>1.9</v>
      </c>
    </row>
    <row r="13" spans="1:44" x14ac:dyDescent="0.15">
      <c r="A13" s="16" t="s">
        <v>160</v>
      </c>
      <c r="B13" s="16">
        <v>1964631764</v>
      </c>
      <c r="C13" s="16">
        <v>4465302865</v>
      </c>
      <c r="D13" s="16">
        <v>-1072667584</v>
      </c>
      <c r="E13" s="30">
        <f t="shared" si="4"/>
        <v>2.1800536951854831E-5</v>
      </c>
      <c r="F13" s="30">
        <f t="shared" si="2"/>
        <v>2.9832369925266382E-5</v>
      </c>
      <c r="G13" s="30">
        <f t="shared" si="3"/>
        <v>-7.5855532679267657E-6</v>
      </c>
      <c r="H13" s="30">
        <f t="shared" si="0"/>
        <v>1.2728446861251095</v>
      </c>
      <c r="I13" s="30">
        <f t="shared" si="1"/>
        <v>-1.2402228060290823</v>
      </c>
      <c r="L13" s="39"/>
      <c r="AJ13" s="55">
        <v>2021</v>
      </c>
      <c r="AK13" s="55">
        <v>41.1</v>
      </c>
      <c r="AL13" s="55">
        <v>149.69999999999999</v>
      </c>
      <c r="AM13" s="55">
        <v>34.5</v>
      </c>
      <c r="AN13" s="55">
        <v>35.1</v>
      </c>
      <c r="AO13" s="54">
        <v>37.700000000000003</v>
      </c>
      <c r="AP13" s="55">
        <v>108.6</v>
      </c>
      <c r="AQ13" s="55">
        <v>2.5</v>
      </c>
      <c r="AR13" s="55">
        <v>2.5</v>
      </c>
    </row>
    <row r="14" spans="1:44" x14ac:dyDescent="0.15">
      <c r="A14" s="16" t="s">
        <v>161</v>
      </c>
      <c r="B14" s="16">
        <v>-1090795558423</v>
      </c>
      <c r="C14" s="16">
        <v>-2120068223228</v>
      </c>
      <c r="D14" s="16">
        <v>-2665806087302</v>
      </c>
      <c r="E14" s="30">
        <f t="shared" si="4"/>
        <v>-1.2104013237525836E-2</v>
      </c>
      <c r="F14" s="30">
        <f t="shared" si="2"/>
        <v>-1.4164024572192131E-2</v>
      </c>
      <c r="G14" s="30">
        <f t="shared" si="3"/>
        <v>-1.8851706137875377E-2</v>
      </c>
      <c r="H14" s="30">
        <f t="shared" si="0"/>
        <v>0.9435981443608501</v>
      </c>
      <c r="I14" s="30">
        <f t="shared" si="1"/>
        <v>0.25741523696962149</v>
      </c>
      <c r="L14" s="39"/>
      <c r="AJ14" s="55">
        <v>2022</v>
      </c>
      <c r="AK14" s="55">
        <v>16.8</v>
      </c>
      <c r="AL14" s="55">
        <v>141.4</v>
      </c>
      <c r="AM14" s="55">
        <v>8.4</v>
      </c>
      <c r="AN14" s="55">
        <v>10</v>
      </c>
      <c r="AO14" s="55">
        <v>13.1</v>
      </c>
      <c r="AP14" s="55">
        <v>124.7</v>
      </c>
      <c r="AQ14" s="55">
        <v>3.1</v>
      </c>
      <c r="AR14" s="55">
        <v>1.5</v>
      </c>
    </row>
    <row r="15" spans="1:44" x14ac:dyDescent="0.15">
      <c r="A15" s="16" t="s">
        <v>162</v>
      </c>
      <c r="B15" s="16">
        <v>-690298504185</v>
      </c>
      <c r="C15" s="16">
        <v>-1324261548679</v>
      </c>
      <c r="D15" s="16">
        <v>-1019444279447</v>
      </c>
      <c r="E15" s="30">
        <f t="shared" si="4"/>
        <v>-7.6598975564029451E-3</v>
      </c>
      <c r="F15" s="30">
        <f t="shared" si="2"/>
        <v>-8.8472969454442777E-3</v>
      </c>
      <c r="G15" s="30">
        <f t="shared" si="3"/>
        <v>-7.2091755179099718E-3</v>
      </c>
      <c r="H15" s="30">
        <f t="shared" si="0"/>
        <v>0.91838971206012909</v>
      </c>
      <c r="I15" s="30">
        <f t="shared" si="1"/>
        <v>-0.23017905302473407</v>
      </c>
      <c r="L15" s="39"/>
      <c r="AJ15" s="55"/>
      <c r="AK15" s="55"/>
    </row>
    <row r="16" spans="1:44" x14ac:dyDescent="0.15">
      <c r="A16" s="31" t="s">
        <v>203</v>
      </c>
      <c r="B16" s="16">
        <v>15292303808992</v>
      </c>
      <c r="C16" s="16">
        <v>37008443446265</v>
      </c>
      <c r="D16" s="16">
        <v>9794030627309</v>
      </c>
      <c r="E16" s="33">
        <f t="shared" si="4"/>
        <v>0.16969105375154692</v>
      </c>
      <c r="F16" s="33">
        <f t="shared" si="2"/>
        <v>0.24725077080460872</v>
      </c>
      <c r="G16" s="33">
        <f t="shared" si="3"/>
        <v>6.9260171687222927E-2</v>
      </c>
      <c r="H16" s="32">
        <f t="shared" si="0"/>
        <v>1.4200698539943819</v>
      </c>
      <c r="I16" s="32">
        <f t="shared" si="1"/>
        <v>-0.73535686142732271</v>
      </c>
      <c r="L16" s="39"/>
    </row>
    <row r="17" spans="1:47" x14ac:dyDescent="0.15">
      <c r="A17" s="18" t="s">
        <v>163</v>
      </c>
      <c r="B17" s="17">
        <v>654081334225</v>
      </c>
      <c r="C17" s="17">
        <v>796666105925</v>
      </c>
      <c r="D17" s="17">
        <v>872024724926</v>
      </c>
      <c r="E17" s="30">
        <f t="shared" si="4"/>
        <v>7.2580137192012851E-3</v>
      </c>
      <c r="F17" s="30">
        <f t="shared" si="2"/>
        <v>5.3224694264665633E-3</v>
      </c>
      <c r="G17" s="30">
        <f t="shared" si="3"/>
        <v>6.1666727889815283E-3</v>
      </c>
      <c r="H17" s="30">
        <f t="shared" si="0"/>
        <v>0.21799241812785275</v>
      </c>
      <c r="I17" s="30">
        <f t="shared" si="1"/>
        <v>9.4592475367709997E-2</v>
      </c>
      <c r="L17" s="39"/>
      <c r="AJ17" s="57" t="s">
        <v>182</v>
      </c>
      <c r="AK17" s="53" t="s">
        <v>200</v>
      </c>
      <c r="AL17" s="53" t="s">
        <v>201</v>
      </c>
      <c r="AM17" t="s">
        <v>198</v>
      </c>
      <c r="AN17" t="s">
        <v>199</v>
      </c>
      <c r="AO17" s="52" t="s">
        <v>187</v>
      </c>
    </row>
    <row r="18" spans="1:47" x14ac:dyDescent="0.15">
      <c r="A18" s="18" t="s">
        <v>164</v>
      </c>
      <c r="B18" s="17">
        <v>-589418351516</v>
      </c>
      <c r="C18" s="17">
        <v>-748331838000</v>
      </c>
      <c r="D18" s="17">
        <v>-743114224951</v>
      </c>
      <c r="E18" s="30">
        <f t="shared" si="4"/>
        <v>-6.5404809123944902E-3</v>
      </c>
      <c r="F18" s="30">
        <f t="shared" si="2"/>
        <v>-4.9995516302051585E-3</v>
      </c>
      <c r="G18" s="30">
        <f t="shared" si="3"/>
        <v>-5.2550600219498419E-3</v>
      </c>
      <c r="H18" s="30">
        <f t="shared" si="0"/>
        <v>0.26961068666299615</v>
      </c>
      <c r="I18" s="30">
        <f t="shared" si="1"/>
        <v>-6.9723253562813132E-3</v>
      </c>
      <c r="L18" s="39"/>
      <c r="AJ18" s="55">
        <v>2020</v>
      </c>
      <c r="AK18" s="34">
        <v>0.79023120463239305</v>
      </c>
      <c r="AL18" s="34">
        <v>2.4319988016659001E-2</v>
      </c>
      <c r="AM18" s="34">
        <v>1.97639107939288E-2</v>
      </c>
      <c r="AN18" s="34">
        <v>2.05374330955134E-2</v>
      </c>
      <c r="AO18" s="34">
        <v>0.15459484346417438</v>
      </c>
    </row>
    <row r="19" spans="1:47" x14ac:dyDescent="0.15">
      <c r="A19" s="16" t="s">
        <v>165</v>
      </c>
      <c r="B19" s="16">
        <v>64662982709</v>
      </c>
      <c r="C19" s="16">
        <v>48334267925</v>
      </c>
      <c r="D19" s="16">
        <v>128910499975</v>
      </c>
      <c r="E19" s="30">
        <f t="shared" si="4"/>
        <v>7.1753280680679477E-4</v>
      </c>
      <c r="F19" s="30">
        <f t="shared" si="2"/>
        <v>3.2291779626140489E-4</v>
      </c>
      <c r="G19" s="30">
        <f t="shared" si="3"/>
        <v>9.1161276703168698E-4</v>
      </c>
      <c r="H19" s="30">
        <f t="shared" si="0"/>
        <v>-0.25252028440264507</v>
      </c>
      <c r="I19" s="30">
        <f t="shared" si="1"/>
        <v>1.6670622212594524</v>
      </c>
      <c r="AJ19" s="55">
        <v>2021</v>
      </c>
      <c r="AK19" s="34">
        <v>0.72535764822582405</v>
      </c>
      <c r="AL19" s="34">
        <v>1.6874845018058599E-2</v>
      </c>
      <c r="AM19" s="34">
        <v>2.3011321517636407E-2</v>
      </c>
      <c r="AN19" s="34">
        <v>1.6941651128999601E-2</v>
      </c>
      <c r="AO19" s="34">
        <v>0.24344954083425999</v>
      </c>
    </row>
    <row r="20" spans="1:47" x14ac:dyDescent="0.15">
      <c r="A20" s="16" t="s">
        <v>166</v>
      </c>
      <c r="B20" s="16">
        <v>0</v>
      </c>
      <c r="C20" s="16">
        <v>0</v>
      </c>
      <c r="D20" s="16">
        <v>0</v>
      </c>
      <c r="E20" s="30">
        <f t="shared" si="4"/>
        <v>0</v>
      </c>
      <c r="F20" s="30">
        <f t="shared" si="2"/>
        <v>0</v>
      </c>
      <c r="G20" s="30">
        <f t="shared" si="3"/>
        <v>0</v>
      </c>
      <c r="H20" s="30"/>
      <c r="I20" s="30"/>
      <c r="AJ20" s="55">
        <v>2022</v>
      </c>
      <c r="AK20" s="34">
        <v>0.88145454883711405</v>
      </c>
      <c r="AL20" s="34">
        <v>2.1806477287856198E-2</v>
      </c>
      <c r="AM20" s="34">
        <v>2.6060881655785351E-2</v>
      </c>
      <c r="AN20" s="34">
        <v>1.04555523561477E-2</v>
      </c>
      <c r="AO20" s="34">
        <v>5.9209924333117031E-2</v>
      </c>
    </row>
    <row r="21" spans="1:47" x14ac:dyDescent="0.15">
      <c r="A21" s="31" t="s">
        <v>205</v>
      </c>
      <c r="B21" s="16">
        <v>15356966791701</v>
      </c>
      <c r="C21" s="16">
        <v>37056777714190</v>
      </c>
      <c r="D21" s="16">
        <v>9922941127284</v>
      </c>
      <c r="E21" s="32">
        <f t="shared" si="4"/>
        <v>0.17040858655835373</v>
      </c>
      <c r="F21" s="32">
        <f t="shared" si="2"/>
        <v>0.24757368860087012</v>
      </c>
      <c r="G21" s="32">
        <f t="shared" si="3"/>
        <v>7.0171784454254607E-2</v>
      </c>
      <c r="H21" s="32">
        <f t="shared" si="0"/>
        <v>1.413027143759646</v>
      </c>
      <c r="I21" s="32">
        <f t="shared" si="1"/>
        <v>-0.7322233140771911</v>
      </c>
      <c r="AQ21" s="17"/>
      <c r="AR21" s="17"/>
      <c r="AS21" s="17"/>
      <c r="AT21" s="17"/>
      <c r="AU21" s="17"/>
    </row>
    <row r="22" spans="1:47" x14ac:dyDescent="0.15">
      <c r="A22" s="18" t="s">
        <v>167</v>
      </c>
      <c r="B22" s="17">
        <v>-1784567843866</v>
      </c>
      <c r="C22" s="17">
        <v>-2855306347167</v>
      </c>
      <c r="D22" s="17">
        <v>-1001020240086</v>
      </c>
      <c r="E22" s="30">
        <f t="shared" si="4"/>
        <v>-1.9802457608688359E-2</v>
      </c>
      <c r="F22" s="30">
        <f t="shared" si="2"/>
        <v>-1.9076098032747218E-2</v>
      </c>
      <c r="G22" s="30">
        <f t="shared" si="3"/>
        <v>-7.078886755512501E-3</v>
      </c>
      <c r="H22" s="30">
        <f t="shared" si="0"/>
        <v>0.59999876551703679</v>
      </c>
      <c r="I22" s="30">
        <f t="shared" si="1"/>
        <v>-0.64941756912381743</v>
      </c>
      <c r="L22" s="39"/>
      <c r="AQ22" s="16"/>
      <c r="AR22" s="16"/>
      <c r="AS22" s="16"/>
      <c r="AT22" s="16"/>
      <c r="AU22" s="16"/>
    </row>
    <row r="23" spans="1:47" x14ac:dyDescent="0.15">
      <c r="A23" s="18" t="s">
        <v>168</v>
      </c>
      <c r="B23" s="17">
        <v>-66234890928</v>
      </c>
      <c r="C23" s="17">
        <v>319483564275</v>
      </c>
      <c r="D23" s="17">
        <v>-477491832682</v>
      </c>
      <c r="E23" s="30">
        <f t="shared" si="4"/>
        <v>-7.3497548682509143E-4</v>
      </c>
      <c r="F23" s="30">
        <f t="shared" si="2"/>
        <v>2.1344469037475732E-3</v>
      </c>
      <c r="G23" s="30">
        <f t="shared" si="3"/>
        <v>-3.3766656006352157E-3</v>
      </c>
      <c r="H23" s="30">
        <f t="shared" si="0"/>
        <v>-5.8234934760033275</v>
      </c>
      <c r="I23" s="30">
        <f t="shared" si="1"/>
        <v>-2.4945740127995824</v>
      </c>
      <c r="L23" s="39"/>
      <c r="AJ23" s="53"/>
      <c r="AK23" s="53"/>
      <c r="AL23" s="53"/>
      <c r="AM23" s="53"/>
    </row>
    <row r="24" spans="1:47" x14ac:dyDescent="0.15">
      <c r="A24" s="16" t="s">
        <v>169</v>
      </c>
      <c r="B24" s="16">
        <v>-1850802734794</v>
      </c>
      <c r="C24" s="16">
        <v>-2535822782892</v>
      </c>
      <c r="D24" s="16">
        <v>-1478512072768</v>
      </c>
      <c r="E24" s="30">
        <f t="shared" si="4"/>
        <v>-2.0537433095513449E-2</v>
      </c>
      <c r="F24" s="30">
        <f t="shared" si="2"/>
        <v>-1.6941651128999646E-2</v>
      </c>
      <c r="G24" s="30">
        <f t="shared" si="3"/>
        <v>-1.0455552356147717E-2</v>
      </c>
      <c r="H24" s="30">
        <f t="shared" si="0"/>
        <v>0.37012050783156253</v>
      </c>
      <c r="I24" s="30">
        <f t="shared" si="1"/>
        <v>-0.41694976370477327</v>
      </c>
      <c r="L24" s="39"/>
      <c r="AK24" s="53"/>
      <c r="AL24" s="53"/>
    </row>
    <row r="25" spans="1:47" x14ac:dyDescent="0.15">
      <c r="A25" s="31" t="s">
        <v>181</v>
      </c>
      <c r="B25" s="16">
        <v>13506164056907</v>
      </c>
      <c r="C25" s="16">
        <v>34520954931298</v>
      </c>
      <c r="D25" s="16">
        <v>8444429054516</v>
      </c>
      <c r="E25" s="32">
        <f t="shared" si="4"/>
        <v>0.14987115346284027</v>
      </c>
      <c r="F25" s="32">
        <f t="shared" si="2"/>
        <v>0.23063203747187047</v>
      </c>
      <c r="G25" s="32">
        <f t="shared" si="3"/>
        <v>5.9716232098106892E-2</v>
      </c>
      <c r="H25" s="32">
        <f t="shared" si="0"/>
        <v>1.5559407383063821</v>
      </c>
      <c r="I25" s="32">
        <f t="shared" si="1"/>
        <v>-0.75538251849284843</v>
      </c>
      <c r="L25" s="39"/>
      <c r="O25" s="38"/>
      <c r="P25" s="39"/>
      <c r="AO25" s="16"/>
      <c r="AP25" s="16"/>
      <c r="AQ25" s="16"/>
      <c r="AR25" s="16"/>
      <c r="AS25" s="16"/>
    </row>
    <row r="26" spans="1:47" x14ac:dyDescent="0.15">
      <c r="A26" s="16" t="s">
        <v>170</v>
      </c>
      <c r="B26" s="16">
        <v>55864004095</v>
      </c>
      <c r="C26" s="16">
        <v>42811733838</v>
      </c>
      <c r="D26" s="16">
        <v>-39081499515</v>
      </c>
      <c r="E26" s="30">
        <f t="shared" si="4"/>
        <v>6.1989493800712928E-4</v>
      </c>
      <c r="F26" s="30">
        <f t="shared" si="2"/>
        <v>2.8602213995561983E-4</v>
      </c>
      <c r="G26" s="30">
        <f t="shared" si="3"/>
        <v>-2.7637154397450924E-4</v>
      </c>
      <c r="H26" s="30">
        <f t="shared" si="0"/>
        <v>-0.23364365781593194</v>
      </c>
      <c r="I26" s="30">
        <f t="shared" si="1"/>
        <v>-1.9128688798936468</v>
      </c>
      <c r="L26" s="39"/>
      <c r="O26" s="39"/>
      <c r="P26" s="39"/>
    </row>
    <row r="27" spans="1:47" x14ac:dyDescent="0.15">
      <c r="A27" s="16" t="s">
        <v>171</v>
      </c>
      <c r="B27" s="16">
        <v>13450300052812</v>
      </c>
      <c r="C27" s="16">
        <v>34478143197460</v>
      </c>
      <c r="D27" s="16">
        <v>8483510554031</v>
      </c>
      <c r="E27" s="30"/>
      <c r="F27" s="30"/>
      <c r="G27" s="30"/>
      <c r="H27" s="30"/>
      <c r="I27" s="30"/>
      <c r="L27" s="39"/>
      <c r="O27" s="39"/>
      <c r="P27" s="39"/>
    </row>
    <row r="28" spans="1:47" x14ac:dyDescent="0.15">
      <c r="A28" s="16" t="s">
        <v>172</v>
      </c>
      <c r="B28" s="16">
        <v>2728</v>
      </c>
      <c r="C28" s="16">
        <v>7166</v>
      </c>
      <c r="D28" s="16">
        <v>1452</v>
      </c>
      <c r="E28" s="30"/>
      <c r="F28" s="30"/>
      <c r="G28" s="30"/>
      <c r="H28" s="30"/>
      <c r="I28" s="30"/>
    </row>
    <row r="29" spans="1:47" x14ac:dyDescent="0.15">
      <c r="A29" s="16" t="s">
        <v>173</v>
      </c>
      <c r="B29" s="16">
        <v>0</v>
      </c>
      <c r="C29" s="16">
        <v>7166</v>
      </c>
      <c r="D29" s="16">
        <v>0</v>
      </c>
      <c r="E29" s="30"/>
      <c r="F29" s="30"/>
      <c r="G29" s="30"/>
      <c r="H29" s="30"/>
      <c r="I29" s="30"/>
    </row>
    <row r="30" spans="1:47" x14ac:dyDescent="0.15">
      <c r="A30" s="51" t="s">
        <v>202</v>
      </c>
      <c r="B30" s="16">
        <f>B9+B12+B14+B15</f>
        <v>14931274918129</v>
      </c>
      <c r="C30" s="16">
        <f t="shared" ref="C30:D30" si="5">C9+C12+C14+C15</f>
        <v>35138256502848</v>
      </c>
      <c r="D30" s="16">
        <f t="shared" si="5"/>
        <v>9994537740985</v>
      </c>
      <c r="E30" s="30"/>
      <c r="F30" s="30"/>
      <c r="G30" s="30"/>
      <c r="H30" s="30">
        <f>(C30-B30)/B30</f>
        <v>1.3533326320436598</v>
      </c>
      <c r="I30" s="30">
        <f>(D30-C30)/C30</f>
        <v>-0.71556534854895459</v>
      </c>
    </row>
    <row r="31" spans="1:47" x14ac:dyDescent="0.15">
      <c r="A31" s="16" t="s">
        <v>241</v>
      </c>
      <c r="B31" s="16">
        <f>B9+B14+B15</f>
        <v>17122955841546</v>
      </c>
      <c r="C31" s="16">
        <f t="shared" ref="C31:D31" si="6">C9+C14+C15</f>
        <v>37664079761085</v>
      </c>
      <c r="D31" s="16">
        <f t="shared" si="6"/>
        <v>13078175872803</v>
      </c>
      <c r="E31" s="30"/>
      <c r="F31" s="30"/>
      <c r="G31" s="30"/>
      <c r="H31" s="30"/>
      <c r="I31" s="30"/>
      <c r="L31" s="39"/>
      <c r="Q31" s="16"/>
      <c r="R31" s="16"/>
      <c r="S31" s="16"/>
    </row>
    <row r="32" spans="1:47" x14ac:dyDescent="0.15">
      <c r="B32" s="30"/>
      <c r="C32" s="30"/>
      <c r="D32" s="30"/>
      <c r="L32" s="39"/>
      <c r="O32" s="47"/>
      <c r="P32" s="46"/>
      <c r="AN32" s="58" t="s">
        <v>182</v>
      </c>
      <c r="AO32" s="61">
        <v>2021</v>
      </c>
    </row>
    <row r="33" spans="1:45" ht="16" x14ac:dyDescent="0.2">
      <c r="A33" s="13" t="s">
        <v>114</v>
      </c>
      <c r="B33" s="30"/>
      <c r="C33" s="30"/>
      <c r="D33" s="30"/>
      <c r="L33" s="39"/>
    </row>
    <row r="34" spans="1:45" x14ac:dyDescent="0.15">
      <c r="A34" s="14" t="s">
        <v>115</v>
      </c>
      <c r="B34" s="46"/>
      <c r="C34" s="46"/>
      <c r="D34" s="46"/>
      <c r="L34" s="39"/>
      <c r="AJ34" t="s">
        <v>182</v>
      </c>
      <c r="AK34" t="s">
        <v>364</v>
      </c>
      <c r="AL34" t="s">
        <v>365</v>
      </c>
      <c r="AN34" s="58" t="s">
        <v>212</v>
      </c>
      <c r="AO34" t="s">
        <v>366</v>
      </c>
      <c r="AR34" t="s">
        <v>364</v>
      </c>
      <c r="AS34" t="s">
        <v>365</v>
      </c>
    </row>
    <row r="35" spans="1:45" x14ac:dyDescent="0.15">
      <c r="B35" s="30"/>
      <c r="C35" s="30">
        <v>-22097815712253</v>
      </c>
      <c r="D35" s="30"/>
      <c r="L35" s="39"/>
      <c r="AJ35">
        <v>2020</v>
      </c>
      <c r="AK35" t="s">
        <v>186</v>
      </c>
      <c r="AL35">
        <v>90.1</v>
      </c>
      <c r="AN35" s="61" t="s">
        <v>186</v>
      </c>
      <c r="AO35">
        <v>149.69999999999999</v>
      </c>
      <c r="AR35" s="61" t="s">
        <v>186</v>
      </c>
      <c r="AS35">
        <f>AO35</f>
        <v>149.69999999999999</v>
      </c>
    </row>
    <row r="36" spans="1:45" x14ac:dyDescent="0.15">
      <c r="A36" s="48"/>
      <c r="B36" s="46"/>
      <c r="C36" s="46"/>
      <c r="D36" s="46"/>
      <c r="L36" s="39"/>
      <c r="AJ36">
        <v>2020</v>
      </c>
      <c r="AK36" t="s">
        <v>200</v>
      </c>
      <c r="AL36">
        <v>-71.2</v>
      </c>
      <c r="AN36" s="61" t="s">
        <v>200</v>
      </c>
      <c r="AO36">
        <v>-108.6</v>
      </c>
      <c r="AR36" s="61" t="s">
        <v>200</v>
      </c>
      <c r="AS36">
        <f t="shared" ref="AS36:AS41" si="7">AO36</f>
        <v>-108.6</v>
      </c>
    </row>
    <row r="37" spans="1:45" x14ac:dyDescent="0.15">
      <c r="B37" s="30"/>
      <c r="C37" s="30"/>
      <c r="D37" s="30"/>
      <c r="AJ37">
        <v>2020</v>
      </c>
      <c r="AK37" t="s">
        <v>362</v>
      </c>
      <c r="AL37" s="102">
        <v>-1.9</v>
      </c>
      <c r="AN37" s="61" t="s">
        <v>362</v>
      </c>
      <c r="AO37">
        <v>-3.4</v>
      </c>
      <c r="AR37" s="61" t="s">
        <v>362</v>
      </c>
      <c r="AS37">
        <f t="shared" si="7"/>
        <v>-3.4</v>
      </c>
    </row>
    <row r="38" spans="1:45" x14ac:dyDescent="0.15">
      <c r="B38" s="46"/>
      <c r="C38" s="16">
        <v>-44165626148685</v>
      </c>
      <c r="D38" s="16">
        <v>-52472820451654</v>
      </c>
      <c r="E38" s="16">
        <v>-71214453522563</v>
      </c>
      <c r="F38" s="16">
        <v>-108571380446353</v>
      </c>
      <c r="G38" s="16">
        <v>-124645848221080</v>
      </c>
      <c r="AJ38">
        <v>2020</v>
      </c>
      <c r="AK38" t="s">
        <v>201</v>
      </c>
      <c r="AL38">
        <v>-2.2000000000000002</v>
      </c>
      <c r="AM38" s="53"/>
      <c r="AN38" s="61" t="s">
        <v>201</v>
      </c>
      <c r="AO38">
        <v>-2.5</v>
      </c>
      <c r="AR38" s="61" t="s">
        <v>201</v>
      </c>
      <c r="AS38">
        <f t="shared" si="7"/>
        <v>-2.5</v>
      </c>
    </row>
    <row r="39" spans="1:45" x14ac:dyDescent="0.15">
      <c r="AJ39">
        <v>2020</v>
      </c>
      <c r="AK39" t="s">
        <v>242</v>
      </c>
      <c r="AL39">
        <v>-1.9</v>
      </c>
      <c r="AN39" s="61" t="s">
        <v>242</v>
      </c>
      <c r="AO39">
        <v>-2.5</v>
      </c>
      <c r="AR39" s="61" t="s">
        <v>242</v>
      </c>
      <c r="AS39">
        <f t="shared" si="7"/>
        <v>-2.5</v>
      </c>
    </row>
    <row r="40" spans="1:45" x14ac:dyDescent="0.15">
      <c r="Q40" s="16"/>
      <c r="AJ40">
        <v>2020</v>
      </c>
      <c r="AK40" t="s">
        <v>363</v>
      </c>
      <c r="AL40">
        <v>0.6</v>
      </c>
      <c r="AN40" s="61" t="s">
        <v>363</v>
      </c>
      <c r="AO40">
        <v>1.8</v>
      </c>
      <c r="AR40" s="61" t="s">
        <v>363</v>
      </c>
      <c r="AS40">
        <f t="shared" si="7"/>
        <v>1.8</v>
      </c>
    </row>
    <row r="41" spans="1:45" x14ac:dyDescent="0.15">
      <c r="AJ41">
        <v>2020</v>
      </c>
      <c r="AK41" t="s">
        <v>187</v>
      </c>
      <c r="AL41">
        <v>13.5</v>
      </c>
      <c r="AN41" s="61" t="s">
        <v>187</v>
      </c>
      <c r="AO41">
        <v>34.5</v>
      </c>
      <c r="AR41" s="61" t="s">
        <v>187</v>
      </c>
      <c r="AS41">
        <f t="shared" si="7"/>
        <v>34.5</v>
      </c>
    </row>
    <row r="42" spans="1:45" x14ac:dyDescent="0.15">
      <c r="O42" s="47"/>
      <c r="P42" s="46"/>
      <c r="AJ42">
        <v>2021</v>
      </c>
      <c r="AK42" t="s">
        <v>186</v>
      </c>
      <c r="AL42">
        <v>149.69999999999999</v>
      </c>
    </row>
    <row r="43" spans="1:45" x14ac:dyDescent="0.15">
      <c r="AJ43">
        <v>2021</v>
      </c>
      <c r="AK43" t="s">
        <v>200</v>
      </c>
      <c r="AL43">
        <v>-108.6</v>
      </c>
    </row>
    <row r="44" spans="1:45" x14ac:dyDescent="0.15">
      <c r="O44" s="38"/>
      <c r="P44" s="39"/>
      <c r="AJ44">
        <v>2021</v>
      </c>
      <c r="AK44" t="s">
        <v>362</v>
      </c>
      <c r="AL44" s="102">
        <v>-3.4</v>
      </c>
    </row>
    <row r="45" spans="1:45" x14ac:dyDescent="0.15">
      <c r="O45" s="39"/>
      <c r="P45" s="39"/>
      <c r="AJ45">
        <v>2021</v>
      </c>
      <c r="AK45" t="s">
        <v>201</v>
      </c>
      <c r="AL45">
        <v>-2.5</v>
      </c>
    </row>
    <row r="46" spans="1:45" x14ac:dyDescent="0.15">
      <c r="O46" s="39"/>
      <c r="P46" s="39"/>
      <c r="AJ46">
        <v>2021</v>
      </c>
      <c r="AK46" t="s">
        <v>242</v>
      </c>
      <c r="AL46">
        <v>-2.5</v>
      </c>
    </row>
    <row r="47" spans="1:45" x14ac:dyDescent="0.15">
      <c r="AJ47">
        <v>2021</v>
      </c>
      <c r="AK47" t="s">
        <v>363</v>
      </c>
      <c r="AL47">
        <v>1.8</v>
      </c>
    </row>
    <row r="48" spans="1:45" x14ac:dyDescent="0.15">
      <c r="M48" s="16"/>
      <c r="N48" s="16"/>
      <c r="O48" s="16"/>
      <c r="AJ48">
        <v>2021</v>
      </c>
      <c r="AK48" t="s">
        <v>187</v>
      </c>
      <c r="AL48">
        <v>34.5</v>
      </c>
    </row>
    <row r="49" spans="16:49" x14ac:dyDescent="0.15">
      <c r="P49" s="16"/>
      <c r="AJ49">
        <v>2022</v>
      </c>
      <c r="AK49" t="s">
        <v>186</v>
      </c>
      <c r="AL49">
        <v>141.4</v>
      </c>
    </row>
    <row r="50" spans="16:49" x14ac:dyDescent="0.15">
      <c r="AJ50">
        <v>2022</v>
      </c>
      <c r="AK50" t="s">
        <v>200</v>
      </c>
      <c r="AL50">
        <v>-124.6</v>
      </c>
    </row>
    <row r="51" spans="16:49" x14ac:dyDescent="0.15">
      <c r="AJ51">
        <v>2022</v>
      </c>
      <c r="AK51" t="s">
        <v>362</v>
      </c>
      <c r="AL51">
        <v>-3.7</v>
      </c>
    </row>
    <row r="52" spans="16:49" x14ac:dyDescent="0.15">
      <c r="AJ52">
        <v>2022</v>
      </c>
      <c r="AK52" t="s">
        <v>201</v>
      </c>
      <c r="AL52">
        <v>-3.1</v>
      </c>
    </row>
    <row r="53" spans="16:49" x14ac:dyDescent="0.15">
      <c r="AJ53">
        <v>2022</v>
      </c>
      <c r="AK53" t="s">
        <v>242</v>
      </c>
      <c r="AL53">
        <v>-1.5</v>
      </c>
    </row>
    <row r="54" spans="16:49" x14ac:dyDescent="0.15">
      <c r="AJ54">
        <v>2022</v>
      </c>
      <c r="AK54" t="s">
        <v>363</v>
      </c>
      <c r="AL54">
        <v>-0.1</v>
      </c>
    </row>
    <row r="55" spans="16:49" x14ac:dyDescent="0.15">
      <c r="AJ55">
        <v>2022</v>
      </c>
      <c r="AK55" t="s">
        <v>187</v>
      </c>
      <c r="AL55">
        <v>8.4</v>
      </c>
    </row>
    <row r="58" spans="16:49" ht="15" x14ac:dyDescent="0.2">
      <c r="AR58" s="63"/>
      <c r="AS58" s="63"/>
      <c r="AT58" s="63"/>
    </row>
    <row r="59" spans="16:49" ht="15" x14ac:dyDescent="0.2">
      <c r="AJ59" s="30"/>
      <c r="AR59" s="63"/>
      <c r="AS59" s="63"/>
      <c r="AT59" s="63"/>
      <c r="AU59" s="63"/>
      <c r="AV59" s="63"/>
      <c r="AW59" s="63"/>
    </row>
    <row r="60" spans="16:49" ht="15" x14ac:dyDescent="0.2">
      <c r="AJ60" s="30"/>
      <c r="AR60" s="64"/>
      <c r="AS60" s="103"/>
      <c r="AT60" s="103"/>
      <c r="AU60" s="103"/>
      <c r="AV60" s="103"/>
      <c r="AW60" s="103"/>
    </row>
    <row r="61" spans="16:49" ht="15" x14ac:dyDescent="0.2">
      <c r="AJ61" s="30"/>
      <c r="AR61" s="64"/>
      <c r="AS61" s="103"/>
      <c r="AT61" s="103"/>
      <c r="AU61" s="103"/>
      <c r="AV61" s="103"/>
      <c r="AW61" s="103"/>
    </row>
    <row r="62" spans="16:49" ht="15" x14ac:dyDescent="0.2">
      <c r="AJ62" s="30"/>
      <c r="AR62" s="64"/>
      <c r="AS62" s="103"/>
      <c r="AT62" s="103"/>
      <c r="AU62" s="103"/>
      <c r="AV62" s="103"/>
      <c r="AW62" s="103"/>
    </row>
    <row r="63" spans="16:49" x14ac:dyDescent="0.15">
      <c r="AJ63" s="30"/>
    </row>
    <row r="64" spans="16:49" x14ac:dyDescent="0.15">
      <c r="AJ64" s="30"/>
    </row>
    <row r="65" spans="36:36" x14ac:dyDescent="0.15">
      <c r="AJ65" s="30"/>
    </row>
    <row r="66" spans="36:36" x14ac:dyDescent="0.15">
      <c r="AJ66" s="30"/>
    </row>
    <row r="67" spans="36:36" x14ac:dyDescent="0.15">
      <c r="AJ67" s="30"/>
    </row>
    <row r="68" spans="36:36" x14ac:dyDescent="0.15">
      <c r="AJ68" s="30"/>
    </row>
    <row r="69" spans="36:36" x14ac:dyDescent="0.15">
      <c r="AJ69" s="30"/>
    </row>
    <row r="70" spans="36:36" x14ac:dyDescent="0.15">
      <c r="AJ70" s="30"/>
    </row>
    <row r="71" spans="36:36" x14ac:dyDescent="0.15">
      <c r="AJ71" s="30"/>
    </row>
    <row r="72" spans="36:36" x14ac:dyDescent="0.15">
      <c r="AJ72" s="30"/>
    </row>
    <row r="73" spans="36:36" x14ac:dyDescent="0.15">
      <c r="AJ73" s="30"/>
    </row>
  </sheetData>
  <mergeCells count="2">
    <mergeCell ref="E3:G3"/>
    <mergeCell ref="H3:I3"/>
  </mergeCells>
  <hyperlinks>
    <hyperlink ref="A34" r:id="rId2" xr:uid="{4D808605-6138-3F48-AE14-9DD7451D194E}"/>
  </hyperlinks>
  <pageMargins left="0.7" right="0.7" top="0.75" bottom="0.75" header="0.3" footer="0.3"/>
  <drawing r:id="rId3"/>
  <tableParts count="4">
    <tablePart r:id="rId4"/>
    <tablePart r:id="rId5"/>
    <tablePart r:id="rId6"/>
    <tablePart r:id="rId7"/>
  </tableParts>
  <extLst>
    <ext xmlns:x14="http://schemas.microsoft.com/office/spreadsheetml/2009/9/main" uri="{A8765BA9-456A-4dab-B4F3-ACF838C121DE}">
      <x14:slicerList>
        <x14:slicer r:id="rId8"/>
      </x14:slicerList>
    </ext>
  </extLst>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418183F-FF09-4C78-9A31-B54CFE38B184}">
  <dimension ref="A1:AT138"/>
  <sheetViews>
    <sheetView topLeftCell="A47" zoomScale="116" zoomScaleNormal="44" workbookViewId="0">
      <selection activeCell="H3" sqref="H3:I3"/>
    </sheetView>
  </sheetViews>
  <sheetFormatPr baseColWidth="10" defaultColWidth="9.1640625" defaultRowHeight="11" x14ac:dyDescent="0.15"/>
  <cols>
    <col min="1" max="1" width="37" style="5" customWidth="1"/>
    <col min="2" max="2" width="18.5" style="5" customWidth="1"/>
    <col min="3" max="3" width="17.83203125" style="5" customWidth="1"/>
    <col min="4" max="4" width="17.6640625" style="5" customWidth="1"/>
    <col min="5" max="8" width="15.83203125" style="5" customWidth="1"/>
    <col min="9" max="9" width="17.5" style="5" customWidth="1"/>
    <col min="10" max="10" width="20.83203125" style="5" customWidth="1"/>
    <col min="11" max="11" width="22.5" style="5" customWidth="1"/>
    <col min="12" max="16" width="15.5" style="5" customWidth="1"/>
    <col min="17" max="17" width="22.83203125" style="5" customWidth="1"/>
    <col min="18" max="18" width="18" style="5" customWidth="1"/>
    <col min="19" max="28" width="15.5" style="5" customWidth="1"/>
    <col min="29" max="29" width="19.33203125" style="5" customWidth="1"/>
    <col min="30" max="30" width="18.83203125" style="5" customWidth="1"/>
    <col min="31" max="31" width="20.5" style="5" customWidth="1"/>
    <col min="32" max="32" width="20.83203125" style="5" customWidth="1"/>
    <col min="33" max="33" width="20" style="5" customWidth="1"/>
    <col min="34" max="34" width="18" style="5" customWidth="1"/>
    <col min="35" max="37" width="15.5" style="5" customWidth="1"/>
    <col min="38" max="38" width="16.83203125" style="5" customWidth="1"/>
    <col min="39" max="39" width="17.6640625" style="5" customWidth="1"/>
    <col min="40" max="40" width="17" style="5" customWidth="1"/>
    <col min="41" max="41" width="16.6640625" style="5" customWidth="1"/>
    <col min="42" max="42" width="16.83203125" style="5" customWidth="1"/>
    <col min="43" max="59" width="15.5" style="5" customWidth="1"/>
    <col min="60" max="60" width="9.1640625" style="5" customWidth="1"/>
    <col min="61" max="16384" width="9.1640625" style="5"/>
  </cols>
  <sheetData>
    <row r="1" spans="1:46" s="1" customFormat="1" x14ac:dyDescent="0.15"/>
    <row r="2" spans="1:46" s="1" customFormat="1" x14ac:dyDescent="0.15"/>
    <row r="3" spans="1:46" s="1" customFormat="1" x14ac:dyDescent="0.15"/>
    <row r="4" spans="1:46" s="1" customFormat="1" x14ac:dyDescent="0.15"/>
    <row r="5" spans="1:46" ht="16" x14ac:dyDescent="0.15">
      <c r="A5" s="2" t="s">
        <v>0</v>
      </c>
      <c r="B5" s="3" t="s">
        <v>1</v>
      </c>
      <c r="C5" s="4"/>
    </row>
    <row r="6" spans="1:46" ht="16" x14ac:dyDescent="0.15">
      <c r="A6" s="2" t="s">
        <v>2</v>
      </c>
      <c r="B6" s="6">
        <v>45253.553666782398</v>
      </c>
      <c r="M6" s="7"/>
    </row>
    <row r="7" spans="1:46" x14ac:dyDescent="0.15">
      <c r="E7" s="567" t="s">
        <v>190</v>
      </c>
      <c r="F7" s="567"/>
      <c r="G7" s="567"/>
      <c r="H7" s="567" t="s">
        <v>178</v>
      </c>
      <c r="I7" s="567"/>
      <c r="AL7" s="22" t="s">
        <v>174</v>
      </c>
      <c r="AM7" s="23" t="s">
        <v>8</v>
      </c>
      <c r="AN7" s="23" t="s">
        <v>31</v>
      </c>
      <c r="AO7" s="16" t="s">
        <v>62</v>
      </c>
      <c r="AP7" s="16" t="s">
        <v>76</v>
      </c>
      <c r="AQ7" s="16" t="s">
        <v>175</v>
      </c>
      <c r="AR7" s="16" t="s">
        <v>40</v>
      </c>
      <c r="AS7" s="16" t="s">
        <v>47</v>
      </c>
      <c r="AT7" s="5" t="s">
        <v>189</v>
      </c>
    </row>
    <row r="8" spans="1:46" x14ac:dyDescent="0.15">
      <c r="A8" s="15" t="s">
        <v>3</v>
      </c>
      <c r="B8" s="15" t="s">
        <v>4</v>
      </c>
      <c r="C8" s="15" t="s">
        <v>5</v>
      </c>
      <c r="D8" s="15" t="s">
        <v>6</v>
      </c>
      <c r="E8" s="5">
        <v>2020</v>
      </c>
      <c r="F8" s="5">
        <v>2021</v>
      </c>
      <c r="G8" s="5">
        <v>2022</v>
      </c>
      <c r="AL8" s="22">
        <v>2020</v>
      </c>
      <c r="AM8" s="25">
        <v>0.43150056465224623</v>
      </c>
      <c r="AN8" s="25">
        <v>0.56849943534775371</v>
      </c>
      <c r="AO8" s="24">
        <v>0.39521443659282129</v>
      </c>
      <c r="AP8" s="24">
        <v>0.15448413842981024</v>
      </c>
      <c r="AQ8" s="24">
        <v>0.45030142497736847</v>
      </c>
      <c r="AR8" s="24">
        <v>0.5</v>
      </c>
      <c r="AS8" s="24">
        <v>0.05</v>
      </c>
      <c r="AT8" s="24">
        <v>0.01</v>
      </c>
    </row>
    <row r="9" spans="1:46" x14ac:dyDescent="0.15">
      <c r="A9" s="16" t="s">
        <v>7</v>
      </c>
      <c r="B9" s="16">
        <v>131511434388837</v>
      </c>
      <c r="C9" s="16">
        <v>178236422358249</v>
      </c>
      <c r="D9" s="16">
        <v>170335519508132</v>
      </c>
      <c r="H9" s="24">
        <f>(C9-B9)/B9</f>
        <v>0.35529220851824367</v>
      </c>
      <c r="I9" s="24">
        <f>(D9-C9)/C9</f>
        <v>-4.4328217238542078E-2</v>
      </c>
      <c r="AL9" s="22">
        <v>2021</v>
      </c>
      <c r="AM9" s="25">
        <v>0.52825824487800821</v>
      </c>
      <c r="AN9" s="25">
        <v>0.47174175512199179</v>
      </c>
      <c r="AO9" s="24">
        <v>0.41214536795846551</v>
      </c>
      <c r="AP9" s="24">
        <v>7.852761397014893E-2</v>
      </c>
      <c r="AQ9" s="24">
        <v>0.50932701807138558</v>
      </c>
      <c r="AR9" s="24">
        <v>0.39</v>
      </c>
      <c r="AS9" s="24">
        <v>0.05</v>
      </c>
      <c r="AT9" s="24">
        <v>0.03</v>
      </c>
    </row>
    <row r="10" spans="1:46" x14ac:dyDescent="0.15">
      <c r="A10" s="16" t="s">
        <v>8</v>
      </c>
      <c r="B10" s="16">
        <v>56747258197010</v>
      </c>
      <c r="C10" s="16">
        <v>94154859648304</v>
      </c>
      <c r="D10" s="16">
        <v>80514708725456</v>
      </c>
      <c r="E10" s="24"/>
      <c r="F10" s="24">
        <f>C10/$C$9</f>
        <v>0.52825824487800821</v>
      </c>
      <c r="G10" s="24">
        <f>D10/$D$9</f>
        <v>0.47268302558358732</v>
      </c>
      <c r="H10" s="24">
        <f>(C10-B10)/B10</f>
        <v>0.65919663151699193</v>
      </c>
      <c r="I10" s="24">
        <f>(D10-C10)/C10</f>
        <v>-0.14486932457653234</v>
      </c>
      <c r="J10" s="24"/>
      <c r="K10" s="24"/>
      <c r="L10" s="24"/>
      <c r="AL10" s="22">
        <v>2022</v>
      </c>
      <c r="AM10" s="25">
        <v>0.47268302558358732</v>
      </c>
      <c r="AN10" s="25">
        <v>0.52731697441641268</v>
      </c>
      <c r="AO10" s="24">
        <v>0.36625003910418491</v>
      </c>
      <c r="AP10" s="24">
        <v>6.9493369591061005E-2</v>
      </c>
      <c r="AQ10" s="24">
        <v>0.56425659130475403</v>
      </c>
      <c r="AR10" s="24">
        <v>0.42</v>
      </c>
      <c r="AS10" s="24">
        <v>0.08</v>
      </c>
      <c r="AT10" s="24">
        <v>0.03</v>
      </c>
    </row>
    <row r="11" spans="1:46" x14ac:dyDescent="0.15">
      <c r="A11" s="31" t="s">
        <v>9</v>
      </c>
      <c r="B11" s="31">
        <v>13696099298228</v>
      </c>
      <c r="C11" s="31">
        <v>22471375562130</v>
      </c>
      <c r="D11" s="31">
        <v>8324588920227</v>
      </c>
      <c r="E11" s="24">
        <f t="shared" ref="E11:E72" si="0">B11/$B$9</f>
        <v>0.10414379070441161</v>
      </c>
      <c r="F11" s="24">
        <f t="shared" ref="F11:F72" si="1">C11/$C$9</f>
        <v>0.12607622653558045</v>
      </c>
      <c r="G11" s="24">
        <f t="shared" ref="G11:G72" si="2">D11/$D$9</f>
        <v>4.8871714744320109E-2</v>
      </c>
      <c r="H11" s="24">
        <f>(C11-B11)/B11</f>
        <v>0.6407135398790037</v>
      </c>
      <c r="I11" s="24">
        <f t="shared" ref="I11:I74" si="3">(D11-C11)/C11</f>
        <v>-0.62954698090418393</v>
      </c>
      <c r="J11" s="24"/>
      <c r="K11" s="24"/>
      <c r="L11" s="24"/>
      <c r="M11" s="24"/>
      <c r="N11" s="24"/>
      <c r="O11" s="24"/>
      <c r="P11" s="24"/>
      <c r="Q11" s="24"/>
    </row>
    <row r="12" spans="1:46" x14ac:dyDescent="0.15">
      <c r="A12" s="18" t="s">
        <v>10</v>
      </c>
      <c r="B12" s="17">
        <v>2094314298228</v>
      </c>
      <c r="C12" s="17">
        <v>6316299666510</v>
      </c>
      <c r="D12" s="17">
        <v>3458049733104</v>
      </c>
      <c r="E12" s="24">
        <f t="shared" si="0"/>
        <v>1.5924959741795426E-2</v>
      </c>
      <c r="F12" s="24">
        <f t="shared" si="1"/>
        <v>3.5437760604364342E-2</v>
      </c>
      <c r="G12" s="24">
        <f t="shared" si="2"/>
        <v>2.0301401276079174E-2</v>
      </c>
      <c r="H12" s="24">
        <f t="shared" ref="H12:H75" si="4">(C12-B12)/B12</f>
        <v>2.0159272998585851</v>
      </c>
      <c r="I12" s="24">
        <f t="shared" si="3"/>
        <v>-0.45251968467564707</v>
      </c>
      <c r="J12" s="24"/>
      <c r="K12" s="24"/>
      <c r="L12" s="24"/>
      <c r="M12" s="24"/>
      <c r="N12" s="24"/>
      <c r="O12" s="24"/>
      <c r="P12" s="24"/>
      <c r="Q12" s="24"/>
    </row>
    <row r="13" spans="1:46" x14ac:dyDescent="0.15">
      <c r="A13" s="18" t="s">
        <v>11</v>
      </c>
      <c r="B13" s="17">
        <v>11601785000000</v>
      </c>
      <c r="C13" s="17">
        <v>16155075895620</v>
      </c>
      <c r="D13" s="17">
        <v>4866539187123</v>
      </c>
      <c r="E13" s="24">
        <f t="shared" si="0"/>
        <v>8.8218830962616179E-2</v>
      </c>
      <c r="F13" s="24">
        <f t="shared" si="1"/>
        <v>9.0638465931216119E-2</v>
      </c>
      <c r="G13" s="24">
        <f t="shared" si="2"/>
        <v>2.8570313468240932E-2</v>
      </c>
      <c r="H13" s="24">
        <f t="shared" si="4"/>
        <v>0.39246468501355608</v>
      </c>
      <c r="I13" s="24">
        <f t="shared" si="3"/>
        <v>-0.6987609827049821</v>
      </c>
      <c r="AL13" s="23"/>
      <c r="AM13" s="23"/>
      <c r="AN13" s="23"/>
      <c r="AO13" s="23"/>
      <c r="AP13" s="23"/>
      <c r="AQ13" s="16"/>
    </row>
    <row r="14" spans="1:46" x14ac:dyDescent="0.15">
      <c r="A14" s="31" t="s">
        <v>12</v>
      </c>
      <c r="B14" s="31">
        <v>8126992675380</v>
      </c>
      <c r="C14" s="31">
        <v>18236152616078</v>
      </c>
      <c r="D14" s="31">
        <v>26268246676354</v>
      </c>
      <c r="E14" s="24">
        <f t="shared" si="0"/>
        <v>6.1796852214014313E-2</v>
      </c>
      <c r="F14" s="24">
        <f t="shared" si="1"/>
        <v>0.10231440002438991</v>
      </c>
      <c r="G14" s="24">
        <f t="shared" si="2"/>
        <v>0.15421473308800943</v>
      </c>
      <c r="H14" s="24">
        <f t="shared" si="4"/>
        <v>1.2438992311784407</v>
      </c>
      <c r="I14" s="24">
        <f t="shared" si="3"/>
        <v>0.44044893840131949</v>
      </c>
      <c r="AL14" s="23"/>
      <c r="AM14" s="23"/>
      <c r="AN14" s="23"/>
      <c r="AO14" s="23"/>
      <c r="AP14" s="23"/>
      <c r="AQ14" s="16"/>
    </row>
    <row r="15" spans="1:46" x14ac:dyDescent="0.15">
      <c r="A15" s="18" t="s">
        <v>12</v>
      </c>
      <c r="B15" s="17">
        <v>0</v>
      </c>
      <c r="C15" s="17">
        <v>0</v>
      </c>
      <c r="D15" s="17">
        <v>0</v>
      </c>
      <c r="E15" s="24">
        <f t="shared" si="0"/>
        <v>0</v>
      </c>
      <c r="F15" s="24">
        <f t="shared" si="1"/>
        <v>0</v>
      </c>
      <c r="G15" s="24">
        <f t="shared" si="2"/>
        <v>0</v>
      </c>
      <c r="H15" s="24">
        <v>0</v>
      </c>
      <c r="I15" s="24">
        <v>0</v>
      </c>
      <c r="AL15" s="25"/>
      <c r="AM15" s="25"/>
      <c r="AN15" s="25"/>
      <c r="AO15" s="25"/>
      <c r="AP15" s="25"/>
      <c r="AQ15" s="16"/>
    </row>
    <row r="16" spans="1:46" x14ac:dyDescent="0.15">
      <c r="A16" s="18" t="s">
        <v>13</v>
      </c>
      <c r="B16" s="17">
        <v>0</v>
      </c>
      <c r="C16" s="17">
        <v>0</v>
      </c>
      <c r="D16" s="17">
        <v>0</v>
      </c>
      <c r="E16" s="24">
        <f t="shared" si="0"/>
        <v>0</v>
      </c>
      <c r="F16" s="24">
        <f t="shared" si="1"/>
        <v>0</v>
      </c>
      <c r="G16" s="24">
        <f t="shared" si="2"/>
        <v>0</v>
      </c>
      <c r="H16" s="24">
        <v>0</v>
      </c>
      <c r="I16" s="24">
        <v>0</v>
      </c>
      <c r="AL16" s="16"/>
      <c r="AM16" s="16"/>
      <c r="AN16" s="16"/>
      <c r="AO16" s="16"/>
      <c r="AP16" s="16"/>
      <c r="AQ16" s="16"/>
    </row>
    <row r="17" spans="1:43" x14ac:dyDescent="0.15">
      <c r="A17" s="18" t="s">
        <v>14</v>
      </c>
      <c r="B17" s="17">
        <v>8126992675380</v>
      </c>
      <c r="C17" s="17">
        <v>18236152616078</v>
      </c>
      <c r="D17" s="17">
        <v>26268246676354</v>
      </c>
      <c r="E17" s="24">
        <f t="shared" si="0"/>
        <v>6.1796852214014313E-2</v>
      </c>
      <c r="F17" s="24">
        <f t="shared" si="1"/>
        <v>0.10231440002438991</v>
      </c>
      <c r="G17" s="24">
        <f t="shared" si="2"/>
        <v>0.15421473308800943</v>
      </c>
      <c r="H17" s="24">
        <f t="shared" si="4"/>
        <v>1.2438992311784407</v>
      </c>
      <c r="I17" s="24">
        <f t="shared" si="3"/>
        <v>0.44044893840131949</v>
      </c>
      <c r="AM17" s="24"/>
      <c r="AN17" s="24"/>
      <c r="AO17" s="24"/>
      <c r="AP17" s="24"/>
      <c r="AQ17" s="24"/>
    </row>
    <row r="18" spans="1:43" x14ac:dyDescent="0.15">
      <c r="A18" s="31" t="s">
        <v>15</v>
      </c>
      <c r="B18" s="31">
        <v>6124790460291</v>
      </c>
      <c r="C18" s="31">
        <v>7662680796645</v>
      </c>
      <c r="D18" s="31">
        <v>9892867373309</v>
      </c>
      <c r="E18" s="24">
        <f t="shared" si="0"/>
        <v>4.6572303684118944E-2</v>
      </c>
      <c r="F18" s="24">
        <f t="shared" si="1"/>
        <v>4.2991666323077778E-2</v>
      </c>
      <c r="G18" s="24">
        <f t="shared" si="2"/>
        <v>5.8078710781380535E-2</v>
      </c>
      <c r="H18" s="24">
        <f t="shared" si="4"/>
        <v>0.25109272657156861</v>
      </c>
      <c r="I18" s="24">
        <f t="shared" si="3"/>
        <v>0.29104521457300647</v>
      </c>
      <c r="AL18" s="26" t="s">
        <v>174</v>
      </c>
      <c r="AM18" s="16" t="s">
        <v>9</v>
      </c>
      <c r="AN18" s="16" t="s">
        <v>12</v>
      </c>
      <c r="AO18" s="16" t="s">
        <v>15</v>
      </c>
      <c r="AP18" s="16" t="s">
        <v>24</v>
      </c>
      <c r="AQ18" s="16" t="s">
        <v>26</v>
      </c>
    </row>
    <row r="19" spans="1:43" x14ac:dyDescent="0.15">
      <c r="A19" s="18" t="s">
        <v>16</v>
      </c>
      <c r="B19" s="17">
        <v>3949486943250</v>
      </c>
      <c r="C19" s="17">
        <v>4973095672343</v>
      </c>
      <c r="D19" s="17">
        <v>2958587125337</v>
      </c>
      <c r="E19" s="24">
        <f t="shared" si="0"/>
        <v>3.003150989572996E-2</v>
      </c>
      <c r="F19" s="24">
        <f t="shared" si="1"/>
        <v>2.7901680288147004E-2</v>
      </c>
      <c r="G19" s="24">
        <f t="shared" si="2"/>
        <v>1.7369173111282606E-2</v>
      </c>
      <c r="H19" s="24">
        <f t="shared" si="4"/>
        <v>0.25917511408473753</v>
      </c>
      <c r="I19" s="24">
        <f t="shared" si="3"/>
        <v>-0.40508139793274767</v>
      </c>
      <c r="AL19" s="27">
        <v>2020</v>
      </c>
      <c r="AM19" s="24">
        <v>0.10414379070441161</v>
      </c>
      <c r="AN19" s="24">
        <v>6.1796852214014313E-2</v>
      </c>
      <c r="AO19" s="24">
        <v>4.6572303684118944E-2</v>
      </c>
      <c r="AP19" s="24">
        <v>0.19988240833477888</v>
      </c>
      <c r="AQ19" s="24">
        <v>1.9105209714922487E-2</v>
      </c>
    </row>
    <row r="20" spans="1:43" x14ac:dyDescent="0.15">
      <c r="A20" s="18" t="s">
        <v>17</v>
      </c>
      <c r="B20" s="17">
        <v>1303037835829</v>
      </c>
      <c r="C20" s="17">
        <v>1722371823278</v>
      </c>
      <c r="D20" s="17">
        <v>5366251939739</v>
      </c>
      <c r="E20" s="24">
        <f t="shared" si="0"/>
        <v>9.908171421629669E-3</v>
      </c>
      <c r="F20" s="24">
        <f t="shared" si="1"/>
        <v>9.6634111058181617E-3</v>
      </c>
      <c r="G20" s="24">
        <f t="shared" si="2"/>
        <v>3.150401017494657E-2</v>
      </c>
      <c r="H20" s="24">
        <f t="shared" si="4"/>
        <v>0.32181259509031629</v>
      </c>
      <c r="I20" s="24">
        <f t="shared" si="3"/>
        <v>2.1156175845503591</v>
      </c>
      <c r="AL20" s="28">
        <v>2021</v>
      </c>
      <c r="AM20" s="24">
        <v>0.12607622653558045</v>
      </c>
      <c r="AN20" s="24">
        <v>0.10231440002438991</v>
      </c>
      <c r="AO20" s="24">
        <v>4.2991666323077778E-2</v>
      </c>
      <c r="AP20" s="24">
        <v>0.2363966543691117</v>
      </c>
      <c r="AQ20" s="24">
        <v>2.0479297625848391E-2</v>
      </c>
    </row>
    <row r="21" spans="1:43" x14ac:dyDescent="0.15">
      <c r="A21" s="18" t="s">
        <v>18</v>
      </c>
      <c r="B21" s="17">
        <v>0</v>
      </c>
      <c r="C21" s="17">
        <v>0</v>
      </c>
      <c r="D21" s="17">
        <v>0</v>
      </c>
      <c r="E21" s="24">
        <f t="shared" si="0"/>
        <v>0</v>
      </c>
      <c r="F21" s="24">
        <f t="shared" si="1"/>
        <v>0</v>
      </c>
      <c r="G21" s="24">
        <f t="shared" si="2"/>
        <v>0</v>
      </c>
      <c r="H21" s="24">
        <v>0</v>
      </c>
      <c r="I21" s="24">
        <v>0</v>
      </c>
      <c r="AL21" s="29">
        <v>2022</v>
      </c>
      <c r="AM21" s="24">
        <v>4.8871714744320109E-2</v>
      </c>
      <c r="AN21" s="24">
        <v>0.15421473308800943</v>
      </c>
      <c r="AO21" s="24">
        <v>5.8078710781380535E-2</v>
      </c>
      <c r="AP21" s="24">
        <v>0.20248924707965185</v>
      </c>
      <c r="AQ21" s="24">
        <v>9.0286198902254158E-3</v>
      </c>
    </row>
    <row r="22" spans="1:43" x14ac:dyDescent="0.15">
      <c r="A22" s="18" t="s">
        <v>19</v>
      </c>
      <c r="B22" s="17">
        <v>0</v>
      </c>
      <c r="C22" s="17">
        <v>0</v>
      </c>
      <c r="D22" s="17">
        <v>0</v>
      </c>
      <c r="E22" s="24">
        <f t="shared" si="0"/>
        <v>0</v>
      </c>
      <c r="F22" s="24">
        <f t="shared" si="1"/>
        <v>0</v>
      </c>
      <c r="G22" s="24">
        <f t="shared" si="2"/>
        <v>0</v>
      </c>
      <c r="H22" s="24">
        <v>0</v>
      </c>
      <c r="I22" s="24">
        <v>0</v>
      </c>
      <c r="AN22" s="16"/>
      <c r="AO22" s="24"/>
      <c r="AP22" s="24"/>
    </row>
    <row r="23" spans="1:43" x14ac:dyDescent="0.15">
      <c r="A23" s="18" t="s">
        <v>20</v>
      </c>
      <c r="B23" s="17">
        <v>0</v>
      </c>
      <c r="C23" s="17">
        <v>23521740500</v>
      </c>
      <c r="D23" s="17">
        <v>124200000000</v>
      </c>
      <c r="E23" s="24">
        <f t="shared" si="0"/>
        <v>0</v>
      </c>
      <c r="F23" s="24">
        <f t="shared" si="1"/>
        <v>1.3196932584700404E-4</v>
      </c>
      <c r="G23" s="24">
        <f t="shared" si="2"/>
        <v>7.2914915431992772E-4</v>
      </c>
      <c r="H23" s="24">
        <v>0</v>
      </c>
      <c r="I23" s="24">
        <v>0</v>
      </c>
      <c r="AN23" s="16"/>
      <c r="AO23" s="24"/>
      <c r="AP23" s="24"/>
    </row>
    <row r="24" spans="1:43" x14ac:dyDescent="0.15">
      <c r="A24" s="18" t="s">
        <v>21</v>
      </c>
      <c r="B24" s="17">
        <v>910365502671</v>
      </c>
      <c r="C24" s="17">
        <v>981799066828</v>
      </c>
      <c r="D24" s="17">
        <v>1482978249031</v>
      </c>
      <c r="E24" s="24">
        <f t="shared" si="0"/>
        <v>6.9223296582663837E-3</v>
      </c>
      <c r="F24" s="24">
        <f t="shared" si="1"/>
        <v>5.5084087406928424E-3</v>
      </c>
      <c r="G24" s="24">
        <f t="shared" si="2"/>
        <v>8.7062184875668341E-3</v>
      </c>
      <c r="H24" s="24">
        <f t="shared" si="4"/>
        <v>7.8466905816855864E-2</v>
      </c>
      <c r="I24" s="24">
        <f t="shared" si="3"/>
        <v>0.51047021649980939</v>
      </c>
      <c r="AN24" s="16"/>
      <c r="AO24" s="24"/>
      <c r="AP24" s="24"/>
    </row>
    <row r="25" spans="1:43" x14ac:dyDescent="0.15">
      <c r="A25" s="18" t="s">
        <v>22</v>
      </c>
      <c r="B25" s="17">
        <v>-39336197606</v>
      </c>
      <c r="C25" s="17">
        <v>-39275168162</v>
      </c>
      <c r="D25" s="17">
        <v>-41074336139</v>
      </c>
      <c r="E25" s="24">
        <f t="shared" si="0"/>
        <v>-2.9910857400958397E-4</v>
      </c>
      <c r="F25" s="24">
        <f t="shared" si="1"/>
        <v>-2.2035433410494675E-4</v>
      </c>
      <c r="G25" s="24">
        <f t="shared" si="2"/>
        <v>-2.4113782173916501E-4</v>
      </c>
      <c r="H25" s="24">
        <f t="shared" si="4"/>
        <v>-1.5514830541397092E-3</v>
      </c>
      <c r="I25" s="24">
        <f t="shared" si="3"/>
        <v>4.5809300410348169E-2</v>
      </c>
      <c r="AL25" s="24"/>
      <c r="AM25" s="24"/>
    </row>
    <row r="26" spans="1:43" x14ac:dyDescent="0.15">
      <c r="A26" s="18" t="s">
        <v>23</v>
      </c>
      <c r="B26" s="17">
        <v>1236376147</v>
      </c>
      <c r="C26" s="17">
        <v>1167661858</v>
      </c>
      <c r="D26" s="17">
        <v>1924395341</v>
      </c>
      <c r="E26" s="24">
        <f t="shared" si="0"/>
        <v>9.4012825025117861E-6</v>
      </c>
      <c r="F26" s="24">
        <f t="shared" si="1"/>
        <v>6.5511966777084446E-6</v>
      </c>
      <c r="G26" s="24">
        <f t="shared" si="2"/>
        <v>1.1297675003762954E-5</v>
      </c>
      <c r="H26" s="24">
        <f t="shared" si="4"/>
        <v>-5.5577171370324085E-2</v>
      </c>
      <c r="I26" s="24">
        <f t="shared" si="3"/>
        <v>0.64807587728878269</v>
      </c>
      <c r="AL26" s="24"/>
      <c r="AM26" s="24"/>
      <c r="AN26" s="24"/>
      <c r="AO26" s="21"/>
    </row>
    <row r="27" spans="1:43" x14ac:dyDescent="0.15">
      <c r="A27" s="31" t="s">
        <v>24</v>
      </c>
      <c r="B27" s="31">
        <v>26286822229202</v>
      </c>
      <c r="C27" s="31">
        <v>42134493932210</v>
      </c>
      <c r="D27" s="31">
        <v>34491111096123</v>
      </c>
      <c r="E27" s="24">
        <f>B27/$B$9</f>
        <v>0.19988240833477888</v>
      </c>
      <c r="F27" s="24">
        <f t="shared" si="1"/>
        <v>0.2363966543691117</v>
      </c>
      <c r="G27" s="24">
        <f t="shared" si="2"/>
        <v>0.20248924707965185</v>
      </c>
      <c r="H27" s="24">
        <f t="shared" si="4"/>
        <v>0.60287514271705467</v>
      </c>
      <c r="I27" s="24">
        <f t="shared" si="3"/>
        <v>-0.18140440581496967</v>
      </c>
      <c r="AL27" s="24"/>
      <c r="AM27" s="24"/>
      <c r="AN27" s="24"/>
    </row>
    <row r="28" spans="1:43" x14ac:dyDescent="0.15">
      <c r="A28" s="18" t="s">
        <v>24</v>
      </c>
      <c r="B28" s="17">
        <v>26373360826788</v>
      </c>
      <c r="C28" s="17">
        <v>42370012405544</v>
      </c>
      <c r="D28" s="17">
        <v>35727277739296</v>
      </c>
      <c r="E28" s="24">
        <f t="shared" si="0"/>
        <v>0.20054043931123477</v>
      </c>
      <c r="F28" s="24">
        <f t="shared" si="1"/>
        <v>0.23771803677915926</v>
      </c>
      <c r="G28" s="24">
        <f t="shared" si="2"/>
        <v>0.20974649234912124</v>
      </c>
      <c r="H28" s="24">
        <f t="shared" si="4"/>
        <v>0.60654581279257558</v>
      </c>
      <c r="I28" s="24">
        <f t="shared" si="3"/>
        <v>-0.15677915320550664</v>
      </c>
      <c r="AL28" s="24"/>
      <c r="AM28" s="24"/>
      <c r="AN28" s="24"/>
    </row>
    <row r="29" spans="1:43" x14ac:dyDescent="0.15">
      <c r="A29" s="18" t="s">
        <v>25</v>
      </c>
      <c r="B29" s="17">
        <v>-86538597586</v>
      </c>
      <c r="C29" s="17">
        <v>-235518473334</v>
      </c>
      <c r="D29" s="17">
        <v>-1236166643173</v>
      </c>
      <c r="E29" s="24">
        <f t="shared" si="0"/>
        <v>-6.5803097645588142E-4</v>
      </c>
      <c r="F29" s="24">
        <f t="shared" si="1"/>
        <v>-1.3213824100475719E-3</v>
      </c>
      <c r="G29" s="24">
        <f t="shared" si="2"/>
        <v>-7.2572452694693789E-3</v>
      </c>
      <c r="H29" s="24">
        <f t="shared" si="4"/>
        <v>1.7215425244203586</v>
      </c>
      <c r="I29" s="24">
        <f t="shared" si="3"/>
        <v>4.2487035334163918</v>
      </c>
    </row>
    <row r="30" spans="1:43" x14ac:dyDescent="0.15">
      <c r="A30" s="16" t="s">
        <v>26</v>
      </c>
      <c r="B30" s="16">
        <v>2512553533909</v>
      </c>
      <c r="C30" s="16">
        <v>3650156741241</v>
      </c>
      <c r="D30" s="16">
        <v>1537894659443</v>
      </c>
      <c r="E30" s="24">
        <f t="shared" si="0"/>
        <v>1.9105209714922487E-2</v>
      </c>
      <c r="F30" s="24">
        <f t="shared" si="1"/>
        <v>2.0479297625848391E-2</v>
      </c>
      <c r="G30" s="24">
        <f t="shared" si="2"/>
        <v>9.0286198902254158E-3</v>
      </c>
      <c r="H30" s="24">
        <f t="shared" si="4"/>
        <v>0.45276774881772602</v>
      </c>
      <c r="I30" s="24">
        <f t="shared" si="3"/>
        <v>-0.57867709020075164</v>
      </c>
    </row>
    <row r="31" spans="1:43" x14ac:dyDescent="0.15">
      <c r="A31" s="18" t="s">
        <v>27</v>
      </c>
      <c r="B31" s="17">
        <v>141398046799</v>
      </c>
      <c r="C31" s="17">
        <v>296697348350</v>
      </c>
      <c r="D31" s="17">
        <v>320077470557</v>
      </c>
      <c r="E31" s="24">
        <f t="shared" si="0"/>
        <v>1.0751768274455244E-3</v>
      </c>
      <c r="F31" s="24">
        <f t="shared" si="1"/>
        <v>1.6646280509022373E-3</v>
      </c>
      <c r="G31" s="24">
        <f t="shared" si="2"/>
        <v>1.87909997563203E-3</v>
      </c>
      <c r="H31" s="24">
        <f t="shared" si="4"/>
        <v>1.09831291921423</v>
      </c>
      <c r="I31" s="24">
        <f t="shared" si="3"/>
        <v>7.8801250961702429E-2</v>
      </c>
    </row>
    <row r="32" spans="1:43" x14ac:dyDescent="0.15">
      <c r="A32" s="18" t="s">
        <v>28</v>
      </c>
      <c r="B32" s="17">
        <v>2357338685110</v>
      </c>
      <c r="C32" s="17">
        <v>3335690250424</v>
      </c>
      <c r="D32" s="17">
        <v>1117646951943</v>
      </c>
      <c r="E32" s="24">
        <f t="shared" si="0"/>
        <v>1.7924971285311269E-2</v>
      </c>
      <c r="F32" s="24">
        <f t="shared" si="1"/>
        <v>1.8714975347291132E-2</v>
      </c>
      <c r="G32" s="24">
        <f t="shared" si="2"/>
        <v>6.5614438795288518E-3</v>
      </c>
      <c r="H32" s="24">
        <f t="shared" si="4"/>
        <v>0.41502376026563503</v>
      </c>
      <c r="I32" s="24">
        <f t="shared" si="3"/>
        <v>-0.66494282501172408</v>
      </c>
    </row>
    <row r="33" spans="1:43" x14ac:dyDescent="0.15">
      <c r="A33" s="18" t="s">
        <v>29</v>
      </c>
      <c r="B33" s="17">
        <v>13816802000</v>
      </c>
      <c r="C33" s="17">
        <v>17769142467</v>
      </c>
      <c r="D33" s="17">
        <v>100170236943</v>
      </c>
      <c r="E33" s="24">
        <f t="shared" si="0"/>
        <v>1.0506160216569581E-4</v>
      </c>
      <c r="F33" s="24">
        <f t="shared" si="1"/>
        <v>9.9694227655022395E-5</v>
      </c>
      <c r="G33" s="24">
        <f t="shared" si="2"/>
        <v>5.8807603506453492E-4</v>
      </c>
      <c r="H33" s="24">
        <f t="shared" si="4"/>
        <v>0.28605320297707099</v>
      </c>
      <c r="I33" s="24">
        <f t="shared" si="3"/>
        <v>4.6373140757372715</v>
      </c>
    </row>
    <row r="34" spans="1:43" x14ac:dyDescent="0.15">
      <c r="A34" s="18" t="s">
        <v>30</v>
      </c>
      <c r="B34" s="17">
        <v>0</v>
      </c>
      <c r="C34" s="17">
        <v>0</v>
      </c>
      <c r="D34" s="17">
        <v>0</v>
      </c>
      <c r="E34" s="24">
        <f t="shared" si="0"/>
        <v>0</v>
      </c>
      <c r="F34" s="24">
        <f t="shared" si="1"/>
        <v>0</v>
      </c>
      <c r="G34" s="24">
        <f t="shared" si="2"/>
        <v>0</v>
      </c>
      <c r="H34" s="24">
        <v>0</v>
      </c>
      <c r="I34" s="24">
        <v>0</v>
      </c>
    </row>
    <row r="35" spans="1:43" x14ac:dyDescent="0.15">
      <c r="A35" s="18" t="s">
        <v>26</v>
      </c>
      <c r="B35" s="17">
        <v>0</v>
      </c>
      <c r="C35" s="17">
        <v>-22097815712253</v>
      </c>
      <c r="D35" s="17">
        <v>0</v>
      </c>
      <c r="E35" s="24">
        <f t="shared" si="0"/>
        <v>0</v>
      </c>
      <c r="F35" s="24">
        <f t="shared" si="1"/>
        <v>-0.1239803594567061</v>
      </c>
      <c r="G35" s="24">
        <f t="shared" si="2"/>
        <v>0</v>
      </c>
      <c r="H35" s="24">
        <v>0</v>
      </c>
      <c r="I35" s="24">
        <v>0</v>
      </c>
    </row>
    <row r="36" spans="1:43" x14ac:dyDescent="0.15">
      <c r="A36" s="16" t="s">
        <v>31</v>
      </c>
      <c r="B36" s="16">
        <v>74764176191827</v>
      </c>
      <c r="C36" s="16">
        <v>84081562709945</v>
      </c>
      <c r="D36" s="16">
        <v>89820810782676</v>
      </c>
      <c r="E36" s="24">
        <f t="shared" si="0"/>
        <v>0.56849943534775371</v>
      </c>
      <c r="F36" s="24">
        <f t="shared" si="1"/>
        <v>0.47174175512199179</v>
      </c>
      <c r="G36" s="24">
        <f t="shared" si="2"/>
        <v>0.52731697441641268</v>
      </c>
      <c r="H36" s="24">
        <f t="shared" si="4"/>
        <v>0.12462367664176241</v>
      </c>
      <c r="I36" s="24">
        <f t="shared" si="3"/>
        <v>6.8258104247296211E-2</v>
      </c>
    </row>
    <row r="37" spans="1:43" x14ac:dyDescent="0.15">
      <c r="A37" s="16" t="s">
        <v>32</v>
      </c>
      <c r="B37" s="16">
        <v>305165547431</v>
      </c>
      <c r="C37" s="16">
        <v>809234947969</v>
      </c>
      <c r="D37" s="16">
        <v>894484456379</v>
      </c>
      <c r="E37" s="24">
        <f t="shared" si="0"/>
        <v>2.3204487795998306E-3</v>
      </c>
      <c r="F37" s="24">
        <f t="shared" si="1"/>
        <v>4.5402333443524011E-3</v>
      </c>
      <c r="G37" s="24">
        <f t="shared" si="2"/>
        <v>5.2513090573354923E-3</v>
      </c>
      <c r="H37" s="24">
        <f t="shared" si="4"/>
        <v>1.651790003103065</v>
      </c>
      <c r="I37" s="24">
        <f t="shared" si="3"/>
        <v>0.10534580670787555</v>
      </c>
    </row>
    <row r="38" spans="1:43" x14ac:dyDescent="0.15">
      <c r="A38" s="18" t="s">
        <v>33</v>
      </c>
      <c r="B38" s="17">
        <v>0</v>
      </c>
      <c r="C38" s="17">
        <v>0</v>
      </c>
      <c r="D38" s="17">
        <v>0</v>
      </c>
      <c r="E38" s="24">
        <f t="shared" si="0"/>
        <v>0</v>
      </c>
      <c r="F38" s="24">
        <f t="shared" si="1"/>
        <v>0</v>
      </c>
      <c r="G38" s="24">
        <f t="shared" si="2"/>
        <v>0</v>
      </c>
      <c r="H38" s="24">
        <v>0</v>
      </c>
      <c r="I38" s="24">
        <v>0</v>
      </c>
    </row>
    <row r="39" spans="1:43" x14ac:dyDescent="0.15">
      <c r="A39" s="18" t="s">
        <v>34</v>
      </c>
      <c r="B39" s="17">
        <v>0</v>
      </c>
      <c r="C39" s="17">
        <v>0</v>
      </c>
      <c r="D39" s="17">
        <v>0</v>
      </c>
      <c r="E39" s="24">
        <f t="shared" si="0"/>
        <v>0</v>
      </c>
      <c r="F39" s="24">
        <f t="shared" si="1"/>
        <v>0</v>
      </c>
      <c r="G39" s="24">
        <f t="shared" si="2"/>
        <v>0</v>
      </c>
      <c r="H39" s="24">
        <v>0</v>
      </c>
      <c r="I39" s="24">
        <v>0</v>
      </c>
    </row>
    <row r="40" spans="1:43" x14ac:dyDescent="0.15">
      <c r="A40" s="18" t="s">
        <v>35</v>
      </c>
      <c r="B40" s="17">
        <v>0</v>
      </c>
      <c r="C40" s="17">
        <v>0</v>
      </c>
      <c r="D40" s="17">
        <v>0</v>
      </c>
      <c r="E40" s="24">
        <f t="shared" si="0"/>
        <v>0</v>
      </c>
      <c r="F40" s="24">
        <f t="shared" si="1"/>
        <v>0</v>
      </c>
      <c r="G40" s="24">
        <f t="shared" si="2"/>
        <v>0</v>
      </c>
      <c r="H40" s="24">
        <v>0</v>
      </c>
      <c r="I40" s="24">
        <v>0</v>
      </c>
    </row>
    <row r="41" spans="1:43" x14ac:dyDescent="0.15">
      <c r="A41" s="18" t="s">
        <v>36</v>
      </c>
      <c r="B41" s="17">
        <v>0</v>
      </c>
      <c r="C41" s="17">
        <v>0</v>
      </c>
      <c r="D41" s="17">
        <v>0</v>
      </c>
      <c r="E41" s="24">
        <f t="shared" si="0"/>
        <v>0</v>
      </c>
      <c r="F41" s="24">
        <f t="shared" si="1"/>
        <v>0</v>
      </c>
      <c r="G41" s="24">
        <f t="shared" si="2"/>
        <v>0</v>
      </c>
      <c r="H41" s="24">
        <v>0</v>
      </c>
      <c r="I41" s="24">
        <v>0</v>
      </c>
    </row>
    <row r="42" spans="1:43" x14ac:dyDescent="0.15">
      <c r="A42" s="18" t="s">
        <v>37</v>
      </c>
      <c r="B42" s="17">
        <v>96007238800</v>
      </c>
      <c r="C42" s="17">
        <v>118401369280</v>
      </c>
      <c r="D42" s="17">
        <v>101693561714</v>
      </c>
      <c r="E42" s="24">
        <f t="shared" si="0"/>
        <v>7.300295920743856E-4</v>
      </c>
      <c r="F42" s="24">
        <f t="shared" si="1"/>
        <v>6.6429390644981293E-4</v>
      </c>
      <c r="G42" s="24">
        <f t="shared" si="2"/>
        <v>5.97019118547057E-4</v>
      </c>
      <c r="H42" s="24">
        <f t="shared" si="4"/>
        <v>0.23325460413095433</v>
      </c>
      <c r="I42" s="24">
        <f t="shared" si="3"/>
        <v>-0.14111160764102948</v>
      </c>
    </row>
    <row r="43" spans="1:43" ht="14" x14ac:dyDescent="0.15">
      <c r="A43" s="18" t="s">
        <v>38</v>
      </c>
      <c r="B43" s="17">
        <v>209158308631</v>
      </c>
      <c r="C43" s="17">
        <v>690833578689</v>
      </c>
      <c r="D43" s="17">
        <v>792790894665</v>
      </c>
      <c r="E43" s="24">
        <f t="shared" si="0"/>
        <v>1.5904191875254449E-3</v>
      </c>
      <c r="F43" s="24">
        <f t="shared" si="1"/>
        <v>3.8759394379025884E-3</v>
      </c>
      <c r="G43" s="24">
        <f t="shared" si="2"/>
        <v>4.6542899387884348E-3</v>
      </c>
      <c r="H43" s="24">
        <f t="shared" si="4"/>
        <v>2.3029219982256515</v>
      </c>
      <c r="I43" s="24">
        <f t="shared" si="3"/>
        <v>0.14758592969595535</v>
      </c>
      <c r="AL43" s="40" t="s">
        <v>182</v>
      </c>
      <c r="AM43" s="41" t="s">
        <v>188</v>
      </c>
      <c r="AN43"/>
      <c r="AO43"/>
      <c r="AP43" t="s">
        <v>184</v>
      </c>
      <c r="AQ43" t="s">
        <v>185</v>
      </c>
    </row>
    <row r="44" spans="1:43" ht="14" x14ac:dyDescent="0.15">
      <c r="A44" s="18" t="s">
        <v>39</v>
      </c>
      <c r="B44" s="17">
        <v>0</v>
      </c>
      <c r="C44" s="17">
        <v>0</v>
      </c>
      <c r="D44" s="17">
        <v>0</v>
      </c>
      <c r="E44" s="24">
        <f t="shared" si="0"/>
        <v>0</v>
      </c>
      <c r="F44" s="24">
        <f t="shared" si="1"/>
        <v>0</v>
      </c>
      <c r="G44" s="24">
        <f t="shared" si="2"/>
        <v>0</v>
      </c>
      <c r="H44" s="24">
        <v>0</v>
      </c>
      <c r="I44" s="24">
        <v>0</v>
      </c>
      <c r="AL44" s="42">
        <v>2018</v>
      </c>
      <c r="AM44" s="39">
        <v>78.2</v>
      </c>
      <c r="AN44"/>
      <c r="AO44"/>
      <c r="AP44" s="47">
        <f>AM48-AM47</f>
        <v>-7.8999999999999773</v>
      </c>
      <c r="AQ44" s="46">
        <f>Table6121619[[#This Row],[Absolute change]]/AM47</f>
        <v>-4.433221099887754E-2</v>
      </c>
    </row>
    <row r="45" spans="1:43" ht="14" x14ac:dyDescent="0.15">
      <c r="A45" s="16" t="s">
        <v>40</v>
      </c>
      <c r="B45" s="16">
        <v>65561657180137</v>
      </c>
      <c r="C45" s="16">
        <v>69280841784004</v>
      </c>
      <c r="D45" s="16">
        <v>70832915657865</v>
      </c>
      <c r="E45" s="24">
        <f t="shared" si="0"/>
        <v>0.49852438675630495</v>
      </c>
      <c r="F45" s="24">
        <f t="shared" si="1"/>
        <v>0.38870193233991157</v>
      </c>
      <c r="G45" s="24">
        <f t="shared" si="2"/>
        <v>0.41584348268878446</v>
      </c>
      <c r="H45" s="24">
        <f t="shared" si="4"/>
        <v>5.6728044467335231E-2</v>
      </c>
      <c r="I45" s="24">
        <f t="shared" si="3"/>
        <v>2.2402641681229581E-2</v>
      </c>
      <c r="AL45" s="43">
        <v>2019</v>
      </c>
      <c r="AM45" s="39">
        <v>101.8</v>
      </c>
      <c r="AN45"/>
      <c r="AO45"/>
      <c r="AP45"/>
      <c r="AQ45"/>
    </row>
    <row r="46" spans="1:43" ht="14" x14ac:dyDescent="0.15">
      <c r="A46" s="18" t="s">
        <v>41</v>
      </c>
      <c r="B46" s="17">
        <v>65307819877543</v>
      </c>
      <c r="C46" s="17">
        <v>68744125939109</v>
      </c>
      <c r="D46" s="17">
        <v>70199153681536</v>
      </c>
      <c r="E46" s="24">
        <f t="shared" si="0"/>
        <v>0.49659423289726112</v>
      </c>
      <c r="F46" s="24">
        <f t="shared" si="1"/>
        <v>0.38569067438380078</v>
      </c>
      <c r="G46" s="24">
        <f t="shared" si="2"/>
        <v>0.41212281433870063</v>
      </c>
      <c r="H46" s="24">
        <f t="shared" si="4"/>
        <v>5.2617068951456784E-2</v>
      </c>
      <c r="I46" s="24">
        <f t="shared" si="3"/>
        <v>2.1165848318673942E-2</v>
      </c>
      <c r="AL46" s="44">
        <v>2020</v>
      </c>
      <c r="AM46" s="39">
        <v>131.5</v>
      </c>
      <c r="AN46"/>
      <c r="AO46"/>
      <c r="AP46" s="38" t="s">
        <v>182</v>
      </c>
      <c r="AQ46" s="41" t="s">
        <v>188</v>
      </c>
    </row>
    <row r="47" spans="1:43" ht="14" x14ac:dyDescent="0.15">
      <c r="A47" s="19" t="s">
        <v>42</v>
      </c>
      <c r="B47" s="17">
        <v>82616601097978</v>
      </c>
      <c r="C47" s="17">
        <v>91026106008677</v>
      </c>
      <c r="D47" s="17">
        <v>98976369133844</v>
      </c>
      <c r="E47" s="24">
        <f t="shared" si="0"/>
        <v>0.62820850127531336</v>
      </c>
      <c r="F47" s="24">
        <f t="shared" si="1"/>
        <v>0.51070429267098782</v>
      </c>
      <c r="G47" s="24">
        <f t="shared" si="2"/>
        <v>0.58106711635748265</v>
      </c>
      <c r="H47" s="24">
        <f t="shared" si="4"/>
        <v>0.10178952896798388</v>
      </c>
      <c r="I47" s="24">
        <f t="shared" si="3"/>
        <v>8.7340472681640871E-2</v>
      </c>
      <c r="AL47" s="41">
        <v>2021</v>
      </c>
      <c r="AM47" s="39">
        <v>178.2</v>
      </c>
      <c r="AN47"/>
      <c r="AO47"/>
      <c r="AP47" s="39">
        <v>2021</v>
      </c>
      <c r="AQ47" s="39">
        <v>7.9</v>
      </c>
    </row>
    <row r="48" spans="1:43" ht="14" x14ac:dyDescent="0.15">
      <c r="A48" s="19" t="s">
        <v>43</v>
      </c>
      <c r="B48" s="17">
        <v>-17308781220435</v>
      </c>
      <c r="C48" s="17">
        <v>-22281980069568</v>
      </c>
      <c r="D48" s="17">
        <v>-28777215452308</v>
      </c>
      <c r="E48" s="24">
        <f t="shared" si="0"/>
        <v>-0.13161426837805223</v>
      </c>
      <c r="F48" s="24">
        <f t="shared" si="1"/>
        <v>-0.1250136182871871</v>
      </c>
      <c r="G48" s="24">
        <f t="shared" si="2"/>
        <v>-0.16894430201878208</v>
      </c>
      <c r="H48" s="24">
        <f t="shared" si="4"/>
        <v>0.28732230107926771</v>
      </c>
      <c r="I48" s="24">
        <f t="shared" si="3"/>
        <v>0.29150171405148056</v>
      </c>
      <c r="AL48" s="45">
        <v>2022</v>
      </c>
      <c r="AM48" s="39">
        <v>170.3</v>
      </c>
      <c r="AN48"/>
      <c r="AO48"/>
      <c r="AP48" s="39">
        <v>2022</v>
      </c>
      <c r="AQ48" s="39">
        <v>170.3</v>
      </c>
    </row>
    <row r="49" spans="1:45" x14ac:dyDescent="0.15">
      <c r="A49" s="18" t="s">
        <v>44</v>
      </c>
      <c r="B49" s="17">
        <v>0</v>
      </c>
      <c r="C49" s="17">
        <v>0</v>
      </c>
      <c r="D49" s="17">
        <v>0</v>
      </c>
      <c r="E49" s="24">
        <f t="shared" si="0"/>
        <v>0</v>
      </c>
      <c r="F49" s="24">
        <f t="shared" si="1"/>
        <v>0</v>
      </c>
      <c r="G49" s="24">
        <f t="shared" si="2"/>
        <v>0</v>
      </c>
      <c r="H49" s="24">
        <v>0</v>
      </c>
      <c r="I49" s="24">
        <v>0</v>
      </c>
    </row>
    <row r="50" spans="1:45" x14ac:dyDescent="0.15">
      <c r="A50" s="19" t="s">
        <v>42</v>
      </c>
      <c r="B50" s="17">
        <v>0</v>
      </c>
      <c r="C50" s="17">
        <v>0</v>
      </c>
      <c r="D50" s="17">
        <v>0</v>
      </c>
      <c r="E50" s="24">
        <f t="shared" si="0"/>
        <v>0</v>
      </c>
      <c r="F50" s="24">
        <f t="shared" si="1"/>
        <v>0</v>
      </c>
      <c r="G50" s="24">
        <f t="shared" si="2"/>
        <v>0</v>
      </c>
      <c r="H50" s="24">
        <v>0</v>
      </c>
      <c r="I50" s="24">
        <v>0</v>
      </c>
    </row>
    <row r="51" spans="1:45" x14ac:dyDescent="0.15">
      <c r="A51" s="19" t="s">
        <v>43</v>
      </c>
      <c r="B51" s="17">
        <v>0</v>
      </c>
      <c r="C51" s="17">
        <v>0</v>
      </c>
      <c r="D51" s="17">
        <v>0</v>
      </c>
      <c r="E51" s="24">
        <f t="shared" si="0"/>
        <v>0</v>
      </c>
      <c r="F51" s="24">
        <f t="shared" si="1"/>
        <v>0</v>
      </c>
      <c r="G51" s="24">
        <f t="shared" si="2"/>
        <v>0</v>
      </c>
      <c r="H51" s="24">
        <v>0</v>
      </c>
      <c r="I51" s="24">
        <v>0</v>
      </c>
    </row>
    <row r="52" spans="1:45" x14ac:dyDescent="0.15">
      <c r="A52" s="18" t="s">
        <v>45</v>
      </c>
      <c r="B52" s="17">
        <v>253837302594</v>
      </c>
      <c r="C52" s="17">
        <v>536715844895</v>
      </c>
      <c r="D52" s="17">
        <v>633761976329</v>
      </c>
      <c r="E52" s="24">
        <f t="shared" si="0"/>
        <v>1.9301538590438057E-3</v>
      </c>
      <c r="F52" s="24">
        <f t="shared" si="1"/>
        <v>3.0112579561107876E-3</v>
      </c>
      <c r="G52" s="24">
        <f t="shared" si="2"/>
        <v>3.720668350083868E-3</v>
      </c>
      <c r="H52" s="24">
        <f t="shared" si="4"/>
        <v>1.1144088729679342</v>
      </c>
      <c r="I52" s="24">
        <f t="shared" si="3"/>
        <v>0.18081473158852901</v>
      </c>
    </row>
    <row r="53" spans="1:45" ht="14" x14ac:dyDescent="0.15">
      <c r="A53" s="19" t="s">
        <v>42</v>
      </c>
      <c r="B53" s="17">
        <v>342995279178</v>
      </c>
      <c r="C53" s="17">
        <v>618321659402</v>
      </c>
      <c r="D53" s="17">
        <v>744538077973</v>
      </c>
      <c r="E53" s="24">
        <f t="shared" si="0"/>
        <v>2.6081023355267598E-3</v>
      </c>
      <c r="F53" s="24">
        <f t="shared" si="1"/>
        <v>3.4691094627067581E-3</v>
      </c>
      <c r="G53" s="24">
        <f t="shared" si="2"/>
        <v>4.3710089364975635E-3</v>
      </c>
      <c r="H53" s="24">
        <f t="shared" si="4"/>
        <v>0.80271186496743963</v>
      </c>
      <c r="I53" s="24">
        <f t="shared" si="3"/>
        <v>0.20412744184486148</v>
      </c>
      <c r="AL53" s="40" t="s">
        <v>182</v>
      </c>
      <c r="AM53" s="41" t="s">
        <v>191</v>
      </c>
      <c r="AO53" s="49"/>
      <c r="AP53" t="s">
        <v>184</v>
      </c>
      <c r="AQ53" t="s">
        <v>185</v>
      </c>
      <c r="AR53" s="49"/>
      <c r="AS53" s="49"/>
    </row>
    <row r="54" spans="1:45" ht="14" x14ac:dyDescent="0.15">
      <c r="A54" s="19" t="s">
        <v>43</v>
      </c>
      <c r="B54" s="17">
        <v>-89157976584</v>
      </c>
      <c r="C54" s="17">
        <v>-81605814507</v>
      </c>
      <c r="D54" s="17">
        <v>-110776101644</v>
      </c>
      <c r="E54" s="24">
        <f t="shared" si="0"/>
        <v>-6.7794847648295394E-4</v>
      </c>
      <c r="F54" s="24">
        <f t="shared" si="1"/>
        <v>-4.5785150659597036E-4</v>
      </c>
      <c r="G54" s="24">
        <f t="shared" si="2"/>
        <v>-6.5034058641369528E-4</v>
      </c>
      <c r="H54" s="24">
        <f t="shared" si="4"/>
        <v>-8.470540008144696E-2</v>
      </c>
      <c r="I54" s="24">
        <f t="shared" si="3"/>
        <v>0.35745353824631976</v>
      </c>
      <c r="AL54" s="42">
        <v>2018</v>
      </c>
      <c r="AM54" s="39">
        <v>25.31</v>
      </c>
      <c r="AP54" s="47">
        <f>AM58-AM57</f>
        <v>-13.64</v>
      </c>
      <c r="AQ54" s="46">
        <f>Table612161930[[#This Row],[Absolute change]]/AM57</f>
        <v>-0.14487519915029209</v>
      </c>
    </row>
    <row r="55" spans="1:45" ht="13" x14ac:dyDescent="0.15">
      <c r="A55" s="16" t="s">
        <v>46</v>
      </c>
      <c r="B55" s="16">
        <v>564296973801</v>
      </c>
      <c r="C55" s="16">
        <v>548210755123</v>
      </c>
      <c r="D55" s="16">
        <v>629111776960</v>
      </c>
      <c r="E55" s="24">
        <f t="shared" si="0"/>
        <v>4.2908586346382281E-3</v>
      </c>
      <c r="F55" s="24">
        <f t="shared" si="1"/>
        <v>3.0757504435379402E-3</v>
      </c>
      <c r="G55" s="24">
        <f t="shared" si="2"/>
        <v>3.6933681170941302E-3</v>
      </c>
      <c r="H55" s="24">
        <f t="shared" si="4"/>
        <v>-2.8506654164111862E-2</v>
      </c>
      <c r="I55" s="24">
        <f t="shared" si="3"/>
        <v>0.1475728469041957</v>
      </c>
      <c r="AL55" s="43">
        <v>2019</v>
      </c>
      <c r="AM55" s="39">
        <v>30.44</v>
      </c>
      <c r="AP55" s="39"/>
      <c r="AQ55" s="39"/>
    </row>
    <row r="56" spans="1:45" ht="13" x14ac:dyDescent="0.15">
      <c r="A56" s="18" t="s">
        <v>42</v>
      </c>
      <c r="B56" s="17">
        <v>681931844756</v>
      </c>
      <c r="C56" s="17">
        <v>698820145314</v>
      </c>
      <c r="D56" s="17">
        <v>859667015615</v>
      </c>
      <c r="E56" s="24">
        <f>B56/$B$9</f>
        <v>5.1853426124130542E-3</v>
      </c>
      <c r="F56" s="24">
        <f t="shared" si="1"/>
        <v>3.9207482739380614E-3</v>
      </c>
      <c r="G56" s="24">
        <f t="shared" si="2"/>
        <v>5.0469040050918953E-3</v>
      </c>
      <c r="H56" s="24">
        <f t="shared" si="4"/>
        <v>2.4765378956665019E-2</v>
      </c>
      <c r="I56" s="24">
        <f t="shared" si="3"/>
        <v>0.23016919500614408</v>
      </c>
      <c r="AL56" s="44">
        <v>2020</v>
      </c>
      <c r="AM56" s="39">
        <v>56.75</v>
      </c>
      <c r="AP56" s="38" t="s">
        <v>182</v>
      </c>
      <c r="AQ56" s="41" t="s">
        <v>192</v>
      </c>
    </row>
    <row r="57" spans="1:45" ht="13" x14ac:dyDescent="0.15">
      <c r="A57" s="18" t="s">
        <v>43</v>
      </c>
      <c r="B57" s="17">
        <v>-117634870955</v>
      </c>
      <c r="C57" s="17">
        <v>-150609390191</v>
      </c>
      <c r="D57" s="17">
        <v>-230555238655</v>
      </c>
      <c r="E57" s="24">
        <f t="shared" si="0"/>
        <v>-8.9448397777482634E-4</v>
      </c>
      <c r="F57" s="24">
        <f t="shared" si="1"/>
        <v>-8.4499783040012085E-4</v>
      </c>
      <c r="G57" s="24">
        <f t="shared" si="2"/>
        <v>-1.3535358879977646E-3</v>
      </c>
      <c r="H57" s="24">
        <f t="shared" si="4"/>
        <v>0.28031245300225693</v>
      </c>
      <c r="I57" s="24">
        <f t="shared" si="3"/>
        <v>0.53081583002636279</v>
      </c>
      <c r="AL57" s="41">
        <v>2021</v>
      </c>
      <c r="AM57" s="39">
        <v>94.15</v>
      </c>
      <c r="AP57" s="39">
        <v>2021</v>
      </c>
      <c r="AQ57" s="39">
        <f>94.15-80.51</f>
        <v>13.64</v>
      </c>
    </row>
    <row r="58" spans="1:45" ht="13" x14ac:dyDescent="0.15">
      <c r="A58" s="16" t="s">
        <v>47</v>
      </c>
      <c r="B58" s="16">
        <v>6247213506994</v>
      </c>
      <c r="C58" s="16">
        <v>9698699397713</v>
      </c>
      <c r="D58" s="16">
        <v>13363274912355</v>
      </c>
      <c r="E58" s="24">
        <f t="shared" si="0"/>
        <v>4.7503196478893228E-2</v>
      </c>
      <c r="F58" s="24">
        <f t="shared" si="1"/>
        <v>5.4414800686578821E-2</v>
      </c>
      <c r="G58" s="24">
        <f t="shared" si="2"/>
        <v>7.8452661846122013E-2</v>
      </c>
      <c r="H58" s="24">
        <f t="shared" si="4"/>
        <v>0.55248406139071871</v>
      </c>
      <c r="I58" s="24">
        <f t="shared" si="3"/>
        <v>0.3778419522421867</v>
      </c>
      <c r="AL58" s="45">
        <v>2022</v>
      </c>
      <c r="AM58" s="39">
        <v>80.510000000000005</v>
      </c>
      <c r="AP58" s="39">
        <v>2022</v>
      </c>
      <c r="AQ58" s="39">
        <v>80.510000000000005</v>
      </c>
    </row>
    <row r="59" spans="1:45" x14ac:dyDescent="0.15">
      <c r="A59" s="18" t="s">
        <v>48</v>
      </c>
      <c r="B59" s="17">
        <v>918470731946</v>
      </c>
      <c r="C59" s="17">
        <v>1409414047105</v>
      </c>
      <c r="D59" s="17">
        <v>28953988212</v>
      </c>
      <c r="E59" s="24">
        <f t="shared" si="0"/>
        <v>6.9839610237264812E-3</v>
      </c>
      <c r="F59" s="24">
        <f t="shared" si="1"/>
        <v>7.9075535093053369E-3</v>
      </c>
      <c r="G59" s="24">
        <f t="shared" si="2"/>
        <v>1.6998209355047469E-4</v>
      </c>
      <c r="H59" s="24">
        <f t="shared" si="4"/>
        <v>0.53452254718973913</v>
      </c>
      <c r="I59" s="24">
        <f t="shared" si="3"/>
        <v>-0.97945671942785528</v>
      </c>
    </row>
    <row r="60" spans="1:45" x14ac:dyDescent="0.15">
      <c r="A60" s="18" t="s">
        <v>49</v>
      </c>
      <c r="B60" s="17">
        <v>0</v>
      </c>
      <c r="C60" s="17"/>
      <c r="D60" s="17">
        <v>0</v>
      </c>
      <c r="E60" s="24">
        <f t="shared" si="0"/>
        <v>0</v>
      </c>
      <c r="F60" s="24">
        <f t="shared" si="1"/>
        <v>0</v>
      </c>
      <c r="G60" s="24">
        <f t="shared" si="2"/>
        <v>0</v>
      </c>
      <c r="H60" s="24">
        <v>0</v>
      </c>
      <c r="I60" s="24">
        <v>0</v>
      </c>
    </row>
    <row r="61" spans="1:45" x14ac:dyDescent="0.15">
      <c r="A61" s="16" t="s">
        <v>50</v>
      </c>
      <c r="B61" s="16">
        <v>171085206311</v>
      </c>
      <c r="C61" s="16">
        <v>6715955617</v>
      </c>
      <c r="D61" s="16">
        <v>700000000</v>
      </c>
      <c r="E61" s="24">
        <f t="shared" si="0"/>
        <v>1.3009150657208718E-3</v>
      </c>
      <c r="F61" s="24">
        <f t="shared" si="1"/>
        <v>3.7680040522251751E-5</v>
      </c>
      <c r="G61" s="24">
        <f t="shared" si="2"/>
        <v>4.1095362964891257E-6</v>
      </c>
      <c r="H61" s="24">
        <f t="shared" si="4"/>
        <v>-0.96074496584589741</v>
      </c>
      <c r="I61" s="24">
        <f t="shared" si="3"/>
        <v>-0.8957706036311347</v>
      </c>
    </row>
    <row r="62" spans="1:45" x14ac:dyDescent="0.15">
      <c r="A62" s="18" t="s">
        <v>51</v>
      </c>
      <c r="B62" s="17">
        <v>0</v>
      </c>
      <c r="C62" s="17">
        <v>0</v>
      </c>
      <c r="D62" s="17">
        <v>0</v>
      </c>
      <c r="E62" s="24">
        <f t="shared" si="0"/>
        <v>0</v>
      </c>
      <c r="F62" s="24">
        <f t="shared" si="1"/>
        <v>0</v>
      </c>
      <c r="G62" s="24">
        <f t="shared" si="2"/>
        <v>0</v>
      </c>
      <c r="H62" s="24">
        <v>0</v>
      </c>
      <c r="I62" s="24">
        <v>0</v>
      </c>
    </row>
    <row r="63" spans="1:45" ht="14" x14ac:dyDescent="0.15">
      <c r="A63" s="18" t="s">
        <v>52</v>
      </c>
      <c r="B63" s="17">
        <v>385206311</v>
      </c>
      <c r="C63" s="17">
        <v>6015955617</v>
      </c>
      <c r="D63" s="17">
        <v>0</v>
      </c>
      <c r="E63" s="24">
        <f t="shared" si="0"/>
        <v>2.9290708658919258E-6</v>
      </c>
      <c r="F63" s="24">
        <f t="shared" si="1"/>
        <v>3.3752672643463069E-5</v>
      </c>
      <c r="G63" s="24">
        <f t="shared" si="2"/>
        <v>0</v>
      </c>
      <c r="H63" s="24">
        <f t="shared" si="4"/>
        <v>14.617489758624437</v>
      </c>
      <c r="I63" s="24">
        <f t="shared" si="3"/>
        <v>-1</v>
      </c>
      <c r="AL63" s="40" t="s">
        <v>182</v>
      </c>
      <c r="AM63" s="41" t="s">
        <v>193</v>
      </c>
      <c r="AP63" t="s">
        <v>184</v>
      </c>
      <c r="AQ63" t="s">
        <v>185</v>
      </c>
    </row>
    <row r="64" spans="1:45" ht="14" x14ac:dyDescent="0.15">
      <c r="A64" s="18" t="s">
        <v>53</v>
      </c>
      <c r="B64" s="17">
        <v>700000000</v>
      </c>
      <c r="C64" s="17">
        <v>700000000</v>
      </c>
      <c r="D64" s="17">
        <v>700000000</v>
      </c>
      <c r="E64" s="24">
        <f t="shared" si="0"/>
        <v>5.3227310861071228E-6</v>
      </c>
      <c r="F64" s="24">
        <f t="shared" si="1"/>
        <v>3.9273678787886821E-6</v>
      </c>
      <c r="G64" s="24">
        <f t="shared" si="2"/>
        <v>4.1095362964891257E-6</v>
      </c>
      <c r="H64" s="24">
        <f t="shared" si="4"/>
        <v>0</v>
      </c>
      <c r="I64" s="24">
        <f t="shared" si="3"/>
        <v>0</v>
      </c>
      <c r="AL64" s="42">
        <v>2018</v>
      </c>
      <c r="AM64" s="39">
        <v>52.91</v>
      </c>
      <c r="AP64" s="47">
        <f>AM68-AM67</f>
        <v>5.7399999999999949</v>
      </c>
      <c r="AQ64" s="46">
        <f>Table61216193033[[#This Row],[Absolute change]]/AM67</f>
        <v>6.8268315889628867E-2</v>
      </c>
    </row>
    <row r="65" spans="1:43" ht="13" x14ac:dyDescent="0.15">
      <c r="A65" s="18" t="s">
        <v>54</v>
      </c>
      <c r="B65" s="17">
        <v>0</v>
      </c>
      <c r="C65" s="17">
        <v>0</v>
      </c>
      <c r="D65" s="17">
        <v>0</v>
      </c>
      <c r="E65" s="24">
        <f t="shared" si="0"/>
        <v>0</v>
      </c>
      <c r="F65" s="24">
        <f t="shared" si="1"/>
        <v>0</v>
      </c>
      <c r="G65" s="24">
        <f t="shared" si="2"/>
        <v>0</v>
      </c>
      <c r="H65" s="24">
        <v>0</v>
      </c>
      <c r="I65" s="24">
        <v>0</v>
      </c>
      <c r="AL65" s="43">
        <v>2019</v>
      </c>
      <c r="AM65" s="39">
        <v>71.34</v>
      </c>
      <c r="AP65" s="39"/>
      <c r="AQ65" s="39"/>
    </row>
    <row r="66" spans="1:43" ht="13" x14ac:dyDescent="0.15">
      <c r="A66" s="18" t="s">
        <v>55</v>
      </c>
      <c r="B66" s="17">
        <v>170000000000</v>
      </c>
      <c r="C66" s="17">
        <v>0</v>
      </c>
      <c r="D66" s="17">
        <v>0</v>
      </c>
      <c r="E66" s="24">
        <f t="shared" si="0"/>
        <v>1.2926632637688727E-3</v>
      </c>
      <c r="F66" s="24">
        <f t="shared" si="1"/>
        <v>0</v>
      </c>
      <c r="G66" s="24">
        <f t="shared" si="2"/>
        <v>0</v>
      </c>
      <c r="H66" s="24">
        <f t="shared" si="4"/>
        <v>-1</v>
      </c>
      <c r="I66" s="24">
        <f>0</f>
        <v>0</v>
      </c>
      <c r="AL66" s="44">
        <v>2020</v>
      </c>
      <c r="AM66" s="39">
        <v>74.760000000000005</v>
      </c>
      <c r="AP66" s="38" t="s">
        <v>182</v>
      </c>
      <c r="AQ66" s="41" t="s">
        <v>194</v>
      </c>
    </row>
    <row r="67" spans="1:43" ht="13" x14ac:dyDescent="0.15">
      <c r="A67" s="16" t="s">
        <v>56</v>
      </c>
      <c r="B67" s="16">
        <v>1914757777153</v>
      </c>
      <c r="C67" s="16">
        <v>3737859869519</v>
      </c>
      <c r="D67" s="16">
        <v>4100323979117</v>
      </c>
      <c r="E67" s="24">
        <f t="shared" si="0"/>
        <v>1.4559629632596641E-2</v>
      </c>
      <c r="F67" s="24">
        <f t="shared" si="1"/>
        <v>2.0971358267088822E-2</v>
      </c>
      <c r="G67" s="24">
        <f t="shared" si="2"/>
        <v>2.4072043170780044E-2</v>
      </c>
      <c r="H67" s="24">
        <f t="shared" si="4"/>
        <v>0.95213196892022534</v>
      </c>
      <c r="I67" s="24">
        <f t="shared" si="3"/>
        <v>9.6971026804341665E-2</v>
      </c>
      <c r="AL67" s="41">
        <v>2021</v>
      </c>
      <c r="AM67" s="39">
        <v>84.08</v>
      </c>
      <c r="AP67" s="39">
        <v>2021</v>
      </c>
      <c r="AQ67" s="50">
        <v>84.08</v>
      </c>
    </row>
    <row r="68" spans="1:43" ht="13" x14ac:dyDescent="0.15">
      <c r="A68" s="18" t="s">
        <v>57</v>
      </c>
      <c r="B68" s="17">
        <v>1646094518464</v>
      </c>
      <c r="C68" s="17">
        <v>3171382188206</v>
      </c>
      <c r="D68" s="17">
        <v>3929243956403</v>
      </c>
      <c r="E68" s="24">
        <f t="shared" si="0"/>
        <v>1.2516740662998384E-2</v>
      </c>
      <c r="F68" s="24">
        <f t="shared" si="1"/>
        <v>1.7793120767604011E-2</v>
      </c>
      <c r="G68" s="24">
        <f t="shared" si="2"/>
        <v>2.3067672366569519E-2</v>
      </c>
      <c r="H68" s="24">
        <f t="shared" si="4"/>
        <v>0.92661001700271317</v>
      </c>
      <c r="I68" s="24">
        <f t="shared" si="3"/>
        <v>0.23896891740623361</v>
      </c>
      <c r="AL68" s="45">
        <v>2022</v>
      </c>
      <c r="AM68" s="39">
        <v>89.82</v>
      </c>
      <c r="AP68" s="39">
        <v>2022</v>
      </c>
      <c r="AQ68" s="39">
        <f>AM68-AM67</f>
        <v>5.7399999999999949</v>
      </c>
    </row>
    <row r="69" spans="1:43" x14ac:dyDescent="0.15">
      <c r="A69" s="18" t="s">
        <v>58</v>
      </c>
      <c r="B69" s="17">
        <v>225553308024</v>
      </c>
      <c r="C69" s="17">
        <v>529355730648</v>
      </c>
      <c r="D69" s="17">
        <v>83071062718</v>
      </c>
      <c r="E69" s="24">
        <f t="shared" si="0"/>
        <v>1.715085148848057E-3</v>
      </c>
      <c r="F69" s="24">
        <f t="shared" si="1"/>
        <v>2.969963847142384E-3</v>
      </c>
      <c r="G69" s="24">
        <f t="shared" si="2"/>
        <v>4.8769078203935085E-4</v>
      </c>
      <c r="H69" s="24">
        <f t="shared" si="4"/>
        <v>1.3469207137129371</v>
      </c>
      <c r="I69" s="24">
        <f t="shared" si="3"/>
        <v>-0.84307138298793849</v>
      </c>
    </row>
    <row r="70" spans="1:43" x14ac:dyDescent="0.15">
      <c r="A70" s="18" t="s">
        <v>59</v>
      </c>
      <c r="B70" s="17">
        <v>0</v>
      </c>
      <c r="C70" s="17">
        <v>0</v>
      </c>
      <c r="D70" s="17">
        <v>0</v>
      </c>
      <c r="E70" s="24">
        <f t="shared" si="0"/>
        <v>0</v>
      </c>
      <c r="F70" s="24">
        <f t="shared" si="1"/>
        <v>0</v>
      </c>
      <c r="G70" s="24">
        <f t="shared" si="2"/>
        <v>0</v>
      </c>
      <c r="H70" s="24">
        <v>0</v>
      </c>
      <c r="I70" s="24">
        <v>0</v>
      </c>
    </row>
    <row r="71" spans="1:43" x14ac:dyDescent="0.15">
      <c r="A71" s="18" t="s">
        <v>56</v>
      </c>
      <c r="B71" s="17">
        <v>0</v>
      </c>
      <c r="C71" s="17">
        <v>0</v>
      </c>
      <c r="D71" s="17">
        <v>0</v>
      </c>
      <c r="E71" s="24">
        <f t="shared" si="0"/>
        <v>0</v>
      </c>
      <c r="F71" s="24">
        <f t="shared" si="1"/>
        <v>0</v>
      </c>
      <c r="G71" s="24">
        <f t="shared" si="2"/>
        <v>0</v>
      </c>
      <c r="H71" s="24">
        <v>0</v>
      </c>
      <c r="I71" s="24">
        <v>0</v>
      </c>
    </row>
    <row r="72" spans="1:43" x14ac:dyDescent="0.15">
      <c r="A72" s="18" t="s">
        <v>60</v>
      </c>
      <c r="B72" s="17">
        <v>0</v>
      </c>
      <c r="C72" s="17"/>
      <c r="D72" s="17">
        <v>0</v>
      </c>
      <c r="E72" s="24">
        <f t="shared" si="0"/>
        <v>0</v>
      </c>
      <c r="F72" s="24">
        <f t="shared" si="1"/>
        <v>0</v>
      </c>
      <c r="G72" s="24">
        <f t="shared" si="2"/>
        <v>0</v>
      </c>
      <c r="H72" s="24">
        <v>0</v>
      </c>
      <c r="I72" s="24">
        <v>0</v>
      </c>
    </row>
    <row r="73" spans="1:43" ht="14" x14ac:dyDescent="0.15">
      <c r="A73" s="16" t="s">
        <v>61</v>
      </c>
      <c r="B73" s="16">
        <v>72291648082726</v>
      </c>
      <c r="C73" s="16">
        <v>87455796846810</v>
      </c>
      <c r="D73" s="16">
        <v>74222579892349</v>
      </c>
      <c r="E73" s="24"/>
      <c r="H73" s="24">
        <f t="shared" si="4"/>
        <v>0.2097634950406872</v>
      </c>
      <c r="I73" s="24">
        <f t="shared" si="3"/>
        <v>-0.15131320543154697</v>
      </c>
      <c r="AL73" s="40" t="s">
        <v>182</v>
      </c>
      <c r="AM73" s="41" t="s">
        <v>195</v>
      </c>
      <c r="AP73" t="s">
        <v>184</v>
      </c>
      <c r="AQ73" t="s">
        <v>185</v>
      </c>
    </row>
    <row r="74" spans="1:43" ht="14" x14ac:dyDescent="0.15">
      <c r="A74" s="16" t="s">
        <v>62</v>
      </c>
      <c r="B74" s="16">
        <v>51975217447498</v>
      </c>
      <c r="C74" s="16">
        <v>73459315876441</v>
      </c>
      <c r="D74" s="16">
        <v>62385390680685</v>
      </c>
      <c r="E74" s="24">
        <f>B74/$B$9</f>
        <v>0.39521443659282129</v>
      </c>
      <c r="F74" s="24">
        <f>C74/$C$9</f>
        <v>0.41214536795846551</v>
      </c>
      <c r="G74" s="24">
        <f>D74/$D$9</f>
        <v>0.36625003910418491</v>
      </c>
      <c r="H74" s="24">
        <f t="shared" si="4"/>
        <v>0.41335273778594278</v>
      </c>
      <c r="I74" s="24">
        <f t="shared" si="3"/>
        <v>-0.15074909238717124</v>
      </c>
      <c r="AL74" s="42">
        <v>2018</v>
      </c>
      <c r="AM74" s="39">
        <v>22.64</v>
      </c>
      <c r="AP74" s="47">
        <f>AM78-AM77</f>
        <v>-11.069999999999993</v>
      </c>
      <c r="AQ74" s="46">
        <f>(AM78-AM77)/AM77</f>
        <v>-0.15069425537707587</v>
      </c>
    </row>
    <row r="75" spans="1:43" ht="13" x14ac:dyDescent="0.15">
      <c r="A75" s="18" t="s">
        <v>63</v>
      </c>
      <c r="B75" s="17">
        <v>10915752723952</v>
      </c>
      <c r="C75" s="17">
        <v>23729142569420</v>
      </c>
      <c r="D75" s="17">
        <v>11107160795326</v>
      </c>
      <c r="E75" s="24">
        <f t="shared" ref="E75:E127" si="5">B75/$B$9</f>
        <v>8.3002309074339739E-2</v>
      </c>
      <c r="F75" s="24">
        <f t="shared" ref="F75:F127" si="6">C75/$C$9</f>
        <v>0.1331329604547675</v>
      </c>
      <c r="G75" s="24">
        <f t="shared" ref="G75:G127" si="7">D75/$D$9</f>
        <v>6.5207543484761751E-2</v>
      </c>
      <c r="H75" s="24">
        <f t="shared" si="4"/>
        <v>1.1738439088448835</v>
      </c>
      <c r="I75" s="24">
        <f t="shared" ref="I75:I128" si="8">(D75-C75)/C75</f>
        <v>-0.5319189994821002</v>
      </c>
      <c r="AL75" s="43">
        <v>2019</v>
      </c>
      <c r="AM75" s="39">
        <v>26.98</v>
      </c>
      <c r="AP75" s="39"/>
      <c r="AQ75" s="39"/>
    </row>
    <row r="76" spans="1:43" ht="13" x14ac:dyDescent="0.15">
      <c r="A76" s="18" t="s">
        <v>64</v>
      </c>
      <c r="B76" s="17">
        <v>1257272765123</v>
      </c>
      <c r="C76" s="17">
        <v>788002603134</v>
      </c>
      <c r="D76" s="17">
        <v>860793139245</v>
      </c>
      <c r="E76" s="24">
        <f t="shared" si="5"/>
        <v>9.5601783294800742E-3</v>
      </c>
      <c r="F76" s="24">
        <f t="shared" si="6"/>
        <v>4.4211087313576246E-3</v>
      </c>
      <c r="G76" s="24">
        <f t="shared" si="7"/>
        <v>5.0535152135659225E-3</v>
      </c>
      <c r="H76" s="24">
        <f t="shared" ref="H76:H128" si="9">(C76-B76)/B76</f>
        <v>-0.37324451384508511</v>
      </c>
      <c r="I76" s="24">
        <f t="shared" si="8"/>
        <v>9.2373471637658994E-2</v>
      </c>
      <c r="AL76" s="44">
        <v>2020</v>
      </c>
      <c r="AM76" s="39">
        <v>51.98</v>
      </c>
      <c r="AP76" s="38" t="s">
        <v>182</v>
      </c>
      <c r="AQ76" s="41" t="s">
        <v>195</v>
      </c>
    </row>
    <row r="77" spans="1:43" ht="13" x14ac:dyDescent="0.15">
      <c r="A77" s="18" t="s">
        <v>65</v>
      </c>
      <c r="B77" s="17">
        <v>548579261453</v>
      </c>
      <c r="C77" s="17">
        <v>796022241121</v>
      </c>
      <c r="D77" s="17">
        <v>648407591981</v>
      </c>
      <c r="E77" s="24">
        <f t="shared" si="5"/>
        <v>4.1713426973279573E-3</v>
      </c>
      <c r="F77" s="24">
        <f t="shared" si="6"/>
        <v>4.4661031151142783E-3</v>
      </c>
      <c r="G77" s="24">
        <f t="shared" si="7"/>
        <v>3.8066493345214726E-3</v>
      </c>
      <c r="H77" s="24">
        <f t="shared" si="9"/>
        <v>0.45106149111909127</v>
      </c>
      <c r="I77" s="24">
        <f t="shared" si="8"/>
        <v>-0.18544035771176615</v>
      </c>
      <c r="AL77" s="41">
        <v>2021</v>
      </c>
      <c r="AM77" s="39">
        <v>73.459999999999994</v>
      </c>
      <c r="AP77" s="39">
        <v>2021</v>
      </c>
      <c r="AQ77" s="50">
        <f>Table5111518273134[[#This Row],[Current Liabilities]]-AM78</f>
        <v>11.069999999999993</v>
      </c>
    </row>
    <row r="78" spans="1:43" ht="13" x14ac:dyDescent="0.15">
      <c r="A78" s="18" t="s">
        <v>66</v>
      </c>
      <c r="B78" s="17">
        <v>313099678402</v>
      </c>
      <c r="C78" s="17">
        <v>816457005628</v>
      </c>
      <c r="D78" s="17">
        <v>306208839467</v>
      </c>
      <c r="E78" s="24">
        <f t="shared" si="5"/>
        <v>2.380779130400669E-3</v>
      </c>
      <c r="F78" s="24">
        <f t="shared" si="6"/>
        <v>4.5807528833077104E-3</v>
      </c>
      <c r="G78" s="24">
        <f t="shared" si="7"/>
        <v>1.7976804858506406E-3</v>
      </c>
      <c r="H78" s="24">
        <f t="shared" si="9"/>
        <v>1.6076583974631917</v>
      </c>
      <c r="I78" s="24">
        <f t="shared" si="8"/>
        <v>-0.62495411594702266</v>
      </c>
      <c r="AL78" s="45">
        <v>2022</v>
      </c>
      <c r="AM78" s="39">
        <v>62.39</v>
      </c>
      <c r="AP78" s="39">
        <v>2022</v>
      </c>
      <c r="AQ78" s="50">
        <f>Table5111518273134[[#This Row],[Current Liabilities]]-AM79</f>
        <v>62.39</v>
      </c>
    </row>
    <row r="79" spans="1:43" x14ac:dyDescent="0.15">
      <c r="A79" s="18" t="s">
        <v>67</v>
      </c>
      <c r="B79" s="17">
        <v>640129684182</v>
      </c>
      <c r="C79" s="17">
        <v>772615123352</v>
      </c>
      <c r="D79" s="17">
        <v>460508546638</v>
      </c>
      <c r="E79" s="24">
        <f t="shared" si="5"/>
        <v>4.8674830987649517E-3</v>
      </c>
      <c r="F79" s="24">
        <f t="shared" si="6"/>
        <v>4.334776883027143E-3</v>
      </c>
      <c r="G79" s="24">
        <f t="shared" si="7"/>
        <v>2.7035379817890231E-3</v>
      </c>
      <c r="H79" s="24">
        <f t="shared" si="9"/>
        <v>0.20696656075135564</v>
      </c>
      <c r="I79" s="24">
        <f t="shared" si="8"/>
        <v>-0.40396125739801969</v>
      </c>
    </row>
    <row r="80" spans="1:43" x14ac:dyDescent="0.15">
      <c r="A80" s="18" t="s">
        <v>68</v>
      </c>
      <c r="B80" s="17">
        <v>0</v>
      </c>
      <c r="C80" s="17">
        <v>0</v>
      </c>
      <c r="D80" s="17">
        <v>0</v>
      </c>
      <c r="E80" s="24">
        <f t="shared" si="5"/>
        <v>0</v>
      </c>
      <c r="F80" s="24">
        <f t="shared" si="6"/>
        <v>0</v>
      </c>
      <c r="G80" s="24">
        <f t="shared" si="7"/>
        <v>0</v>
      </c>
      <c r="H80" s="24">
        <v>0</v>
      </c>
      <c r="I80" s="24">
        <v>0</v>
      </c>
      <c r="AC80" s="16"/>
      <c r="AD80" s="16"/>
      <c r="AE80" s="16"/>
      <c r="AF80" s="16"/>
      <c r="AG80" s="16"/>
    </row>
    <row r="81" spans="1:43" x14ac:dyDescent="0.15">
      <c r="A81" s="18" t="s">
        <v>69</v>
      </c>
      <c r="B81" s="17">
        <v>0</v>
      </c>
      <c r="C81" s="17">
        <v>0</v>
      </c>
      <c r="D81" s="17">
        <v>0</v>
      </c>
      <c r="E81" s="24">
        <f t="shared" si="5"/>
        <v>0</v>
      </c>
      <c r="F81" s="24">
        <f t="shared" si="6"/>
        <v>0</v>
      </c>
      <c r="G81" s="24">
        <f t="shared" si="7"/>
        <v>0</v>
      </c>
      <c r="H81" s="24">
        <v>0</v>
      </c>
      <c r="I81" s="24">
        <v>0</v>
      </c>
    </row>
    <row r="82" spans="1:43" x14ac:dyDescent="0.15">
      <c r="A82" s="18" t="s">
        <v>70</v>
      </c>
      <c r="B82" s="17">
        <v>34564307818</v>
      </c>
      <c r="C82" s="17">
        <v>16951911160</v>
      </c>
      <c r="D82" s="17">
        <v>16974936888</v>
      </c>
      <c r="E82" s="24">
        <f t="shared" si="5"/>
        <v>2.6282359384663438E-4</v>
      </c>
      <c r="F82" s="24">
        <f t="shared" si="6"/>
        <v>9.5109130534090549E-5</v>
      </c>
      <c r="G82" s="24">
        <f t="shared" si="7"/>
        <v>9.9655884674068804E-5</v>
      </c>
      <c r="H82" s="24">
        <f t="shared" si="9"/>
        <v>-0.50955444416069051</v>
      </c>
      <c r="I82" s="24">
        <f t="shared" si="8"/>
        <v>1.3582968777191256E-3</v>
      </c>
    </row>
    <row r="83" spans="1:43" ht="14" x14ac:dyDescent="0.15">
      <c r="A83" s="18" t="s">
        <v>71</v>
      </c>
      <c r="B83" s="17">
        <v>328061400351</v>
      </c>
      <c r="C83" s="17">
        <v>1047158508079</v>
      </c>
      <c r="D83" s="17">
        <v>418512269668</v>
      </c>
      <c r="E83" s="24">
        <f t="shared" si="5"/>
        <v>2.4945465911430029E-3</v>
      </c>
      <c r="F83" s="24">
        <f t="shared" si="6"/>
        <v>5.8751095551853472E-3</v>
      </c>
      <c r="G83" s="24">
        <f t="shared" si="7"/>
        <v>2.4569876610381299E-3</v>
      </c>
      <c r="H83" s="24">
        <f t="shared" si="9"/>
        <v>2.191958904517942</v>
      </c>
      <c r="I83" s="24">
        <f t="shared" si="8"/>
        <v>-0.60033532035588777</v>
      </c>
      <c r="AL83" s="40" t="s">
        <v>182</v>
      </c>
      <c r="AM83" s="41" t="s">
        <v>196</v>
      </c>
      <c r="AP83" t="s">
        <v>184</v>
      </c>
      <c r="AQ83" t="s">
        <v>185</v>
      </c>
    </row>
    <row r="84" spans="1:43" ht="14" x14ac:dyDescent="0.15">
      <c r="A84" s="18" t="s">
        <v>72</v>
      </c>
      <c r="B84" s="17">
        <v>36798465672104</v>
      </c>
      <c r="C84" s="17">
        <v>43747643082356</v>
      </c>
      <c r="D84" s="17">
        <v>46748670400471</v>
      </c>
      <c r="E84" s="24">
        <f t="shared" si="5"/>
        <v>0.27981191021993401</v>
      </c>
      <c r="F84" s="24">
        <f t="shared" si="6"/>
        <v>0.24544726887765264</v>
      </c>
      <c r="G84" s="24">
        <f t="shared" si="7"/>
        <v>0.27445051117620345</v>
      </c>
      <c r="H84" s="24">
        <f t="shared" si="9"/>
        <v>0.18884421628263698</v>
      </c>
      <c r="I84" s="24">
        <f t="shared" si="8"/>
        <v>6.8598605700094364E-2</v>
      </c>
      <c r="AL84" s="42">
        <v>2018</v>
      </c>
      <c r="AM84" s="39">
        <v>14.96</v>
      </c>
      <c r="AP84" s="47">
        <f>AM88-AM87</f>
        <v>-2.16</v>
      </c>
      <c r="AQ84" s="46">
        <f>(AM88-AM87)/AM87</f>
        <v>-0.1542857142857143</v>
      </c>
    </row>
    <row r="85" spans="1:43" ht="13" x14ac:dyDescent="0.15">
      <c r="A85" s="18" t="s">
        <v>73</v>
      </c>
      <c r="B85" s="17">
        <v>5846534626</v>
      </c>
      <c r="C85" s="17">
        <v>4755735476</v>
      </c>
      <c r="D85" s="17">
        <v>5198833687</v>
      </c>
      <c r="E85" s="24">
        <f t="shared" si="5"/>
        <v>4.4456473714016977E-5</v>
      </c>
      <c r="F85" s="24">
        <f t="shared" si="6"/>
        <v>2.6682175354940292E-5</v>
      </c>
      <c r="G85" s="24">
        <f t="shared" si="7"/>
        <v>3.0521136765909837E-5</v>
      </c>
      <c r="H85" s="24">
        <f t="shared" si="9"/>
        <v>-0.18657191306951817</v>
      </c>
      <c r="I85" s="24">
        <f t="shared" si="8"/>
        <v>9.3171332433461027E-2</v>
      </c>
      <c r="AL85" s="43">
        <v>2019</v>
      </c>
      <c r="AM85" s="39">
        <v>27.01</v>
      </c>
      <c r="AP85" s="39"/>
      <c r="AQ85" s="39"/>
    </row>
    <row r="86" spans="1:43" ht="13" x14ac:dyDescent="0.15">
      <c r="A86" s="18" t="s">
        <v>74</v>
      </c>
      <c r="B86" s="17">
        <v>1133445419487</v>
      </c>
      <c r="C86" s="17">
        <v>1740567096715</v>
      </c>
      <c r="D86" s="17">
        <v>1812955327314</v>
      </c>
      <c r="E86" s="24">
        <f t="shared" si="5"/>
        <v>8.6186073838702623E-3</v>
      </c>
      <c r="F86" s="24">
        <f t="shared" si="6"/>
        <v>9.7654961521642346E-3</v>
      </c>
      <c r="G86" s="24">
        <f t="shared" si="7"/>
        <v>1.064343674501458E-2</v>
      </c>
      <c r="H86" s="24">
        <f t="shared" si="9"/>
        <v>0.53564262274118557</v>
      </c>
      <c r="I86" s="24">
        <f t="shared" si="8"/>
        <v>4.1588876829637571E-2</v>
      </c>
      <c r="AL86" s="44">
        <v>2020</v>
      </c>
      <c r="AM86" s="39">
        <v>20.32</v>
      </c>
      <c r="AP86" s="38" t="s">
        <v>182</v>
      </c>
      <c r="AQ86" s="41" t="s">
        <v>196</v>
      </c>
    </row>
    <row r="87" spans="1:43" ht="13" x14ac:dyDescent="0.15">
      <c r="A87" s="18" t="s">
        <v>75</v>
      </c>
      <c r="B87" s="17">
        <v>0</v>
      </c>
      <c r="C87" s="17">
        <v>0</v>
      </c>
      <c r="D87" s="17">
        <v>0</v>
      </c>
      <c r="E87" s="24">
        <f t="shared" si="5"/>
        <v>0</v>
      </c>
      <c r="F87" s="24">
        <f t="shared" si="6"/>
        <v>0</v>
      </c>
      <c r="G87" s="24">
        <f t="shared" si="7"/>
        <v>0</v>
      </c>
      <c r="H87" s="24">
        <v>0</v>
      </c>
      <c r="I87" s="24">
        <v>0</v>
      </c>
      <c r="AL87" s="41">
        <v>2021</v>
      </c>
      <c r="AM87" s="39">
        <v>14</v>
      </c>
      <c r="AP87" s="39">
        <v>2021</v>
      </c>
      <c r="AQ87" s="50">
        <f>Table511151827313437[[#This Row],[Long-term Liabilities]]-AM88</f>
        <v>2.16</v>
      </c>
    </row>
    <row r="88" spans="1:43" ht="13" x14ac:dyDescent="0.15">
      <c r="A88" s="18" t="s">
        <v>30</v>
      </c>
      <c r="B88" s="17">
        <v>0</v>
      </c>
      <c r="C88" s="17">
        <v>0</v>
      </c>
      <c r="D88" s="17">
        <v>0</v>
      </c>
      <c r="E88" s="24">
        <f t="shared" si="5"/>
        <v>0</v>
      </c>
      <c r="F88" s="24">
        <f t="shared" si="6"/>
        <v>0</v>
      </c>
      <c r="G88" s="24">
        <f t="shared" si="7"/>
        <v>0</v>
      </c>
      <c r="H88" s="24">
        <v>0</v>
      </c>
      <c r="I88" s="24">
        <v>0</v>
      </c>
      <c r="AL88" s="45">
        <v>2022</v>
      </c>
      <c r="AM88" s="39">
        <v>11.84</v>
      </c>
      <c r="AP88" s="39">
        <v>2022</v>
      </c>
      <c r="AQ88" s="50">
        <f>Table511151827313437[[#This Row],[Long-term Liabilities]]-AM89</f>
        <v>11.84</v>
      </c>
    </row>
    <row r="89" spans="1:43" x14ac:dyDescent="0.15">
      <c r="A89" s="16" t="s">
        <v>76</v>
      </c>
      <c r="B89" s="16">
        <v>20316430635228</v>
      </c>
      <c r="C89" s="16">
        <v>13996480970369</v>
      </c>
      <c r="D89" s="16">
        <v>11837189211664</v>
      </c>
      <c r="E89" s="24">
        <f t="shared" si="5"/>
        <v>0.15448413842981024</v>
      </c>
      <c r="F89" s="24">
        <f t="shared" si="6"/>
        <v>7.852761397014893E-2</v>
      </c>
      <c r="G89" s="24">
        <f t="shared" si="7"/>
        <v>6.9493369591061005E-2</v>
      </c>
      <c r="H89" s="24">
        <f t="shared" si="9"/>
        <v>-0.31107578778628675</v>
      </c>
      <c r="I89" s="24">
        <f t="shared" si="8"/>
        <v>-0.15427390379598202</v>
      </c>
    </row>
    <row r="90" spans="1:43" x14ac:dyDescent="0.15">
      <c r="A90" s="18" t="s">
        <v>77</v>
      </c>
      <c r="B90" s="17">
        <v>2637987658239</v>
      </c>
      <c r="C90" s="17">
        <v>0</v>
      </c>
      <c r="D90" s="17">
        <v>0</v>
      </c>
      <c r="E90" s="24">
        <f t="shared" si="5"/>
        <v>2.0058998447536655E-2</v>
      </c>
      <c r="F90" s="24">
        <f t="shared" si="6"/>
        <v>0</v>
      </c>
      <c r="G90" s="24">
        <f t="shared" si="7"/>
        <v>0</v>
      </c>
      <c r="H90" s="24">
        <f t="shared" si="9"/>
        <v>-1</v>
      </c>
      <c r="I90" s="24">
        <v>0</v>
      </c>
      <c r="AL90" s="16"/>
      <c r="AM90" s="16"/>
      <c r="AN90" s="16"/>
      <c r="AO90" s="16"/>
      <c r="AP90" s="16"/>
      <c r="AQ90" s="16"/>
    </row>
    <row r="91" spans="1:43" x14ac:dyDescent="0.15">
      <c r="A91" s="18" t="s">
        <v>78</v>
      </c>
      <c r="B91" s="17">
        <v>0</v>
      </c>
      <c r="C91" s="17">
        <v>0</v>
      </c>
      <c r="D91" s="17">
        <v>0</v>
      </c>
      <c r="E91" s="24">
        <f t="shared" si="5"/>
        <v>0</v>
      </c>
      <c r="F91" s="24">
        <f t="shared" si="6"/>
        <v>0</v>
      </c>
      <c r="G91" s="24">
        <f t="shared" si="7"/>
        <v>0</v>
      </c>
      <c r="H91" s="24">
        <v>0</v>
      </c>
      <c r="I91" s="24">
        <v>0</v>
      </c>
    </row>
    <row r="92" spans="1:43" x14ac:dyDescent="0.15">
      <c r="A92" s="18" t="s">
        <v>79</v>
      </c>
      <c r="B92" s="17">
        <v>223664493846</v>
      </c>
      <c r="C92" s="17">
        <v>410407940262</v>
      </c>
      <c r="D92" s="17">
        <v>531620146455</v>
      </c>
      <c r="E92" s="24">
        <f t="shared" si="5"/>
        <v>1.7007227917893136E-3</v>
      </c>
      <c r="F92" s="24">
        <f t="shared" si="6"/>
        <v>2.3026042311211472E-3</v>
      </c>
      <c r="G92" s="24">
        <f t="shared" si="7"/>
        <v>3.1210175540024106E-3</v>
      </c>
      <c r="H92" s="24">
        <f t="shared" si="9"/>
        <v>0.8349266493079528</v>
      </c>
      <c r="I92" s="24">
        <f t="shared" si="8"/>
        <v>0.29534566537776885</v>
      </c>
    </row>
    <row r="93" spans="1:43" ht="14" x14ac:dyDescent="0.15">
      <c r="A93" s="18" t="s">
        <v>80</v>
      </c>
      <c r="B93" s="17">
        <v>0</v>
      </c>
      <c r="C93" s="17">
        <v>0</v>
      </c>
      <c r="D93" s="17">
        <v>0</v>
      </c>
      <c r="E93" s="24">
        <f t="shared" si="5"/>
        <v>0</v>
      </c>
      <c r="F93" s="24">
        <f t="shared" si="6"/>
        <v>0</v>
      </c>
      <c r="G93" s="24">
        <f t="shared" si="7"/>
        <v>0</v>
      </c>
      <c r="H93" s="24">
        <v>0</v>
      </c>
      <c r="I93" s="24">
        <v>0</v>
      </c>
      <c r="AL93" s="40" t="s">
        <v>182</v>
      </c>
      <c r="AM93" s="41" t="s">
        <v>197</v>
      </c>
      <c r="AP93" t="s">
        <v>184</v>
      </c>
      <c r="AQ93" t="s">
        <v>185</v>
      </c>
    </row>
    <row r="94" spans="1:43" ht="14" x14ac:dyDescent="0.15">
      <c r="A94" s="18" t="s">
        <v>81</v>
      </c>
      <c r="B94" s="17">
        <v>0</v>
      </c>
      <c r="C94" s="17">
        <v>0</v>
      </c>
      <c r="D94" s="17">
        <v>0</v>
      </c>
      <c r="E94" s="24">
        <f t="shared" si="5"/>
        <v>0</v>
      </c>
      <c r="F94" s="24">
        <f t="shared" si="6"/>
        <v>0</v>
      </c>
      <c r="G94" s="24">
        <f t="shared" si="7"/>
        <v>0</v>
      </c>
      <c r="H94" s="24">
        <v>0</v>
      </c>
      <c r="I94" s="24">
        <v>0</v>
      </c>
      <c r="AL94" s="42">
        <v>2018</v>
      </c>
      <c r="AM94" s="39">
        <v>40.619999999999997</v>
      </c>
      <c r="AP94" s="47">
        <f>AM98-AM97</f>
        <v>5.3299999999999983</v>
      </c>
      <c r="AQ94" s="46">
        <f>(AM98-AM97)/AM97</f>
        <v>5.8713372989645275E-2</v>
      </c>
    </row>
    <row r="95" spans="1:43" ht="13" x14ac:dyDescent="0.15">
      <c r="A95" s="18" t="s">
        <v>82</v>
      </c>
      <c r="B95" s="17">
        <v>16127650192</v>
      </c>
      <c r="C95" s="17">
        <v>8803217550</v>
      </c>
      <c r="D95" s="17">
        <v>4109316288</v>
      </c>
      <c r="E95" s="24">
        <f t="shared" si="5"/>
        <v>1.2263306431831416E-4</v>
      </c>
      <c r="F95" s="24">
        <f t="shared" si="6"/>
        <v>4.9390676908369716E-5</v>
      </c>
      <c r="G95" s="24">
        <f t="shared" si="7"/>
        <v>2.4124834913271374E-5</v>
      </c>
      <c r="H95" s="24">
        <f t="shared" si="9"/>
        <v>-0.45415373937321818</v>
      </c>
      <c r="I95" s="24">
        <f t="shared" si="8"/>
        <v>-0.53320291533633635</v>
      </c>
      <c r="AL95" s="43">
        <v>2019</v>
      </c>
      <c r="AM95" s="39">
        <v>47.79</v>
      </c>
      <c r="AP95" s="39"/>
      <c r="AQ95" s="39"/>
    </row>
    <row r="96" spans="1:43" ht="13" x14ac:dyDescent="0.15">
      <c r="A96" s="18" t="s">
        <v>83</v>
      </c>
      <c r="B96" s="17">
        <v>68736086170</v>
      </c>
      <c r="C96" s="17">
        <v>63027061241</v>
      </c>
      <c r="D96" s="17">
        <v>61033120562</v>
      </c>
      <c r="E96" s="24">
        <f t="shared" si="5"/>
        <v>5.2266243227770985E-4</v>
      </c>
      <c r="F96" s="24">
        <f t="shared" si="6"/>
        <v>3.536149368747865E-4</v>
      </c>
      <c r="G96" s="24">
        <f t="shared" si="7"/>
        <v>3.5831117748219397E-4</v>
      </c>
      <c r="H96" s="24">
        <f t="shared" si="9"/>
        <v>-8.3057171961759366E-2</v>
      </c>
      <c r="I96" s="24">
        <f t="shared" si="8"/>
        <v>-3.1636262896276579E-2</v>
      </c>
      <c r="AL96" s="44">
        <v>2020</v>
      </c>
      <c r="AM96" s="39">
        <v>59.22</v>
      </c>
      <c r="AP96" s="38" t="s">
        <v>182</v>
      </c>
      <c r="AQ96" s="41" t="s">
        <v>196</v>
      </c>
    </row>
    <row r="97" spans="1:43" ht="13" x14ac:dyDescent="0.15">
      <c r="A97" s="18" t="s">
        <v>84</v>
      </c>
      <c r="B97" s="17">
        <v>17343247551512</v>
      </c>
      <c r="C97" s="17">
        <v>13464931998700</v>
      </c>
      <c r="D97" s="17">
        <v>11151651204402</v>
      </c>
      <c r="E97" s="24">
        <f t="shared" si="5"/>
        <v>0.13187634696640596</v>
      </c>
      <c r="F97" s="24">
        <f t="shared" si="6"/>
        <v>7.5545344888240384E-2</v>
      </c>
      <c r="G97" s="24">
        <f t="shared" si="7"/>
        <v>6.5468736271823841E-2</v>
      </c>
      <c r="H97" s="24">
        <f t="shared" si="9"/>
        <v>-0.22362106873541598</v>
      </c>
      <c r="I97" s="24">
        <f t="shared" si="8"/>
        <v>-0.17180040675447456</v>
      </c>
      <c r="AL97" s="41">
        <v>2021</v>
      </c>
      <c r="AM97" s="39">
        <v>90.78</v>
      </c>
      <c r="AP97" s="39">
        <v>2021</v>
      </c>
      <c r="AQ97" s="50">
        <v>90.78</v>
      </c>
    </row>
    <row r="98" spans="1:43" ht="13" x14ac:dyDescent="0.15">
      <c r="A98" s="18" t="s">
        <v>85</v>
      </c>
      <c r="B98" s="17">
        <v>0</v>
      </c>
      <c r="C98" s="17">
        <v>0</v>
      </c>
      <c r="D98" s="17">
        <v>0</v>
      </c>
      <c r="E98" s="24">
        <f t="shared" si="5"/>
        <v>0</v>
      </c>
      <c r="F98" s="24">
        <f t="shared" si="6"/>
        <v>0</v>
      </c>
      <c r="G98" s="24">
        <f t="shared" si="7"/>
        <v>0</v>
      </c>
      <c r="H98" s="24">
        <v>0</v>
      </c>
      <c r="I98" s="24">
        <v>0</v>
      </c>
      <c r="AL98" s="45">
        <v>2022</v>
      </c>
      <c r="AM98" s="39">
        <v>96.11</v>
      </c>
      <c r="AP98" s="39">
        <v>2022</v>
      </c>
      <c r="AQ98" s="50">
        <f>Table51115182731343741[[#This Row],[Owner''s Equity]]-AM97</f>
        <v>5.3299999999999983</v>
      </c>
    </row>
    <row r="99" spans="1:43" x14ac:dyDescent="0.15">
      <c r="A99" s="18" t="s">
        <v>86</v>
      </c>
      <c r="B99" s="17"/>
      <c r="C99" s="17"/>
      <c r="D99" s="17"/>
      <c r="E99" s="24">
        <f t="shared" si="5"/>
        <v>0</v>
      </c>
      <c r="F99" s="24">
        <f t="shared" si="6"/>
        <v>0</v>
      </c>
      <c r="G99" s="24">
        <f t="shared" si="7"/>
        <v>0</v>
      </c>
      <c r="H99" s="24">
        <v>0</v>
      </c>
      <c r="I99" s="24">
        <v>0</v>
      </c>
    </row>
    <row r="100" spans="1:43" x14ac:dyDescent="0.15">
      <c r="A100" s="18" t="s">
        <v>87</v>
      </c>
      <c r="B100" s="17">
        <v>666262529</v>
      </c>
      <c r="C100" s="17">
        <v>0</v>
      </c>
      <c r="D100" s="17">
        <v>31207164756</v>
      </c>
      <c r="E100" s="24">
        <f t="shared" si="5"/>
        <v>5.0661946780237833E-6</v>
      </c>
      <c r="F100" s="24">
        <f t="shared" si="6"/>
        <v>0</v>
      </c>
      <c r="G100" s="24">
        <f t="shared" si="7"/>
        <v>1.8320996610756888E-4</v>
      </c>
      <c r="H100" s="24">
        <f t="shared" si="9"/>
        <v>-1</v>
      </c>
      <c r="I100" s="24">
        <v>0</v>
      </c>
      <c r="AL100" s="16"/>
      <c r="AM100" s="16"/>
      <c r="AN100" s="16"/>
      <c r="AO100" s="16"/>
      <c r="AP100" s="16"/>
    </row>
    <row r="101" spans="1:43" x14ac:dyDescent="0.15">
      <c r="A101" s="18" t="s">
        <v>88</v>
      </c>
      <c r="B101" s="17">
        <v>0</v>
      </c>
      <c r="C101" s="17"/>
      <c r="D101" s="17">
        <v>0</v>
      </c>
      <c r="E101" s="24">
        <f t="shared" si="5"/>
        <v>0</v>
      </c>
      <c r="F101" s="24">
        <f t="shared" si="6"/>
        <v>0</v>
      </c>
      <c r="G101" s="24">
        <f t="shared" si="7"/>
        <v>0</v>
      </c>
      <c r="H101" s="24">
        <v>0</v>
      </c>
      <c r="I101" s="24">
        <v>0</v>
      </c>
    </row>
    <row r="102" spans="1:43" x14ac:dyDescent="0.15">
      <c r="A102" s="18" t="s">
        <v>89</v>
      </c>
      <c r="B102" s="17">
        <v>26000932740</v>
      </c>
      <c r="C102" s="17">
        <v>49310752616</v>
      </c>
      <c r="D102" s="17">
        <v>57568259201</v>
      </c>
      <c r="E102" s="24">
        <f t="shared" si="5"/>
        <v>1.9770853280425492E-4</v>
      </c>
      <c r="F102" s="24">
        <f t="shared" si="6"/>
        <v>2.7665923700424767E-4</v>
      </c>
      <c r="G102" s="24">
        <f t="shared" si="7"/>
        <v>3.3796978673171941E-4</v>
      </c>
      <c r="H102" s="24">
        <f t="shared" si="9"/>
        <v>0.89649937212214026</v>
      </c>
      <c r="I102" s="24">
        <f t="shared" si="8"/>
        <v>0.16745853889726808</v>
      </c>
    </row>
    <row r="103" spans="1:43" x14ac:dyDescent="0.15">
      <c r="A103" s="18" t="s">
        <v>90</v>
      </c>
      <c r="B103" s="17">
        <v>0</v>
      </c>
      <c r="C103" s="17">
        <v>0</v>
      </c>
      <c r="D103" s="17">
        <v>0</v>
      </c>
      <c r="E103" s="24">
        <f t="shared" si="5"/>
        <v>0</v>
      </c>
      <c r="F103" s="24">
        <f t="shared" si="6"/>
        <v>0</v>
      </c>
      <c r="G103" s="24">
        <f t="shared" si="7"/>
        <v>0</v>
      </c>
      <c r="H103" s="24">
        <v>0</v>
      </c>
      <c r="I103" s="24">
        <v>0</v>
      </c>
    </row>
    <row r="104" spans="1:43" x14ac:dyDescent="0.15">
      <c r="A104" s="16" t="s">
        <v>91</v>
      </c>
      <c r="B104" s="16">
        <v>59219786306111</v>
      </c>
      <c r="C104" s="16">
        <v>90780625511439</v>
      </c>
      <c r="D104" s="16">
        <v>96112939615783</v>
      </c>
      <c r="E104" s="24">
        <f t="shared" si="5"/>
        <v>0.45030142497736847</v>
      </c>
      <c r="F104" s="24">
        <f t="shared" si="6"/>
        <v>0.50932701807138558</v>
      </c>
      <c r="G104" s="24">
        <f t="shared" si="7"/>
        <v>0.56425659130475403</v>
      </c>
      <c r="H104" s="24">
        <f t="shared" si="9"/>
        <v>0.53294415893681091</v>
      </c>
      <c r="I104" s="24">
        <f t="shared" si="8"/>
        <v>5.8738459603058041E-2</v>
      </c>
    </row>
    <row r="105" spans="1:43" x14ac:dyDescent="0.15">
      <c r="A105" s="16" t="s">
        <v>92</v>
      </c>
      <c r="B105" s="16">
        <v>59219786306111</v>
      </c>
      <c r="C105" s="16">
        <v>90780625511439</v>
      </c>
      <c r="D105" s="16">
        <v>96112939615783</v>
      </c>
      <c r="E105" s="24">
        <f t="shared" si="5"/>
        <v>0.45030142497736847</v>
      </c>
      <c r="F105" s="24">
        <f t="shared" si="6"/>
        <v>0.50932701807138558</v>
      </c>
      <c r="G105" s="24">
        <f t="shared" si="7"/>
        <v>0.56425659130475403</v>
      </c>
      <c r="H105" s="24">
        <f t="shared" si="9"/>
        <v>0.53294415893681091</v>
      </c>
      <c r="I105" s="24">
        <f t="shared" si="8"/>
        <v>5.8738459603058041E-2</v>
      </c>
    </row>
    <row r="106" spans="1:43" x14ac:dyDescent="0.15">
      <c r="A106" s="18" t="s">
        <v>93</v>
      </c>
      <c r="B106" s="17">
        <v>33132826590000</v>
      </c>
      <c r="C106" s="17">
        <v>44729227060000</v>
      </c>
      <c r="D106" s="17">
        <v>58147857000000</v>
      </c>
      <c r="E106" s="24">
        <f t="shared" si="5"/>
        <v>0.25193875151598522</v>
      </c>
      <c r="F106" s="24">
        <f t="shared" si="6"/>
        <v>0.25095447085498501</v>
      </c>
      <c r="G106" s="24">
        <f t="shared" si="7"/>
        <v>0.3413724698636561</v>
      </c>
      <c r="H106" s="24">
        <f t="shared" si="9"/>
        <v>0.34999731877690066</v>
      </c>
      <c r="I106" s="24">
        <f t="shared" si="8"/>
        <v>0.29999691078945284</v>
      </c>
      <c r="AL106" s="16"/>
      <c r="AM106" s="16"/>
      <c r="AN106" s="16"/>
      <c r="AO106" s="16"/>
      <c r="AP106" s="16"/>
    </row>
    <row r="107" spans="1:43" x14ac:dyDescent="0.15">
      <c r="A107" s="19" t="s">
        <v>94</v>
      </c>
      <c r="B107" s="17">
        <v>33132826590000</v>
      </c>
      <c r="C107" s="17">
        <v>44729227060000</v>
      </c>
      <c r="D107" s="17">
        <v>58147857000000</v>
      </c>
      <c r="E107" s="24">
        <f t="shared" si="5"/>
        <v>0.25193875151598522</v>
      </c>
      <c r="F107" s="24">
        <f t="shared" si="6"/>
        <v>0.25095447085498501</v>
      </c>
      <c r="G107" s="24">
        <f t="shared" si="7"/>
        <v>0.3413724698636561</v>
      </c>
      <c r="H107" s="24">
        <f t="shared" si="9"/>
        <v>0.34999731877690066</v>
      </c>
      <c r="I107" s="24">
        <f t="shared" si="8"/>
        <v>0.29999691078945284</v>
      </c>
    </row>
    <row r="108" spans="1:43" x14ac:dyDescent="0.15">
      <c r="A108" s="19" t="s">
        <v>86</v>
      </c>
      <c r="B108" s="17">
        <v>0</v>
      </c>
      <c r="C108" s="17">
        <v>0</v>
      </c>
      <c r="D108" s="17">
        <v>0</v>
      </c>
      <c r="E108" s="24">
        <f t="shared" si="5"/>
        <v>0</v>
      </c>
      <c r="F108" s="24">
        <f t="shared" si="6"/>
        <v>0</v>
      </c>
      <c r="G108" s="24">
        <f t="shared" si="7"/>
        <v>0</v>
      </c>
      <c r="H108" s="24">
        <v>0</v>
      </c>
      <c r="I108" s="24">
        <v>0</v>
      </c>
    </row>
    <row r="109" spans="1:43" x14ac:dyDescent="0.15">
      <c r="A109" s="18" t="s">
        <v>95</v>
      </c>
      <c r="B109" s="17">
        <v>3211560416270</v>
      </c>
      <c r="C109" s="17">
        <v>3211560416270</v>
      </c>
      <c r="D109" s="17">
        <v>3211560416270</v>
      </c>
      <c r="E109" s="24">
        <f t="shared" si="5"/>
        <v>2.4420389232273517E-2</v>
      </c>
      <c r="F109" s="24">
        <f t="shared" si="6"/>
        <v>1.8018541742354295E-2</v>
      </c>
      <c r="G109" s="24">
        <f t="shared" si="7"/>
        <v>1.8854320141470416E-2</v>
      </c>
      <c r="H109" s="24">
        <f t="shared" si="9"/>
        <v>0</v>
      </c>
      <c r="I109" s="24">
        <f t="shared" si="8"/>
        <v>0</v>
      </c>
    </row>
    <row r="110" spans="1:43" x14ac:dyDescent="0.15">
      <c r="A110" s="18" t="s">
        <v>96</v>
      </c>
      <c r="B110" s="17">
        <v>0</v>
      </c>
      <c r="C110" s="17">
        <v>0</v>
      </c>
      <c r="D110" s="17">
        <v>0</v>
      </c>
      <c r="E110" s="24">
        <f t="shared" si="5"/>
        <v>0</v>
      </c>
      <c r="F110" s="24">
        <f t="shared" si="6"/>
        <v>0</v>
      </c>
      <c r="G110" s="24">
        <f t="shared" si="7"/>
        <v>0</v>
      </c>
      <c r="H110" s="24">
        <v>0</v>
      </c>
      <c r="I110" s="24">
        <v>0</v>
      </c>
    </row>
    <row r="111" spans="1:43" x14ac:dyDescent="0.15">
      <c r="A111" s="18" t="s">
        <v>97</v>
      </c>
      <c r="B111" s="17">
        <v>0</v>
      </c>
      <c r="C111" s="17">
        <v>0</v>
      </c>
      <c r="D111" s="17">
        <v>0</v>
      </c>
      <c r="E111" s="24">
        <f t="shared" si="5"/>
        <v>0</v>
      </c>
      <c r="F111" s="24">
        <f t="shared" si="6"/>
        <v>0</v>
      </c>
      <c r="G111" s="24">
        <f t="shared" si="7"/>
        <v>0</v>
      </c>
      <c r="H111" s="24">
        <v>0</v>
      </c>
      <c r="I111" s="24">
        <v>0</v>
      </c>
    </row>
    <row r="112" spans="1:43" x14ac:dyDescent="0.15">
      <c r="A112" s="18" t="s">
        <v>98</v>
      </c>
      <c r="B112" s="17">
        <v>0</v>
      </c>
      <c r="C112" s="17">
        <v>0</v>
      </c>
      <c r="D112" s="17">
        <v>0</v>
      </c>
      <c r="E112" s="24">
        <f t="shared" si="5"/>
        <v>0</v>
      </c>
      <c r="F112" s="24">
        <f t="shared" si="6"/>
        <v>0</v>
      </c>
      <c r="G112" s="24">
        <f t="shared" si="7"/>
        <v>0</v>
      </c>
      <c r="H112" s="24">
        <v>0</v>
      </c>
      <c r="I112" s="24">
        <v>0</v>
      </c>
    </row>
    <row r="113" spans="1:9" x14ac:dyDescent="0.15">
      <c r="A113" s="18" t="s">
        <v>99</v>
      </c>
      <c r="B113" s="17">
        <v>0</v>
      </c>
      <c r="C113" s="17">
        <v>0</v>
      </c>
      <c r="D113" s="17">
        <v>0</v>
      </c>
      <c r="E113" s="24">
        <f t="shared" si="5"/>
        <v>0</v>
      </c>
      <c r="F113" s="24">
        <f t="shared" si="6"/>
        <v>0</v>
      </c>
      <c r="G113" s="24">
        <f t="shared" si="7"/>
        <v>0</v>
      </c>
      <c r="H113" s="24">
        <v>0</v>
      </c>
      <c r="I113" s="24">
        <v>0</v>
      </c>
    </row>
    <row r="114" spans="1:9" x14ac:dyDescent="0.15">
      <c r="A114" s="18" t="s">
        <v>100</v>
      </c>
      <c r="B114" s="17">
        <v>5568369072</v>
      </c>
      <c r="C114" s="17">
        <v>-1925960852</v>
      </c>
      <c r="D114" s="17">
        <v>-20652355005</v>
      </c>
      <c r="E114" s="24">
        <f t="shared" si="5"/>
        <v>4.234133022635982E-5</v>
      </c>
      <c r="F114" s="24">
        <f t="shared" si="6"/>
        <v>-1.0805652551356118E-5</v>
      </c>
      <c r="G114" s="24">
        <f t="shared" si="7"/>
        <v>-1.2124514643003766E-4</v>
      </c>
      <c r="H114" s="24">
        <f t="shared" si="9"/>
        <v>-1.3458752153632392</v>
      </c>
      <c r="I114" s="24">
        <f t="shared" si="8"/>
        <v>9.723143714761239</v>
      </c>
    </row>
    <row r="115" spans="1:9" x14ac:dyDescent="0.15">
      <c r="A115" s="18" t="s">
        <v>101</v>
      </c>
      <c r="B115" s="17">
        <v>928641612156</v>
      </c>
      <c r="C115" s="17">
        <v>923549304122</v>
      </c>
      <c r="D115" s="17">
        <v>834782434216</v>
      </c>
      <c r="E115" s="24">
        <f t="shared" si="5"/>
        <v>7.0612993955362505E-3</v>
      </c>
      <c r="F115" s="24">
        <f t="shared" si="6"/>
        <v>5.1815969592662612E-3</v>
      </c>
      <c r="G115" s="24">
        <f t="shared" si="7"/>
        <v>4.9008124472602827E-3</v>
      </c>
      <c r="H115" s="24">
        <f t="shared" si="9"/>
        <v>-5.4836095726717845E-3</v>
      </c>
      <c r="I115" s="24">
        <f t="shared" si="8"/>
        <v>-9.6114922624936525E-2</v>
      </c>
    </row>
    <row r="116" spans="1:9" x14ac:dyDescent="0.15">
      <c r="A116" s="18" t="s">
        <v>102</v>
      </c>
      <c r="B116" s="17">
        <v>0</v>
      </c>
      <c r="C116" s="17">
        <v>0</v>
      </c>
      <c r="D116" s="17">
        <v>0</v>
      </c>
      <c r="E116" s="24">
        <f t="shared" si="5"/>
        <v>0</v>
      </c>
      <c r="F116" s="24">
        <f t="shared" si="6"/>
        <v>0</v>
      </c>
      <c r="G116" s="24">
        <f t="shared" si="7"/>
        <v>0</v>
      </c>
      <c r="H116" s="24">
        <v>0</v>
      </c>
      <c r="I116" s="24">
        <v>0</v>
      </c>
    </row>
    <row r="117" spans="1:9" x14ac:dyDescent="0.15">
      <c r="A117" s="18" t="s">
        <v>103</v>
      </c>
      <c r="B117" s="17">
        <v>0</v>
      </c>
      <c r="C117" s="17"/>
      <c r="D117" s="17">
        <v>0</v>
      </c>
      <c r="E117" s="24">
        <f t="shared" si="5"/>
        <v>0</v>
      </c>
      <c r="F117" s="24">
        <f t="shared" si="6"/>
        <v>0</v>
      </c>
      <c r="G117" s="24">
        <f t="shared" si="7"/>
        <v>0</v>
      </c>
      <c r="H117" s="24">
        <v>0</v>
      </c>
      <c r="I117" s="24">
        <v>0</v>
      </c>
    </row>
    <row r="118" spans="1:9" x14ac:dyDescent="0.15">
      <c r="A118" s="18" t="s">
        <v>104</v>
      </c>
      <c r="B118" s="17">
        <v>0</v>
      </c>
      <c r="C118" s="17">
        <v>0</v>
      </c>
      <c r="D118" s="17">
        <v>0</v>
      </c>
      <c r="E118" s="24">
        <f t="shared" si="5"/>
        <v>0</v>
      </c>
      <c r="F118" s="24">
        <f t="shared" si="6"/>
        <v>0</v>
      </c>
      <c r="G118" s="24">
        <f t="shared" si="7"/>
        <v>0</v>
      </c>
      <c r="H118" s="24">
        <v>0</v>
      </c>
      <c r="I118" s="24">
        <v>0</v>
      </c>
    </row>
    <row r="119" spans="1:9" x14ac:dyDescent="0.15">
      <c r="A119" s="18" t="s">
        <v>105</v>
      </c>
      <c r="B119" s="17">
        <v>21792442633285</v>
      </c>
      <c r="C119" s="17">
        <v>41763425970912</v>
      </c>
      <c r="D119" s="17">
        <v>33833829973987</v>
      </c>
      <c r="E119" s="24">
        <f t="shared" si="5"/>
        <v>0.1657075883519889</v>
      </c>
      <c r="F119" s="24">
        <f t="shared" si="6"/>
        <v>0.23431476809475546</v>
      </c>
      <c r="G119" s="24">
        <f t="shared" si="7"/>
        <v>0.19863050332477331</v>
      </c>
      <c r="H119" s="24">
        <f t="shared" si="9"/>
        <v>0.91641784602539378</v>
      </c>
      <c r="I119" s="24">
        <f t="shared" si="8"/>
        <v>-0.18986938481646407</v>
      </c>
    </row>
    <row r="120" spans="1:9" x14ac:dyDescent="0.15">
      <c r="A120" s="19" t="s">
        <v>106</v>
      </c>
      <c r="B120" s="17">
        <v>8342142580473</v>
      </c>
      <c r="C120" s="17">
        <v>7285282773452</v>
      </c>
      <c r="D120" s="17">
        <v>25350319419956</v>
      </c>
      <c r="E120" s="24">
        <f t="shared" si="5"/>
        <v>6.3432830911173618E-2</v>
      </c>
      <c r="F120" s="24">
        <f t="shared" si="6"/>
        <v>4.0874265074782729E-2</v>
      </c>
      <c r="G120" s="24">
        <f t="shared" si="7"/>
        <v>0.14882579683414621</v>
      </c>
      <c r="H120" s="24">
        <f t="shared" si="9"/>
        <v>-0.12668925241038928</v>
      </c>
      <c r="I120" s="24">
        <f t="shared" si="8"/>
        <v>2.479661697186835</v>
      </c>
    </row>
    <row r="121" spans="1:9" x14ac:dyDescent="0.15">
      <c r="A121" s="19" t="s">
        <v>107</v>
      </c>
      <c r="B121" s="17">
        <v>13450300052812</v>
      </c>
      <c r="C121" s="17">
        <v>34478143197460</v>
      </c>
      <c r="D121" s="17">
        <v>8483510554031</v>
      </c>
      <c r="E121" s="24">
        <f t="shared" si="5"/>
        <v>0.10227475744081529</v>
      </c>
      <c r="F121" s="24">
        <f t="shared" si="6"/>
        <v>0.19344050301997273</v>
      </c>
      <c r="G121" s="24">
        <f t="shared" si="7"/>
        <v>4.9804706490627092E-2</v>
      </c>
      <c r="H121" s="24">
        <f t="shared" si="9"/>
        <v>1.5633735353176597</v>
      </c>
      <c r="I121" s="24">
        <f t="shared" si="8"/>
        <v>-0.75394526017700458</v>
      </c>
    </row>
    <row r="122" spans="1:9" x14ac:dyDescent="0.15">
      <c r="A122" s="18" t="s">
        <v>108</v>
      </c>
      <c r="B122" s="17">
        <v>148746685328</v>
      </c>
      <c r="C122" s="17">
        <v>154788720987</v>
      </c>
      <c r="D122" s="17">
        <v>105562146315</v>
      </c>
      <c r="E122" s="24">
        <f t="shared" si="5"/>
        <v>1.1310551513581998E-3</v>
      </c>
      <c r="F122" s="24">
        <f t="shared" si="6"/>
        <v>8.6844607257589618E-4</v>
      </c>
      <c r="G122" s="24">
        <f t="shared" si="7"/>
        <v>6.1973067402398331E-4</v>
      </c>
      <c r="H122" s="24">
        <f t="shared" si="9"/>
        <v>4.0619632267278834E-2</v>
      </c>
      <c r="I122" s="24">
        <f t="shared" si="8"/>
        <v>-0.31802430020811606</v>
      </c>
    </row>
    <row r="123" spans="1:9" x14ac:dyDescent="0.15">
      <c r="A123" s="16" t="s">
        <v>109</v>
      </c>
      <c r="B123" s="16">
        <v>0</v>
      </c>
      <c r="C123" s="16">
        <v>0</v>
      </c>
      <c r="D123" s="16">
        <v>0</v>
      </c>
      <c r="E123" s="24">
        <f t="shared" si="5"/>
        <v>0</v>
      </c>
      <c r="F123" s="24">
        <f t="shared" si="6"/>
        <v>0</v>
      </c>
      <c r="G123" s="24">
        <f t="shared" si="7"/>
        <v>0</v>
      </c>
      <c r="H123" s="24">
        <v>0</v>
      </c>
      <c r="I123" s="24">
        <v>0</v>
      </c>
    </row>
    <row r="124" spans="1:9" x14ac:dyDescent="0.15">
      <c r="A124" s="16" t="s">
        <v>110</v>
      </c>
      <c r="B124" s="16">
        <v>0</v>
      </c>
      <c r="C124" s="16"/>
      <c r="D124" s="16">
        <v>0</v>
      </c>
      <c r="E124" s="24">
        <f t="shared" si="5"/>
        <v>0</v>
      </c>
      <c r="F124" s="24">
        <f t="shared" si="6"/>
        <v>0</v>
      </c>
      <c r="G124" s="24">
        <f t="shared" si="7"/>
        <v>0</v>
      </c>
      <c r="H124" s="24">
        <v>0</v>
      </c>
      <c r="I124" s="24">
        <v>0</v>
      </c>
    </row>
    <row r="125" spans="1:9" x14ac:dyDescent="0.15">
      <c r="A125" s="18" t="s">
        <v>109</v>
      </c>
      <c r="B125" s="17">
        <v>0</v>
      </c>
      <c r="C125" s="17">
        <v>0</v>
      </c>
      <c r="D125" s="17">
        <v>0</v>
      </c>
      <c r="E125" s="24">
        <f t="shared" si="5"/>
        <v>0</v>
      </c>
      <c r="F125" s="24">
        <f t="shared" si="6"/>
        <v>0</v>
      </c>
      <c r="G125" s="24">
        <f t="shared" si="7"/>
        <v>0</v>
      </c>
      <c r="H125" s="24">
        <v>0</v>
      </c>
      <c r="I125" s="24">
        <v>0</v>
      </c>
    </row>
    <row r="126" spans="1:9" x14ac:dyDescent="0.15">
      <c r="A126" s="18" t="s">
        <v>111</v>
      </c>
      <c r="B126" s="20">
        <v>0</v>
      </c>
      <c r="C126" s="17">
        <v>0</v>
      </c>
      <c r="D126" s="17">
        <v>0</v>
      </c>
      <c r="E126" s="24">
        <f t="shared" si="5"/>
        <v>0</v>
      </c>
      <c r="F126" s="24">
        <f t="shared" si="6"/>
        <v>0</v>
      </c>
      <c r="G126" s="24">
        <f t="shared" si="7"/>
        <v>0</v>
      </c>
      <c r="H126" s="24">
        <v>0</v>
      </c>
      <c r="I126" s="24">
        <v>0</v>
      </c>
    </row>
    <row r="127" spans="1:9" x14ac:dyDescent="0.15">
      <c r="A127" s="16" t="s">
        <v>112</v>
      </c>
      <c r="B127" s="16">
        <v>0</v>
      </c>
      <c r="C127" s="16"/>
      <c r="D127" s="16">
        <v>0</v>
      </c>
      <c r="E127" s="24">
        <f t="shared" si="5"/>
        <v>0</v>
      </c>
      <c r="F127" s="24">
        <f t="shared" si="6"/>
        <v>0</v>
      </c>
      <c r="G127" s="24">
        <f t="shared" si="7"/>
        <v>0</v>
      </c>
      <c r="H127" s="24">
        <v>0</v>
      </c>
      <c r="I127" s="24">
        <v>0</v>
      </c>
    </row>
    <row r="128" spans="1:9" x14ac:dyDescent="0.15">
      <c r="A128" s="16" t="s">
        <v>113</v>
      </c>
      <c r="B128" s="16">
        <v>131511434388837</v>
      </c>
      <c r="C128" s="16">
        <v>178236422358249</v>
      </c>
      <c r="D128" s="16">
        <v>170335519508132</v>
      </c>
      <c r="H128" s="24">
        <f t="shared" si="9"/>
        <v>0.35529220851824367</v>
      </c>
      <c r="I128" s="24">
        <f t="shared" si="8"/>
        <v>-4.4328217238542078E-2</v>
      </c>
    </row>
    <row r="130" spans="1:12" ht="16" x14ac:dyDescent="0.2">
      <c r="A130" s="13"/>
      <c r="E130" s="8"/>
    </row>
    <row r="131" spans="1:12" ht="16" x14ac:dyDescent="0.2">
      <c r="A131" s="14"/>
      <c r="E131" s="8"/>
    </row>
    <row r="132" spans="1:12" ht="16" x14ac:dyDescent="0.2">
      <c r="A132" s="9"/>
      <c r="E132" s="9"/>
    </row>
    <row r="133" spans="1:12" ht="16" x14ac:dyDescent="0.2">
      <c r="A133" s="9"/>
      <c r="E133" s="9"/>
      <c r="I133" s="12"/>
    </row>
    <row r="134" spans="1:12" ht="15" x14ac:dyDescent="0.2">
      <c r="A134" s="10"/>
      <c r="E134" s="10"/>
    </row>
    <row r="135" spans="1:12" ht="14" customHeight="1" x14ac:dyDescent="0.15">
      <c r="J135" s="12"/>
      <c r="K135" s="12"/>
      <c r="L135" s="12"/>
    </row>
    <row r="136" spans="1:12" ht="16" customHeight="1" x14ac:dyDescent="0.2">
      <c r="A136" s="8"/>
      <c r="E136" s="8"/>
    </row>
    <row r="137" spans="1:12" s="12" customFormat="1" ht="14" customHeight="1" x14ac:dyDescent="0.15">
      <c r="A137" s="11"/>
      <c r="I137" s="5"/>
      <c r="J137" s="5"/>
      <c r="K137" s="5"/>
      <c r="L137" s="5"/>
    </row>
    <row r="138" spans="1:12" ht="15" x14ac:dyDescent="0.2">
      <c r="A138" s="10"/>
    </row>
  </sheetData>
  <mergeCells count="2">
    <mergeCell ref="E7:G7"/>
    <mergeCell ref="H7:I7"/>
  </mergeCells>
  <pageMargins left="0.7" right="0.7" top="0.75" bottom="0.75" header="0.3" footer="0.3"/>
  <drawing r:id="rId1"/>
  <tableParts count="20">
    <tablePart r:id="rId2"/>
    <tablePart r:id="rId3"/>
    <tablePart r:id="rId4"/>
    <tablePart r:id="rId5"/>
    <tablePart r:id="rId6"/>
    <tablePart r:id="rId7"/>
    <tablePart r:id="rId8"/>
    <tablePart r:id="rId9"/>
    <tablePart r:id="rId10"/>
    <tablePart r:id="rId11"/>
    <tablePart r:id="rId12"/>
    <tablePart r:id="rId13"/>
    <tablePart r:id="rId14"/>
    <tablePart r:id="rId15"/>
    <tablePart r:id="rId16"/>
    <tablePart r:id="rId17"/>
    <tablePart r:id="rId18"/>
    <tablePart r:id="rId19"/>
    <tablePart r:id="rId20"/>
    <tablePart r:id="rId21"/>
  </tableParts>
  <extLst>
    <ext xmlns:x15="http://schemas.microsoft.com/office/spreadsheetml/2010/11/main" uri="{3A4CF648-6AED-40f4-86FF-DC5316D8AED3}">
      <x14:slicerList xmlns:x14="http://schemas.microsoft.com/office/spreadsheetml/2009/9/main">
        <x14:slicer r:id="rId22"/>
      </x14:slicerList>
    </ext>
  </extLst>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6CA2B2-7561-6D43-8510-E90A4ADC4107}">
  <dimension ref="A1:AC63"/>
  <sheetViews>
    <sheetView topLeftCell="S52" zoomScaleNormal="100" workbookViewId="0">
      <selection activeCell="H3" sqref="H3:I3"/>
    </sheetView>
  </sheetViews>
  <sheetFormatPr baseColWidth="10" defaultRowHeight="14" x14ac:dyDescent="0.15"/>
  <cols>
    <col min="1" max="1" width="42.83203125" customWidth="1"/>
    <col min="2" max="2" width="17" customWidth="1"/>
    <col min="3" max="3" width="15" customWidth="1"/>
    <col min="4" max="4" width="16.1640625" customWidth="1"/>
    <col min="5" max="6" width="16" customWidth="1"/>
    <col min="7" max="7" width="25" customWidth="1"/>
    <col min="8" max="8" width="23.1640625" customWidth="1"/>
    <col min="9" max="9" width="25.1640625" customWidth="1"/>
    <col min="10" max="10" width="23.5" customWidth="1"/>
    <col min="11" max="11" width="19" customWidth="1"/>
    <col min="12" max="12" width="20.5" bestFit="1" customWidth="1"/>
    <col min="15" max="15" width="30.5" customWidth="1"/>
    <col min="16" max="16" width="21" customWidth="1"/>
    <col min="17" max="17" width="17.83203125" customWidth="1"/>
    <col min="18" max="18" width="19.6640625" customWidth="1"/>
    <col min="20" max="20" width="32" bestFit="1" customWidth="1"/>
    <col min="21" max="21" width="23" bestFit="1" customWidth="1"/>
    <col min="22" max="22" width="18.1640625" bestFit="1" customWidth="1"/>
    <col min="23" max="23" width="23.1640625" customWidth="1"/>
    <col min="24" max="24" width="11.6640625" bestFit="1" customWidth="1"/>
    <col min="25" max="25" width="20.1640625" bestFit="1" customWidth="1"/>
    <col min="26" max="26" width="31.83203125" bestFit="1" customWidth="1"/>
    <col min="27" max="27" width="22.1640625" customWidth="1"/>
    <col min="28" max="28" width="21.33203125" customWidth="1"/>
    <col min="29" max="29" width="39.33203125" customWidth="1"/>
  </cols>
  <sheetData>
    <row r="1" spans="1:27" ht="16" x14ac:dyDescent="0.15">
      <c r="A1" s="2" t="s">
        <v>0</v>
      </c>
      <c r="B1" s="3" t="s">
        <v>116</v>
      </c>
      <c r="C1" s="4"/>
      <c r="D1" s="5"/>
      <c r="E1" s="5"/>
      <c r="F1" s="5"/>
      <c r="G1" s="5"/>
      <c r="H1" s="5"/>
      <c r="I1" s="5"/>
      <c r="J1" s="5"/>
      <c r="K1" s="5"/>
    </row>
    <row r="2" spans="1:27" ht="16" x14ac:dyDescent="0.15">
      <c r="A2" s="2" t="s">
        <v>2</v>
      </c>
      <c r="B2" s="6">
        <v>45253.554639513903</v>
      </c>
      <c r="C2" s="5"/>
      <c r="D2" s="5"/>
      <c r="E2" s="5"/>
      <c r="F2" s="5"/>
      <c r="G2" s="5"/>
      <c r="H2" s="5"/>
      <c r="I2" s="5"/>
      <c r="J2" s="5"/>
      <c r="K2" s="5"/>
      <c r="T2" t="s">
        <v>182</v>
      </c>
      <c r="U2" t="s">
        <v>223</v>
      </c>
      <c r="V2" t="s">
        <v>224</v>
      </c>
    </row>
    <row r="3" spans="1:27" x14ac:dyDescent="0.15">
      <c r="A3" s="5"/>
      <c r="B3" s="5"/>
      <c r="C3" s="5"/>
      <c r="D3" s="5"/>
      <c r="E3" s="5"/>
      <c r="F3" s="5"/>
      <c r="G3" s="5"/>
      <c r="H3" s="5"/>
      <c r="I3" s="5"/>
      <c r="J3" s="5"/>
      <c r="K3" s="5"/>
      <c r="T3">
        <v>2020</v>
      </c>
      <c r="U3" t="s">
        <v>216</v>
      </c>
      <c r="V3">
        <v>4.5</v>
      </c>
      <c r="Y3" s="31">
        <v>5645782700</v>
      </c>
      <c r="Z3" s="31">
        <v>-16289426156</v>
      </c>
      <c r="AA3" s="31">
        <v>-20220879167</v>
      </c>
    </row>
    <row r="4" spans="1:27" x14ac:dyDescent="0.15">
      <c r="A4" s="168"/>
      <c r="B4" s="168">
        <v>2013</v>
      </c>
      <c r="C4" s="168" t="s">
        <v>206</v>
      </c>
      <c r="D4" s="168" t="s">
        <v>207</v>
      </c>
      <c r="E4" s="168" t="s">
        <v>208</v>
      </c>
      <c r="F4" s="168" t="s">
        <v>209</v>
      </c>
      <c r="G4" s="168" t="s">
        <v>210</v>
      </c>
      <c r="H4" s="168" t="s">
        <v>211</v>
      </c>
      <c r="I4" s="168" t="s">
        <v>4</v>
      </c>
      <c r="J4" s="168" t="s">
        <v>5</v>
      </c>
      <c r="K4" s="168" t="s">
        <v>6</v>
      </c>
      <c r="T4">
        <v>2020</v>
      </c>
      <c r="U4" t="s">
        <v>215</v>
      </c>
      <c r="V4">
        <v>11.6</v>
      </c>
      <c r="Y4" s="16">
        <v>5.0000000000000001E-3</v>
      </c>
      <c r="Z4" s="16">
        <v>-1.6E-2</v>
      </c>
      <c r="AA4" s="16">
        <v>-0.02</v>
      </c>
    </row>
    <row r="5" spans="1:27" x14ac:dyDescent="0.15">
      <c r="A5" s="169" t="s">
        <v>117</v>
      </c>
      <c r="B5" s="169">
        <v>3233832714220</v>
      </c>
      <c r="C5" s="169">
        <v>2762273318349</v>
      </c>
      <c r="D5" s="169">
        <v>4542949540971</v>
      </c>
      <c r="E5" s="169">
        <v>6818719926848</v>
      </c>
      <c r="F5" s="169">
        <v>6058322352370</v>
      </c>
      <c r="G5" s="169">
        <v>7642344150731</v>
      </c>
      <c r="H5" s="169">
        <v>7715168694116</v>
      </c>
      <c r="I5" s="169">
        <v>11587249912974</v>
      </c>
      <c r="J5" s="169">
        <v>26720913303108</v>
      </c>
      <c r="K5" s="169">
        <v>12277636676507</v>
      </c>
      <c r="L5" s="53"/>
      <c r="T5">
        <v>2020</v>
      </c>
      <c r="U5" t="s">
        <v>217</v>
      </c>
      <c r="V5">
        <v>-18.5</v>
      </c>
      <c r="Y5" s="16"/>
      <c r="Z5" s="16"/>
      <c r="AA5" s="16"/>
    </row>
    <row r="6" spans="1:27" x14ac:dyDescent="0.15">
      <c r="A6" s="18" t="s">
        <v>118</v>
      </c>
      <c r="B6" s="17">
        <v>3382756788189</v>
      </c>
      <c r="C6" s="17">
        <v>5743142484326</v>
      </c>
      <c r="D6" s="17">
        <v>5811010811952</v>
      </c>
      <c r="E6" s="17">
        <v>9421546042999</v>
      </c>
      <c r="F6" s="17">
        <v>11657000558337</v>
      </c>
      <c r="G6" s="17">
        <v>12740513971484</v>
      </c>
      <c r="H6" s="17">
        <v>12358830621790</v>
      </c>
      <c r="I6" s="17">
        <v>21932338018863</v>
      </c>
      <c r="J6" s="17">
        <v>44209139034907</v>
      </c>
      <c r="K6" s="17">
        <v>19291327380767</v>
      </c>
      <c r="T6">
        <v>2020</v>
      </c>
      <c r="U6" t="s">
        <v>218</v>
      </c>
      <c r="V6">
        <v>16.100000000000001</v>
      </c>
    </row>
    <row r="7" spans="1:27" x14ac:dyDescent="0.15">
      <c r="A7" s="19" t="s">
        <v>119</v>
      </c>
      <c r="B7" s="17">
        <v>2394404194432</v>
      </c>
      <c r="C7" s="17">
        <v>3769520728432</v>
      </c>
      <c r="D7" s="17">
        <v>3989828664796</v>
      </c>
      <c r="E7" s="17">
        <v>7701823953675</v>
      </c>
      <c r="F7" s="17">
        <v>9288369742697</v>
      </c>
      <c r="G7" s="17">
        <v>10071072872302</v>
      </c>
      <c r="H7" s="17">
        <v>9096662123386</v>
      </c>
      <c r="I7" s="17">
        <v>15356966791701</v>
      </c>
      <c r="J7" s="17">
        <v>37056777714190</v>
      </c>
      <c r="K7" s="17">
        <v>9922941127284</v>
      </c>
      <c r="T7">
        <v>2020</v>
      </c>
      <c r="U7" t="s">
        <v>219</v>
      </c>
      <c r="V7">
        <v>13.7</v>
      </c>
    </row>
    <row r="8" spans="1:27" ht="15" customHeight="1" x14ac:dyDescent="0.15">
      <c r="A8" s="71" t="s">
        <v>120</v>
      </c>
      <c r="B8" s="72">
        <v>720195566311</v>
      </c>
      <c r="C8" s="72">
        <v>1109518432670</v>
      </c>
      <c r="D8" s="72">
        <v>1281591263404</v>
      </c>
      <c r="E8" s="72">
        <v>1674325806175</v>
      </c>
      <c r="F8" s="72">
        <v>2004656709264</v>
      </c>
      <c r="G8" s="72">
        <v>2259594298268</v>
      </c>
      <c r="H8" s="72">
        <v>2566183420309</v>
      </c>
      <c r="I8" s="72">
        <v>4775781721269</v>
      </c>
      <c r="J8" s="72">
        <v>6076516295417</v>
      </c>
      <c r="K8" s="72">
        <v>6772140896950</v>
      </c>
      <c r="T8">
        <v>2021</v>
      </c>
      <c r="U8" t="s">
        <v>216</v>
      </c>
      <c r="V8">
        <v>13.7</v>
      </c>
    </row>
    <row r="9" spans="1:27" x14ac:dyDescent="0.15">
      <c r="A9" s="19" t="s">
        <v>121</v>
      </c>
      <c r="B9" s="17">
        <v>275023878726</v>
      </c>
      <c r="C9" s="17">
        <v>244886781601</v>
      </c>
      <c r="D9" s="17">
        <v>290990807284</v>
      </c>
      <c r="E9" s="17">
        <v>0</v>
      </c>
      <c r="F9" s="17">
        <v>0</v>
      </c>
      <c r="G9" s="17">
        <v>26051152720</v>
      </c>
      <c r="H9" s="17">
        <v>27049152720</v>
      </c>
      <c r="I9" s="17">
        <v>18075220852</v>
      </c>
      <c r="J9" s="17">
        <v>5988000000</v>
      </c>
      <c r="K9" s="17">
        <v>0</v>
      </c>
      <c r="T9">
        <v>2021</v>
      </c>
      <c r="U9" t="s">
        <v>215</v>
      </c>
      <c r="V9">
        <v>26.7</v>
      </c>
    </row>
    <row r="10" spans="1:27" x14ac:dyDescent="0.15">
      <c r="A10" s="19" t="s">
        <v>122</v>
      </c>
      <c r="B10" s="17">
        <v>-147647242587</v>
      </c>
      <c r="C10" s="17">
        <v>209663586663</v>
      </c>
      <c r="D10" s="17">
        <v>65304349717</v>
      </c>
      <c r="E10" s="17">
        <v>-113894221513</v>
      </c>
      <c r="F10" s="17">
        <v>-10870919019</v>
      </c>
      <c r="G10" s="17">
        <v>-72990493823</v>
      </c>
      <c r="H10" s="17">
        <v>-5772614376</v>
      </c>
      <c r="I10" s="17">
        <v>28314185442</v>
      </c>
      <c r="J10" s="17">
        <v>163177531627</v>
      </c>
      <c r="K10" s="17">
        <v>1010922330886</v>
      </c>
      <c r="T10">
        <v>2021</v>
      </c>
      <c r="U10" t="s">
        <v>217</v>
      </c>
      <c r="V10">
        <v>-19.7</v>
      </c>
    </row>
    <row r="11" spans="1:27" x14ac:dyDescent="0.15">
      <c r="A11" s="19" t="s">
        <v>123</v>
      </c>
      <c r="B11" s="17">
        <v>9755308690</v>
      </c>
      <c r="C11" s="17">
        <v>82549401774</v>
      </c>
      <c r="D11" s="17">
        <v>13166497767</v>
      </c>
      <c r="E11" s="17">
        <v>22123664306</v>
      </c>
      <c r="F11" s="17">
        <v>-4721135461</v>
      </c>
      <c r="G11" s="17">
        <v>29910869480</v>
      </c>
      <c r="H11" s="17">
        <v>24183514856</v>
      </c>
      <c r="I11" s="17">
        <v>52078870772</v>
      </c>
      <c r="J11" s="17">
        <v>41938831417</v>
      </c>
      <c r="K11" s="17">
        <v>333983153559</v>
      </c>
      <c r="T11">
        <v>2021</v>
      </c>
      <c r="U11" t="s">
        <v>218</v>
      </c>
      <c r="V11">
        <v>1.7</v>
      </c>
    </row>
    <row r="12" spans="1:27" x14ac:dyDescent="0.15">
      <c r="A12" s="19" t="s">
        <v>124</v>
      </c>
      <c r="B12" s="17">
        <v>-239922767209</v>
      </c>
      <c r="C12" s="17">
        <v>-23625391281</v>
      </c>
      <c r="D12" s="17">
        <v>-81208667361</v>
      </c>
      <c r="E12" s="17">
        <v>-142785039051</v>
      </c>
      <c r="F12" s="17">
        <v>-100141408999</v>
      </c>
      <c r="G12" s="17">
        <v>-112985971103</v>
      </c>
      <c r="H12" s="17">
        <v>-286185193464</v>
      </c>
      <c r="I12" s="17">
        <v>-490559694590</v>
      </c>
      <c r="J12" s="17">
        <v>-1661082595981</v>
      </c>
      <c r="K12" s="17">
        <v>-1832298259730</v>
      </c>
      <c r="T12">
        <v>2022</v>
      </c>
      <c r="U12" s="59" t="s">
        <v>216</v>
      </c>
      <c r="V12">
        <v>22.5</v>
      </c>
    </row>
    <row r="13" spans="1:27" x14ac:dyDescent="0.15">
      <c r="A13" s="19" t="s">
        <v>125</v>
      </c>
      <c r="B13" s="17">
        <v>370947849826</v>
      </c>
      <c r="C13" s="17">
        <v>350628944467</v>
      </c>
      <c r="D13" s="17">
        <v>251337896345</v>
      </c>
      <c r="E13" s="17">
        <v>279951879407</v>
      </c>
      <c r="F13" s="17">
        <v>479707569855</v>
      </c>
      <c r="G13" s="17">
        <v>539861243640</v>
      </c>
      <c r="H13" s="17">
        <v>936710218359</v>
      </c>
      <c r="I13" s="17">
        <v>2191680923417</v>
      </c>
      <c r="J13" s="17">
        <v>2525823258237</v>
      </c>
      <c r="K13" s="17">
        <v>3083638131818</v>
      </c>
      <c r="T13">
        <v>2022</v>
      </c>
      <c r="U13" s="60" t="s">
        <v>215</v>
      </c>
      <c r="V13">
        <v>12.3</v>
      </c>
    </row>
    <row r="14" spans="1:27" x14ac:dyDescent="0.15">
      <c r="A14" s="19" t="s">
        <v>126</v>
      </c>
      <c r="B14" s="17">
        <v>0</v>
      </c>
      <c r="C14" s="17">
        <v>0</v>
      </c>
      <c r="D14" s="17">
        <v>0</v>
      </c>
      <c r="E14" s="17">
        <v>0</v>
      </c>
      <c r="F14" s="17">
        <v>0</v>
      </c>
      <c r="G14" s="17">
        <v>0</v>
      </c>
      <c r="H14" s="17">
        <v>0</v>
      </c>
      <c r="I14" s="17">
        <v>0</v>
      </c>
      <c r="J14" s="17">
        <v>0</v>
      </c>
      <c r="K14" s="17">
        <v>0</v>
      </c>
      <c r="T14">
        <v>2022</v>
      </c>
      <c r="U14" s="60" t="s">
        <v>218</v>
      </c>
      <c r="V14">
        <v>-1.8</v>
      </c>
    </row>
    <row r="15" spans="1:27" x14ac:dyDescent="0.15">
      <c r="A15" s="18" t="s">
        <v>127</v>
      </c>
      <c r="B15" s="17">
        <v>184894312063</v>
      </c>
      <c r="C15" s="17">
        <v>-39335171949</v>
      </c>
      <c r="D15" s="17">
        <v>-17333301250</v>
      </c>
      <c r="E15" s="17">
        <v>-486371890043</v>
      </c>
      <c r="F15" s="17">
        <v>-462712870273</v>
      </c>
      <c r="G15" s="17">
        <v>-1423156571992</v>
      </c>
      <c r="H15" s="17">
        <v>-288519564021</v>
      </c>
      <c r="I15" s="17">
        <v>-3374026162649</v>
      </c>
      <c r="J15" s="17">
        <v>-3039385771765</v>
      </c>
      <c r="K15" s="17">
        <v>4711117735355</v>
      </c>
      <c r="T15">
        <v>2022</v>
      </c>
      <c r="U15" s="59" t="s">
        <v>219</v>
      </c>
      <c r="V15">
        <v>8.3000000000000007</v>
      </c>
    </row>
    <row r="16" spans="1:27" x14ac:dyDescent="0.15">
      <c r="A16" s="18" t="s">
        <v>128</v>
      </c>
      <c r="B16" s="17">
        <v>-1216858380400</v>
      </c>
      <c r="C16" s="17">
        <v>235303034097</v>
      </c>
      <c r="D16" s="17">
        <v>390083981802</v>
      </c>
      <c r="E16" s="17">
        <v>-3334840113940</v>
      </c>
      <c r="F16" s="17">
        <v>-2201681306847</v>
      </c>
      <c r="G16" s="17">
        <v>-2301594154020</v>
      </c>
      <c r="H16" s="17">
        <v>-5132237172021</v>
      </c>
      <c r="I16" s="17">
        <v>-7061024985401</v>
      </c>
      <c r="J16" s="17">
        <v>-16949192989135</v>
      </c>
      <c r="K16" s="17">
        <v>8023194725141</v>
      </c>
    </row>
    <row r="17" spans="1:29" x14ac:dyDescent="0.15">
      <c r="A17" s="18" t="s">
        <v>129</v>
      </c>
      <c r="B17" s="17">
        <v>1674080391405</v>
      </c>
      <c r="C17" s="17">
        <v>-2199063441613</v>
      </c>
      <c r="D17" s="17">
        <v>-849876282431</v>
      </c>
      <c r="E17" s="17">
        <v>2294022318780</v>
      </c>
      <c r="F17" s="17">
        <v>-427137753385</v>
      </c>
      <c r="G17" s="17">
        <v>1459709130157</v>
      </c>
      <c r="H17" s="17">
        <v>3557798129583</v>
      </c>
      <c r="I17" s="17">
        <v>4251742399296</v>
      </c>
      <c r="J17" s="17">
        <v>9250111116260</v>
      </c>
      <c r="K17" s="17">
        <v>-14666409808394</v>
      </c>
      <c r="Y17" s="58" t="s">
        <v>182</v>
      </c>
      <c r="Z17" s="61">
        <v>2022</v>
      </c>
    </row>
    <row r="18" spans="1:29" x14ac:dyDescent="0.15">
      <c r="A18" s="18" t="s">
        <v>130</v>
      </c>
      <c r="B18" s="17">
        <v>43029826617</v>
      </c>
      <c r="C18" s="17">
        <v>-28905066932</v>
      </c>
      <c r="D18" s="17">
        <v>66692373461</v>
      </c>
      <c r="E18" s="17">
        <v>121804325086</v>
      </c>
      <c r="F18" s="17">
        <v>-57137603269</v>
      </c>
      <c r="G18" s="17">
        <v>-500921130265</v>
      </c>
      <c r="H18" s="17">
        <v>-8476974345</v>
      </c>
      <c r="I18" s="17">
        <v>-89041139127</v>
      </c>
      <c r="J18" s="17">
        <v>-813988306614</v>
      </c>
      <c r="K18" s="17">
        <v>2624176162</v>
      </c>
    </row>
    <row r="19" spans="1:29" x14ac:dyDescent="0.15">
      <c r="A19" s="18" t="s">
        <v>131</v>
      </c>
      <c r="B19" s="17">
        <v>0</v>
      </c>
      <c r="C19" s="17">
        <v>0</v>
      </c>
      <c r="D19" s="17">
        <v>0</v>
      </c>
      <c r="E19" s="17">
        <v>0</v>
      </c>
      <c r="F19" s="17">
        <v>0</v>
      </c>
      <c r="G19" s="17">
        <v>0</v>
      </c>
      <c r="H19" s="17">
        <v>0</v>
      </c>
      <c r="I19" s="17">
        <v>0</v>
      </c>
      <c r="J19" s="17">
        <v>0</v>
      </c>
      <c r="K19" s="17">
        <v>0</v>
      </c>
      <c r="T19" s="58" t="s">
        <v>225</v>
      </c>
      <c r="U19" s="58" t="s">
        <v>214</v>
      </c>
      <c r="Y19" s="58" t="s">
        <v>212</v>
      </c>
      <c r="Z19" t="s">
        <v>225</v>
      </c>
      <c r="AB19" t="s">
        <v>223</v>
      </c>
      <c r="AC19" t="s">
        <v>224</v>
      </c>
    </row>
    <row r="20" spans="1:29" x14ac:dyDescent="0.15">
      <c r="A20" s="18" t="s">
        <v>132</v>
      </c>
      <c r="B20" s="17">
        <v>-558923619216</v>
      </c>
      <c r="C20" s="17">
        <v>-325690062547</v>
      </c>
      <c r="D20" s="17">
        <v>-284307633410</v>
      </c>
      <c r="E20" s="17">
        <v>-280617909310</v>
      </c>
      <c r="F20" s="17">
        <v>-476521018456</v>
      </c>
      <c r="G20" s="17">
        <v>-611767789386</v>
      </c>
      <c r="H20" s="17">
        <v>-867276241172</v>
      </c>
      <c r="I20" s="17">
        <v>-2027572222288</v>
      </c>
      <c r="J20" s="17">
        <v>-2567276431082</v>
      </c>
      <c r="K20" s="17">
        <v>-3061103919849</v>
      </c>
      <c r="T20" s="58" t="s">
        <v>212</v>
      </c>
      <c r="U20" t="s">
        <v>216</v>
      </c>
      <c r="V20" t="s">
        <v>219</v>
      </c>
      <c r="Y20" s="61" t="s">
        <v>216</v>
      </c>
      <c r="Z20">
        <v>22.5</v>
      </c>
      <c r="AB20" s="61" t="s">
        <v>216</v>
      </c>
      <c r="AC20">
        <f>Z20</f>
        <v>22.5</v>
      </c>
    </row>
    <row r="21" spans="1:29" x14ac:dyDescent="0.15">
      <c r="A21" s="18" t="s">
        <v>133</v>
      </c>
      <c r="B21" s="17">
        <v>-200847280440</v>
      </c>
      <c r="C21" s="17">
        <v>-575207645980</v>
      </c>
      <c r="D21" s="17">
        <v>-447842572341</v>
      </c>
      <c r="E21" s="17">
        <v>-752694098346</v>
      </c>
      <c r="F21" s="17">
        <v>-1723779496359</v>
      </c>
      <c r="G21" s="17">
        <v>-1416437918395</v>
      </c>
      <c r="H21" s="17">
        <v>-1552892549868</v>
      </c>
      <c r="I21" s="17">
        <v>-1716802619015</v>
      </c>
      <c r="J21" s="17">
        <v>-2743083962430</v>
      </c>
      <c r="K21" s="17">
        <v>-1246302085368</v>
      </c>
      <c r="T21" s="61">
        <v>2020</v>
      </c>
      <c r="U21">
        <v>4.5</v>
      </c>
      <c r="V21">
        <v>13.7</v>
      </c>
      <c r="Y21" s="61" t="s">
        <v>215</v>
      </c>
      <c r="Z21">
        <v>12.3</v>
      </c>
      <c r="AB21" s="61" t="s">
        <v>215</v>
      </c>
      <c r="AC21">
        <f t="shared" ref="AC21:AC24" si="0">Z21</f>
        <v>12.3</v>
      </c>
    </row>
    <row r="22" spans="1:29" x14ac:dyDescent="0.15">
      <c r="A22" s="18" t="s">
        <v>134</v>
      </c>
      <c r="B22" s="17">
        <v>21180037819</v>
      </c>
      <c r="C22" s="17">
        <v>33084042052</v>
      </c>
      <c r="D22" s="17">
        <v>0</v>
      </c>
      <c r="E22" s="17">
        <v>0</v>
      </c>
      <c r="F22" s="17">
        <v>0</v>
      </c>
      <c r="G22" s="17">
        <v>0</v>
      </c>
      <c r="H22" s="17">
        <v>0</v>
      </c>
      <c r="I22" s="17">
        <v>0</v>
      </c>
      <c r="J22" s="17">
        <v>0</v>
      </c>
      <c r="K22" s="17">
        <v>0</v>
      </c>
      <c r="T22" s="61">
        <v>2021</v>
      </c>
      <c r="U22">
        <v>13.7</v>
      </c>
      <c r="V22">
        <v>22.5</v>
      </c>
      <c r="Y22" s="61" t="s">
        <v>217</v>
      </c>
      <c r="Z22">
        <v>-24.6</v>
      </c>
      <c r="AB22" s="61" t="s">
        <v>217</v>
      </c>
      <c r="AC22">
        <f t="shared" si="0"/>
        <v>-24.6</v>
      </c>
    </row>
    <row r="23" spans="1:29" x14ac:dyDescent="0.15">
      <c r="A23" s="18" t="s">
        <v>135</v>
      </c>
      <c r="B23" s="17">
        <v>-95479361817</v>
      </c>
      <c r="C23" s="17">
        <v>-81054853105</v>
      </c>
      <c r="D23" s="17">
        <v>-125477836812</v>
      </c>
      <c r="E23" s="17">
        <v>-164128748378</v>
      </c>
      <c r="F23" s="17">
        <v>-249708157378</v>
      </c>
      <c r="G23" s="17">
        <v>-304001386852</v>
      </c>
      <c r="H23" s="17">
        <v>-352057555830</v>
      </c>
      <c r="I23" s="17">
        <v>-328363376705</v>
      </c>
      <c r="J23" s="17">
        <v>-625409387033</v>
      </c>
      <c r="K23" s="17">
        <v>-776811527307</v>
      </c>
      <c r="T23" s="61">
        <v>2022</v>
      </c>
      <c r="U23">
        <v>22.5</v>
      </c>
      <c r="V23">
        <v>8.3000000000000007</v>
      </c>
      <c r="Y23" s="61" t="s">
        <v>218</v>
      </c>
      <c r="Z23">
        <v>-1.8</v>
      </c>
      <c r="AB23" s="61" t="s">
        <v>218</v>
      </c>
      <c r="AC23">
        <f t="shared" si="0"/>
        <v>-1.8</v>
      </c>
    </row>
    <row r="24" spans="1:29" x14ac:dyDescent="0.15">
      <c r="A24" s="31" t="s">
        <v>136</v>
      </c>
      <c r="B24" s="31">
        <v>-3252465252108</v>
      </c>
      <c r="C24" s="31">
        <v>-1250083322879</v>
      </c>
      <c r="D24" s="31">
        <v>-3763774366325</v>
      </c>
      <c r="E24" s="31">
        <v>-3128134914080</v>
      </c>
      <c r="F24" s="31">
        <v>-17925765126837</v>
      </c>
      <c r="G24" s="31">
        <v>-20533133970944</v>
      </c>
      <c r="H24" s="31">
        <v>-18064216043257</v>
      </c>
      <c r="I24" s="31">
        <v>-18495398244903</v>
      </c>
      <c r="J24" s="31">
        <v>-19669452763006</v>
      </c>
      <c r="K24" s="31">
        <v>-24626212744553</v>
      </c>
      <c r="T24" s="61" t="s">
        <v>213</v>
      </c>
      <c r="U24">
        <v>40.700000000000003</v>
      </c>
      <c r="V24">
        <v>44.5</v>
      </c>
      <c r="Y24" s="61" t="s">
        <v>219</v>
      </c>
      <c r="Z24">
        <v>8.3000000000000007</v>
      </c>
      <c r="AB24" s="61" t="s">
        <v>219</v>
      </c>
      <c r="AC24">
        <f t="shared" si="0"/>
        <v>8.3000000000000007</v>
      </c>
    </row>
    <row r="25" spans="1:29" x14ac:dyDescent="0.15">
      <c r="A25" s="18" t="s">
        <v>137</v>
      </c>
      <c r="B25" s="17">
        <v>-2921311668380</v>
      </c>
      <c r="C25" s="17">
        <v>-1165028194450</v>
      </c>
      <c r="D25" s="17">
        <v>-3386572345633</v>
      </c>
      <c r="E25" s="17">
        <v>-3416965133077</v>
      </c>
      <c r="F25" s="17">
        <v>-8875037848448</v>
      </c>
      <c r="G25" s="17">
        <v>-27594117760420</v>
      </c>
      <c r="H25" s="17">
        <v>-20825371574660</v>
      </c>
      <c r="I25" s="17">
        <v>-11915645555048</v>
      </c>
      <c r="J25" s="17">
        <v>-11621470092371</v>
      </c>
      <c r="K25" s="17">
        <v>-17887504647036</v>
      </c>
    </row>
    <row r="26" spans="1:29" x14ac:dyDescent="0.15">
      <c r="A26" s="18" t="s">
        <v>138</v>
      </c>
      <c r="B26" s="17">
        <v>11605368430</v>
      </c>
      <c r="C26" s="17">
        <v>21687699513</v>
      </c>
      <c r="D26" s="17">
        <v>32360460543</v>
      </c>
      <c r="E26" s="17">
        <v>27787678259</v>
      </c>
      <c r="F26" s="17">
        <v>6994210217</v>
      </c>
      <c r="G26" s="17">
        <v>64821767118</v>
      </c>
      <c r="H26" s="17">
        <v>26937572033</v>
      </c>
      <c r="I26" s="17">
        <v>34418355881</v>
      </c>
      <c r="J26" s="17">
        <v>49348550223</v>
      </c>
      <c r="K26" s="17">
        <v>21712492859</v>
      </c>
    </row>
    <row r="27" spans="1:29" x14ac:dyDescent="0.15">
      <c r="A27" s="18" t="s">
        <v>139</v>
      </c>
      <c r="B27" s="17">
        <v>-163135157802</v>
      </c>
      <c r="C27" s="17">
        <v>-158593682578</v>
      </c>
      <c r="D27" s="17">
        <v>-298004536121</v>
      </c>
      <c r="E27" s="17">
        <v>-10561686300</v>
      </c>
      <c r="F27" s="17">
        <v>-13644057693450</v>
      </c>
      <c r="G27" s="17">
        <v>-11295502021543</v>
      </c>
      <c r="H27" s="17">
        <v>-4467553072509</v>
      </c>
      <c r="I27" s="17">
        <v>-11971173251594</v>
      </c>
      <c r="J27" s="17">
        <v>-41061488333969</v>
      </c>
      <c r="K27" s="17">
        <v>-55505793882381</v>
      </c>
    </row>
    <row r="28" spans="1:29" ht="15" x14ac:dyDescent="0.2">
      <c r="A28" s="18" t="s">
        <v>140</v>
      </c>
      <c r="B28" s="17">
        <v>0</v>
      </c>
      <c r="C28" s="17">
        <v>0</v>
      </c>
      <c r="D28" s="17">
        <v>119070843886</v>
      </c>
      <c r="E28" s="17">
        <v>271604227038</v>
      </c>
      <c r="F28" s="17">
        <v>4461988265600</v>
      </c>
      <c r="G28" s="17">
        <v>17443013202984</v>
      </c>
      <c r="H28" s="17">
        <v>6832224480334</v>
      </c>
      <c r="I28" s="17">
        <v>5003441426581</v>
      </c>
      <c r="J28" s="17">
        <v>31076412522291</v>
      </c>
      <c r="K28" s="17">
        <v>47412529370171</v>
      </c>
      <c r="T28" s="63" t="s">
        <v>220</v>
      </c>
      <c r="U28" s="63"/>
      <c r="V28" s="63"/>
    </row>
    <row r="29" spans="1:29" ht="15" x14ac:dyDescent="0.2">
      <c r="A29" s="18" t="s">
        <v>141</v>
      </c>
      <c r="B29" s="17">
        <v>-395947200000</v>
      </c>
      <c r="C29" s="17">
        <v>-56955592861</v>
      </c>
      <c r="D29" s="17">
        <v>-230628789000</v>
      </c>
      <c r="E29" s="17">
        <v>0</v>
      </c>
      <c r="F29" s="17">
        <v>-40833411607</v>
      </c>
      <c r="G29" s="17">
        <v>-115947860804</v>
      </c>
      <c r="H29" s="17">
        <v>0</v>
      </c>
      <c r="I29" s="17">
        <v>0</v>
      </c>
      <c r="J29" s="17">
        <v>0</v>
      </c>
      <c r="K29" s="17">
        <v>-371644175956</v>
      </c>
      <c r="T29" s="63" t="s">
        <v>182</v>
      </c>
      <c r="U29" s="63" t="s">
        <v>221</v>
      </c>
      <c r="V29" s="63" t="s">
        <v>222</v>
      </c>
    </row>
    <row r="30" spans="1:29" ht="15" x14ac:dyDescent="0.2">
      <c r="A30" s="18" t="s">
        <v>142</v>
      </c>
      <c r="B30" s="17">
        <v>116266905518</v>
      </c>
      <c r="C30" s="17">
        <v>1500000000</v>
      </c>
      <c r="D30" s="17">
        <v>0</v>
      </c>
      <c r="E30" s="17">
        <v>0</v>
      </c>
      <c r="F30" s="17">
        <v>651015518</v>
      </c>
      <c r="G30" s="17">
        <v>17599680288</v>
      </c>
      <c r="H30" s="17">
        <v>0</v>
      </c>
      <c r="I30" s="17">
        <v>0</v>
      </c>
      <c r="J30" s="17">
        <v>833829028281</v>
      </c>
      <c r="K30" s="17">
        <v>6672170842</v>
      </c>
      <c r="T30" s="64">
        <v>2020</v>
      </c>
      <c r="U30" s="66">
        <f>IF($T21=$Z$17,U21,0)</f>
        <v>0</v>
      </c>
      <c r="V30" s="66">
        <f t="shared" ref="U30:V32" si="1">IF($T21=$Z$17,V21,0)</f>
        <v>0</v>
      </c>
    </row>
    <row r="31" spans="1:29" ht="15" x14ac:dyDescent="0.2">
      <c r="A31" s="18" t="s">
        <v>143</v>
      </c>
      <c r="B31" s="17">
        <v>100056500126</v>
      </c>
      <c r="C31" s="17">
        <v>107306447497</v>
      </c>
      <c r="D31" s="17">
        <v>0</v>
      </c>
      <c r="E31" s="17">
        <v>0</v>
      </c>
      <c r="F31" s="17">
        <v>164530335333</v>
      </c>
      <c r="G31" s="17">
        <v>946999021433</v>
      </c>
      <c r="H31" s="17">
        <v>369546551545</v>
      </c>
      <c r="I31" s="17">
        <v>353560779277</v>
      </c>
      <c r="J31" s="17">
        <v>1053915562539</v>
      </c>
      <c r="K31" s="17">
        <v>1697815926948</v>
      </c>
      <c r="T31" s="64">
        <v>2021</v>
      </c>
      <c r="U31" s="66">
        <f t="shared" si="1"/>
        <v>0</v>
      </c>
      <c r="V31" s="66">
        <f t="shared" si="1"/>
        <v>0</v>
      </c>
    </row>
    <row r="32" spans="1:29" ht="15" x14ac:dyDescent="0.2">
      <c r="A32" s="31" t="s">
        <v>144</v>
      </c>
      <c r="B32" s="31">
        <v>849549029914</v>
      </c>
      <c r="C32" s="31">
        <v>-1611348733435</v>
      </c>
      <c r="D32" s="31">
        <v>-432809044847</v>
      </c>
      <c r="E32" s="31">
        <v>-1504806336248</v>
      </c>
      <c r="F32" s="31">
        <v>11573693101481</v>
      </c>
      <c r="G32" s="31">
        <v>11142511642260</v>
      </c>
      <c r="H32" s="31">
        <v>12377940956305</v>
      </c>
      <c r="I32" s="31">
        <v>16053701595253</v>
      </c>
      <c r="J32" s="31">
        <v>1740105149956</v>
      </c>
      <c r="K32" s="31">
        <v>-1777989694690</v>
      </c>
      <c r="T32" s="64">
        <v>2022</v>
      </c>
      <c r="U32" s="66">
        <f t="shared" si="1"/>
        <v>22.5</v>
      </c>
      <c r="V32" s="66">
        <f t="shared" si="1"/>
        <v>8.3000000000000007</v>
      </c>
    </row>
    <row r="33" spans="1:27" ht="15" x14ac:dyDescent="0.2">
      <c r="A33" s="18" t="s">
        <v>145</v>
      </c>
      <c r="B33" s="17">
        <v>620000000</v>
      </c>
      <c r="C33" s="17">
        <v>475000000</v>
      </c>
      <c r="D33" s="17">
        <v>58500000</v>
      </c>
      <c r="E33" s="17">
        <v>10000000</v>
      </c>
      <c r="F33" s="17">
        <v>5057285360000</v>
      </c>
      <c r="G33" s="17">
        <v>11424719202</v>
      </c>
      <c r="H33" s="17">
        <v>85000000</v>
      </c>
      <c r="I33" s="17">
        <v>2700000000</v>
      </c>
      <c r="J33" s="17">
        <v>10630000000</v>
      </c>
      <c r="K33" s="17">
        <v>4075000000</v>
      </c>
      <c r="T33" s="64"/>
      <c r="U33" s="65"/>
      <c r="V33" s="65"/>
    </row>
    <row r="34" spans="1:27" ht="15" x14ac:dyDescent="0.2">
      <c r="A34" s="18" t="s">
        <v>146</v>
      </c>
      <c r="B34" s="17">
        <v>18941877013166</v>
      </c>
      <c r="C34" s="17">
        <v>21167443398643</v>
      </c>
      <c r="D34" s="17">
        <v>22541238710236</v>
      </c>
      <c r="E34" s="17">
        <v>28158082994564</v>
      </c>
      <c r="F34" s="17">
        <v>37194696510889</v>
      </c>
      <c r="G34" s="17">
        <v>53472014216173</v>
      </c>
      <c r="H34" s="17">
        <v>69584170644057</v>
      </c>
      <c r="I34" s="17">
        <v>83074115401537</v>
      </c>
      <c r="J34" s="17">
        <v>125075421125272</v>
      </c>
      <c r="K34" s="17">
        <v>135250023212840</v>
      </c>
      <c r="T34" s="70" t="s">
        <v>236</v>
      </c>
      <c r="U34" s="70"/>
    </row>
    <row r="35" spans="1:27" ht="15" x14ac:dyDescent="0.2">
      <c r="A35" s="18" t="s">
        <v>147</v>
      </c>
      <c r="B35" s="17">
        <v>-17672451806682</v>
      </c>
      <c r="C35" s="17">
        <v>-22097815712253</v>
      </c>
      <c r="D35" s="17">
        <v>-22433385840450</v>
      </c>
      <c r="E35" s="17">
        <v>-28560488372250</v>
      </c>
      <c r="F35" s="17">
        <v>-30674534262267</v>
      </c>
      <c r="G35" s="17">
        <v>-42335009094686</v>
      </c>
      <c r="H35" s="17">
        <v>-57193667828616</v>
      </c>
      <c r="I35" s="17">
        <v>-65603640057528</v>
      </c>
      <c r="J35" s="17">
        <v>-121652859327347</v>
      </c>
      <c r="K35" s="17">
        <v>-134770628364289</v>
      </c>
      <c r="T35" s="68" t="s">
        <v>237</v>
      </c>
      <c r="U35" s="68" t="s">
        <v>238</v>
      </c>
    </row>
    <row r="36" spans="1:27" ht="15" x14ac:dyDescent="0.2">
      <c r="A36" s="18" t="s">
        <v>148</v>
      </c>
      <c r="B36" s="17">
        <v>-420496176570</v>
      </c>
      <c r="C36" s="17">
        <v>-681451419825</v>
      </c>
      <c r="D36" s="17">
        <v>-540720414633</v>
      </c>
      <c r="E36" s="17">
        <v>-1102410958562</v>
      </c>
      <c r="F36" s="17">
        <v>-3754507141</v>
      </c>
      <c r="G36" s="17">
        <v>-5918198429</v>
      </c>
      <c r="H36" s="17">
        <v>-12646859136</v>
      </c>
      <c r="I36" s="17">
        <v>-1419473748756</v>
      </c>
      <c r="J36" s="17">
        <v>-1693086647969</v>
      </c>
      <c r="K36" s="17">
        <v>-2261459543241</v>
      </c>
      <c r="T36" s="69">
        <f>MATCH($Z$17,$T$21:$T$23)-0.5</f>
        <v>2.5</v>
      </c>
      <c r="U36" s="69">
        <v>1</v>
      </c>
    </row>
    <row r="37" spans="1:27" x14ac:dyDescent="0.15">
      <c r="A37" s="31" t="s">
        <v>149</v>
      </c>
      <c r="B37" s="31">
        <v>830916492026</v>
      </c>
      <c r="C37" s="31">
        <v>-99158737965</v>
      </c>
      <c r="D37" s="31">
        <v>346366129799</v>
      </c>
      <c r="E37" s="31">
        <v>2185778676520</v>
      </c>
      <c r="F37" s="31">
        <v>-293749672986</v>
      </c>
      <c r="G37" s="31">
        <v>-1748278177953</v>
      </c>
      <c r="H37" s="31">
        <v>2028893607164</v>
      </c>
      <c r="I37" s="31">
        <v>9145553263324</v>
      </c>
      <c r="J37" s="31">
        <v>8791565690058</v>
      </c>
      <c r="K37" s="31">
        <v>-14126565762736</v>
      </c>
    </row>
    <row r="38" spans="1:27" x14ac:dyDescent="0.15">
      <c r="A38" s="31" t="s">
        <v>150</v>
      </c>
      <c r="B38" s="31">
        <v>1294493700487</v>
      </c>
      <c r="C38" s="31">
        <v>2125322390697</v>
      </c>
      <c r="D38" s="31">
        <v>2026280467705</v>
      </c>
      <c r="E38" s="31">
        <v>2372761840865</v>
      </c>
      <c r="F38" s="31">
        <v>4558660713745</v>
      </c>
      <c r="G38" s="31">
        <v>4264641954689</v>
      </c>
      <c r="H38" s="31">
        <v>2515617135457</v>
      </c>
      <c r="I38" s="31">
        <v>4544900252204</v>
      </c>
      <c r="J38" s="31">
        <v>13696099298228</v>
      </c>
      <c r="K38" s="31">
        <v>22471375562130</v>
      </c>
      <c r="Y38" s="167">
        <v>-33567472062267</v>
      </c>
      <c r="Z38" s="167">
        <v>18645551882421</v>
      </c>
      <c r="AA38" s="167">
        <v>17644882395427</v>
      </c>
    </row>
    <row r="39" spans="1:27" x14ac:dyDescent="0.15">
      <c r="A39" s="31" t="s">
        <v>151</v>
      </c>
      <c r="B39" s="31">
        <v>-87801816</v>
      </c>
      <c r="C39" s="31">
        <v>116814973</v>
      </c>
      <c r="D39" s="31">
        <v>115243361</v>
      </c>
      <c r="E39" s="31">
        <v>120196360</v>
      </c>
      <c r="F39" s="31">
        <v>-269086070</v>
      </c>
      <c r="G39" s="31">
        <v>-746641279</v>
      </c>
      <c r="H39" s="31">
        <v>389509583</v>
      </c>
      <c r="I39" s="31">
        <v>5645782700</v>
      </c>
      <c r="J39" s="31">
        <v>-16289426156</v>
      </c>
      <c r="K39" s="31">
        <v>-20220879167</v>
      </c>
      <c r="T39" s="167"/>
      <c r="U39" s="167"/>
      <c r="V39" s="167" t="s">
        <v>182</v>
      </c>
      <c r="W39" s="167" t="s">
        <v>443</v>
      </c>
    </row>
    <row r="40" spans="1:27" x14ac:dyDescent="0.15">
      <c r="A40" s="31" t="s">
        <v>152</v>
      </c>
      <c r="B40" s="31">
        <v>2125322390697</v>
      </c>
      <c r="C40" s="31">
        <v>2026280467705</v>
      </c>
      <c r="D40" s="31">
        <v>2372761840865</v>
      </c>
      <c r="E40" s="31">
        <v>4558660713745</v>
      </c>
      <c r="F40" s="31">
        <v>4264641954689</v>
      </c>
      <c r="G40" s="31">
        <v>2515617135457</v>
      </c>
      <c r="H40" s="31">
        <v>4544900252204</v>
      </c>
      <c r="I40" s="31">
        <v>13696099298228</v>
      </c>
      <c r="J40" s="31">
        <v>22471375562130</v>
      </c>
      <c r="K40" s="31">
        <v>8324588920227</v>
      </c>
      <c r="V40">
        <v>2020</v>
      </c>
      <c r="W40" s="220">
        <v>-33.6</v>
      </c>
    </row>
    <row r="41" spans="1:27" x14ac:dyDescent="0.15">
      <c r="A41" s="16" t="s">
        <v>241</v>
      </c>
      <c r="G41" s="16">
        <f>G51-G8</f>
        <v>12866843565637</v>
      </c>
      <c r="H41" s="16">
        <f>H51-H8</f>
        <v>13310730330639</v>
      </c>
      <c r="I41" s="16">
        <f>IS!B10+IS!B15+IS!B16-CFS!B9</f>
        <v>12347174120277</v>
      </c>
      <c r="J41" s="16">
        <f>IS!C10+IS!C15+IS!C16-CFS!C9</f>
        <v>31587563465668</v>
      </c>
      <c r="K41" s="16">
        <f>IS!D10+IS!D15+IS!D16-CFS!D9</f>
        <v>6306034975853</v>
      </c>
      <c r="V41">
        <v>2021</v>
      </c>
      <c r="W41" s="220">
        <v>18.600000000000001</v>
      </c>
    </row>
    <row r="42" spans="1:27" x14ac:dyDescent="0.15">
      <c r="A42" s="16" t="s">
        <v>242</v>
      </c>
      <c r="G42" s="16">
        <v>-1470522166075</v>
      </c>
      <c r="H42" s="16">
        <v>-1518413887157</v>
      </c>
      <c r="I42" s="16">
        <v>-1850802734794</v>
      </c>
      <c r="J42" s="16">
        <v>-2535822782892</v>
      </c>
      <c r="K42" s="16">
        <v>-1478512072768</v>
      </c>
      <c r="V42">
        <v>2022</v>
      </c>
      <c r="W42" s="220">
        <v>17.600000000000001</v>
      </c>
    </row>
    <row r="43" spans="1:27" x14ac:dyDescent="0.15">
      <c r="A43" s="16" t="s">
        <v>243</v>
      </c>
      <c r="G43" s="17">
        <v>2259594298268</v>
      </c>
      <c r="H43" s="17">
        <v>2566183420309</v>
      </c>
      <c r="I43" s="17">
        <v>4775781721269</v>
      </c>
      <c r="J43" s="17">
        <v>6076516295417</v>
      </c>
      <c r="K43" s="17">
        <v>6772140896950</v>
      </c>
    </row>
    <row r="44" spans="1:27" x14ac:dyDescent="0.15">
      <c r="A44" s="16" t="s">
        <v>244</v>
      </c>
      <c r="G44" s="17">
        <v>21584162477083</v>
      </c>
      <c r="H44" s="17">
        <v>29062596556984</v>
      </c>
      <c r="I44" s="17">
        <v>48620265521630</v>
      </c>
      <c r="J44" s="17">
        <v>75918707032226</v>
      </c>
      <c r="K44" s="17">
        <v>54246462049102</v>
      </c>
      <c r="V44" t="s">
        <v>182</v>
      </c>
      <c r="W44" t="s">
        <v>443</v>
      </c>
    </row>
    <row r="45" spans="1:27" ht="15" x14ac:dyDescent="0.2">
      <c r="A45" s="16" t="s">
        <v>245</v>
      </c>
      <c r="G45" s="17"/>
      <c r="H45" s="17"/>
      <c r="I45" s="17"/>
      <c r="J45" s="17"/>
      <c r="K45" s="17"/>
      <c r="V45" s="61">
        <v>2020</v>
      </c>
      <c r="W45" s="66">
        <f>IF($V40=$Z$17,W40,0)</f>
        <v>0</v>
      </c>
    </row>
    <row r="46" spans="1:27" ht="15" x14ac:dyDescent="0.2">
      <c r="A46" s="16" t="s">
        <v>246</v>
      </c>
      <c r="G46" s="17">
        <v>-415236070350</v>
      </c>
      <c r="H46" s="17">
        <v>18466933292959</v>
      </c>
      <c r="I46" s="17">
        <v>34312163262177</v>
      </c>
      <c r="J46" s="17">
        <v>3719184603867</v>
      </c>
      <c r="K46" s="17">
        <v>1552073873861</v>
      </c>
      <c r="V46" s="61">
        <v>2021</v>
      </c>
      <c r="W46" s="66">
        <f t="shared" ref="W46:W47" si="2">IF($V41=$Z$17,W41,0)</f>
        <v>0</v>
      </c>
    </row>
    <row r="47" spans="1:27" ht="15" x14ac:dyDescent="0.2">
      <c r="V47" s="61">
        <v>2022</v>
      </c>
      <c r="W47" s="66">
        <f t="shared" si="2"/>
        <v>17.600000000000001</v>
      </c>
    </row>
    <row r="50" spans="7:23" x14ac:dyDescent="0.15">
      <c r="T50" s="53" t="s">
        <v>482</v>
      </c>
      <c r="U50" s="333">
        <v>17504661199249.992</v>
      </c>
      <c r="V50" s="333">
        <v>66445765481444.938</v>
      </c>
      <c r="W50" s="333">
        <v>8658765130532.1094</v>
      </c>
    </row>
    <row r="51" spans="7:23" x14ac:dyDescent="0.15">
      <c r="G51" s="167">
        <v>15126437863905</v>
      </c>
      <c r="H51" s="167">
        <v>15876913750948</v>
      </c>
      <c r="T51" s="53" t="s">
        <v>490</v>
      </c>
      <c r="U51" s="333">
        <v>3936003153779.2988</v>
      </c>
      <c r="V51" s="333">
        <v>23792107025220.297</v>
      </c>
      <c r="W51" s="333">
        <v>263513847062.29883</v>
      </c>
    </row>
    <row r="53" spans="7:23" x14ac:dyDescent="0.15">
      <c r="T53" t="s">
        <v>182</v>
      </c>
      <c r="U53" t="s">
        <v>482</v>
      </c>
      <c r="V53" t="s">
        <v>490</v>
      </c>
    </row>
    <row r="54" spans="7:23" x14ac:dyDescent="0.15">
      <c r="T54">
        <v>2020</v>
      </c>
      <c r="U54">
        <v>75.5</v>
      </c>
      <c r="V54">
        <v>3.9</v>
      </c>
    </row>
    <row r="55" spans="7:23" x14ac:dyDescent="0.15">
      <c r="T55">
        <v>2021</v>
      </c>
      <c r="U55">
        <v>66.400000000000006</v>
      </c>
      <c r="V55">
        <v>23.8</v>
      </c>
    </row>
    <row r="56" spans="7:23" x14ac:dyDescent="0.15">
      <c r="T56">
        <v>2022</v>
      </c>
      <c r="U56">
        <v>8.6999999999999993</v>
      </c>
      <c r="V56">
        <v>0.3</v>
      </c>
    </row>
    <row r="59" spans="7:23" ht="15" x14ac:dyDescent="0.2">
      <c r="T59" s="63" t="s">
        <v>220</v>
      </c>
      <c r="U59" s="63"/>
      <c r="V59" s="63"/>
    </row>
    <row r="60" spans="7:23" ht="15" x14ac:dyDescent="0.2">
      <c r="T60" s="63" t="s">
        <v>182</v>
      </c>
      <c r="U60" s="63" t="s">
        <v>221</v>
      </c>
      <c r="V60" s="63" t="s">
        <v>222</v>
      </c>
    </row>
    <row r="61" spans="7:23" ht="15" x14ac:dyDescent="0.2">
      <c r="T61" s="64">
        <v>2020</v>
      </c>
      <c r="U61" s="66">
        <f>IF($T61=$Z$17,U54,0)</f>
        <v>0</v>
      </c>
      <c r="V61" s="66">
        <f>IF($T61=$Z$17,V54,0)</f>
        <v>0</v>
      </c>
    </row>
    <row r="62" spans="7:23" ht="15" x14ac:dyDescent="0.2">
      <c r="T62" s="64">
        <v>2021</v>
      </c>
      <c r="U62" s="66">
        <f t="shared" ref="U62:V62" si="3">IF($T62=$Z$17,U55,0)</f>
        <v>0</v>
      </c>
      <c r="V62" s="66">
        <f t="shared" si="3"/>
        <v>0</v>
      </c>
    </row>
    <row r="63" spans="7:23" ht="15" x14ac:dyDescent="0.2">
      <c r="T63" s="64">
        <v>2022</v>
      </c>
      <c r="U63" s="66">
        <f t="shared" ref="U63:V63" si="4">IF($T63=$Z$17,U56,0)</f>
        <v>8.6999999999999993</v>
      </c>
      <c r="V63" s="66">
        <f t="shared" si="4"/>
        <v>0.3</v>
      </c>
    </row>
  </sheetData>
  <pageMargins left="0.7" right="0.7" top="0.75" bottom="0.75" header="0.3" footer="0.3"/>
  <drawing r:id="rId3"/>
  <tableParts count="2">
    <tablePart r:id="rId4"/>
    <tablePart r:id="rId5"/>
  </tableParts>
  <extLst>
    <ext xmlns:x14="http://schemas.microsoft.com/office/spreadsheetml/2009/9/main" uri="{A8765BA9-456A-4dab-B4F3-ACF838C121DE}">
      <x14:slicerList>
        <x14:slicer r:id="rId6"/>
      </x14:slicerList>
    </ext>
  </extLst>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99392C0-A614-A94B-9C5C-E4E23BAEDA61}">
  <dimension ref="A1:O111"/>
  <sheetViews>
    <sheetView topLeftCell="H98" zoomScaleNormal="218" workbookViewId="0">
      <selection activeCell="H3" sqref="H3:I3"/>
    </sheetView>
  </sheetViews>
  <sheetFormatPr baseColWidth="10" defaultRowHeight="14" x14ac:dyDescent="0.15"/>
  <cols>
    <col min="1" max="1" width="14" bestFit="1" customWidth="1"/>
    <col min="2" max="2" width="12.6640625" bestFit="1" customWidth="1"/>
    <col min="3" max="3" width="14" bestFit="1" customWidth="1"/>
    <col min="4" max="4" width="18.33203125" customWidth="1"/>
    <col min="5" max="5" width="18.5" bestFit="1" customWidth="1"/>
    <col min="6" max="6" width="12" bestFit="1" customWidth="1"/>
    <col min="7" max="7" width="13.83203125" bestFit="1" customWidth="1"/>
    <col min="8" max="8" width="30.83203125" customWidth="1"/>
    <col min="9" max="9" width="34.33203125" customWidth="1"/>
    <col min="10" max="10" width="14" bestFit="1" customWidth="1"/>
    <col min="11" max="11" width="17" bestFit="1" customWidth="1"/>
    <col min="12" max="12" width="16" bestFit="1" customWidth="1"/>
    <col min="13" max="14" width="19.83203125" bestFit="1" customWidth="1"/>
    <col min="15" max="15" width="13" bestFit="1" customWidth="1"/>
    <col min="16" max="16" width="13.83203125" bestFit="1" customWidth="1"/>
    <col min="17" max="17" width="19.83203125" bestFit="1" customWidth="1"/>
    <col min="18" max="18" width="13.83203125" bestFit="1" customWidth="1"/>
    <col min="19" max="19" width="17.1640625" bestFit="1" customWidth="1"/>
    <col min="20" max="20" width="19" bestFit="1" customWidth="1"/>
  </cols>
  <sheetData>
    <row r="1" spans="1:11" ht="48" x14ac:dyDescent="0.25">
      <c r="A1" s="126" t="s">
        <v>0</v>
      </c>
      <c r="B1" s="127" t="s">
        <v>432</v>
      </c>
    </row>
    <row r="2" spans="1:11" ht="48" x14ac:dyDescent="0.25">
      <c r="A2" s="128" t="s">
        <v>2</v>
      </c>
      <c r="B2" s="129">
        <v>45277</v>
      </c>
    </row>
    <row r="3" spans="1:11" ht="23" x14ac:dyDescent="0.25">
      <c r="A3" s="131"/>
      <c r="B3" s="130"/>
    </row>
    <row r="4" spans="1:11" ht="23" x14ac:dyDescent="0.25">
      <c r="A4" s="166" t="s">
        <v>433</v>
      </c>
      <c r="B4" s="125" t="s">
        <v>4</v>
      </c>
      <c r="C4" s="125" t="s">
        <v>5</v>
      </c>
      <c r="D4" s="125" t="s">
        <v>6</v>
      </c>
      <c r="G4" s="254" t="s">
        <v>182</v>
      </c>
      <c r="H4" s="254" t="s">
        <v>480</v>
      </c>
      <c r="I4" s="254" t="s">
        <v>433</v>
      </c>
      <c r="J4" s="253" t="s">
        <v>477</v>
      </c>
      <c r="K4" s="254" t="s">
        <v>481</v>
      </c>
    </row>
    <row r="5" spans="1:11" ht="23" hidden="1" x14ac:dyDescent="0.25">
      <c r="A5" s="160" t="s">
        <v>434</v>
      </c>
      <c r="B5" s="125"/>
      <c r="C5" s="125"/>
      <c r="D5" s="125"/>
      <c r="G5" s="255">
        <v>2020</v>
      </c>
      <c r="H5" s="255" t="s">
        <v>434</v>
      </c>
      <c r="I5" s="256" t="s">
        <v>414</v>
      </c>
      <c r="J5" s="259">
        <v>1.0918137717</v>
      </c>
      <c r="K5" s="259">
        <v>1.0920657234</v>
      </c>
    </row>
    <row r="6" spans="1:11" ht="23" hidden="1" x14ac:dyDescent="0.25">
      <c r="A6" s="156" t="s">
        <v>414</v>
      </c>
      <c r="B6" s="133">
        <v>1.0918137717</v>
      </c>
      <c r="C6" s="133">
        <v>1.2817279677</v>
      </c>
      <c r="D6" s="133">
        <v>1.2906019797999999</v>
      </c>
      <c r="G6" s="255">
        <v>2020</v>
      </c>
      <c r="H6" s="255" t="s">
        <v>434</v>
      </c>
      <c r="I6" s="256" t="s">
        <v>415</v>
      </c>
      <c r="J6" s="259">
        <v>0.3813527048</v>
      </c>
      <c r="K6" s="259">
        <v>0.58048335360000003</v>
      </c>
    </row>
    <row r="7" spans="1:11" ht="23" hidden="1" x14ac:dyDescent="0.25">
      <c r="A7" s="157" t="s">
        <v>415</v>
      </c>
      <c r="B7" s="135">
        <v>0.3813527048</v>
      </c>
      <c r="C7" s="237">
        <v>0.41021422540000002</v>
      </c>
      <c r="D7" s="233">
        <v>0.29201478250000001</v>
      </c>
      <c r="G7" s="255">
        <v>2020</v>
      </c>
      <c r="H7" s="255" t="s">
        <v>479</v>
      </c>
      <c r="I7" s="256" t="s">
        <v>416</v>
      </c>
      <c r="J7" s="259">
        <v>3.4282768240660317</v>
      </c>
      <c r="K7" s="259"/>
    </row>
    <row r="8" spans="1:11" ht="23" hidden="1" x14ac:dyDescent="0.25">
      <c r="A8" s="158" t="s">
        <v>416</v>
      </c>
      <c r="B8" s="137">
        <f>IS!B8/BS!B24</f>
        <v>3.4282768240660317</v>
      </c>
      <c r="C8" s="236">
        <f>IS!C8/BS!C24</f>
        <v>3.5524288061977001</v>
      </c>
      <c r="D8" s="234">
        <f>IS!D8/BS!D24</f>
        <v>4.0998758800938484</v>
      </c>
      <c r="G8" s="255">
        <v>2020</v>
      </c>
      <c r="H8" s="255" t="s">
        <v>479</v>
      </c>
      <c r="I8" s="256" t="s">
        <v>417</v>
      </c>
      <c r="J8" s="259">
        <v>13.47</v>
      </c>
      <c r="K8" s="259">
        <v>20.613956205800001</v>
      </c>
    </row>
    <row r="9" spans="1:11" ht="23" x14ac:dyDescent="0.25">
      <c r="A9" s="157" t="s">
        <v>417</v>
      </c>
      <c r="B9" s="138">
        <v>13.47</v>
      </c>
      <c r="C9" s="235">
        <v>10.88</v>
      </c>
      <c r="D9" s="138">
        <v>10.24</v>
      </c>
      <c r="G9" s="255">
        <v>2020</v>
      </c>
      <c r="H9" s="255" t="s">
        <v>479</v>
      </c>
      <c r="I9" s="256" t="s">
        <v>418</v>
      </c>
      <c r="J9" s="259">
        <v>0.77</v>
      </c>
      <c r="K9" s="259">
        <v>0.97102695709999998</v>
      </c>
    </row>
    <row r="10" spans="1:11" ht="23" hidden="1" x14ac:dyDescent="0.25">
      <c r="A10" s="158" t="s">
        <v>418</v>
      </c>
      <c r="B10" s="135">
        <v>0.77</v>
      </c>
      <c r="C10" s="135">
        <v>0.97</v>
      </c>
      <c r="D10" s="136">
        <v>0.81</v>
      </c>
      <c r="G10" s="255">
        <v>2020</v>
      </c>
      <c r="H10" s="255" t="s">
        <v>479</v>
      </c>
      <c r="I10" s="256" t="s">
        <v>419</v>
      </c>
      <c r="J10" s="259">
        <v>1.86</v>
      </c>
      <c r="K10" s="259">
        <v>4.1212580000000001</v>
      </c>
    </row>
    <row r="11" spans="1:11" ht="23" hidden="1" x14ac:dyDescent="0.25">
      <c r="A11" s="159" t="s">
        <v>419</v>
      </c>
      <c r="B11" s="140">
        <v>1.86</v>
      </c>
      <c r="C11" s="139">
        <v>2.2200000000000002</v>
      </c>
      <c r="D11" s="139">
        <v>2.02</v>
      </c>
      <c r="G11" s="255">
        <v>2020</v>
      </c>
      <c r="H11" s="255" t="s">
        <v>435</v>
      </c>
      <c r="I11" s="255" t="s">
        <v>420</v>
      </c>
      <c r="J11" s="259">
        <v>1.22</v>
      </c>
      <c r="K11" s="259">
        <v>1.4071810924000001</v>
      </c>
    </row>
    <row r="12" spans="1:11" ht="23" hidden="1" x14ac:dyDescent="0.25">
      <c r="A12" s="162" t="s">
        <v>435</v>
      </c>
      <c r="B12" s="161"/>
      <c r="C12" s="161"/>
      <c r="D12" s="161"/>
      <c r="G12" s="255">
        <v>2020</v>
      </c>
      <c r="H12" s="255" t="s">
        <v>435</v>
      </c>
      <c r="I12" s="255" t="s">
        <v>421</v>
      </c>
      <c r="J12" s="259">
        <v>9.9432551519903249</v>
      </c>
      <c r="K12" s="259"/>
    </row>
    <row r="13" spans="1:11" ht="23" hidden="1" x14ac:dyDescent="0.25">
      <c r="A13" s="153" t="s">
        <v>420</v>
      </c>
      <c r="B13" s="133">
        <v>1.22</v>
      </c>
      <c r="C13" s="133">
        <v>0.96</v>
      </c>
      <c r="D13" s="133">
        <v>0.77</v>
      </c>
      <c r="G13" s="255">
        <v>2020</v>
      </c>
      <c r="H13" s="255" t="s">
        <v>435</v>
      </c>
      <c r="I13" s="255" t="s">
        <v>467</v>
      </c>
      <c r="J13" s="259">
        <v>0.54969857502263153</v>
      </c>
      <c r="K13" s="259"/>
    </row>
    <row r="14" spans="1:11" ht="23" hidden="1" x14ac:dyDescent="0.25">
      <c r="A14" s="154" t="s">
        <v>421</v>
      </c>
      <c r="B14" s="141">
        <v>9.9432551519903249</v>
      </c>
      <c r="C14" s="141">
        <v>16.534579699793589</v>
      </c>
      <c r="D14" s="141">
        <v>10.97204941944333</v>
      </c>
      <c r="G14" s="255">
        <v>2020</v>
      </c>
      <c r="H14" s="255" t="s">
        <v>436</v>
      </c>
      <c r="I14" s="255" t="s">
        <v>422</v>
      </c>
      <c r="J14" s="257">
        <v>0.20976879536760712</v>
      </c>
      <c r="K14" s="257">
        <v>0.1762287505</v>
      </c>
    </row>
    <row r="15" spans="1:11" ht="23" hidden="1" x14ac:dyDescent="0.25">
      <c r="A15" s="155" t="s">
        <v>467</v>
      </c>
      <c r="B15" s="142">
        <f>BS!B75/BS!B133</f>
        <v>0.54969857502263153</v>
      </c>
      <c r="C15" s="142">
        <f>BS!C75/BS!C133</f>
        <v>0.49067298192861442</v>
      </c>
      <c r="D15" s="142">
        <f>BS!D75/BS!D133</f>
        <v>0.43574340869524592</v>
      </c>
      <c r="G15" s="255">
        <v>2020</v>
      </c>
      <c r="H15" s="255" t="s">
        <v>436</v>
      </c>
      <c r="I15" s="255" t="s">
        <v>423</v>
      </c>
      <c r="J15" s="257">
        <v>0.19000488457367834</v>
      </c>
      <c r="K15" s="257">
        <v>0.1113002683</v>
      </c>
    </row>
    <row r="16" spans="1:11" ht="23" hidden="1" x14ac:dyDescent="0.25">
      <c r="A16" s="162" t="s">
        <v>436</v>
      </c>
      <c r="B16" s="163"/>
      <c r="C16" s="163"/>
      <c r="D16" s="164"/>
      <c r="G16" s="255">
        <v>2020</v>
      </c>
      <c r="H16" s="255" t="s">
        <v>436</v>
      </c>
      <c r="I16" s="255" t="s">
        <v>424</v>
      </c>
      <c r="J16" s="257">
        <v>0.14987115346284027</v>
      </c>
      <c r="K16" s="257">
        <v>0.1494462252</v>
      </c>
    </row>
    <row r="17" spans="1:11" ht="23" hidden="1" x14ac:dyDescent="0.25">
      <c r="A17" s="151" t="s">
        <v>422</v>
      </c>
      <c r="B17" s="143">
        <f>IS!B10/IS!B8</f>
        <v>0.20976879536760712</v>
      </c>
      <c r="C17" s="143">
        <f>IS!C10/IS!C8</f>
        <v>0.27464235177417562</v>
      </c>
      <c r="D17" s="143">
        <f>IS!D10/IS!D8</f>
        <v>0.11854545116288605</v>
      </c>
      <c r="G17" s="255">
        <v>2020</v>
      </c>
      <c r="H17" s="255" t="s">
        <v>436</v>
      </c>
      <c r="I17" s="255" t="s">
        <v>425</v>
      </c>
      <c r="J17" s="257">
        <v>0.1153</v>
      </c>
      <c r="K17" s="257">
        <v>9.83722655E-2</v>
      </c>
    </row>
    <row r="18" spans="1:11" ht="23" hidden="1" x14ac:dyDescent="0.25">
      <c r="A18" s="152" t="s">
        <v>423</v>
      </c>
      <c r="B18" s="144">
        <f>CFS!B59/IS!B8</f>
        <v>0.19000488457367834</v>
      </c>
      <c r="C18" s="144">
        <f>CFS!C59/IS!C8</f>
        <v>0.25163103025653921</v>
      </c>
      <c r="D18" s="144">
        <f>CFS!D59/IS!D8</f>
        <v>9.2484569507100697E-2</v>
      </c>
      <c r="G18" s="255">
        <v>2020</v>
      </c>
      <c r="H18" s="255" t="s">
        <v>436</v>
      </c>
      <c r="I18" s="255" t="s">
        <v>426</v>
      </c>
      <c r="J18" s="257">
        <v>0.25209999999999999</v>
      </c>
      <c r="K18" s="257">
        <v>0.21906932109999999</v>
      </c>
    </row>
    <row r="19" spans="1:11" ht="23" hidden="1" x14ac:dyDescent="0.25">
      <c r="A19" s="152" t="s">
        <v>424</v>
      </c>
      <c r="B19" s="145">
        <f>IS!B25/IS!B8</f>
        <v>0.14987115346284027</v>
      </c>
      <c r="C19" s="145">
        <f>IS!C25/IS!C8</f>
        <v>0.23063203747187047</v>
      </c>
      <c r="D19" s="144">
        <f>IS!D25/IS!D8</f>
        <v>5.9716232098106892E-2</v>
      </c>
      <c r="G19" s="255">
        <v>2020</v>
      </c>
      <c r="H19" s="255" t="s">
        <v>436</v>
      </c>
      <c r="I19" s="255" t="s">
        <v>427</v>
      </c>
      <c r="J19" s="257">
        <v>0.151</v>
      </c>
      <c r="K19" s="257">
        <v>0.22791865010000001</v>
      </c>
    </row>
    <row r="20" spans="1:11" ht="23" hidden="1" x14ac:dyDescent="0.25">
      <c r="A20" s="152" t="s">
        <v>425</v>
      </c>
      <c r="B20" s="146">
        <v>0.1153</v>
      </c>
      <c r="C20" s="147">
        <v>0.22259999999999999</v>
      </c>
      <c r="D20" s="148">
        <v>4.87E-2</v>
      </c>
      <c r="G20" s="255">
        <v>2020</v>
      </c>
      <c r="H20" s="255" t="s">
        <v>436</v>
      </c>
      <c r="I20" s="255" t="s">
        <v>428</v>
      </c>
      <c r="J20" s="259">
        <v>0.13020127049119493</v>
      </c>
      <c r="K20" s="259"/>
    </row>
    <row r="21" spans="1:11" ht="23" hidden="1" x14ac:dyDescent="0.25">
      <c r="A21" s="152" t="s">
        <v>426</v>
      </c>
      <c r="B21" s="149">
        <v>0.25209999999999999</v>
      </c>
      <c r="C21" s="146">
        <v>0.46060000000000001</v>
      </c>
      <c r="D21" s="147">
        <v>9.0899999999999995E-2</v>
      </c>
      <c r="G21" s="255">
        <v>2020</v>
      </c>
      <c r="H21" s="255" t="s">
        <v>437</v>
      </c>
      <c r="I21" s="255" t="s">
        <v>429</v>
      </c>
      <c r="J21" s="259">
        <v>11.42</v>
      </c>
      <c r="K21" s="259">
        <v>12.3223104098</v>
      </c>
    </row>
    <row r="22" spans="1:11" ht="23" hidden="1" x14ac:dyDescent="0.25">
      <c r="A22" s="152" t="s">
        <v>427</v>
      </c>
      <c r="B22" s="144">
        <v>0.151</v>
      </c>
      <c r="C22" s="238">
        <v>0.2545</v>
      </c>
      <c r="D22" s="238">
        <v>8.4900000000000003E-2</v>
      </c>
      <c r="G22" s="255">
        <v>2020</v>
      </c>
      <c r="H22" s="255" t="s">
        <v>437</v>
      </c>
      <c r="I22" s="255" t="s">
        <v>430</v>
      </c>
      <c r="J22" s="259">
        <v>2.0621915533999999</v>
      </c>
      <c r="K22" s="259">
        <v>2.1219475255</v>
      </c>
    </row>
    <row r="23" spans="1:11" ht="23" hidden="1" x14ac:dyDescent="0.25">
      <c r="A23" s="155" t="s">
        <v>428</v>
      </c>
      <c r="B23" s="142">
        <f>CFS!B59/BS!B72</f>
        <v>0.13020127049119493</v>
      </c>
      <c r="C23" s="142">
        <f>CFS!C59/BS!C72</f>
        <v>0.21131528148260018</v>
      </c>
      <c r="D23" s="142">
        <f>CFS!D59/BS!D72</f>
        <v>7.6778912058788965E-2</v>
      </c>
      <c r="G23" s="255">
        <v>2020</v>
      </c>
      <c r="H23" s="255" t="s">
        <v>437</v>
      </c>
      <c r="I23" s="255" t="s">
        <v>431</v>
      </c>
      <c r="J23" s="259">
        <v>8.8800000000000008</v>
      </c>
      <c r="K23" s="259">
        <v>9.4436327840000001</v>
      </c>
    </row>
    <row r="24" spans="1:11" ht="23" hidden="1" x14ac:dyDescent="0.25">
      <c r="A24" s="165" t="s">
        <v>437</v>
      </c>
      <c r="B24" s="163"/>
      <c r="C24" s="163"/>
      <c r="D24" s="163"/>
      <c r="G24" s="255">
        <v>2021</v>
      </c>
      <c r="H24" s="255" t="s">
        <v>434</v>
      </c>
      <c r="I24" s="256" t="s">
        <v>414</v>
      </c>
      <c r="J24" s="259">
        <v>1.2817279677</v>
      </c>
      <c r="K24" s="259">
        <v>1.2714282091</v>
      </c>
    </row>
    <row r="25" spans="1:11" ht="23" hidden="1" x14ac:dyDescent="0.25">
      <c r="A25" s="153" t="s">
        <v>429</v>
      </c>
      <c r="B25" s="133">
        <v>11.42</v>
      </c>
      <c r="C25" s="132">
        <v>6.63</v>
      </c>
      <c r="D25" s="132">
        <v>13.71</v>
      </c>
      <c r="G25" s="255">
        <v>2021</v>
      </c>
      <c r="H25" s="255" t="s">
        <v>434</v>
      </c>
      <c r="I25" s="256" t="s">
        <v>415</v>
      </c>
      <c r="J25" s="259">
        <v>0.41021422540000002</v>
      </c>
      <c r="K25" s="259">
        <v>0.65270706199999995</v>
      </c>
    </row>
    <row r="26" spans="1:11" ht="23" hidden="1" x14ac:dyDescent="0.25">
      <c r="A26" s="152" t="s">
        <v>430</v>
      </c>
      <c r="B26" s="136">
        <v>2.0621915533999999</v>
      </c>
      <c r="C26" s="134">
        <v>2.52</v>
      </c>
      <c r="D26" s="135">
        <v>1.21</v>
      </c>
      <c r="G26" s="255">
        <v>2021</v>
      </c>
      <c r="H26" s="255" t="s">
        <v>479</v>
      </c>
      <c r="I26" s="256" t="s">
        <v>416</v>
      </c>
      <c r="J26" s="259">
        <v>3.5524288061977001</v>
      </c>
      <c r="K26" s="259"/>
    </row>
    <row r="27" spans="1:11" ht="23" hidden="1" x14ac:dyDescent="0.25">
      <c r="A27" s="155" t="s">
        <v>431</v>
      </c>
      <c r="B27" s="139">
        <v>8.8800000000000008</v>
      </c>
      <c r="C27" s="139">
        <v>6.02</v>
      </c>
      <c r="D27" s="150">
        <v>8.34</v>
      </c>
      <c r="G27" s="255">
        <v>2021</v>
      </c>
      <c r="H27" s="255" t="s">
        <v>479</v>
      </c>
      <c r="I27" s="256" t="s">
        <v>417</v>
      </c>
      <c r="J27" s="259">
        <v>10.88</v>
      </c>
      <c r="K27" s="259">
        <v>20.820991963699999</v>
      </c>
    </row>
    <row r="28" spans="1:11" ht="18" x14ac:dyDescent="0.2">
      <c r="G28" s="255">
        <v>2021</v>
      </c>
      <c r="H28" s="255" t="s">
        <v>479</v>
      </c>
      <c r="I28" s="256" t="s">
        <v>418</v>
      </c>
      <c r="J28" s="259">
        <v>0.97</v>
      </c>
      <c r="K28" s="259">
        <v>1.2623968669000001</v>
      </c>
    </row>
    <row r="29" spans="1:11" ht="18" hidden="1" x14ac:dyDescent="0.2">
      <c r="G29" s="255">
        <v>2021</v>
      </c>
      <c r="H29" s="255" t="s">
        <v>479</v>
      </c>
      <c r="I29" s="256" t="s">
        <v>419</v>
      </c>
      <c r="J29" s="259">
        <v>2.2200000000000002</v>
      </c>
      <c r="K29" s="259">
        <v>6.1144540000000003</v>
      </c>
    </row>
    <row r="30" spans="1:11" ht="18" hidden="1" x14ac:dyDescent="0.2">
      <c r="G30" s="255">
        <v>2021</v>
      </c>
      <c r="H30" s="255" t="s">
        <v>435</v>
      </c>
      <c r="I30" s="255" t="s">
        <v>420</v>
      </c>
      <c r="J30" s="259">
        <v>0.96</v>
      </c>
      <c r="K30" s="259">
        <v>1.1670028883000001</v>
      </c>
    </row>
    <row r="31" spans="1:11" ht="18" hidden="1" x14ac:dyDescent="0.2">
      <c r="G31" s="255">
        <v>2021</v>
      </c>
      <c r="H31" s="255" t="s">
        <v>435</v>
      </c>
      <c r="I31" s="255" t="s">
        <v>421</v>
      </c>
      <c r="J31" s="259">
        <v>16.534579699793589</v>
      </c>
      <c r="K31" s="259"/>
    </row>
    <row r="32" spans="1:11" ht="18" hidden="1" x14ac:dyDescent="0.2">
      <c r="G32" s="255">
        <v>2021</v>
      </c>
      <c r="H32" s="255" t="s">
        <v>435</v>
      </c>
      <c r="I32" s="255" t="s">
        <v>467</v>
      </c>
      <c r="J32" s="259">
        <v>0.49067298192861442</v>
      </c>
      <c r="K32" s="259"/>
    </row>
    <row r="33" spans="3:14" ht="18" hidden="1" x14ac:dyDescent="0.2">
      <c r="G33" s="255">
        <v>2021</v>
      </c>
      <c r="H33" s="255" t="s">
        <v>436</v>
      </c>
      <c r="I33" s="255" t="s">
        <v>422</v>
      </c>
      <c r="J33" s="257">
        <v>0.27464235177417562</v>
      </c>
      <c r="K33" s="258">
        <v>0.23367865060000001</v>
      </c>
    </row>
    <row r="34" spans="3:14" ht="18" hidden="1" x14ac:dyDescent="0.2">
      <c r="G34" s="255">
        <v>2021</v>
      </c>
      <c r="H34" s="255" t="s">
        <v>436</v>
      </c>
      <c r="I34" s="255" t="s">
        <v>423</v>
      </c>
      <c r="J34" s="257">
        <v>0.25163103025653921</v>
      </c>
      <c r="K34" s="258">
        <v>0.18084776790000001</v>
      </c>
    </row>
    <row r="35" spans="3:14" ht="18" hidden="1" x14ac:dyDescent="0.2">
      <c r="C35">
        <v>-22097815712253</v>
      </c>
      <c r="G35" s="255">
        <v>2021</v>
      </c>
      <c r="H35" s="255" t="s">
        <v>436</v>
      </c>
      <c r="I35" s="255" t="s">
        <v>424</v>
      </c>
      <c r="J35" s="257">
        <v>0.23063203747187047</v>
      </c>
      <c r="K35" s="258">
        <v>0.20425586330000001</v>
      </c>
    </row>
    <row r="36" spans="3:14" ht="18" hidden="1" x14ac:dyDescent="0.2">
      <c r="G36" s="255">
        <v>2021</v>
      </c>
      <c r="H36" s="255" t="s">
        <v>436</v>
      </c>
      <c r="I36" s="255" t="s">
        <v>425</v>
      </c>
      <c r="J36" s="257">
        <v>0.22259999999999999</v>
      </c>
      <c r="K36" s="258">
        <v>0.1950883159</v>
      </c>
    </row>
    <row r="37" spans="3:14" ht="18" hidden="1" x14ac:dyDescent="0.2">
      <c r="G37" s="255">
        <v>2021</v>
      </c>
      <c r="H37" s="255" t="s">
        <v>436</v>
      </c>
      <c r="I37" s="255" t="s">
        <v>426</v>
      </c>
      <c r="J37" s="257">
        <v>0.46060000000000001</v>
      </c>
      <c r="K37" s="258">
        <v>0.41649280840000003</v>
      </c>
    </row>
    <row r="38" spans="3:14" ht="18" hidden="1" x14ac:dyDescent="0.2">
      <c r="G38" s="255">
        <v>2021</v>
      </c>
      <c r="H38" s="255" t="s">
        <v>436</v>
      </c>
      <c r="I38" s="255" t="s">
        <v>427</v>
      </c>
      <c r="J38" s="257">
        <v>0.2545</v>
      </c>
      <c r="K38" s="258">
        <v>0.25172598889999998</v>
      </c>
    </row>
    <row r="39" spans="3:14" ht="18" hidden="1" x14ac:dyDescent="0.2">
      <c r="G39" s="255">
        <v>2021</v>
      </c>
      <c r="H39" s="255" t="s">
        <v>436</v>
      </c>
      <c r="I39" s="255" t="s">
        <v>428</v>
      </c>
      <c r="J39" s="260">
        <v>0.21131528148260018</v>
      </c>
      <c r="K39" s="259"/>
    </row>
    <row r="40" spans="3:14" ht="18" hidden="1" x14ac:dyDescent="0.2">
      <c r="G40" s="255">
        <v>2021</v>
      </c>
      <c r="H40" s="255" t="s">
        <v>437</v>
      </c>
      <c r="I40" s="255" t="s">
        <v>429</v>
      </c>
      <c r="J40" s="259">
        <v>6.63</v>
      </c>
      <c r="K40" s="259">
        <v>6.0611012806</v>
      </c>
    </row>
    <row r="41" spans="3:14" ht="18" hidden="1" x14ac:dyDescent="0.2">
      <c r="G41" s="255">
        <v>2021</v>
      </c>
      <c r="H41" s="255" t="s">
        <v>437</v>
      </c>
      <c r="I41" s="255" t="s">
        <v>430</v>
      </c>
      <c r="J41" s="259">
        <v>2.52</v>
      </c>
      <c r="K41" s="259">
        <v>2.5221006460000002</v>
      </c>
      <c r="N41" s="319"/>
    </row>
    <row r="42" spans="3:14" ht="18" hidden="1" x14ac:dyDescent="0.2">
      <c r="G42" s="255">
        <v>2021</v>
      </c>
      <c r="H42" s="255" t="s">
        <v>437</v>
      </c>
      <c r="I42" s="255" t="s">
        <v>431</v>
      </c>
      <c r="J42" s="259">
        <v>6.02</v>
      </c>
      <c r="K42" s="259">
        <v>6.3554659727000002</v>
      </c>
    </row>
    <row r="43" spans="3:14" ht="18" hidden="1" x14ac:dyDescent="0.2">
      <c r="G43" s="255">
        <v>2022</v>
      </c>
      <c r="H43" s="255" t="s">
        <v>434</v>
      </c>
      <c r="I43" s="256" t="s">
        <v>414</v>
      </c>
      <c r="J43" s="259">
        <v>1.2906019797999999</v>
      </c>
      <c r="K43" s="259">
        <v>1.3012527698</v>
      </c>
    </row>
    <row r="44" spans="3:14" ht="18" hidden="1" x14ac:dyDescent="0.2">
      <c r="G44" s="255">
        <v>2022</v>
      </c>
      <c r="H44" s="255" t="s">
        <v>434</v>
      </c>
      <c r="I44" s="256" t="s">
        <v>415</v>
      </c>
      <c r="J44" s="259">
        <v>0.29201478250000001</v>
      </c>
      <c r="K44" s="259">
        <v>0.70143703570000004</v>
      </c>
    </row>
    <row r="45" spans="3:14" ht="18" hidden="1" x14ac:dyDescent="0.2">
      <c r="G45" s="255">
        <v>2022</v>
      </c>
      <c r="H45" s="255" t="s">
        <v>479</v>
      </c>
      <c r="I45" s="256" t="s">
        <v>416</v>
      </c>
      <c r="J45" s="259">
        <v>4.0998758800938484</v>
      </c>
      <c r="K45" s="259"/>
    </row>
    <row r="46" spans="3:14" ht="18" hidden="1" x14ac:dyDescent="0.2">
      <c r="G46" s="255">
        <v>2022</v>
      </c>
      <c r="H46" s="255" t="s">
        <v>479</v>
      </c>
      <c r="I46" s="256" t="s">
        <v>417</v>
      </c>
      <c r="J46" s="259">
        <v>10.24</v>
      </c>
      <c r="K46" s="259">
        <v>17.2377128525</v>
      </c>
    </row>
    <row r="47" spans="3:14" ht="18" x14ac:dyDescent="0.2">
      <c r="G47" s="255">
        <v>2022</v>
      </c>
      <c r="H47" s="255" t="s">
        <v>479</v>
      </c>
      <c r="I47" s="256" t="s">
        <v>418</v>
      </c>
      <c r="J47" s="259">
        <v>0.81</v>
      </c>
      <c r="K47" s="259">
        <v>1.0189066523000001</v>
      </c>
    </row>
    <row r="48" spans="3:14" ht="18" hidden="1" x14ac:dyDescent="0.2">
      <c r="G48" s="255">
        <v>2022</v>
      </c>
      <c r="H48" s="255" t="s">
        <v>479</v>
      </c>
      <c r="I48" s="256" t="s">
        <v>419</v>
      </c>
      <c r="J48" s="259">
        <v>2.02</v>
      </c>
      <c r="K48" s="259">
        <v>4.4108369999999999</v>
      </c>
    </row>
    <row r="49" spans="1:11" ht="18" hidden="1" x14ac:dyDescent="0.2">
      <c r="G49" s="255">
        <v>2022</v>
      </c>
      <c r="H49" s="255" t="s">
        <v>435</v>
      </c>
      <c r="I49" s="255" t="s">
        <v>420</v>
      </c>
      <c r="J49" s="259">
        <v>0.77</v>
      </c>
      <c r="K49" s="259">
        <v>0.93029423609999995</v>
      </c>
    </row>
    <row r="50" spans="1:11" ht="18" hidden="1" x14ac:dyDescent="0.2">
      <c r="G50" s="255">
        <v>2022</v>
      </c>
      <c r="H50" s="255" t="s">
        <v>435</v>
      </c>
      <c r="I50" s="255" t="s">
        <v>421</v>
      </c>
      <c r="J50" s="259">
        <v>10.97204941944333</v>
      </c>
      <c r="K50" s="259"/>
    </row>
    <row r="51" spans="1:11" ht="18" hidden="1" x14ac:dyDescent="0.2">
      <c r="G51" s="255">
        <v>2022</v>
      </c>
      <c r="H51" s="255" t="s">
        <v>435</v>
      </c>
      <c r="I51" s="255" t="s">
        <v>467</v>
      </c>
      <c r="J51" s="259">
        <v>0.43574340869524592</v>
      </c>
      <c r="K51" s="259"/>
    </row>
    <row r="52" spans="1:11" ht="18" hidden="1" x14ac:dyDescent="0.2">
      <c r="G52" s="255">
        <v>2022</v>
      </c>
      <c r="H52" s="255" t="s">
        <v>436</v>
      </c>
      <c r="I52" s="255" t="s">
        <v>422</v>
      </c>
      <c r="J52" s="257">
        <v>0.11854545116288605</v>
      </c>
      <c r="K52" s="258">
        <v>0.1064845427</v>
      </c>
    </row>
    <row r="53" spans="1:11" ht="18" hidden="1" x14ac:dyDescent="0.2">
      <c r="G53" s="255">
        <v>2022</v>
      </c>
      <c r="H53" s="255" t="s">
        <v>436</v>
      </c>
      <c r="I53" s="255" t="s">
        <v>423</v>
      </c>
      <c r="J53" s="257">
        <v>9.2484569507100697E-2</v>
      </c>
      <c r="K53" s="258">
        <v>4.2668056500000003E-2</v>
      </c>
    </row>
    <row r="54" spans="1:11" ht="18" hidden="1" x14ac:dyDescent="0.2">
      <c r="G54" s="255">
        <v>2022</v>
      </c>
      <c r="H54" s="255" t="s">
        <v>436</v>
      </c>
      <c r="I54" s="255" t="s">
        <v>424</v>
      </c>
      <c r="J54" s="257">
        <v>5.9716232098106892E-2</v>
      </c>
      <c r="K54" s="258">
        <v>7.4331892299999994E-2</v>
      </c>
    </row>
    <row r="55" spans="1:11" ht="18" hidden="1" x14ac:dyDescent="0.2">
      <c r="G55" s="255">
        <v>2022</v>
      </c>
      <c r="H55" s="255" t="s">
        <v>436</v>
      </c>
      <c r="I55" s="255" t="s">
        <v>425</v>
      </c>
      <c r="J55" s="257">
        <v>4.87E-2</v>
      </c>
      <c r="K55" s="258">
        <v>3.4881107000000001E-2</v>
      </c>
    </row>
    <row r="56" spans="1:11" ht="18" hidden="1" x14ac:dyDescent="0.2">
      <c r="G56" s="255">
        <v>2022</v>
      </c>
      <c r="H56" s="255" t="s">
        <v>436</v>
      </c>
      <c r="I56" s="255" t="s">
        <v>426</v>
      </c>
      <c r="J56" s="257">
        <v>9.0899999999999995E-2</v>
      </c>
      <c r="K56" s="258">
        <v>6.2999128599999996E-2</v>
      </c>
    </row>
    <row r="57" spans="1:11" ht="18" hidden="1" x14ac:dyDescent="0.2">
      <c r="G57" s="255">
        <v>2022</v>
      </c>
      <c r="H57" s="255" t="s">
        <v>436</v>
      </c>
      <c r="I57" s="255" t="s">
        <v>427</v>
      </c>
      <c r="J57" s="257">
        <v>8.4900000000000003E-2</v>
      </c>
      <c r="K57" s="258">
        <v>8.4915907700000001E-2</v>
      </c>
    </row>
    <row r="58" spans="1:11" ht="18" hidden="1" x14ac:dyDescent="0.2">
      <c r="G58" s="255">
        <v>2022</v>
      </c>
      <c r="H58" s="255" t="s">
        <v>436</v>
      </c>
      <c r="I58" s="255" t="s">
        <v>428</v>
      </c>
      <c r="J58" s="260">
        <v>7.6778912058788965E-2</v>
      </c>
      <c r="K58" s="259"/>
    </row>
    <row r="59" spans="1:11" ht="18" hidden="1" x14ac:dyDescent="0.2">
      <c r="G59" s="255">
        <v>2022</v>
      </c>
      <c r="H59" s="255" t="s">
        <v>437</v>
      </c>
      <c r="I59" s="255" t="s">
        <v>429</v>
      </c>
      <c r="J59" s="259">
        <v>13.71</v>
      </c>
      <c r="K59" s="259">
        <v>33.290345834500002</v>
      </c>
    </row>
    <row r="60" spans="1:11" ht="18" hidden="1" x14ac:dyDescent="0.2">
      <c r="G60" s="255">
        <v>2022</v>
      </c>
      <c r="H60" s="255" t="s">
        <v>437</v>
      </c>
      <c r="I60" s="255" t="s">
        <v>430</v>
      </c>
      <c r="J60" s="259">
        <v>1.21</v>
      </c>
      <c r="K60" s="259">
        <v>1.0782592249</v>
      </c>
    </row>
    <row r="61" spans="1:11" ht="18" hidden="1" x14ac:dyDescent="0.2">
      <c r="G61" s="255">
        <v>2022</v>
      </c>
      <c r="H61" s="255" t="s">
        <v>437</v>
      </c>
      <c r="I61" s="255" t="s">
        <v>431</v>
      </c>
      <c r="J61" s="259">
        <v>8.34</v>
      </c>
      <c r="K61" s="259">
        <v>12.007592088299999</v>
      </c>
    </row>
    <row r="62" spans="1:11" x14ac:dyDescent="0.15">
      <c r="A62" t="s">
        <v>182</v>
      </c>
      <c r="B62" t="s">
        <v>494</v>
      </c>
      <c r="C62" t="s">
        <v>477</v>
      </c>
      <c r="D62" t="s">
        <v>493</v>
      </c>
    </row>
    <row r="63" spans="1:11" x14ac:dyDescent="0.15">
      <c r="A63">
        <v>2020</v>
      </c>
      <c r="B63" t="s">
        <v>495</v>
      </c>
      <c r="C63" s="329">
        <v>0.22806843623333498</v>
      </c>
      <c r="D63" s="329">
        <v>0.21906932109999999</v>
      </c>
    </row>
    <row r="64" spans="1:11" x14ac:dyDescent="0.15">
      <c r="A64">
        <v>2020</v>
      </c>
      <c r="B64" t="s">
        <v>497</v>
      </c>
      <c r="C64" s="329">
        <v>0.14987115346284027</v>
      </c>
      <c r="D64" s="329">
        <v>0.1113002683</v>
      </c>
    </row>
    <row r="65" spans="1:7" x14ac:dyDescent="0.15">
      <c r="A65">
        <v>2020</v>
      </c>
      <c r="B65" t="s">
        <v>418</v>
      </c>
      <c r="C65" s="53">
        <v>0.68525222803262553</v>
      </c>
      <c r="D65" s="53">
        <v>0.97102695709999998</v>
      </c>
    </row>
    <row r="66" spans="1:7" x14ac:dyDescent="0.15">
      <c r="A66">
        <v>2020</v>
      </c>
      <c r="B66" t="s">
        <v>496</v>
      </c>
      <c r="C66" s="330">
        <v>2.2207347002072191</v>
      </c>
      <c r="D66" s="330">
        <v>2.2269419128097643</v>
      </c>
    </row>
    <row r="67" spans="1:7" x14ac:dyDescent="0.15">
      <c r="A67">
        <v>2021</v>
      </c>
      <c r="B67" t="s">
        <v>495</v>
      </c>
      <c r="C67" s="329">
        <v>0.38026786813611585</v>
      </c>
      <c r="D67" s="329">
        <v>0.41649280840000003</v>
      </c>
    </row>
    <row r="68" spans="1:7" x14ac:dyDescent="0.15">
      <c r="A68">
        <v>2021</v>
      </c>
      <c r="B68" t="s">
        <v>497</v>
      </c>
      <c r="C68" s="329">
        <v>0.23063203747187047</v>
      </c>
      <c r="D68" s="329">
        <v>0.18084776790000001</v>
      </c>
    </row>
    <row r="69" spans="1:7" x14ac:dyDescent="0.15">
      <c r="A69">
        <v>2021</v>
      </c>
      <c r="B69" t="s">
        <v>418</v>
      </c>
      <c r="C69" s="53">
        <v>0.8397822846695937</v>
      </c>
      <c r="D69" s="53">
        <v>1.2623968669000001</v>
      </c>
    </row>
    <row r="70" spans="1:7" x14ac:dyDescent="0.15">
      <c r="A70">
        <v>2021</v>
      </c>
      <c r="B70" t="s">
        <v>496</v>
      </c>
      <c r="C70" s="330">
        <v>1.9633751293748241</v>
      </c>
      <c r="D70" s="330">
        <v>2.1348936581803772</v>
      </c>
    </row>
    <row r="71" spans="1:7" x14ac:dyDescent="0.15">
      <c r="A71">
        <v>2022</v>
      </c>
      <c r="B71" t="s">
        <v>495</v>
      </c>
      <c r="C71" s="329">
        <v>8.7859440032456507E-2</v>
      </c>
      <c r="D71" s="329">
        <v>6.2999128599999996E-2</v>
      </c>
    </row>
    <row r="72" spans="1:7" x14ac:dyDescent="0.15">
      <c r="A72">
        <v>2022</v>
      </c>
      <c r="B72" t="s">
        <v>497</v>
      </c>
      <c r="C72" s="329">
        <v>5.9716232098106892E-2</v>
      </c>
      <c r="D72" s="329">
        <v>4.2668056500000003E-2</v>
      </c>
    </row>
    <row r="73" spans="1:7" x14ac:dyDescent="0.15">
      <c r="A73">
        <v>2022</v>
      </c>
      <c r="B73" t="s">
        <v>418</v>
      </c>
      <c r="C73" s="53">
        <v>0.83018078008022844</v>
      </c>
      <c r="D73" s="53">
        <v>1.0189066523000001</v>
      </c>
    </row>
    <row r="74" spans="1:7" x14ac:dyDescent="0.15">
      <c r="A74">
        <v>2022</v>
      </c>
      <c r="B74" t="s">
        <v>496</v>
      </c>
      <c r="C74" s="330">
        <v>1.7722433648274418</v>
      </c>
      <c r="D74" s="330">
        <v>1.8061103565319756</v>
      </c>
    </row>
    <row r="75" spans="1:7" x14ac:dyDescent="0.15">
      <c r="A75" s="58" t="s">
        <v>494</v>
      </c>
      <c r="B75" t="s">
        <v>495</v>
      </c>
      <c r="E75" s="58" t="s">
        <v>182</v>
      </c>
      <c r="F75" s="61">
        <v>2020</v>
      </c>
    </row>
    <row r="77" spans="1:7" x14ac:dyDescent="0.15">
      <c r="A77" s="58" t="s">
        <v>212</v>
      </c>
      <c r="B77" t="s">
        <v>508</v>
      </c>
      <c r="C77" t="s">
        <v>509</v>
      </c>
      <c r="E77" s="58" t="s">
        <v>212</v>
      </c>
      <c r="F77" t="s">
        <v>508</v>
      </c>
      <c r="G77" t="s">
        <v>509</v>
      </c>
    </row>
    <row r="78" spans="1:7" x14ac:dyDescent="0.15">
      <c r="A78" s="61">
        <v>2020</v>
      </c>
      <c r="B78" s="46">
        <v>0.22806843623333498</v>
      </c>
      <c r="C78" s="46">
        <v>0.21906932109999999</v>
      </c>
      <c r="E78" s="61" t="s">
        <v>496</v>
      </c>
      <c r="F78" s="330">
        <v>2.2207347002072191</v>
      </c>
      <c r="G78" s="330">
        <v>2.2269419128097643</v>
      </c>
    </row>
    <row r="79" spans="1:7" x14ac:dyDescent="0.15">
      <c r="A79" s="61">
        <v>2021</v>
      </c>
      <c r="B79" s="46">
        <v>0.38026786813611585</v>
      </c>
      <c r="C79" s="46">
        <v>0.41649280840000003</v>
      </c>
      <c r="E79" s="61" t="s">
        <v>497</v>
      </c>
      <c r="F79" s="46">
        <v>0.14987115346284027</v>
      </c>
      <c r="G79" s="46">
        <v>0.1113002683</v>
      </c>
    </row>
    <row r="80" spans="1:7" x14ac:dyDescent="0.15">
      <c r="A80" s="61">
        <v>2022</v>
      </c>
      <c r="B80" s="46">
        <v>8.7859440032456507E-2</v>
      </c>
      <c r="C80" s="46">
        <v>6.2999128599999996E-2</v>
      </c>
      <c r="E80" s="61" t="s">
        <v>495</v>
      </c>
      <c r="F80" s="46">
        <v>0.22806843623333498</v>
      </c>
      <c r="G80" s="46">
        <v>0.21906932109999999</v>
      </c>
    </row>
    <row r="81" spans="1:15" x14ac:dyDescent="0.15">
      <c r="E81" s="61" t="s">
        <v>418</v>
      </c>
      <c r="F81" s="330">
        <v>0.68525222803262553</v>
      </c>
      <c r="G81" s="330">
        <v>0.97102695709999998</v>
      </c>
    </row>
    <row r="82" spans="1:15" ht="15" x14ac:dyDescent="0.2">
      <c r="A82" s="63" t="s">
        <v>182</v>
      </c>
      <c r="B82" s="63" t="s">
        <v>221</v>
      </c>
      <c r="C82" s="63" t="s">
        <v>222</v>
      </c>
    </row>
    <row r="83" spans="1:15" ht="15" x14ac:dyDescent="0.2">
      <c r="A83" s="64">
        <v>2020</v>
      </c>
      <c r="B83" s="331">
        <f>IF($A83=$F$75,B78,0)</f>
        <v>0.22806843623333498</v>
      </c>
      <c r="C83" s="331">
        <f>IF($A83=$F$75,C78,0)</f>
        <v>0.21906932109999999</v>
      </c>
    </row>
    <row r="84" spans="1:15" ht="15" x14ac:dyDescent="0.2">
      <c r="A84" s="64">
        <v>2021</v>
      </c>
      <c r="B84" s="331">
        <f t="shared" ref="B84:C84" si="0">IF($A84=$F$75,B79,0)</f>
        <v>0</v>
      </c>
      <c r="C84" s="331">
        <f t="shared" si="0"/>
        <v>0</v>
      </c>
    </row>
    <row r="85" spans="1:15" ht="15" x14ac:dyDescent="0.2">
      <c r="A85" s="64">
        <v>2022</v>
      </c>
      <c r="B85" s="331">
        <f t="shared" ref="B85:C85" si="1">IF($A85=$F$75,B80,0)</f>
        <v>0</v>
      </c>
      <c r="C85" s="331">
        <f t="shared" si="1"/>
        <v>0</v>
      </c>
    </row>
    <row r="87" spans="1:15" x14ac:dyDescent="0.15">
      <c r="A87" t="s">
        <v>182</v>
      </c>
      <c r="B87" t="s">
        <v>494</v>
      </c>
      <c r="C87" t="s">
        <v>510</v>
      </c>
      <c r="D87" t="s">
        <v>511</v>
      </c>
    </row>
    <row r="88" spans="1:15" x14ac:dyDescent="0.15">
      <c r="A88">
        <v>2020</v>
      </c>
      <c r="B88" t="s">
        <v>495</v>
      </c>
      <c r="C88" t="s">
        <v>477</v>
      </c>
      <c r="D88" s="329">
        <v>0.22806843623333498</v>
      </c>
    </row>
    <row r="89" spans="1:15" x14ac:dyDescent="0.15">
      <c r="A89">
        <v>2020</v>
      </c>
      <c r="B89" t="s">
        <v>497</v>
      </c>
      <c r="C89" t="s">
        <v>477</v>
      </c>
      <c r="D89" s="329">
        <v>0.14987115346284027</v>
      </c>
    </row>
    <row r="90" spans="1:15" x14ac:dyDescent="0.15">
      <c r="A90">
        <v>2020</v>
      </c>
      <c r="B90" t="s">
        <v>418</v>
      </c>
      <c r="C90" t="s">
        <v>477</v>
      </c>
      <c r="D90" s="53">
        <v>0.68525222803262553</v>
      </c>
    </row>
    <row r="91" spans="1:15" x14ac:dyDescent="0.15">
      <c r="A91">
        <v>2020</v>
      </c>
      <c r="B91" t="s">
        <v>496</v>
      </c>
      <c r="C91" t="s">
        <v>477</v>
      </c>
      <c r="D91" s="330">
        <v>2.2207347002072191</v>
      </c>
      <c r="J91" s="58" t="s">
        <v>508</v>
      </c>
      <c r="K91" s="58" t="s">
        <v>214</v>
      </c>
    </row>
    <row r="92" spans="1:15" x14ac:dyDescent="0.15">
      <c r="A92">
        <v>2021</v>
      </c>
      <c r="B92" t="s">
        <v>495</v>
      </c>
      <c r="C92" t="s">
        <v>477</v>
      </c>
      <c r="D92" s="329">
        <v>0.38026786813611585</v>
      </c>
      <c r="J92" s="58" t="s">
        <v>212</v>
      </c>
      <c r="K92" t="s">
        <v>496</v>
      </c>
      <c r="L92" t="s">
        <v>497</v>
      </c>
      <c r="M92" t="s">
        <v>495</v>
      </c>
      <c r="N92" t="s">
        <v>418</v>
      </c>
      <c r="O92" t="s">
        <v>213</v>
      </c>
    </row>
    <row r="93" spans="1:15" x14ac:dyDescent="0.15">
      <c r="A93">
        <v>2021</v>
      </c>
      <c r="B93" t="s">
        <v>497</v>
      </c>
      <c r="C93" t="s">
        <v>477</v>
      </c>
      <c r="D93" s="329">
        <v>0.23063203747187047</v>
      </c>
      <c r="J93" s="61">
        <v>2020</v>
      </c>
      <c r="K93">
        <v>2.2207347002072191</v>
      </c>
      <c r="L93">
        <v>0.14987115346284027</v>
      </c>
      <c r="M93">
        <v>0.22806843623333498</v>
      </c>
      <c r="N93">
        <v>0.68525222803262553</v>
      </c>
      <c r="O93">
        <v>3.28392651793602</v>
      </c>
    </row>
    <row r="94" spans="1:15" x14ac:dyDescent="0.15">
      <c r="A94">
        <v>2021</v>
      </c>
      <c r="B94" t="s">
        <v>418</v>
      </c>
      <c r="C94" t="s">
        <v>477</v>
      </c>
      <c r="D94" s="53">
        <v>0.8397822846695937</v>
      </c>
      <c r="J94" s="61">
        <v>2021</v>
      </c>
      <c r="K94">
        <v>1.9633751293748241</v>
      </c>
      <c r="L94">
        <v>0.23063203747187047</v>
      </c>
      <c r="M94">
        <v>0.38026786813611585</v>
      </c>
      <c r="N94">
        <v>0.8397822846695937</v>
      </c>
      <c r="O94">
        <v>3.4140573196524042</v>
      </c>
    </row>
    <row r="95" spans="1:15" x14ac:dyDescent="0.15">
      <c r="A95">
        <v>2021</v>
      </c>
      <c r="B95" t="s">
        <v>496</v>
      </c>
      <c r="C95" t="s">
        <v>477</v>
      </c>
      <c r="D95" s="330">
        <v>1.9633751293748241</v>
      </c>
      <c r="J95" s="61">
        <v>2022</v>
      </c>
      <c r="K95">
        <v>1.7722433648274418</v>
      </c>
      <c r="L95">
        <v>5.9716232098106892E-2</v>
      </c>
      <c r="M95">
        <v>8.7859440032456507E-2</v>
      </c>
      <c r="N95">
        <v>0.83018078008022844</v>
      </c>
      <c r="O95">
        <v>2.7499998170382338</v>
      </c>
    </row>
    <row r="96" spans="1:15" x14ac:dyDescent="0.15">
      <c r="A96">
        <v>2022</v>
      </c>
      <c r="B96" t="s">
        <v>495</v>
      </c>
      <c r="C96" t="s">
        <v>477</v>
      </c>
      <c r="D96" s="329">
        <v>8.7859440032456507E-2</v>
      </c>
      <c r="J96" s="58" t="s">
        <v>510</v>
      </c>
      <c r="K96" t="s">
        <v>477</v>
      </c>
    </row>
    <row r="97" spans="1:13" x14ac:dyDescent="0.15">
      <c r="A97">
        <v>2022</v>
      </c>
      <c r="B97" t="s">
        <v>497</v>
      </c>
      <c r="C97" t="s">
        <v>477</v>
      </c>
      <c r="D97" s="329">
        <v>5.9716232098106892E-2</v>
      </c>
    </row>
    <row r="98" spans="1:13" x14ac:dyDescent="0.15">
      <c r="A98">
        <v>2022</v>
      </c>
      <c r="B98" t="s">
        <v>418</v>
      </c>
      <c r="C98" t="s">
        <v>477</v>
      </c>
      <c r="D98" s="53">
        <v>0.83018078008022844</v>
      </c>
      <c r="J98" s="58" t="s">
        <v>512</v>
      </c>
      <c r="K98" s="58" t="s">
        <v>214</v>
      </c>
    </row>
    <row r="99" spans="1:13" x14ac:dyDescent="0.15">
      <c r="A99">
        <v>2022</v>
      </c>
      <c r="B99" t="s">
        <v>496</v>
      </c>
      <c r="C99" t="s">
        <v>477</v>
      </c>
      <c r="D99" s="330">
        <v>1.7722433648274418</v>
      </c>
      <c r="J99" s="58" t="s">
        <v>212</v>
      </c>
      <c r="K99" t="s">
        <v>496</v>
      </c>
      <c r="L99" t="s">
        <v>497</v>
      </c>
      <c r="M99" t="s">
        <v>418</v>
      </c>
    </row>
    <row r="100" spans="1:13" x14ac:dyDescent="0.15">
      <c r="A100">
        <v>2020</v>
      </c>
      <c r="B100" t="s">
        <v>495</v>
      </c>
      <c r="C100" t="s">
        <v>493</v>
      </c>
      <c r="D100" s="329">
        <v>0.21906932109999999</v>
      </c>
      <c r="J100" s="61">
        <v>2020</v>
      </c>
      <c r="K100" s="330">
        <v>2.2207347002072191</v>
      </c>
      <c r="L100" s="330">
        <v>0.14987115346284027</v>
      </c>
      <c r="M100" s="330">
        <v>0.68525222803262553</v>
      </c>
    </row>
    <row r="101" spans="1:13" x14ac:dyDescent="0.15">
      <c r="A101">
        <v>2020</v>
      </c>
      <c r="B101" t="s">
        <v>497</v>
      </c>
      <c r="C101" t="s">
        <v>493</v>
      </c>
      <c r="D101" s="329">
        <v>0.1113002683</v>
      </c>
      <c r="J101" s="61">
        <v>2021</v>
      </c>
      <c r="K101" s="330">
        <v>1.9633751293748241</v>
      </c>
      <c r="L101" s="330">
        <v>0.23063203747187047</v>
      </c>
      <c r="M101" s="330">
        <v>0.8397822846695937</v>
      </c>
    </row>
    <row r="102" spans="1:13" x14ac:dyDescent="0.15">
      <c r="A102">
        <v>2020</v>
      </c>
      <c r="B102" t="s">
        <v>418</v>
      </c>
      <c r="C102" t="s">
        <v>493</v>
      </c>
      <c r="D102" s="53">
        <v>0.97102695709999998</v>
      </c>
      <c r="J102" s="61">
        <v>2022</v>
      </c>
      <c r="K102" s="330">
        <v>1.7722433648274418</v>
      </c>
      <c r="L102" s="330">
        <v>5.9716232098106892E-2</v>
      </c>
      <c r="M102" s="330">
        <v>0.83018078008022844</v>
      </c>
    </row>
    <row r="103" spans="1:13" x14ac:dyDescent="0.15">
      <c r="A103">
        <v>2020</v>
      </c>
      <c r="B103" t="s">
        <v>496</v>
      </c>
      <c r="C103" t="s">
        <v>493</v>
      </c>
      <c r="D103" s="330">
        <v>2.2269419128097643</v>
      </c>
    </row>
    <row r="104" spans="1:13" x14ac:dyDescent="0.15">
      <c r="A104">
        <v>2021</v>
      </c>
      <c r="B104" t="s">
        <v>495</v>
      </c>
      <c r="C104" t="s">
        <v>493</v>
      </c>
      <c r="D104" s="329">
        <v>0.41649280840000003</v>
      </c>
    </row>
    <row r="105" spans="1:13" x14ac:dyDescent="0.15">
      <c r="A105">
        <v>2021</v>
      </c>
      <c r="B105" t="s">
        <v>497</v>
      </c>
      <c r="C105" t="s">
        <v>493</v>
      </c>
      <c r="D105" s="329">
        <v>0.18084776790000001</v>
      </c>
    </row>
    <row r="106" spans="1:13" x14ac:dyDescent="0.15">
      <c r="A106">
        <v>2021</v>
      </c>
      <c r="B106" t="s">
        <v>418</v>
      </c>
      <c r="C106" t="s">
        <v>493</v>
      </c>
      <c r="D106" s="53">
        <v>1.2623968669000001</v>
      </c>
    </row>
    <row r="107" spans="1:13" x14ac:dyDescent="0.15">
      <c r="A107">
        <v>2021</v>
      </c>
      <c r="B107" t="s">
        <v>496</v>
      </c>
      <c r="C107" t="s">
        <v>493</v>
      </c>
      <c r="D107" s="330">
        <v>2.1348936581803772</v>
      </c>
    </row>
    <row r="108" spans="1:13" x14ac:dyDescent="0.15">
      <c r="A108">
        <v>2022</v>
      </c>
      <c r="B108" t="s">
        <v>495</v>
      </c>
      <c r="C108" t="s">
        <v>493</v>
      </c>
      <c r="D108" s="329">
        <v>6.2999128599999996E-2</v>
      </c>
    </row>
    <row r="109" spans="1:13" x14ac:dyDescent="0.15">
      <c r="A109">
        <v>2022</v>
      </c>
      <c r="B109" t="s">
        <v>497</v>
      </c>
      <c r="C109" t="s">
        <v>493</v>
      </c>
      <c r="D109" s="329">
        <v>4.2668056500000003E-2</v>
      </c>
    </row>
    <row r="110" spans="1:13" x14ac:dyDescent="0.15">
      <c r="A110">
        <v>2022</v>
      </c>
      <c r="B110" t="s">
        <v>418</v>
      </c>
      <c r="C110" t="s">
        <v>493</v>
      </c>
      <c r="D110" s="53">
        <v>1.0189066523000001</v>
      </c>
    </row>
    <row r="111" spans="1:13" x14ac:dyDescent="0.15">
      <c r="A111">
        <v>2022</v>
      </c>
      <c r="B111" t="s">
        <v>496</v>
      </c>
      <c r="C111" t="s">
        <v>493</v>
      </c>
      <c r="D111" s="330">
        <v>1.8061103565319756</v>
      </c>
    </row>
  </sheetData>
  <pageMargins left="0.7" right="0.7" top="0.75" bottom="0.75" header="0.3" footer="0.3"/>
  <drawing r:id="rId5"/>
  <tableParts count="1">
    <tablePart r:id="rId6"/>
  </tableParts>
  <extLst>
    <ext xmlns:x14="http://schemas.microsoft.com/office/spreadsheetml/2009/9/main" uri="{A8765BA9-456A-4dab-B4F3-ACF838C121DE}">
      <x14:slicerList>
        <x14:slicer r:id="rId7"/>
      </x14:slicerList>
    </ext>
    <ext xmlns:x15="http://schemas.microsoft.com/office/spreadsheetml/2010/11/main" uri="{3A4CF648-6AED-40f4-86FF-DC5316D8AED3}">
      <x14:slicerList xmlns:x14="http://schemas.microsoft.com/office/spreadsheetml/2009/9/main">
        <x14:slicer r:id="rId8"/>
      </x14:slicerList>
    </ext>
  </extLst>
</worksheet>
</file>

<file path=xl/worksheets/sheet1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3A0498C-840F-6B4A-9179-070FF00D720C}">
  <dimension ref="A1:K6"/>
  <sheetViews>
    <sheetView zoomScale="44" workbookViewId="0">
      <selection activeCell="H3" sqref="H3:I3"/>
    </sheetView>
  </sheetViews>
  <sheetFormatPr baseColWidth="10" defaultRowHeight="14" x14ac:dyDescent="0.15"/>
  <cols>
    <col min="1" max="1" width="19.6640625" customWidth="1"/>
    <col min="2" max="2" width="10.83203125" customWidth="1"/>
  </cols>
  <sheetData>
    <row r="1" spans="1:11" x14ac:dyDescent="0.15">
      <c r="A1" t="s">
        <v>223</v>
      </c>
      <c r="B1" s="62"/>
      <c r="C1" t="s">
        <v>226</v>
      </c>
      <c r="D1" t="s">
        <v>227</v>
      </c>
      <c r="E1" t="s">
        <v>228</v>
      </c>
      <c r="F1" t="s">
        <v>229</v>
      </c>
      <c r="G1" t="s">
        <v>230</v>
      </c>
      <c r="H1" t="s">
        <v>231</v>
      </c>
      <c r="I1" t="s">
        <v>232</v>
      </c>
      <c r="J1" t="s">
        <v>233</v>
      </c>
      <c r="K1" t="s">
        <v>234</v>
      </c>
    </row>
    <row r="2" spans="1:11" x14ac:dyDescent="0.15">
      <c r="A2" s="61" t="s">
        <v>216</v>
      </c>
      <c r="B2">
        <f>GETPIVOTDATA("Amount of Inflow/Outflow",'Cash Flow Statement'!$Y$19,"Cash Flow","The beginning of period")</f>
        <v>22.5</v>
      </c>
      <c r="C2">
        <v>1.5</v>
      </c>
      <c r="D2" s="67">
        <f>B2</f>
        <v>22.5</v>
      </c>
      <c r="G2">
        <f>B2</f>
        <v>22.5</v>
      </c>
      <c r="H2" t="b">
        <v>0</v>
      </c>
      <c r="I2" t="b">
        <v>0</v>
      </c>
      <c r="J2" t="b">
        <v>1</v>
      </c>
    </row>
    <row r="3" spans="1:11" x14ac:dyDescent="0.15">
      <c r="A3" s="61" t="s">
        <v>239</v>
      </c>
      <c r="B3">
        <f>GETPIVOTDATA("Amount of Inflow/Outflow",'Cash Flow Statement'!$Y$19,"Cash Flow","Operating activities")</f>
        <v>12.3</v>
      </c>
      <c r="C3">
        <f ca="1">OFFSET(C3,-1,0)+1</f>
        <v>2.5</v>
      </c>
      <c r="D3" s="67">
        <f ca="1">IF(LEN(B3)=0,OFFSET(G3,-1,0),0)</f>
        <v>0</v>
      </c>
      <c r="E3">
        <f ca="1">IF(OR(LEN(B3)=0,B3=0),NA(),OFFSET(E3,-1,2))</f>
        <v>22.5</v>
      </c>
      <c r="F3">
        <f ca="1">IF(OR(LEN(B3)=0,B3=0),NA(),OFFSET(F3,0,1))</f>
        <v>34.799999999999997</v>
      </c>
      <c r="G3">
        <f ca="1">SUM(B$2:OFFSET(G3,0,-5))</f>
        <v>34.799999999999997</v>
      </c>
      <c r="H3" t="e">
        <f ca="1">IF(H2,IF(LEN(B3)&gt;0,AVERAGE(OFFSET(G3,-1,0,2,1)),NA()),NA())</f>
        <v>#N/A</v>
      </c>
      <c r="I3" t="e">
        <f ca="1">IF(I2,IF(LEN(B3)&gt;0,MAX(OFFSET(G3,-1,0,2,1)),NA()),NA())</f>
        <v>#N/A</v>
      </c>
      <c r="J3">
        <f ca="1">IF(J2,IF(LEN(B3)&gt;0,MIN(OFFSET(G3,-1,0,2,1)),NA()),NA())</f>
        <v>22.5</v>
      </c>
      <c r="K3">
        <f>IF(LEN(B3)&gt;0,B3,"")</f>
        <v>12.3</v>
      </c>
    </row>
    <row r="4" spans="1:11" x14ac:dyDescent="0.15">
      <c r="A4" s="61" t="s">
        <v>240</v>
      </c>
      <c r="B4">
        <f>GETPIVOTDATA("Amount of Inflow/Outflow",'Cash Flow Statement'!$Y$19,"Cash Flow","Investing activities")</f>
        <v>-24.6</v>
      </c>
      <c r="C4">
        <f ca="1">OFFSET(C4,-1,0)+1</f>
        <v>3.5</v>
      </c>
      <c r="D4" s="67">
        <f ca="1">IF(LEN(B4)=0,OFFSET(G4,-1,0),0)</f>
        <v>0</v>
      </c>
      <c r="E4">
        <f ca="1">IF(OR(LEN(B4)=0,B4=0),NA(),OFFSET(E4,-1,2))</f>
        <v>34.799999999999997</v>
      </c>
      <c r="F4">
        <f ca="1">IF(OR(LEN(B4)=0,B4=0),NA(),OFFSET(F4,0,1))</f>
        <v>10.199999999999996</v>
      </c>
      <c r="G4">
        <f ca="1">SUM(B$2:OFFSET(G4,0,-5))</f>
        <v>10.199999999999996</v>
      </c>
      <c r="H4" t="e">
        <f ca="1">IF(H2,IF(LEN(B4)&gt;0,AVERAGE(OFFSET(G4,-1,0,2,1)),NA()),NA())</f>
        <v>#N/A</v>
      </c>
      <c r="I4" t="e">
        <f ca="1">IF(I2,IF(LEN(B4)&gt;0,MAX(OFFSET(G4,-1,0,2,1)),NA()),NA())</f>
        <v>#N/A</v>
      </c>
      <c r="J4">
        <f ca="1">IF(J2,IF(LEN(B4)&gt;0,MIN(OFFSET(G4,-1,0,2,1)),NA()),NA())</f>
        <v>10.199999999999996</v>
      </c>
      <c r="K4">
        <f>IF(LEN(B4)&gt;0,B4,"")</f>
        <v>-24.6</v>
      </c>
    </row>
    <row r="5" spans="1:11" x14ac:dyDescent="0.15">
      <c r="A5" s="61" t="s">
        <v>239</v>
      </c>
      <c r="B5">
        <f>GETPIVOTDATA("Amount of Inflow/Outflow",'Cash Flow Statement'!$Y$19,"Cash Flow","Financing activities")</f>
        <v>-1.8</v>
      </c>
      <c r="C5">
        <f ca="1">OFFSET(C5,-1,0)+1</f>
        <v>4.5</v>
      </c>
      <c r="D5" s="67">
        <f ca="1">IF(LEN(B5)=0,OFFSET(G5,-1,0),0)</f>
        <v>0</v>
      </c>
      <c r="E5">
        <f ca="1">IF(OR(LEN(B5)=0,B5=0),NA(),OFFSET(E5,-1,2))</f>
        <v>10.199999999999996</v>
      </c>
      <c r="F5">
        <f ca="1">IF(OR(LEN(B5)=0,B5=0),NA(),OFFSET(F5,0,1))</f>
        <v>8.399999999999995</v>
      </c>
      <c r="G5">
        <f ca="1">SUM(B$2:OFFSET(G5,0,-5))</f>
        <v>8.399999999999995</v>
      </c>
      <c r="H5" t="e">
        <f ca="1">IF(H2,IF(LEN(B5)&gt;0,AVERAGE(OFFSET(G5,-1,0,2,1)),NA()),NA())</f>
        <v>#N/A</v>
      </c>
      <c r="I5" t="e">
        <f ca="1">IF(I2,IF(LEN(B5)&gt;0,MAX(OFFSET(G5,-1,0,2,1)),NA()),NA())</f>
        <v>#N/A</v>
      </c>
      <c r="J5">
        <f ca="1">IF(J2,IF(LEN(B5)&gt;0,MIN(OFFSET(G5,-1,0,2,1)),NA()),NA())</f>
        <v>8.399999999999995</v>
      </c>
      <c r="K5">
        <f>IF(LEN(B5)&gt;0,B5,"")</f>
        <v>-1.8</v>
      </c>
    </row>
    <row r="6" spans="1:11" x14ac:dyDescent="0.15">
      <c r="A6" s="61" t="s">
        <v>235</v>
      </c>
      <c r="D6" s="67">
        <f>GETPIVOTDATA("Amount of Inflow/Outflow",'Cash Flow Statement'!$Y$19,"Cash Flow","The end of period")</f>
        <v>8.3000000000000007</v>
      </c>
    </row>
  </sheetData>
  <pageMargins left="0.7" right="0.7" top="0.75" bottom="0.75" header="0.3" footer="0.3"/>
  <drawing r:id="rId1"/>
  <legacyDrawing r:id="rId2"/>
  <mc:AlternateContent xmlns:mc="http://schemas.openxmlformats.org/markup-compatibility/2006">
    <mc:Choice Requires="x14">
      <controls>
        <mc:AlternateContent xmlns:mc="http://schemas.openxmlformats.org/markup-compatibility/2006">
          <mc:Choice Requires="x14">
            <control shapeId="11265" r:id="rId3" name="chkCenter">
              <controlPr defaultSize="0" autoFill="0" autoLine="0" autoPict="0">
                <anchor moveWithCells="1">
                  <from>
                    <xdr:col>7</xdr:col>
                    <xdr:colOff>12700</xdr:colOff>
                    <xdr:row>1</xdr:row>
                    <xdr:rowOff>12700</xdr:rowOff>
                  </from>
                  <to>
                    <xdr:col>7</xdr:col>
                    <xdr:colOff>571500</xdr:colOff>
                    <xdr:row>1</xdr:row>
                    <xdr:rowOff>152400</xdr:rowOff>
                  </to>
                </anchor>
              </controlPr>
            </control>
          </mc:Choice>
        </mc:AlternateContent>
        <mc:AlternateContent xmlns:mc="http://schemas.openxmlformats.org/markup-compatibility/2006">
          <mc:Choice Requires="x14">
            <control shapeId="11266" r:id="rId4" name="chkAbove">
              <controlPr defaultSize="0" autoFill="0" autoLine="0" autoPict="0">
                <anchor moveWithCells="1">
                  <from>
                    <xdr:col>8</xdr:col>
                    <xdr:colOff>12700</xdr:colOff>
                    <xdr:row>1</xdr:row>
                    <xdr:rowOff>12700</xdr:rowOff>
                  </from>
                  <to>
                    <xdr:col>8</xdr:col>
                    <xdr:colOff>571500</xdr:colOff>
                    <xdr:row>1</xdr:row>
                    <xdr:rowOff>152400</xdr:rowOff>
                  </to>
                </anchor>
              </controlPr>
            </control>
          </mc:Choice>
        </mc:AlternateContent>
        <mc:AlternateContent xmlns:mc="http://schemas.openxmlformats.org/markup-compatibility/2006">
          <mc:Choice Requires="x14">
            <control shapeId="11267" r:id="rId5" name="chkBelow">
              <controlPr defaultSize="0" autoFill="0" autoLine="0" autoPict="0">
                <anchor moveWithCells="1">
                  <from>
                    <xdr:col>9</xdr:col>
                    <xdr:colOff>12700</xdr:colOff>
                    <xdr:row>1</xdr:row>
                    <xdr:rowOff>12700</xdr:rowOff>
                  </from>
                  <to>
                    <xdr:col>9</xdr:col>
                    <xdr:colOff>571500</xdr:colOff>
                    <xdr:row>1</xdr:row>
                    <xdr:rowOff>152400</xdr:rowOff>
                  </to>
                </anchor>
              </controlPr>
            </control>
          </mc:Choice>
        </mc:AlternateContent>
      </controls>
    </mc:Choice>
  </mc:AlternateContent>
</worksheet>
</file>

<file path=xl/worksheets/sheet1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862959E-DAD6-994D-A6F0-A93A15E26FD4}">
  <dimension ref="A1:K8"/>
  <sheetViews>
    <sheetView zoomScale="75" workbookViewId="0">
      <selection activeCell="E10" sqref="E10"/>
    </sheetView>
  </sheetViews>
  <sheetFormatPr baseColWidth="10" defaultRowHeight="14" x14ac:dyDescent="0.15"/>
  <cols>
    <col min="1" max="1" width="26" customWidth="1"/>
  </cols>
  <sheetData>
    <row r="1" spans="1:11" x14ac:dyDescent="0.15">
      <c r="A1" t="s">
        <v>367</v>
      </c>
      <c r="B1" s="62"/>
      <c r="C1" t="s">
        <v>226</v>
      </c>
      <c r="D1" t="s">
        <v>227</v>
      </c>
      <c r="E1" t="s">
        <v>228</v>
      </c>
      <c r="F1" t="s">
        <v>229</v>
      </c>
      <c r="G1" t="s">
        <v>230</v>
      </c>
      <c r="H1" t="s">
        <v>231</v>
      </c>
      <c r="I1" t="s">
        <v>232</v>
      </c>
      <c r="J1" t="s">
        <v>233</v>
      </c>
      <c r="K1" t="s">
        <v>234</v>
      </c>
    </row>
    <row r="2" spans="1:11" x14ac:dyDescent="0.15">
      <c r="A2" s="61" t="s">
        <v>186</v>
      </c>
      <c r="B2">
        <f>GETPIVOTDATA("Money",'Income Statement'!$AN$34,"Expenses","Revenue")</f>
        <v>149.69999999999999</v>
      </c>
      <c r="C2">
        <v>1.5</v>
      </c>
      <c r="D2" s="67">
        <f>B2</f>
        <v>149.69999999999999</v>
      </c>
      <c r="G2">
        <f>B2</f>
        <v>149.69999999999999</v>
      </c>
      <c r="H2" t="b">
        <v>0</v>
      </c>
      <c r="I2" t="b">
        <v>0</v>
      </c>
      <c r="J2" t="b">
        <v>1</v>
      </c>
    </row>
    <row r="3" spans="1:11" x14ac:dyDescent="0.15">
      <c r="A3" s="61" t="s">
        <v>200</v>
      </c>
      <c r="B3">
        <f>GETPIVOTDATA("Money",'Income Statement'!$AN$34,"Expenses","Cost of Sales")</f>
        <v>-108.6</v>
      </c>
      <c r="C3">
        <f ca="1">OFFSET(C3,-1,0)+1</f>
        <v>2.5</v>
      </c>
      <c r="D3" s="67">
        <f ca="1">IF(LEN(B3)=0,OFFSET(G3,-1,0),0)</f>
        <v>0</v>
      </c>
      <c r="E3">
        <f ca="1">IF(OR(LEN(B3)=0,B3=0),NA(),OFFSET(E3,-1,2))</f>
        <v>149.69999999999999</v>
      </c>
      <c r="F3">
        <f ca="1">IF(OR(LEN(B3)=0,B3=0),NA(),OFFSET(F3,0,1))</f>
        <v>41.099999999999994</v>
      </c>
      <c r="G3">
        <f ca="1">SUM(B$2:OFFSET(G3,0,-5))</f>
        <v>41.099999999999994</v>
      </c>
      <c r="H3" t="e">
        <f ca="1">IF(H2,IF(LEN(B3)&gt;0,AVERAGE(OFFSET(G3,-1,0,2,1)),NA()),NA())</f>
        <v>#N/A</v>
      </c>
      <c r="I3" t="e">
        <f ca="1">IF(I2,IF(LEN(B3)&gt;0,MAX(OFFSET(G3,-1,0,2,1)),NA()),NA())</f>
        <v>#N/A</v>
      </c>
      <c r="J3">
        <f ca="1">IF(J2,IF(LEN(B3)&gt;0,MIN(OFFSET(G3,-1,0,2,1)),NA()),NA())</f>
        <v>41.099999999999994</v>
      </c>
      <c r="K3">
        <f>IF(LEN(B3)&gt;0,B3,"")</f>
        <v>-108.6</v>
      </c>
    </row>
    <row r="4" spans="1:11" x14ac:dyDescent="0.15">
      <c r="A4" s="61" t="s">
        <v>362</v>
      </c>
      <c r="B4">
        <f>GETPIVOTDATA("Money",'Income Statement'!$AN$34,"Expenses","Operating Expenses")</f>
        <v>-3.4</v>
      </c>
      <c r="C4">
        <f ca="1">OFFSET(C4,-1,0)+1</f>
        <v>3.5</v>
      </c>
      <c r="D4" s="67">
        <f ca="1">IF(LEN(B4)=0,OFFSET(G4,-1,0),0)</f>
        <v>0</v>
      </c>
      <c r="E4">
        <f ca="1">IF(OR(LEN(B4)=0,B4=0),NA(),OFFSET(E4,-1,2))</f>
        <v>41.099999999999994</v>
      </c>
      <c r="F4">
        <f ca="1">IF(OR(LEN(B4)=0,B4=0),NA(),OFFSET(F4,0,1))</f>
        <v>37.699999999999996</v>
      </c>
      <c r="G4">
        <f ca="1">SUM(B$2:OFFSET(G4,0,-5))</f>
        <v>37.699999999999996</v>
      </c>
      <c r="H4" t="e">
        <f ca="1">IF(H2,IF(LEN(B4)&gt;0,AVERAGE(OFFSET(G4,-1,0,2,1)),NA()),NA())</f>
        <v>#N/A</v>
      </c>
      <c r="I4" t="e">
        <f ca="1">IF(I2,IF(LEN(B4)&gt;0,MAX(OFFSET(G4,-1,0,2,1)),NA()),NA())</f>
        <v>#N/A</v>
      </c>
      <c r="J4">
        <f ca="1">IF(J2,IF(LEN(B4)&gt;0,MIN(OFFSET(G4,-1,0,2,1)),NA()),NA())</f>
        <v>37.699999999999996</v>
      </c>
      <c r="K4">
        <f>IF(LEN(B4)&gt;0,B4,"")</f>
        <v>-3.4</v>
      </c>
    </row>
    <row r="5" spans="1:11" x14ac:dyDescent="0.15">
      <c r="A5" s="61" t="s">
        <v>201</v>
      </c>
      <c r="B5">
        <f>GETPIVOTDATA("Money",'Income Statement'!$AN$34,"Expenses","Interest Expenses")</f>
        <v>-2.5</v>
      </c>
      <c r="C5">
        <f ca="1">OFFSET(C5,-1,0)+1</f>
        <v>4.5</v>
      </c>
      <c r="D5" s="67">
        <f ca="1">IF(LEN(B5)=0,OFFSET(G5,-1,0),0)</f>
        <v>0</v>
      </c>
      <c r="E5">
        <f ca="1">IF(OR(LEN(B5)=0,B5=0),NA(),OFFSET(E5,-1,2))</f>
        <v>37.699999999999996</v>
      </c>
      <c r="F5">
        <f ca="1">IF(OR(LEN(B5)=0,B5=0),NA(),OFFSET(F5,0,1))</f>
        <v>35.199999999999996</v>
      </c>
      <c r="G5">
        <f ca="1">SUM(B$2:OFFSET(G5,0,-5))</f>
        <v>35.199999999999996</v>
      </c>
      <c r="H5" t="e">
        <f ca="1">IF(H2,IF(LEN(B5)&gt;0,AVERAGE(OFFSET(G5,-1,0,2,1)),NA()),NA())</f>
        <v>#N/A</v>
      </c>
      <c r="I5" t="e">
        <f ca="1">IF(I2,IF(LEN(B5)&gt;0,MAX(OFFSET(G5,-1,0,2,1)),NA()),NA())</f>
        <v>#N/A</v>
      </c>
      <c r="J5">
        <f ca="1">IF(J2,IF(LEN(B5)&gt;0,MIN(OFFSET(G5,-1,0,2,1)),NA()),NA())</f>
        <v>35.199999999999996</v>
      </c>
      <c r="K5">
        <f>IF(LEN(B5)&gt;0,B5,"")</f>
        <v>-2.5</v>
      </c>
    </row>
    <row r="6" spans="1:11" x14ac:dyDescent="0.15">
      <c r="A6" s="61" t="s">
        <v>242</v>
      </c>
      <c r="B6">
        <f>GETPIVOTDATA("Money",'Income Statement'!$AN$34,"Expenses","Tax Expenses")</f>
        <v>-2.5</v>
      </c>
      <c r="C6">
        <f t="shared" ref="C6:C7" ca="1" si="0">OFFSET(C6,-1,0)+1</f>
        <v>5.5</v>
      </c>
      <c r="D6" s="67">
        <f t="shared" ref="D6:D7" ca="1" si="1">IF(LEN(B6)=0,OFFSET(G6,-1,0),0)</f>
        <v>0</v>
      </c>
      <c r="E6">
        <f t="shared" ref="E6:E7" ca="1" si="2">IF(OR(LEN(B6)=0,B6=0),NA(),OFFSET(E6,-1,2))</f>
        <v>35.199999999999996</v>
      </c>
      <c r="F6">
        <f t="shared" ref="F6:F7" ca="1" si="3">IF(OR(LEN(B6)=0,B6=0),NA(),OFFSET(F6,0,1))</f>
        <v>32.699999999999996</v>
      </c>
      <c r="G6">
        <f ca="1">SUM(B$2:OFFSET(G6,0,-5))</f>
        <v>32.699999999999996</v>
      </c>
      <c r="H6" t="e">
        <f t="shared" ref="H6:H7" ca="1" si="4">IF(H3,IF(LEN(B6)&gt;0,AVERAGE(OFFSET(G6,-1,0,2,1)),NA()),NA())</f>
        <v>#N/A</v>
      </c>
      <c r="I6" t="e">
        <f t="shared" ref="I6:I7" ca="1" si="5">IF(I3,IF(LEN(B6)&gt;0,MAX(OFFSET(G6,-1,0,2,1)),NA()),NA())</f>
        <v>#N/A</v>
      </c>
      <c r="J6">
        <f t="shared" ref="J6:J7" ca="1" si="6">IF(J3,IF(LEN(B6)&gt;0,MIN(OFFSET(G6,-1,0,2,1)),NA()),NA())</f>
        <v>32.699999999999996</v>
      </c>
      <c r="K6">
        <f t="shared" ref="K6:K7" si="7">IF(LEN(B6)&gt;0,B6,"")</f>
        <v>-2.5</v>
      </c>
    </row>
    <row r="7" spans="1:11" x14ac:dyDescent="0.15">
      <c r="A7" s="61" t="s">
        <v>363</v>
      </c>
      <c r="B7">
        <f>GETPIVOTDATA("Money",'Income Statement'!$AN$34,"Expenses","Other Profit/Loss")</f>
        <v>1.8</v>
      </c>
      <c r="C7">
        <f t="shared" ca="1" si="0"/>
        <v>6.5</v>
      </c>
      <c r="D7" s="67">
        <f t="shared" ca="1" si="1"/>
        <v>0</v>
      </c>
      <c r="E7">
        <f t="shared" ca="1" si="2"/>
        <v>32.699999999999996</v>
      </c>
      <c r="F7">
        <f t="shared" ca="1" si="3"/>
        <v>34.499999999999993</v>
      </c>
      <c r="G7">
        <f ca="1">SUM(B$2:OFFSET(G7,0,-5))</f>
        <v>34.499999999999993</v>
      </c>
      <c r="H7" t="e">
        <f t="shared" ca="1" si="4"/>
        <v>#N/A</v>
      </c>
      <c r="I7" t="e">
        <f t="shared" ca="1" si="5"/>
        <v>#N/A</v>
      </c>
      <c r="J7">
        <f t="shared" ca="1" si="6"/>
        <v>32.699999999999996</v>
      </c>
      <c r="K7">
        <f t="shared" si="7"/>
        <v>1.8</v>
      </c>
    </row>
    <row r="8" spans="1:11" x14ac:dyDescent="0.15">
      <c r="A8" s="61" t="s">
        <v>187</v>
      </c>
      <c r="D8">
        <f>GETPIVOTDATA("Money",'Income Statement'!$AN$34,"Expenses","Net Profit")</f>
        <v>34.5</v>
      </c>
    </row>
  </sheetData>
  <pageMargins left="0.7" right="0.7" top="0.75" bottom="0.75" header="0.3" footer="0.3"/>
  <drawing r:id="rId1"/>
  <legacyDrawing r:id="rId2"/>
  <mc:AlternateContent xmlns:mc="http://schemas.openxmlformats.org/markup-compatibility/2006">
    <mc:Choice Requires="x14">
      <controls>
        <mc:AlternateContent xmlns:mc="http://schemas.openxmlformats.org/markup-compatibility/2006">
          <mc:Choice Requires="x14">
            <control shapeId="15361" r:id="rId3" name="chkCenter">
              <controlPr defaultSize="0" autoFill="0" autoLine="0" autoPict="0">
                <anchor moveWithCells="1">
                  <from>
                    <xdr:col>7</xdr:col>
                    <xdr:colOff>12700</xdr:colOff>
                    <xdr:row>1</xdr:row>
                    <xdr:rowOff>12700</xdr:rowOff>
                  </from>
                  <to>
                    <xdr:col>7</xdr:col>
                    <xdr:colOff>571500</xdr:colOff>
                    <xdr:row>1</xdr:row>
                    <xdr:rowOff>152400</xdr:rowOff>
                  </to>
                </anchor>
              </controlPr>
            </control>
          </mc:Choice>
        </mc:AlternateContent>
        <mc:AlternateContent xmlns:mc="http://schemas.openxmlformats.org/markup-compatibility/2006">
          <mc:Choice Requires="x14">
            <control shapeId="15362" r:id="rId4" name="chkAbove">
              <controlPr defaultSize="0" autoFill="0" autoLine="0" autoPict="0">
                <anchor moveWithCells="1">
                  <from>
                    <xdr:col>8</xdr:col>
                    <xdr:colOff>12700</xdr:colOff>
                    <xdr:row>1</xdr:row>
                    <xdr:rowOff>12700</xdr:rowOff>
                  </from>
                  <to>
                    <xdr:col>8</xdr:col>
                    <xdr:colOff>571500</xdr:colOff>
                    <xdr:row>1</xdr:row>
                    <xdr:rowOff>152400</xdr:rowOff>
                  </to>
                </anchor>
              </controlPr>
            </control>
          </mc:Choice>
        </mc:AlternateContent>
        <mc:AlternateContent xmlns:mc="http://schemas.openxmlformats.org/markup-compatibility/2006">
          <mc:Choice Requires="x14">
            <control shapeId="15363" r:id="rId5" name="chkBelow">
              <controlPr defaultSize="0" autoFill="0" autoLine="0" autoPict="0">
                <anchor moveWithCells="1">
                  <from>
                    <xdr:col>9</xdr:col>
                    <xdr:colOff>12700</xdr:colOff>
                    <xdr:row>1</xdr:row>
                    <xdr:rowOff>12700</xdr:rowOff>
                  </from>
                  <to>
                    <xdr:col>9</xdr:col>
                    <xdr:colOff>571500</xdr:colOff>
                    <xdr:row>1</xdr:row>
                    <xdr:rowOff>152400</xdr:rowOff>
                  </to>
                </anchor>
              </controlPr>
            </control>
          </mc:Choice>
        </mc:AlternateContent>
      </controls>
    </mc:Choice>
  </mc:AlternateContent>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5548DE5-BAA7-514A-A363-72D2CD173C08}">
  <dimension ref="A1:I92"/>
  <sheetViews>
    <sheetView topLeftCell="A35" workbookViewId="0">
      <selection activeCell="K16" sqref="K16"/>
    </sheetView>
  </sheetViews>
  <sheetFormatPr baseColWidth="10" defaultRowHeight="14" x14ac:dyDescent="0.15"/>
  <cols>
    <col min="2" max="2" width="10.83203125" customWidth="1"/>
  </cols>
  <sheetData>
    <row r="1" spans="1:9" x14ac:dyDescent="0.15">
      <c r="A1" s="22" t="s">
        <v>174</v>
      </c>
      <c r="B1" s="23" t="s">
        <v>8</v>
      </c>
      <c r="C1" s="23" t="s">
        <v>31</v>
      </c>
      <c r="D1" s="16" t="s">
        <v>62</v>
      </c>
      <c r="E1" s="16" t="s">
        <v>76</v>
      </c>
      <c r="F1" s="16" t="s">
        <v>175</v>
      </c>
      <c r="G1" s="16" t="s">
        <v>40</v>
      </c>
      <c r="H1" s="16" t="s">
        <v>47</v>
      </c>
      <c r="I1" s="5" t="s">
        <v>189</v>
      </c>
    </row>
    <row r="2" spans="1:9" x14ac:dyDescent="0.15">
      <c r="A2" s="22">
        <v>2020</v>
      </c>
      <c r="B2" s="25">
        <v>0.43150056465224623</v>
      </c>
      <c r="C2" s="25">
        <v>0.56849943534775371</v>
      </c>
      <c r="D2" s="24">
        <v>0.39521443659282129</v>
      </c>
      <c r="E2" s="24">
        <v>0.15448413842981024</v>
      </c>
      <c r="F2" s="24">
        <v>0.45030142497736847</v>
      </c>
      <c r="G2" s="24">
        <v>0.5</v>
      </c>
      <c r="H2" s="24">
        <v>0.05</v>
      </c>
      <c r="I2" s="24">
        <v>0.01</v>
      </c>
    </row>
    <row r="3" spans="1:9" x14ac:dyDescent="0.15">
      <c r="A3" s="22">
        <v>2021</v>
      </c>
      <c r="B3" s="25">
        <v>0.52825824487800821</v>
      </c>
      <c r="C3" s="25">
        <v>0.47174175512199179</v>
      </c>
      <c r="D3" s="24">
        <v>0.41214536795846551</v>
      </c>
      <c r="E3" s="24">
        <v>7.852761397014893E-2</v>
      </c>
      <c r="F3" s="24">
        <v>0.50932701807138558</v>
      </c>
      <c r="G3" s="24">
        <v>0.39</v>
      </c>
      <c r="H3" s="24">
        <v>0.05</v>
      </c>
      <c r="I3" s="24">
        <v>0.03</v>
      </c>
    </row>
    <row r="4" spans="1:9" x14ac:dyDescent="0.15">
      <c r="A4" s="22">
        <v>2022</v>
      </c>
      <c r="B4" s="25">
        <v>0.47268302558358732</v>
      </c>
      <c r="C4" s="25">
        <v>0.52731697441641268</v>
      </c>
      <c r="D4" s="24">
        <v>0.36625003910418491</v>
      </c>
      <c r="E4" s="24">
        <v>6.9493369591061005E-2</v>
      </c>
      <c r="F4" s="24">
        <v>0.56425659130475403</v>
      </c>
      <c r="G4" s="24">
        <v>0.42</v>
      </c>
      <c r="H4" s="24">
        <v>0.08</v>
      </c>
      <c r="I4" s="24">
        <v>0.03</v>
      </c>
    </row>
    <row r="5" spans="1:9" x14ac:dyDescent="0.15">
      <c r="A5" s="5"/>
      <c r="B5" s="5"/>
      <c r="C5" s="5"/>
      <c r="D5" s="5"/>
      <c r="E5" s="5"/>
      <c r="F5" s="5"/>
      <c r="G5" s="5"/>
      <c r="H5" s="5"/>
      <c r="I5" s="5"/>
    </row>
    <row r="6" spans="1:9" x14ac:dyDescent="0.15">
      <c r="A6" s="5"/>
      <c r="B6" s="5"/>
      <c r="C6" s="5"/>
      <c r="D6" s="5"/>
      <c r="E6" s="5"/>
      <c r="F6" s="5"/>
      <c r="G6" s="5"/>
      <c r="H6" s="5"/>
      <c r="I6" s="5"/>
    </row>
    <row r="7" spans="1:9" x14ac:dyDescent="0.15">
      <c r="A7" s="23"/>
      <c r="B7" s="23"/>
      <c r="C7" s="23"/>
      <c r="D7" s="23"/>
      <c r="E7" s="23"/>
      <c r="F7" s="16"/>
      <c r="G7" s="5"/>
      <c r="H7" s="5"/>
      <c r="I7" s="5"/>
    </row>
    <row r="8" spans="1:9" x14ac:dyDescent="0.15">
      <c r="A8" s="23"/>
      <c r="B8" s="23"/>
      <c r="C8" s="23"/>
      <c r="D8" s="23"/>
      <c r="E8" s="23"/>
      <c r="F8" s="16"/>
      <c r="G8" s="5"/>
      <c r="H8" s="5"/>
      <c r="I8" s="5"/>
    </row>
    <row r="9" spans="1:9" x14ac:dyDescent="0.15">
      <c r="A9" s="25"/>
      <c r="B9" s="25"/>
      <c r="C9" s="25"/>
      <c r="D9" s="25"/>
      <c r="E9" s="25"/>
      <c r="F9" s="16"/>
      <c r="G9" s="5"/>
      <c r="H9" s="5"/>
      <c r="I9" s="5"/>
    </row>
    <row r="10" spans="1:9" x14ac:dyDescent="0.15">
      <c r="A10" s="16"/>
      <c r="B10" s="16"/>
      <c r="C10" s="16"/>
      <c r="D10" s="16"/>
      <c r="E10" s="16"/>
      <c r="F10" s="16"/>
      <c r="G10" s="5"/>
      <c r="H10" s="5"/>
      <c r="I10" s="5"/>
    </row>
    <row r="11" spans="1:9" x14ac:dyDescent="0.15">
      <c r="A11" s="5"/>
      <c r="B11" s="24"/>
      <c r="C11" s="24"/>
      <c r="D11" s="24"/>
      <c r="E11" s="24"/>
      <c r="F11" s="24"/>
      <c r="G11" s="5"/>
      <c r="H11" s="5"/>
      <c r="I11" s="5"/>
    </row>
    <row r="12" spans="1:9" x14ac:dyDescent="0.15">
      <c r="A12" s="26" t="s">
        <v>174</v>
      </c>
      <c r="B12" s="16" t="s">
        <v>9</v>
      </c>
      <c r="C12" s="16" t="s">
        <v>12</v>
      </c>
      <c r="D12" s="16" t="s">
        <v>15</v>
      </c>
      <c r="E12" s="16" t="s">
        <v>24</v>
      </c>
      <c r="F12" s="16" t="s">
        <v>26</v>
      </c>
      <c r="G12" s="5"/>
      <c r="H12" s="5"/>
      <c r="I12" s="5"/>
    </row>
    <row r="13" spans="1:9" x14ac:dyDescent="0.15">
      <c r="A13" s="27">
        <v>2020</v>
      </c>
      <c r="B13" s="24">
        <v>0.10414379070441161</v>
      </c>
      <c r="C13" s="24">
        <v>6.1796852214014313E-2</v>
      </c>
      <c r="D13" s="24">
        <v>4.6572303684118944E-2</v>
      </c>
      <c r="E13" s="24">
        <v>0.19988240833477888</v>
      </c>
      <c r="F13" s="24">
        <v>1.9105209714922487E-2</v>
      </c>
      <c r="G13" s="5"/>
      <c r="H13" s="5"/>
      <c r="I13" s="5"/>
    </row>
    <row r="14" spans="1:9" x14ac:dyDescent="0.15">
      <c r="A14" s="28">
        <v>2021</v>
      </c>
      <c r="B14" s="24">
        <v>0.12607622653558045</v>
      </c>
      <c r="C14" s="24">
        <v>0.10231440002438991</v>
      </c>
      <c r="D14" s="24">
        <v>4.2991666323077778E-2</v>
      </c>
      <c r="E14" s="24">
        <v>0.2363966543691117</v>
      </c>
      <c r="F14" s="24">
        <v>2.0479297625848391E-2</v>
      </c>
      <c r="G14" s="5"/>
      <c r="H14" s="5"/>
      <c r="I14" s="5"/>
    </row>
    <row r="15" spans="1:9" x14ac:dyDescent="0.15">
      <c r="A15" s="29">
        <v>2022</v>
      </c>
      <c r="B15" s="24">
        <v>4.8871714744320109E-2</v>
      </c>
      <c r="C15" s="24">
        <v>0.15421473308800943</v>
      </c>
      <c r="D15" s="24">
        <v>5.8078710781380535E-2</v>
      </c>
      <c r="E15" s="24">
        <v>0.20248924707965185</v>
      </c>
      <c r="F15" s="24">
        <v>9.0286198902254158E-3</v>
      </c>
      <c r="G15" s="5"/>
      <c r="H15" s="5"/>
      <c r="I15" s="5"/>
    </row>
    <row r="16" spans="1:9" x14ac:dyDescent="0.15">
      <c r="A16" s="5"/>
      <c r="B16" s="5"/>
      <c r="C16" s="16"/>
      <c r="D16" s="24"/>
      <c r="E16" s="24"/>
      <c r="F16" s="5"/>
      <c r="G16" s="5"/>
      <c r="H16" s="5"/>
      <c r="I16" s="5"/>
    </row>
    <row r="17" spans="1:9" x14ac:dyDescent="0.15">
      <c r="A17" s="5"/>
      <c r="B17" s="5"/>
      <c r="C17" s="16"/>
      <c r="D17" s="24"/>
      <c r="E17" s="24"/>
      <c r="F17" s="5"/>
      <c r="G17" s="5"/>
      <c r="H17" s="5"/>
      <c r="I17" s="5"/>
    </row>
    <row r="18" spans="1:9" x14ac:dyDescent="0.15">
      <c r="A18" s="5"/>
      <c r="B18" s="5"/>
      <c r="C18" s="16"/>
      <c r="D18" s="24"/>
      <c r="E18" s="24"/>
      <c r="F18" s="5"/>
      <c r="G18" s="5"/>
      <c r="H18" s="5"/>
      <c r="I18" s="5"/>
    </row>
    <row r="19" spans="1:9" x14ac:dyDescent="0.15">
      <c r="A19" s="24"/>
      <c r="B19" s="24"/>
      <c r="C19" s="5"/>
      <c r="D19" s="5"/>
      <c r="E19" s="5"/>
      <c r="F19" s="5"/>
      <c r="G19" s="5"/>
      <c r="H19" s="5"/>
      <c r="I19" s="5"/>
    </row>
    <row r="20" spans="1:9" x14ac:dyDescent="0.15">
      <c r="A20" s="24"/>
      <c r="B20" s="24"/>
      <c r="C20" s="24"/>
      <c r="D20" s="21"/>
      <c r="E20" s="5"/>
      <c r="F20" s="5"/>
      <c r="G20" s="5"/>
      <c r="H20" s="5"/>
      <c r="I20" s="5"/>
    </row>
    <row r="21" spans="1:9" x14ac:dyDescent="0.15">
      <c r="A21" s="24"/>
      <c r="B21" s="24"/>
      <c r="C21" s="24"/>
      <c r="D21" s="5"/>
      <c r="E21" s="5"/>
      <c r="F21" s="5"/>
      <c r="G21" s="5"/>
      <c r="H21" s="5"/>
      <c r="I21" s="5"/>
    </row>
    <row r="22" spans="1:9" x14ac:dyDescent="0.15">
      <c r="A22" s="24"/>
      <c r="B22" s="24"/>
      <c r="C22" s="24"/>
      <c r="D22" s="5"/>
      <c r="E22" s="5"/>
      <c r="F22" s="5"/>
      <c r="G22" s="5"/>
      <c r="H22" s="5"/>
      <c r="I22" s="5"/>
    </row>
    <row r="23" spans="1:9" x14ac:dyDescent="0.15">
      <c r="A23" s="5"/>
      <c r="B23" s="5"/>
      <c r="C23" s="5"/>
      <c r="D23" s="5"/>
      <c r="E23" s="5"/>
      <c r="F23" s="5"/>
      <c r="G23" s="5"/>
      <c r="H23" s="5"/>
      <c r="I23" s="5"/>
    </row>
    <row r="24" spans="1:9" x14ac:dyDescent="0.15">
      <c r="A24" s="5"/>
      <c r="B24" s="5"/>
      <c r="C24" s="5"/>
      <c r="D24" s="5"/>
      <c r="E24" s="5"/>
      <c r="F24" s="5"/>
      <c r="G24" s="5"/>
      <c r="H24" s="5"/>
      <c r="I24" s="5"/>
    </row>
    <row r="25" spans="1:9" x14ac:dyDescent="0.15">
      <c r="A25" s="5"/>
      <c r="B25" s="5"/>
      <c r="C25" s="5"/>
      <c r="D25" s="5"/>
      <c r="E25" s="5"/>
      <c r="F25" s="5"/>
      <c r="G25" s="5"/>
      <c r="H25" s="5"/>
      <c r="I25" s="5"/>
    </row>
    <row r="26" spans="1:9" x14ac:dyDescent="0.15">
      <c r="A26" s="5"/>
      <c r="B26" s="5"/>
      <c r="C26" s="5"/>
      <c r="D26" s="5"/>
      <c r="E26" s="5"/>
      <c r="F26" s="5"/>
      <c r="G26" s="5"/>
      <c r="H26" s="5"/>
      <c r="I26" s="5"/>
    </row>
    <row r="27" spans="1:9" x14ac:dyDescent="0.15">
      <c r="A27" s="5"/>
      <c r="B27" s="5"/>
      <c r="C27" s="5"/>
      <c r="D27" s="5"/>
      <c r="E27" s="5"/>
      <c r="F27" s="5"/>
      <c r="G27" s="5"/>
      <c r="H27" s="5"/>
      <c r="I27" s="5"/>
    </row>
    <row r="28" spans="1:9" x14ac:dyDescent="0.15">
      <c r="A28" s="5"/>
      <c r="B28" s="5"/>
      <c r="C28" s="5"/>
      <c r="D28" s="5"/>
      <c r="E28" s="5"/>
      <c r="F28" s="5"/>
      <c r="G28" s="5"/>
      <c r="H28" s="5"/>
      <c r="I28" s="5"/>
    </row>
    <row r="29" spans="1:9" x14ac:dyDescent="0.15">
      <c r="A29" s="5"/>
      <c r="B29" s="5"/>
      <c r="C29" s="5"/>
      <c r="D29" s="5"/>
      <c r="E29" s="5"/>
      <c r="F29" s="5"/>
      <c r="G29" s="5"/>
      <c r="H29" s="5"/>
      <c r="I29" s="5"/>
    </row>
    <row r="30" spans="1:9" x14ac:dyDescent="0.15">
      <c r="A30" s="5"/>
      <c r="B30" s="5"/>
      <c r="C30" s="5"/>
      <c r="D30" s="5"/>
      <c r="E30" s="5"/>
      <c r="F30" s="5"/>
      <c r="G30" s="5"/>
      <c r="H30" s="5"/>
      <c r="I30" s="5"/>
    </row>
    <row r="31" spans="1:9" x14ac:dyDescent="0.15">
      <c r="A31" s="5"/>
      <c r="B31" s="5"/>
      <c r="C31" s="5"/>
      <c r="D31" s="5"/>
      <c r="E31" s="5"/>
      <c r="F31" s="5"/>
      <c r="G31" s="5"/>
      <c r="H31" s="5"/>
      <c r="I31" s="5"/>
    </row>
    <row r="32" spans="1:9" x14ac:dyDescent="0.15">
      <c r="A32" s="5"/>
      <c r="B32" s="5"/>
      <c r="C32" s="5"/>
      <c r="D32" s="5"/>
      <c r="E32" s="5"/>
      <c r="F32" s="5"/>
      <c r="G32" s="5"/>
      <c r="H32" s="5"/>
      <c r="I32" s="5"/>
    </row>
    <row r="33" spans="1:9" x14ac:dyDescent="0.15">
      <c r="A33" s="5"/>
      <c r="B33" s="5"/>
      <c r="C33" s="5"/>
      <c r="D33" s="5"/>
      <c r="E33" s="5"/>
      <c r="F33" s="5"/>
      <c r="G33" s="5"/>
      <c r="H33" s="5"/>
      <c r="I33" s="5"/>
    </row>
    <row r="34" spans="1:9" x14ac:dyDescent="0.15">
      <c r="A34" s="5"/>
      <c r="B34" s="5"/>
      <c r="C34" s="5"/>
      <c r="D34" s="5"/>
      <c r="E34" s="5"/>
      <c r="F34" s="5"/>
      <c r="G34" s="5"/>
      <c r="H34" s="5"/>
      <c r="I34" s="5"/>
    </row>
    <row r="35" spans="1:9" x14ac:dyDescent="0.15">
      <c r="A35" s="5"/>
      <c r="B35" s="5"/>
      <c r="C35" s="5"/>
      <c r="D35" s="5"/>
      <c r="E35" s="5"/>
      <c r="F35" s="5"/>
      <c r="G35" s="5"/>
      <c r="H35" s="5"/>
      <c r="I35" s="5"/>
    </row>
    <row r="36" spans="1:9" x14ac:dyDescent="0.15">
      <c r="A36" s="5"/>
      <c r="B36" s="5"/>
      <c r="C36" s="5"/>
      <c r="D36" s="5"/>
      <c r="E36" s="5"/>
      <c r="F36" s="5"/>
      <c r="G36" s="5"/>
      <c r="H36" s="5"/>
      <c r="I36" s="5"/>
    </row>
    <row r="37" spans="1:9" x14ac:dyDescent="0.15">
      <c r="A37" s="40" t="s">
        <v>182</v>
      </c>
      <c r="B37" s="41" t="s">
        <v>188</v>
      </c>
      <c r="E37" t="s">
        <v>184</v>
      </c>
      <c r="F37" t="s">
        <v>185</v>
      </c>
      <c r="G37" s="5"/>
      <c r="H37" s="5"/>
      <c r="I37" s="5"/>
    </row>
    <row r="38" spans="1:9" x14ac:dyDescent="0.15">
      <c r="A38" s="42">
        <v>2018</v>
      </c>
      <c r="B38" s="39">
        <v>78.2</v>
      </c>
      <c r="E38" s="47">
        <f>B42-B41</f>
        <v>-7.8999999999999773</v>
      </c>
      <c r="F38" s="46">
        <f>Table612161963[[#This Row],[Absolute change]]/B41</f>
        <v>-4.433221099887754E-2</v>
      </c>
      <c r="G38" s="5"/>
      <c r="H38" s="5"/>
      <c r="I38" s="5"/>
    </row>
    <row r="39" spans="1:9" x14ac:dyDescent="0.15">
      <c r="A39" s="43">
        <v>2019</v>
      </c>
      <c r="B39" s="39">
        <v>101.8</v>
      </c>
      <c r="G39" s="5"/>
      <c r="H39" s="5"/>
      <c r="I39" s="5"/>
    </row>
    <row r="40" spans="1:9" x14ac:dyDescent="0.15">
      <c r="A40" s="44">
        <v>2020</v>
      </c>
      <c r="B40" s="39">
        <v>131.5</v>
      </c>
      <c r="E40" s="38" t="s">
        <v>182</v>
      </c>
      <c r="F40" s="41" t="s">
        <v>188</v>
      </c>
      <c r="G40" s="5"/>
      <c r="H40" s="5"/>
      <c r="I40" s="5"/>
    </row>
    <row r="41" spans="1:9" x14ac:dyDescent="0.15">
      <c r="A41" s="41">
        <v>2021</v>
      </c>
      <c r="B41" s="39">
        <v>178.2</v>
      </c>
      <c r="E41" s="39">
        <v>2021</v>
      </c>
      <c r="F41" s="39">
        <v>7.9</v>
      </c>
      <c r="G41" s="5"/>
      <c r="H41" s="5"/>
      <c r="I41" s="5"/>
    </row>
    <row r="42" spans="1:9" x14ac:dyDescent="0.15">
      <c r="A42" s="45">
        <v>2022</v>
      </c>
      <c r="B42" s="39">
        <v>170.3</v>
      </c>
      <c r="E42" s="39">
        <v>2022</v>
      </c>
      <c r="F42" s="39">
        <v>170.3</v>
      </c>
      <c r="G42" s="5"/>
      <c r="H42" s="5"/>
      <c r="I42" s="5"/>
    </row>
    <row r="43" spans="1:9" x14ac:dyDescent="0.15">
      <c r="A43" s="5"/>
      <c r="B43" s="5"/>
      <c r="C43" s="5"/>
      <c r="D43" s="5"/>
      <c r="E43" s="5"/>
      <c r="F43" s="5"/>
      <c r="G43" s="5"/>
      <c r="H43" s="5"/>
      <c r="I43" s="5"/>
    </row>
    <row r="44" spans="1:9" x14ac:dyDescent="0.15">
      <c r="A44" s="5"/>
      <c r="B44" s="5"/>
      <c r="C44" s="5"/>
      <c r="D44" s="5"/>
      <c r="E44" s="5"/>
      <c r="F44" s="5"/>
      <c r="G44" s="5"/>
      <c r="H44" s="5"/>
      <c r="I44" s="5"/>
    </row>
    <row r="45" spans="1:9" x14ac:dyDescent="0.15">
      <c r="A45" s="5"/>
      <c r="B45" s="5"/>
      <c r="C45" s="5"/>
      <c r="D45" s="5"/>
      <c r="E45" s="5"/>
      <c r="F45" s="5"/>
      <c r="G45" s="5"/>
      <c r="H45" s="5"/>
      <c r="I45" s="5"/>
    </row>
    <row r="46" spans="1:9" x14ac:dyDescent="0.15">
      <c r="A46" s="5"/>
      <c r="B46" s="5"/>
      <c r="C46" s="5"/>
      <c r="D46" s="5"/>
      <c r="E46" s="5"/>
      <c r="F46" s="5"/>
      <c r="G46" s="5"/>
      <c r="H46" s="5"/>
      <c r="I46" s="5"/>
    </row>
    <row r="47" spans="1:9" x14ac:dyDescent="0.15">
      <c r="A47" s="40" t="s">
        <v>182</v>
      </c>
      <c r="B47" s="41" t="s">
        <v>191</v>
      </c>
      <c r="C47" s="5"/>
      <c r="D47" s="49"/>
      <c r="E47" t="s">
        <v>184</v>
      </c>
      <c r="F47" t="s">
        <v>185</v>
      </c>
      <c r="G47" s="49"/>
      <c r="H47" s="49"/>
      <c r="I47" s="5"/>
    </row>
    <row r="48" spans="1:9" x14ac:dyDescent="0.15">
      <c r="A48" s="42">
        <v>2018</v>
      </c>
      <c r="B48" s="39">
        <v>25.31</v>
      </c>
      <c r="C48" s="5"/>
      <c r="D48" s="5"/>
      <c r="E48" s="47">
        <f>B52-B51</f>
        <v>-13.64</v>
      </c>
      <c r="F48" s="46">
        <f>Table61216193067[[#This Row],[Absolute change]]/B51</f>
        <v>-0.14487519915029209</v>
      </c>
      <c r="G48" s="5"/>
      <c r="H48" s="5"/>
      <c r="I48" s="5"/>
    </row>
    <row r="49" spans="1:9" x14ac:dyDescent="0.15">
      <c r="A49" s="43">
        <v>2019</v>
      </c>
      <c r="B49" s="39">
        <v>30.44</v>
      </c>
      <c r="C49" s="5"/>
      <c r="D49" s="5"/>
      <c r="E49" s="39"/>
      <c r="F49" s="39"/>
      <c r="G49" s="5"/>
      <c r="H49" s="5"/>
      <c r="I49" s="5"/>
    </row>
    <row r="50" spans="1:9" x14ac:dyDescent="0.15">
      <c r="A50" s="44">
        <v>2020</v>
      </c>
      <c r="B50" s="39">
        <v>56.75</v>
      </c>
      <c r="C50" s="5"/>
      <c r="D50" s="5"/>
      <c r="E50" s="38" t="s">
        <v>182</v>
      </c>
      <c r="F50" s="41" t="s">
        <v>192</v>
      </c>
      <c r="G50" s="5"/>
      <c r="H50" s="5"/>
      <c r="I50" s="5"/>
    </row>
    <row r="51" spans="1:9" x14ac:dyDescent="0.15">
      <c r="A51" s="41">
        <v>2021</v>
      </c>
      <c r="B51" s="39">
        <v>94.15</v>
      </c>
      <c r="C51" s="5"/>
      <c r="D51" s="5"/>
      <c r="E51" s="39">
        <v>2021</v>
      </c>
      <c r="F51" s="39">
        <f>94.15-80.51</f>
        <v>13.64</v>
      </c>
      <c r="G51" s="5"/>
      <c r="H51" s="5"/>
      <c r="I51" s="5"/>
    </row>
    <row r="52" spans="1:9" x14ac:dyDescent="0.15">
      <c r="A52" s="45">
        <v>2022</v>
      </c>
      <c r="B52" s="39">
        <v>80.510000000000005</v>
      </c>
      <c r="C52" s="5"/>
      <c r="D52" s="5"/>
      <c r="E52" s="39">
        <v>2022</v>
      </c>
      <c r="F52" s="39">
        <v>80.510000000000005</v>
      </c>
      <c r="G52" s="5"/>
      <c r="H52" s="5"/>
      <c r="I52" s="5"/>
    </row>
    <row r="53" spans="1:9" x14ac:dyDescent="0.15">
      <c r="A53" s="5"/>
      <c r="B53" s="5"/>
      <c r="C53" s="5"/>
      <c r="D53" s="5"/>
      <c r="E53" s="5"/>
      <c r="F53" s="5"/>
      <c r="G53" s="5"/>
      <c r="H53" s="5"/>
      <c r="I53" s="5"/>
    </row>
    <row r="54" spans="1:9" x14ac:dyDescent="0.15">
      <c r="A54" s="5"/>
      <c r="B54" s="5"/>
      <c r="C54" s="5"/>
      <c r="D54" s="5"/>
      <c r="E54" s="5"/>
      <c r="F54" s="5"/>
      <c r="G54" s="5"/>
      <c r="H54" s="5"/>
      <c r="I54" s="5"/>
    </row>
    <row r="55" spans="1:9" x14ac:dyDescent="0.15">
      <c r="A55" s="5"/>
      <c r="B55" s="5"/>
      <c r="C55" s="5"/>
      <c r="D55" s="5"/>
      <c r="E55" s="5"/>
      <c r="F55" s="5"/>
      <c r="G55" s="5"/>
      <c r="H55" s="5"/>
      <c r="I55" s="5"/>
    </row>
    <row r="56" spans="1:9" x14ac:dyDescent="0.15">
      <c r="A56" s="5"/>
      <c r="B56" s="5"/>
      <c r="C56" s="5"/>
      <c r="D56" s="5"/>
      <c r="E56" s="5"/>
      <c r="F56" s="5"/>
      <c r="G56" s="5"/>
      <c r="H56" s="5"/>
      <c r="I56" s="5"/>
    </row>
    <row r="57" spans="1:9" x14ac:dyDescent="0.15">
      <c r="A57" s="40" t="s">
        <v>182</v>
      </c>
      <c r="B57" s="41" t="s">
        <v>193</v>
      </c>
      <c r="C57" s="5"/>
      <c r="D57" s="5"/>
      <c r="E57" t="s">
        <v>184</v>
      </c>
      <c r="F57" t="s">
        <v>185</v>
      </c>
      <c r="G57" s="5"/>
      <c r="H57" s="5"/>
      <c r="I57" s="5"/>
    </row>
    <row r="58" spans="1:9" x14ac:dyDescent="0.15">
      <c r="A58" s="42">
        <v>2018</v>
      </c>
      <c r="B58" s="39">
        <v>52.91</v>
      </c>
      <c r="C58" s="5"/>
      <c r="D58" s="5"/>
      <c r="E58" s="47">
        <f>B62-B61</f>
        <v>5.7399999999999949</v>
      </c>
      <c r="F58" s="46">
        <f>Table6121619303370[[#This Row],[Absolute change]]/B61</f>
        <v>6.8268315889628867E-2</v>
      </c>
      <c r="G58" s="5"/>
      <c r="H58" s="5"/>
      <c r="I58" s="5"/>
    </row>
    <row r="59" spans="1:9" x14ac:dyDescent="0.15">
      <c r="A59" s="43">
        <v>2019</v>
      </c>
      <c r="B59" s="39">
        <v>71.34</v>
      </c>
      <c r="C59" s="5"/>
      <c r="D59" s="5"/>
      <c r="E59" s="39"/>
      <c r="F59" s="39"/>
      <c r="G59" s="5"/>
      <c r="H59" s="5"/>
      <c r="I59" s="5"/>
    </row>
    <row r="60" spans="1:9" x14ac:dyDescent="0.15">
      <c r="A60" s="44">
        <v>2020</v>
      </c>
      <c r="B60" s="39">
        <v>74.760000000000005</v>
      </c>
      <c r="C60" s="5"/>
      <c r="D60" s="5"/>
      <c r="E60" s="38" t="s">
        <v>182</v>
      </c>
      <c r="F60" s="41" t="s">
        <v>194</v>
      </c>
      <c r="G60" s="5"/>
      <c r="H60" s="5"/>
      <c r="I60" s="5"/>
    </row>
    <row r="61" spans="1:9" x14ac:dyDescent="0.15">
      <c r="A61" s="41">
        <v>2021</v>
      </c>
      <c r="B61" s="39">
        <v>84.08</v>
      </c>
      <c r="C61" s="5"/>
      <c r="D61" s="5"/>
      <c r="E61" s="39">
        <v>2021</v>
      </c>
      <c r="F61" s="50">
        <v>84.08</v>
      </c>
      <c r="G61" s="5"/>
      <c r="H61" s="5"/>
      <c r="I61" s="5"/>
    </row>
    <row r="62" spans="1:9" x14ac:dyDescent="0.15">
      <c r="A62" s="45">
        <v>2022</v>
      </c>
      <c r="B62" s="39">
        <v>89.82</v>
      </c>
      <c r="C62" s="5"/>
      <c r="D62" s="5"/>
      <c r="E62" s="39">
        <v>2022</v>
      </c>
      <c r="F62" s="39">
        <f>B62-B61</f>
        <v>5.7399999999999949</v>
      </c>
      <c r="G62" s="5"/>
      <c r="H62" s="5"/>
      <c r="I62" s="5"/>
    </row>
    <row r="63" spans="1:9" x14ac:dyDescent="0.15">
      <c r="A63" s="5"/>
      <c r="B63" s="5"/>
      <c r="C63" s="5"/>
      <c r="D63" s="5"/>
      <c r="E63" s="5"/>
      <c r="F63" s="5"/>
      <c r="G63" s="5"/>
      <c r="H63" s="5"/>
      <c r="I63" s="5"/>
    </row>
    <row r="64" spans="1:9" x14ac:dyDescent="0.15">
      <c r="A64" s="5"/>
      <c r="B64" s="5"/>
      <c r="C64" s="5"/>
      <c r="D64" s="5"/>
      <c r="E64" s="5"/>
      <c r="F64" s="5"/>
      <c r="G64" s="5"/>
      <c r="H64" s="5"/>
      <c r="I64" s="5"/>
    </row>
    <row r="65" spans="1:9" x14ac:dyDescent="0.15">
      <c r="A65" s="5"/>
      <c r="B65" s="5"/>
      <c r="C65" s="5"/>
      <c r="D65" s="5"/>
      <c r="E65" s="5"/>
      <c r="F65" s="5"/>
      <c r="G65" s="5"/>
      <c r="H65" s="5"/>
      <c r="I65" s="5"/>
    </row>
    <row r="66" spans="1:9" x14ac:dyDescent="0.15">
      <c r="A66" s="5"/>
      <c r="B66" s="5"/>
      <c r="C66" s="5"/>
      <c r="D66" s="5"/>
      <c r="E66" s="5"/>
      <c r="F66" s="5"/>
      <c r="G66" s="5"/>
      <c r="H66" s="5"/>
      <c r="I66" s="5"/>
    </row>
    <row r="67" spans="1:9" x14ac:dyDescent="0.15">
      <c r="A67" s="40" t="s">
        <v>182</v>
      </c>
      <c r="B67" s="41" t="s">
        <v>195</v>
      </c>
      <c r="C67" s="5"/>
      <c r="D67" s="5"/>
      <c r="E67" t="s">
        <v>184</v>
      </c>
      <c r="F67" t="s">
        <v>185</v>
      </c>
      <c r="G67" s="5"/>
      <c r="H67" s="5"/>
      <c r="I67" s="5"/>
    </row>
    <row r="68" spans="1:9" x14ac:dyDescent="0.15">
      <c r="A68" s="42">
        <v>2018</v>
      </c>
      <c r="B68" s="39">
        <v>22.64</v>
      </c>
      <c r="C68" s="5"/>
      <c r="D68" s="5"/>
      <c r="E68" s="47">
        <f>B72-B71</f>
        <v>-11.069999999999993</v>
      </c>
      <c r="F68" s="46">
        <f>(B72-B71)/B71</f>
        <v>-0.15069425537707587</v>
      </c>
      <c r="G68" s="5"/>
      <c r="H68" s="5"/>
      <c r="I68" s="5"/>
    </row>
    <row r="69" spans="1:9" x14ac:dyDescent="0.15">
      <c r="A69" s="43">
        <v>2019</v>
      </c>
      <c r="B69" s="39">
        <v>26.98</v>
      </c>
      <c r="C69" s="5"/>
      <c r="D69" s="5"/>
      <c r="E69" s="39"/>
      <c r="F69" s="39"/>
      <c r="G69" s="5"/>
      <c r="H69" s="5"/>
      <c r="I69" s="5"/>
    </row>
    <row r="70" spans="1:9" x14ac:dyDescent="0.15">
      <c r="A70" s="44">
        <v>2020</v>
      </c>
      <c r="B70" s="39">
        <v>51.98</v>
      </c>
      <c r="C70" s="5"/>
      <c r="D70" s="5"/>
      <c r="E70" s="38" t="s">
        <v>182</v>
      </c>
      <c r="F70" s="41" t="s">
        <v>195</v>
      </c>
      <c r="G70" s="5"/>
      <c r="H70" s="5"/>
      <c r="I70" s="5"/>
    </row>
    <row r="71" spans="1:9" x14ac:dyDescent="0.15">
      <c r="A71" s="41">
        <v>2021</v>
      </c>
      <c r="B71" s="39">
        <v>73.459999999999994</v>
      </c>
      <c r="C71" s="5"/>
      <c r="D71" s="5"/>
      <c r="E71" s="39">
        <v>2021</v>
      </c>
      <c r="F71" s="50">
        <f>Table511151827313471[[#This Row],[Current Liabilities]]-B72</f>
        <v>11.069999999999993</v>
      </c>
      <c r="G71" s="5"/>
      <c r="H71" s="5"/>
      <c r="I71" s="5"/>
    </row>
    <row r="72" spans="1:9" x14ac:dyDescent="0.15">
      <c r="A72" s="45">
        <v>2022</v>
      </c>
      <c r="B72" s="39">
        <v>62.39</v>
      </c>
      <c r="C72" s="5"/>
      <c r="D72" s="5"/>
      <c r="E72" s="39">
        <v>2022</v>
      </c>
      <c r="F72" s="50">
        <f>Table511151827313471[[#This Row],[Current Liabilities]]-B73</f>
        <v>62.39</v>
      </c>
      <c r="G72" s="5"/>
      <c r="H72" s="5"/>
      <c r="I72" s="5"/>
    </row>
    <row r="73" spans="1:9" x14ac:dyDescent="0.15">
      <c r="A73" s="5"/>
      <c r="B73" s="5"/>
      <c r="C73" s="5"/>
      <c r="D73" s="5"/>
      <c r="E73" s="5"/>
      <c r="F73" s="5"/>
      <c r="G73" s="5"/>
      <c r="H73" s="5"/>
      <c r="I73" s="5"/>
    </row>
    <row r="74" spans="1:9" x14ac:dyDescent="0.15">
      <c r="A74" s="5"/>
      <c r="B74" s="5"/>
      <c r="C74" s="5"/>
      <c r="D74" s="5"/>
      <c r="E74" s="5"/>
      <c r="F74" s="5"/>
      <c r="G74" s="5"/>
      <c r="H74" s="5"/>
      <c r="I74" s="5"/>
    </row>
    <row r="75" spans="1:9" x14ac:dyDescent="0.15">
      <c r="A75" s="5"/>
      <c r="B75" s="5"/>
      <c r="C75" s="5"/>
      <c r="D75" s="5"/>
      <c r="E75" s="5"/>
      <c r="F75" s="5"/>
      <c r="G75" s="5"/>
      <c r="H75" s="5"/>
      <c r="I75" s="5"/>
    </row>
    <row r="76" spans="1:9" x14ac:dyDescent="0.15">
      <c r="A76" s="5"/>
      <c r="B76" s="5"/>
      <c r="C76" s="5"/>
      <c r="D76" s="5"/>
      <c r="E76" s="5"/>
      <c r="F76" s="5"/>
      <c r="G76" s="5"/>
      <c r="H76" s="5"/>
      <c r="I76" s="5"/>
    </row>
    <row r="77" spans="1:9" x14ac:dyDescent="0.15">
      <c r="A77" s="40" t="s">
        <v>182</v>
      </c>
      <c r="B77" s="41" t="s">
        <v>196</v>
      </c>
      <c r="C77" s="5"/>
      <c r="D77" s="5"/>
      <c r="E77" t="s">
        <v>184</v>
      </c>
      <c r="F77" t="s">
        <v>185</v>
      </c>
      <c r="G77" s="5"/>
      <c r="H77" s="5"/>
      <c r="I77" s="5"/>
    </row>
    <row r="78" spans="1:9" x14ac:dyDescent="0.15">
      <c r="A78" s="42">
        <v>2018</v>
      </c>
      <c r="B78" s="39">
        <v>14.96</v>
      </c>
      <c r="C78" s="5"/>
      <c r="D78" s="5"/>
      <c r="E78" s="47">
        <f>B82-B81</f>
        <v>-2.16</v>
      </c>
      <c r="F78" s="46">
        <f>(B82-B81)/B81</f>
        <v>-0.1542857142857143</v>
      </c>
      <c r="G78" s="5"/>
      <c r="H78" s="5"/>
      <c r="I78" s="5"/>
    </row>
    <row r="79" spans="1:9" x14ac:dyDescent="0.15">
      <c r="A79" s="43">
        <v>2019</v>
      </c>
      <c r="B79" s="39">
        <v>27.01</v>
      </c>
      <c r="C79" s="5"/>
      <c r="D79" s="5"/>
      <c r="E79" s="39"/>
      <c r="F79" s="39"/>
      <c r="G79" s="5"/>
      <c r="H79" s="5"/>
      <c r="I79" s="5"/>
    </row>
    <row r="80" spans="1:9" x14ac:dyDescent="0.15">
      <c r="A80" s="44">
        <v>2020</v>
      </c>
      <c r="B80" s="39">
        <v>20.32</v>
      </c>
      <c r="C80" s="5"/>
      <c r="D80" s="5"/>
      <c r="E80" s="38" t="s">
        <v>182</v>
      </c>
      <c r="F80" s="41" t="s">
        <v>196</v>
      </c>
      <c r="G80" s="5"/>
      <c r="H80" s="5"/>
      <c r="I80" s="5"/>
    </row>
    <row r="81" spans="1:9" x14ac:dyDescent="0.15">
      <c r="A81" s="41">
        <v>2021</v>
      </c>
      <c r="B81" s="39">
        <v>14</v>
      </c>
      <c r="C81" s="5"/>
      <c r="D81" s="5"/>
      <c r="E81" s="39">
        <v>2021</v>
      </c>
      <c r="F81" s="50">
        <f>Table51115182731343774[[#This Row],[Long-term Liabilities]]-B82</f>
        <v>2.16</v>
      </c>
      <c r="G81" s="5"/>
      <c r="H81" s="5"/>
      <c r="I81" s="5"/>
    </row>
    <row r="82" spans="1:9" x14ac:dyDescent="0.15">
      <c r="A82" s="45">
        <v>2022</v>
      </c>
      <c r="B82" s="39">
        <v>11.84</v>
      </c>
      <c r="C82" s="5"/>
      <c r="D82" s="5"/>
      <c r="E82" s="39">
        <v>2022</v>
      </c>
      <c r="F82" s="50">
        <f>Table51115182731343774[[#This Row],[Long-term Liabilities]]-B83</f>
        <v>11.84</v>
      </c>
      <c r="G82" s="5"/>
      <c r="H82" s="5"/>
      <c r="I82" s="5"/>
    </row>
    <row r="83" spans="1:9" x14ac:dyDescent="0.15">
      <c r="A83" s="5"/>
      <c r="B83" s="5"/>
      <c r="C83" s="5"/>
      <c r="D83" s="5"/>
      <c r="E83" s="5"/>
      <c r="F83" s="5"/>
      <c r="G83" s="5"/>
      <c r="H83" s="5"/>
      <c r="I83" s="5"/>
    </row>
    <row r="84" spans="1:9" x14ac:dyDescent="0.15">
      <c r="A84" s="16"/>
      <c r="B84" s="16"/>
      <c r="C84" s="16"/>
      <c r="D84" s="16"/>
      <c r="E84" s="16"/>
      <c r="F84" s="16"/>
      <c r="G84" s="5"/>
      <c r="H84" s="5"/>
      <c r="I84" s="5"/>
    </row>
    <row r="85" spans="1:9" x14ac:dyDescent="0.15">
      <c r="A85" s="5"/>
      <c r="B85" s="5"/>
      <c r="C85" s="5"/>
      <c r="D85" s="5"/>
      <c r="E85" s="5"/>
      <c r="F85" s="5"/>
      <c r="G85" s="5"/>
      <c r="H85" s="5"/>
      <c r="I85" s="5"/>
    </row>
    <row r="86" spans="1:9" x14ac:dyDescent="0.15">
      <c r="A86" s="5"/>
      <c r="B86" s="5"/>
      <c r="C86" s="5"/>
      <c r="D86" s="5"/>
      <c r="E86" s="5"/>
      <c r="F86" s="5"/>
      <c r="G86" s="5"/>
      <c r="H86" s="5"/>
      <c r="I86" s="5"/>
    </row>
    <row r="87" spans="1:9" x14ac:dyDescent="0.15">
      <c r="A87" s="40" t="s">
        <v>182</v>
      </c>
      <c r="B87" s="41" t="s">
        <v>197</v>
      </c>
      <c r="C87" s="5"/>
      <c r="D87" s="5"/>
      <c r="E87" t="s">
        <v>184</v>
      </c>
      <c r="F87" t="s">
        <v>185</v>
      </c>
      <c r="G87" s="5"/>
      <c r="H87" s="5"/>
      <c r="I87" s="5"/>
    </row>
    <row r="88" spans="1:9" x14ac:dyDescent="0.15">
      <c r="A88" s="42">
        <v>2018</v>
      </c>
      <c r="B88" s="39">
        <v>40.619999999999997</v>
      </c>
      <c r="C88" s="5"/>
      <c r="D88" s="5"/>
      <c r="E88" s="47">
        <f>B92-B91</f>
        <v>5.3299999999999983</v>
      </c>
      <c r="F88" s="46">
        <f>(B92-B91)/B91</f>
        <v>5.8713372989645275E-2</v>
      </c>
      <c r="G88" s="5"/>
      <c r="H88" s="5"/>
      <c r="I88" s="5"/>
    </row>
    <row r="89" spans="1:9" x14ac:dyDescent="0.15">
      <c r="A89" s="43">
        <v>2019</v>
      </c>
      <c r="B89" s="39">
        <v>47.79</v>
      </c>
      <c r="C89" s="5"/>
      <c r="D89" s="5"/>
      <c r="E89" s="39"/>
      <c r="F89" s="39"/>
      <c r="G89" s="5"/>
      <c r="H89" s="5"/>
      <c r="I89" s="5"/>
    </row>
    <row r="90" spans="1:9" x14ac:dyDescent="0.15">
      <c r="A90" s="44">
        <v>2020</v>
      </c>
      <c r="B90" s="39">
        <v>59.22</v>
      </c>
      <c r="C90" s="5"/>
      <c r="D90" s="5"/>
      <c r="E90" s="38" t="s">
        <v>182</v>
      </c>
      <c r="F90" s="41" t="s">
        <v>196</v>
      </c>
      <c r="G90" s="5"/>
      <c r="H90" s="5"/>
      <c r="I90" s="5"/>
    </row>
    <row r="91" spans="1:9" x14ac:dyDescent="0.15">
      <c r="A91" s="41">
        <v>2021</v>
      </c>
      <c r="B91" s="39">
        <v>90.78</v>
      </c>
      <c r="C91" s="5"/>
      <c r="D91" s="5"/>
      <c r="E91" s="39">
        <v>2021</v>
      </c>
      <c r="F91" s="50">
        <v>90.78</v>
      </c>
      <c r="G91" s="5"/>
      <c r="H91" s="5"/>
      <c r="I91" s="5"/>
    </row>
    <row r="92" spans="1:9" x14ac:dyDescent="0.15">
      <c r="A92" s="45">
        <v>2022</v>
      </c>
      <c r="B92" s="39">
        <v>96.11</v>
      </c>
      <c r="C92" s="5"/>
      <c r="D92" s="5"/>
      <c r="E92" s="39">
        <v>2022</v>
      </c>
      <c r="F92" s="50">
        <f>Table5111518273134374177[[#This Row],[Owner''s Equity]]-B91</f>
        <v>5.3299999999999983</v>
      </c>
      <c r="G92" s="5"/>
      <c r="H92" s="5"/>
      <c r="I92" s="5"/>
    </row>
  </sheetData>
  <pageMargins left="0.7" right="0.7" top="0.75" bottom="0.75" header="0.3" footer="0.3"/>
  <tableParts count="20">
    <tablePart r:id="rId1"/>
    <tablePart r:id="rId2"/>
    <tablePart r:id="rId3"/>
    <tablePart r:id="rId4"/>
    <tablePart r:id="rId5"/>
    <tablePart r:id="rId6"/>
    <tablePart r:id="rId7"/>
    <tablePart r:id="rId8"/>
    <tablePart r:id="rId9"/>
    <tablePart r:id="rId10"/>
    <tablePart r:id="rId11"/>
    <tablePart r:id="rId12"/>
    <tablePart r:id="rId13"/>
    <tablePart r:id="rId14"/>
    <tablePart r:id="rId15"/>
    <tablePart r:id="rId16"/>
    <tablePart r:id="rId17"/>
    <tablePart r:id="rId18"/>
    <tablePart r:id="rId19"/>
    <tablePart r:id="rId20"/>
  </tableParts>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14</vt:i4>
      </vt:variant>
    </vt:vector>
  </HeadingPairs>
  <TitlesOfParts>
    <vt:vector size="14" baseType="lpstr">
      <vt:lpstr>Overview</vt:lpstr>
      <vt:lpstr>BS</vt:lpstr>
      <vt:lpstr>IS</vt:lpstr>
      <vt:lpstr>CFS</vt:lpstr>
      <vt:lpstr>Financial Ratio</vt:lpstr>
      <vt:lpstr>Benchmarking</vt:lpstr>
      <vt:lpstr>Beta Coefficient</vt:lpstr>
      <vt:lpstr>Income Statement</vt:lpstr>
      <vt:lpstr>Balance Sheet</vt:lpstr>
      <vt:lpstr>Cash Flow Statement</vt:lpstr>
      <vt:lpstr>FR</vt:lpstr>
      <vt:lpstr>Waterfal Chart</vt:lpstr>
      <vt:lpstr>Sheet2</vt:lpstr>
      <vt:lpstr>Data Shaping</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Pham Quang Anh</dc:creator>
  <cp:lastModifiedBy>Microsoft Office User</cp:lastModifiedBy>
  <dcterms:created xsi:type="dcterms:W3CDTF">2019-10-07T03:44:38Z</dcterms:created>
  <dcterms:modified xsi:type="dcterms:W3CDTF">2024-05-13T09:09:55Z</dcterms:modified>
</cp:coreProperties>
</file>