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mihir\Documents\"/>
    </mc:Choice>
  </mc:AlternateContent>
  <xr:revisionPtr revIDLastSave="0" documentId="13_ncr:1_{7F27E4AD-ACDF-41CC-BF58-AE8F1430BF24}" xr6:coauthVersionLast="47" xr6:coauthVersionMax="47" xr10:uidLastSave="{00000000-0000-0000-0000-000000000000}"/>
  <bookViews>
    <workbookView xWindow="-96" yWindow="-96" windowWidth="23232" windowHeight="12552" xr2:uid="{904C37A8-0E61-426E-A551-993F92E839EE}"/>
  </bookViews>
  <sheets>
    <sheet name="NF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6" i="1"/>
  <c r="T15" i="1"/>
  <c r="T14" i="1"/>
  <c r="T13" i="1"/>
  <c r="T11" i="1"/>
  <c r="T12" i="1"/>
  <c r="T10" i="1"/>
  <c r="T9" i="1"/>
  <c r="T8" i="1"/>
  <c r="T7" i="1"/>
  <c r="T6" i="1"/>
  <c r="T5" i="1"/>
  <c r="T4" i="1"/>
  <c r="T3" i="1"/>
  <c r="T2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1" i="1"/>
  <c r="N12" i="1"/>
  <c r="N10" i="1"/>
  <c r="N9" i="1"/>
  <c r="N8" i="1"/>
  <c r="N7" i="1"/>
  <c r="N6" i="1"/>
  <c r="N5" i="1"/>
  <c r="N4" i="1"/>
  <c r="N3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11" i="1"/>
  <c r="J12" i="1"/>
  <c r="J9" i="1"/>
  <c r="J8" i="1"/>
  <c r="J7" i="1"/>
  <c r="J6" i="1"/>
  <c r="J5" i="1"/>
  <c r="J4" i="1"/>
  <c r="J3" i="1"/>
  <c r="J2" i="1"/>
  <c r="F33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2" i="1"/>
  <c r="F31" i="1"/>
  <c r="F30" i="1"/>
  <c r="F29" i="1"/>
  <c r="F28" i="1"/>
  <c r="F27" i="1"/>
  <c r="F26" i="1"/>
  <c r="F25" i="1"/>
  <c r="F24" i="1"/>
  <c r="F23" i="1"/>
  <c r="F22" i="1"/>
  <c r="F21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3" i="1"/>
  <c r="D3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D3" i="1"/>
  <c r="B29" i="1"/>
  <c r="B33" i="1"/>
  <c r="B32" i="1"/>
  <c r="B31" i="1"/>
  <c r="B30" i="1"/>
  <c r="B28" i="1"/>
  <c r="B27" i="1"/>
  <c r="B26" i="1"/>
  <c r="B25" i="1"/>
  <c r="B24" i="1"/>
  <c r="B23" i="1"/>
  <c r="B22" i="1"/>
  <c r="B21" i="1"/>
  <c r="B11" i="1"/>
  <c r="B13" i="1"/>
  <c r="B12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<sst xmlns="http://schemas.openxmlformats.org/spreadsheetml/2006/main" count="340" uniqueCount="52">
  <si>
    <t>Panthers</t>
  </si>
  <si>
    <t>Broncos</t>
  </si>
  <si>
    <t>Bills</t>
  </si>
  <si>
    <t>Bengals</t>
  </si>
  <si>
    <t>Cardinals</t>
  </si>
  <si>
    <t>Falcons</t>
  </si>
  <si>
    <t>49ers</t>
  </si>
  <si>
    <t>Titans</t>
  </si>
  <si>
    <t>Browns</t>
  </si>
  <si>
    <t>Cowboys</t>
  </si>
  <si>
    <t>2011-Record</t>
  </si>
  <si>
    <t>2011-Standing</t>
  </si>
  <si>
    <t>2012-Standing</t>
  </si>
  <si>
    <t>2012-Record</t>
  </si>
  <si>
    <t>2013-Standing</t>
  </si>
  <si>
    <t>2013-Record</t>
  </si>
  <si>
    <t>2014-Standing</t>
  </si>
  <si>
    <t>2014-Record</t>
  </si>
  <si>
    <t>2015-Standing</t>
  </si>
  <si>
    <t>2015-Record</t>
  </si>
  <si>
    <t>2016-Standing</t>
  </si>
  <si>
    <t>2017-Standing</t>
  </si>
  <si>
    <t>2017-Record</t>
  </si>
  <si>
    <t>2018-Standing</t>
  </si>
  <si>
    <t>2018-Record</t>
  </si>
  <si>
    <t>2019-Standing</t>
  </si>
  <si>
    <t>2019-Record</t>
  </si>
  <si>
    <t>2020-Standing</t>
  </si>
  <si>
    <t>2020-Record</t>
  </si>
  <si>
    <t>Redskins</t>
  </si>
  <si>
    <t>Texans</t>
  </si>
  <si>
    <t>Vikings</t>
  </si>
  <si>
    <t>Lions</t>
  </si>
  <si>
    <t>Colts</t>
  </si>
  <si>
    <t>Rams</t>
  </si>
  <si>
    <t>Buccaneers</t>
  </si>
  <si>
    <t>Jaguars</t>
  </si>
  <si>
    <t>Dolphins</t>
  </si>
  <si>
    <t>Chiefs</t>
  </si>
  <si>
    <t>Seahawks</t>
  </si>
  <si>
    <t>Eagles</t>
  </si>
  <si>
    <t>Jets</t>
  </si>
  <si>
    <t>Raiders</t>
  </si>
  <si>
    <t>Chargers</t>
  </si>
  <si>
    <t>Bears</t>
  </si>
  <si>
    <t>Steelers</t>
  </si>
  <si>
    <t>Giants</t>
  </si>
  <si>
    <t>Patriots</t>
  </si>
  <si>
    <t>Ravens</t>
  </si>
  <si>
    <t>Packers</t>
  </si>
  <si>
    <t>Saints</t>
  </si>
  <si>
    <t>2016-Record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</si>
</sst>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E600-3A86-44D3-A92B-C6AE8E1AF171}">
  <dimension ref="A1:T33"/>
  <sheetViews>
    <sheetView tabSelected="1" zoomScaleNormal="100" workbookViewId="0">
      <selection activeCell="K13" sqref="K13"/>
    </sheetView>
  </sheetViews>
  <sheetFormatPr defaultRowHeight="14.4" x14ac:dyDescent="0.55000000000000004"/>
  <cols>
    <col min="1" max="1" width="12.41796875" bestFit="1" customWidth="1"/>
    <col min="2" max="2" width="10.83984375" bestFit="1" customWidth="1"/>
    <col min="3" max="3" width="12.41796875" bestFit="1" customWidth="1"/>
    <col min="4" max="4" width="10.83984375" bestFit="1" customWidth="1"/>
    <col min="5" max="5" width="12.41796875" bestFit="1" customWidth="1"/>
    <col min="6" max="6" width="10.83984375" bestFit="1" customWidth="1"/>
    <col min="7" max="7" width="12.41796875" bestFit="1" customWidth="1"/>
    <col min="8" max="8" width="10.83984375" bestFit="1" customWidth="1"/>
    <col min="9" max="9" width="12.41796875" bestFit="1" customWidth="1"/>
    <col min="10" max="10" width="10.83984375" bestFit="1" customWidth="1"/>
    <col min="11" max="13" width="12.41796875" bestFit="1" customWidth="1"/>
    <col min="14" max="14" width="10.83984375" bestFit="1" customWidth="1"/>
    <col min="15" max="15" width="12.41796875" bestFit="1" customWidth="1"/>
    <col min="16" max="16" width="10.83984375" bestFit="1" customWidth="1"/>
    <col min="17" max="17" width="12.41796875" bestFit="1" customWidth="1"/>
    <col min="18" max="18" width="10.83984375" bestFit="1" customWidth="1"/>
    <col min="19" max="19" width="12.41796875" bestFit="1" customWidth="1"/>
    <col min="20" max="20" width="10.83984375" bestFit="1" customWidth="1"/>
    <col min="21" max="21" width="12.41796875" bestFit="1" customWidth="1"/>
    <col min="22" max="22" width="10.83984375" bestFit="1" customWidth="1"/>
  </cols>
  <sheetData>
    <row r="1" spans="1:20" x14ac:dyDescent="0.55000000000000004">
      <c r="A1" t="s">
        <v>11</v>
      </c>
      <c r="B1" t="s">
        <v>10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51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55000000000000004">
      <c r="A2" t="s">
        <v>33</v>
      </c>
      <c r="B2">
        <f>2/16</f>
        <v>0.125</v>
      </c>
      <c r="C2" t="s">
        <v>38</v>
      </c>
      <c r="D2">
        <f>2/16</f>
        <v>0.125</v>
      </c>
      <c r="E2" t="s">
        <v>30</v>
      </c>
      <c r="F2">
        <f>2/16</f>
        <v>0.125</v>
      </c>
      <c r="G2" t="s">
        <v>35</v>
      </c>
      <c r="H2">
        <f>2/16</f>
        <v>0.125</v>
      </c>
      <c r="I2" t="s">
        <v>7</v>
      </c>
      <c r="J2">
        <f>3/16</f>
        <v>0.1875</v>
      </c>
      <c r="K2" t="s">
        <v>8</v>
      </c>
      <c r="L2">
        <f>1/16</f>
        <v>6.25E-2</v>
      </c>
      <c r="M2" t="s">
        <v>8</v>
      </c>
      <c r="N2">
        <v>0</v>
      </c>
      <c r="O2" t="s">
        <v>4</v>
      </c>
      <c r="P2">
        <f>3/16</f>
        <v>0.1875</v>
      </c>
      <c r="Q2" t="s">
        <v>3</v>
      </c>
      <c r="R2">
        <f>2/16</f>
        <v>0.125</v>
      </c>
      <c r="S2" t="s">
        <v>36</v>
      </c>
      <c r="T2">
        <f>1/16</f>
        <v>6.25E-2</v>
      </c>
    </row>
    <row r="3" spans="1:20" x14ac:dyDescent="0.55000000000000004">
      <c r="A3" t="s">
        <v>34</v>
      </c>
      <c r="B3">
        <f>2/16</f>
        <v>0.125</v>
      </c>
      <c r="C3" t="s">
        <v>36</v>
      </c>
      <c r="D3">
        <f>2/16</f>
        <v>0.125</v>
      </c>
      <c r="E3" t="s">
        <v>29</v>
      </c>
      <c r="F3">
        <f>3/16</f>
        <v>0.1875</v>
      </c>
      <c r="G3" t="s">
        <v>7</v>
      </c>
      <c r="H3">
        <f>2/16</f>
        <v>0.125</v>
      </c>
      <c r="I3" t="s">
        <v>8</v>
      </c>
      <c r="J3">
        <f>3/16</f>
        <v>0.1875</v>
      </c>
      <c r="K3" t="s">
        <v>6</v>
      </c>
      <c r="L3">
        <f>2/16</f>
        <v>0.125</v>
      </c>
      <c r="M3" t="s">
        <v>46</v>
      </c>
      <c r="N3">
        <f>3/16</f>
        <v>0.1875</v>
      </c>
      <c r="O3" t="s">
        <v>6</v>
      </c>
      <c r="P3">
        <f>4/16</f>
        <v>0.25</v>
      </c>
      <c r="Q3" t="s">
        <v>29</v>
      </c>
      <c r="R3">
        <f>3/16</f>
        <v>0.1875</v>
      </c>
      <c r="S3" t="s">
        <v>41</v>
      </c>
      <c r="T3">
        <f>2/16</f>
        <v>0.125</v>
      </c>
    </row>
    <row r="4" spans="1:20" x14ac:dyDescent="0.55000000000000004">
      <c r="A4" t="s">
        <v>31</v>
      </c>
      <c r="B4">
        <f>3/16</f>
        <v>0.1875</v>
      </c>
      <c r="C4" t="s">
        <v>42</v>
      </c>
      <c r="D4">
        <f>4/16</f>
        <v>0.25</v>
      </c>
      <c r="E4" t="s">
        <v>36</v>
      </c>
      <c r="F4">
        <f>4/16</f>
        <v>0.25</v>
      </c>
      <c r="G4" t="s">
        <v>36</v>
      </c>
      <c r="H4">
        <f>3/16</f>
        <v>0.1875</v>
      </c>
      <c r="I4" t="s">
        <v>43</v>
      </c>
      <c r="J4">
        <f>4/16</f>
        <v>0.25</v>
      </c>
      <c r="K4" t="s">
        <v>44</v>
      </c>
      <c r="L4">
        <f>3/16</f>
        <v>0.1875</v>
      </c>
      <c r="M4" t="s">
        <v>33</v>
      </c>
      <c r="N4">
        <f>4/16</f>
        <v>0.25</v>
      </c>
      <c r="O4" t="s">
        <v>41</v>
      </c>
      <c r="P4">
        <f>4/16</f>
        <v>0.25</v>
      </c>
      <c r="Q4" t="s">
        <v>32</v>
      </c>
      <c r="R4">
        <f>3/15</f>
        <v>0.2</v>
      </c>
      <c r="S4" t="s">
        <v>30</v>
      </c>
      <c r="T4">
        <f>4/16</f>
        <v>0.25</v>
      </c>
    </row>
    <row r="5" spans="1:20" x14ac:dyDescent="0.55000000000000004">
      <c r="A5" t="s">
        <v>8</v>
      </c>
      <c r="B5">
        <f>4/16</f>
        <v>0.25</v>
      </c>
      <c r="C5" t="s">
        <v>40</v>
      </c>
      <c r="D5">
        <f>4/16</f>
        <v>0.25</v>
      </c>
      <c r="E5" t="s">
        <v>8</v>
      </c>
      <c r="F5">
        <f>4/16</f>
        <v>0.25</v>
      </c>
      <c r="G5" t="s">
        <v>42</v>
      </c>
      <c r="H5">
        <f>3/16</f>
        <v>0.1875</v>
      </c>
      <c r="I5" t="s">
        <v>9</v>
      </c>
      <c r="J5">
        <f>4/16</f>
        <v>0.25</v>
      </c>
      <c r="K5" t="s">
        <v>36</v>
      </c>
      <c r="L5">
        <f>4/16</f>
        <v>0.25</v>
      </c>
      <c r="M5" t="s">
        <v>30</v>
      </c>
      <c r="N5">
        <f>4/16</f>
        <v>0.25</v>
      </c>
      <c r="O5" t="s">
        <v>42</v>
      </c>
      <c r="P5">
        <f>4/16</f>
        <v>0.25</v>
      </c>
      <c r="Q5" t="s">
        <v>46</v>
      </c>
      <c r="R5">
        <f>4/16</f>
        <v>0.25</v>
      </c>
      <c r="S5" t="s">
        <v>5</v>
      </c>
      <c r="T5">
        <f>4/16</f>
        <v>0.25</v>
      </c>
    </row>
    <row r="6" spans="1:20" x14ac:dyDescent="0.55000000000000004">
      <c r="A6" t="s">
        <v>35</v>
      </c>
      <c r="B6">
        <f>4/16</f>
        <v>0.25</v>
      </c>
      <c r="C6" t="s">
        <v>32</v>
      </c>
      <c r="D6">
        <f>4/16</f>
        <v>0.25</v>
      </c>
      <c r="E6" t="s">
        <v>42</v>
      </c>
      <c r="F6">
        <f>4/16</f>
        <v>0.25</v>
      </c>
      <c r="G6" t="s">
        <v>29</v>
      </c>
      <c r="H6">
        <f>4/16</f>
        <v>0.25</v>
      </c>
      <c r="I6" t="s">
        <v>36</v>
      </c>
      <c r="J6">
        <f>5/16</f>
        <v>0.3125</v>
      </c>
      <c r="K6" t="s">
        <v>34</v>
      </c>
      <c r="L6">
        <f>5/16</f>
        <v>0.3125</v>
      </c>
      <c r="M6" t="s">
        <v>1</v>
      </c>
      <c r="N6">
        <f>5/16</f>
        <v>0.3125</v>
      </c>
      <c r="O6" t="s">
        <v>35</v>
      </c>
      <c r="P6">
        <f>5/16</f>
        <v>0.3125</v>
      </c>
      <c r="Q6" t="s">
        <v>37</v>
      </c>
      <c r="R6">
        <f>5/16</f>
        <v>0.3125</v>
      </c>
      <c r="S6" t="s">
        <v>3</v>
      </c>
      <c r="T6">
        <f>4/15</f>
        <v>0.26666666666666666</v>
      </c>
    </row>
    <row r="7" spans="1:20" x14ac:dyDescent="0.55000000000000004">
      <c r="A7" t="s">
        <v>29</v>
      </c>
      <c r="B7">
        <f>5/16</f>
        <v>0.3125</v>
      </c>
      <c r="C7" t="s">
        <v>8</v>
      </c>
      <c r="D7">
        <f>5/16</f>
        <v>0.3125</v>
      </c>
      <c r="E7" t="s">
        <v>5</v>
      </c>
      <c r="F7">
        <f>4/16</f>
        <v>0.25</v>
      </c>
      <c r="G7" t="s">
        <v>41</v>
      </c>
      <c r="H7">
        <f>4/16</f>
        <v>0.25</v>
      </c>
      <c r="I7" t="s">
        <v>48</v>
      </c>
      <c r="J7">
        <f>5/16</f>
        <v>0.3125</v>
      </c>
      <c r="K7" t="s">
        <v>41</v>
      </c>
      <c r="L7">
        <f>5/16</f>
        <v>0.3125</v>
      </c>
      <c r="M7" t="s">
        <v>41</v>
      </c>
      <c r="N7">
        <f>5/16</f>
        <v>0.3125</v>
      </c>
      <c r="O7" t="s">
        <v>46</v>
      </c>
      <c r="P7">
        <f>5/16</f>
        <v>0.3125</v>
      </c>
      <c r="Q7" t="s">
        <v>43</v>
      </c>
      <c r="R7">
        <f>5/16</f>
        <v>0.3125</v>
      </c>
      <c r="S7" t="s">
        <v>40</v>
      </c>
      <c r="T7">
        <f>4/15</f>
        <v>0.26666666666666666</v>
      </c>
    </row>
    <row r="8" spans="1:20" x14ac:dyDescent="0.55000000000000004">
      <c r="A8" t="s">
        <v>36</v>
      </c>
      <c r="B8">
        <f>5/16</f>
        <v>0.3125</v>
      </c>
      <c r="C8" t="s">
        <v>4</v>
      </c>
      <c r="D8">
        <f>5/16</f>
        <v>0.3125</v>
      </c>
      <c r="E8" t="s">
        <v>35</v>
      </c>
      <c r="F8">
        <f>4/16</f>
        <v>0.25</v>
      </c>
      <c r="G8" t="s">
        <v>44</v>
      </c>
      <c r="H8">
        <f>5/16</f>
        <v>0.3125</v>
      </c>
      <c r="I8" t="s">
        <v>6</v>
      </c>
      <c r="J8">
        <f>5/16</f>
        <v>0.3125</v>
      </c>
      <c r="K8" t="s">
        <v>43</v>
      </c>
      <c r="L8">
        <f>5/16</f>
        <v>0.3125</v>
      </c>
      <c r="M8" t="s">
        <v>35</v>
      </c>
      <c r="N8">
        <f>5/16</f>
        <v>0.3125</v>
      </c>
      <c r="O8" t="s">
        <v>36</v>
      </c>
      <c r="P8">
        <f>5/16</f>
        <v>0.3125</v>
      </c>
      <c r="Q8" t="s">
        <v>0</v>
      </c>
      <c r="R8">
        <f>5/16</f>
        <v>0.3125</v>
      </c>
      <c r="S8" t="s">
        <v>32</v>
      </c>
      <c r="T8">
        <f>5/16</f>
        <v>0.3125</v>
      </c>
    </row>
    <row r="9" spans="1:20" x14ac:dyDescent="0.55000000000000004">
      <c r="A9" t="s">
        <v>37</v>
      </c>
      <c r="B9">
        <f>6/16</f>
        <v>0.375</v>
      </c>
      <c r="C9" t="s">
        <v>2</v>
      </c>
      <c r="D9">
        <f>6/16</f>
        <v>0.375</v>
      </c>
      <c r="E9" t="s">
        <v>31</v>
      </c>
      <c r="F9">
        <f>5/10</f>
        <v>0.5</v>
      </c>
      <c r="G9" t="s">
        <v>5</v>
      </c>
      <c r="H9">
        <f>6/16</f>
        <v>0.375</v>
      </c>
      <c r="I9" t="s">
        <v>37</v>
      </c>
      <c r="J9">
        <f>6/16</f>
        <v>0.375</v>
      </c>
      <c r="K9" t="s">
        <v>0</v>
      </c>
      <c r="L9">
        <f>6/16</f>
        <v>0.375</v>
      </c>
      <c r="M9" t="s">
        <v>44</v>
      </c>
      <c r="N9">
        <f>5/16</f>
        <v>0.3125</v>
      </c>
      <c r="O9" t="s">
        <v>32</v>
      </c>
      <c r="P9">
        <f>6/16</f>
        <v>0.375</v>
      </c>
      <c r="Q9" t="s">
        <v>4</v>
      </c>
      <c r="R9">
        <f>5/15</f>
        <v>0.33333333333333331</v>
      </c>
      <c r="S9" t="s">
        <v>0</v>
      </c>
      <c r="T9">
        <f>5/16</f>
        <v>0.3125</v>
      </c>
    </row>
    <row r="10" spans="1:20" x14ac:dyDescent="0.55000000000000004">
      <c r="A10" t="s">
        <v>0</v>
      </c>
      <c r="B10">
        <f>6/16</f>
        <v>0.375</v>
      </c>
      <c r="C10" t="s">
        <v>41</v>
      </c>
      <c r="D10">
        <f>6/16</f>
        <v>0.375</v>
      </c>
      <c r="E10" t="s">
        <v>2</v>
      </c>
      <c r="F10">
        <f>6/10</f>
        <v>0.6</v>
      </c>
      <c r="G10" t="s">
        <v>46</v>
      </c>
      <c r="H10">
        <f>6/16</f>
        <v>0.375</v>
      </c>
      <c r="I10" t="s">
        <v>35</v>
      </c>
      <c r="J10">
        <f t="shared" ref="J10:J12" si="0">6/16</f>
        <v>0.375</v>
      </c>
      <c r="K10" t="s">
        <v>3</v>
      </c>
      <c r="L10">
        <f>6/15</f>
        <v>0.4</v>
      </c>
      <c r="M10" t="s">
        <v>6</v>
      </c>
      <c r="N10">
        <f>6/16</f>
        <v>0.375</v>
      </c>
      <c r="O10" t="s">
        <v>2</v>
      </c>
      <c r="P10">
        <f>6/16</f>
        <v>0.375</v>
      </c>
      <c r="Q10" t="s">
        <v>36</v>
      </c>
      <c r="R10">
        <f>6/16</f>
        <v>0.375</v>
      </c>
      <c r="S10" t="s">
        <v>1</v>
      </c>
      <c r="T10">
        <f>5/16</f>
        <v>0.3125</v>
      </c>
    </row>
    <row r="11" spans="1:20" x14ac:dyDescent="0.55000000000000004">
      <c r="A11" t="s">
        <v>2</v>
      </c>
      <c r="B11">
        <f>6/16</f>
        <v>0.375</v>
      </c>
      <c r="C11" t="s">
        <v>7</v>
      </c>
      <c r="D11">
        <f>6/16</f>
        <v>0.375</v>
      </c>
      <c r="E11" t="s">
        <v>32</v>
      </c>
      <c r="F11">
        <f>7/16</f>
        <v>0.4375</v>
      </c>
      <c r="G11" t="s">
        <v>34</v>
      </c>
      <c r="H11">
        <f>6/16</f>
        <v>0.375</v>
      </c>
      <c r="I11" t="s">
        <v>46</v>
      </c>
      <c r="J11">
        <f t="shared" si="0"/>
        <v>0.375</v>
      </c>
      <c r="K11" t="s">
        <v>2</v>
      </c>
      <c r="L11">
        <f>7/16</f>
        <v>0.4375</v>
      </c>
      <c r="M11" t="s">
        <v>42</v>
      </c>
      <c r="N11">
        <f>6/16</f>
        <v>0.375</v>
      </c>
      <c r="O11" t="s">
        <v>1</v>
      </c>
      <c r="P11">
        <f>6/16</f>
        <v>0.375</v>
      </c>
      <c r="Q11" t="s">
        <v>8</v>
      </c>
      <c r="R11">
        <f>6/16</f>
        <v>0.375</v>
      </c>
      <c r="S11" t="s">
        <v>9</v>
      </c>
      <c r="T11">
        <f>6/16</f>
        <v>0.375</v>
      </c>
    </row>
    <row r="12" spans="1:20" x14ac:dyDescent="0.55000000000000004">
      <c r="A12" t="s">
        <v>38</v>
      </c>
      <c r="B12">
        <f>7/16</f>
        <v>0.4375</v>
      </c>
      <c r="C12" t="s">
        <v>43</v>
      </c>
      <c r="D12">
        <f>7/16</f>
        <v>0.4375</v>
      </c>
      <c r="E12" t="s">
        <v>7</v>
      </c>
      <c r="F12">
        <f>7/16</f>
        <v>0.4375</v>
      </c>
      <c r="G12" t="s">
        <v>31</v>
      </c>
      <c r="H12">
        <f>7/16</f>
        <v>0.4375</v>
      </c>
      <c r="I12" t="s">
        <v>44</v>
      </c>
      <c r="J12">
        <f t="shared" si="0"/>
        <v>0.375</v>
      </c>
      <c r="K12" t="s">
        <v>50</v>
      </c>
      <c r="L12">
        <f>7/16</f>
        <v>0.4375</v>
      </c>
      <c r="M12" t="s">
        <v>37</v>
      </c>
      <c r="N12">
        <f>6/16</f>
        <v>0.375</v>
      </c>
      <c r="O12" t="s">
        <v>3</v>
      </c>
      <c r="P12">
        <f>6/16</f>
        <v>0.375</v>
      </c>
      <c r="Q12" t="s">
        <v>41</v>
      </c>
      <c r="R12">
        <f t="shared" ref="R12:R17" si="1">7/16</f>
        <v>0.4375</v>
      </c>
      <c r="S12" t="s">
        <v>46</v>
      </c>
      <c r="T12">
        <f>6/16</f>
        <v>0.375</v>
      </c>
    </row>
    <row r="13" spans="1:20" x14ac:dyDescent="0.55000000000000004">
      <c r="A13" t="s">
        <v>39</v>
      </c>
      <c r="B13">
        <f>7/16</f>
        <v>0.4375</v>
      </c>
      <c r="C13" t="s">
        <v>37</v>
      </c>
      <c r="D13">
        <f>7/16</f>
        <v>0.4375</v>
      </c>
      <c r="E13" t="s">
        <v>46</v>
      </c>
      <c r="F13">
        <f>7/16</f>
        <v>0.4375</v>
      </c>
      <c r="G13" t="s">
        <v>8</v>
      </c>
      <c r="H13">
        <f>7/16</f>
        <v>0.4375</v>
      </c>
      <c r="I13" t="s">
        <v>50</v>
      </c>
      <c r="J13">
        <f>7/16</f>
        <v>0.4375</v>
      </c>
      <c r="K13" t="s">
        <v>40</v>
      </c>
      <c r="L13">
        <f>7/16</f>
        <v>0.4375</v>
      </c>
      <c r="M13" t="s">
        <v>3</v>
      </c>
      <c r="N13">
        <f>7/16</f>
        <v>0.4375</v>
      </c>
      <c r="O13" t="s">
        <v>49</v>
      </c>
      <c r="P13">
        <f>6/15</f>
        <v>0.4</v>
      </c>
      <c r="Q13" t="s">
        <v>42</v>
      </c>
      <c r="R13">
        <f t="shared" si="1"/>
        <v>0.4375</v>
      </c>
      <c r="S13" t="s">
        <v>6</v>
      </c>
      <c r="T13">
        <f>6/16</f>
        <v>0.375</v>
      </c>
    </row>
    <row r="14" spans="1:20" x14ac:dyDescent="0.55000000000000004">
      <c r="A14" t="s">
        <v>4</v>
      </c>
      <c r="B14">
        <v>0.5</v>
      </c>
      <c r="C14" t="s">
        <v>35</v>
      </c>
      <c r="D14">
        <f>7/16</f>
        <v>0.4375</v>
      </c>
      <c r="E14" t="s">
        <v>34</v>
      </c>
      <c r="F14">
        <f>7/16</f>
        <v>0.4375</v>
      </c>
      <c r="G14" t="s">
        <v>50</v>
      </c>
      <c r="H14">
        <f>7/16</f>
        <v>0.4375</v>
      </c>
      <c r="I14" t="s">
        <v>40</v>
      </c>
      <c r="J14">
        <f>7/16</f>
        <v>0.4375</v>
      </c>
      <c r="K14" t="s">
        <v>4</v>
      </c>
      <c r="L14">
        <f>7/15</f>
        <v>0.46666666666666667</v>
      </c>
      <c r="M14" t="s">
        <v>29</v>
      </c>
      <c r="N14">
        <f>7/16</f>
        <v>0.4375</v>
      </c>
      <c r="O14" t="s">
        <v>37</v>
      </c>
      <c r="P14">
        <f>7/16</f>
        <v>0.4375</v>
      </c>
      <c r="Q14" t="s">
        <v>33</v>
      </c>
      <c r="R14">
        <f t="shared" si="1"/>
        <v>0.4375</v>
      </c>
      <c r="S14" t="s">
        <v>43</v>
      </c>
      <c r="T14">
        <f>7/16</f>
        <v>0.4375</v>
      </c>
    </row>
    <row r="15" spans="1:20" x14ac:dyDescent="0.55000000000000004">
      <c r="A15" t="s">
        <v>9</v>
      </c>
      <c r="B15">
        <v>0.5</v>
      </c>
      <c r="C15" t="s">
        <v>0</v>
      </c>
      <c r="D15">
        <f>7/16</f>
        <v>0.4375</v>
      </c>
      <c r="E15" t="s">
        <v>44</v>
      </c>
      <c r="F15">
        <f>0.5</f>
        <v>0.5</v>
      </c>
      <c r="G15" t="s">
        <v>37</v>
      </c>
      <c r="H15">
        <f>0.5</f>
        <v>0.5</v>
      </c>
      <c r="I15" t="s">
        <v>42</v>
      </c>
      <c r="J15">
        <f>7/16</f>
        <v>0.4375</v>
      </c>
      <c r="K15" t="s">
        <v>31</v>
      </c>
      <c r="L15">
        <f>0.5</f>
        <v>0.5</v>
      </c>
      <c r="M15" t="s">
        <v>49</v>
      </c>
      <c r="N15">
        <f>7/16</f>
        <v>0.4375</v>
      </c>
      <c r="O15" t="s">
        <v>5</v>
      </c>
      <c r="P15">
        <f>7/16</f>
        <v>0.4375</v>
      </c>
      <c r="Q15" t="s">
        <v>35</v>
      </c>
      <c r="R15">
        <f t="shared" si="1"/>
        <v>0.4375</v>
      </c>
      <c r="S15" t="s">
        <v>31</v>
      </c>
      <c r="T15">
        <f>7/16</f>
        <v>0.4375</v>
      </c>
    </row>
    <row r="16" spans="1:20" x14ac:dyDescent="0.55000000000000004">
      <c r="A16" t="s">
        <v>40</v>
      </c>
      <c r="B16">
        <v>0.5</v>
      </c>
      <c r="C16" t="s">
        <v>50</v>
      </c>
      <c r="D16">
        <f>7/16</f>
        <v>0.4375</v>
      </c>
      <c r="E16" t="s">
        <v>45</v>
      </c>
      <c r="F16">
        <v>0.5</v>
      </c>
      <c r="G16" t="s">
        <v>6</v>
      </c>
      <c r="H16">
        <v>0.5</v>
      </c>
      <c r="I16" t="s">
        <v>34</v>
      </c>
      <c r="J16">
        <f>7/16</f>
        <v>0.4375</v>
      </c>
      <c r="K16" t="s">
        <v>33</v>
      </c>
      <c r="L16">
        <v>0.5</v>
      </c>
      <c r="M16" t="s">
        <v>4</v>
      </c>
      <c r="N16">
        <f>0.5</f>
        <v>0.5</v>
      </c>
      <c r="O16" t="s">
        <v>29</v>
      </c>
      <c r="P16">
        <f>7/16</f>
        <v>0.4375</v>
      </c>
      <c r="Q16" t="s">
        <v>1</v>
      </c>
      <c r="R16">
        <f t="shared" si="1"/>
        <v>0.4375</v>
      </c>
      <c r="S16" t="s">
        <v>47</v>
      </c>
      <c r="T16">
        <f>7/16</f>
        <v>0.4375</v>
      </c>
    </row>
    <row r="17" spans="1:20" x14ac:dyDescent="0.55000000000000004">
      <c r="A17" t="s">
        <v>41</v>
      </c>
      <c r="B17">
        <v>0.5</v>
      </c>
      <c r="C17" t="s">
        <v>34</v>
      </c>
      <c r="D17">
        <f>7/15</f>
        <v>0.46666666666666667</v>
      </c>
      <c r="E17" t="s">
        <v>9</v>
      </c>
      <c r="F17">
        <v>0.5</v>
      </c>
      <c r="G17" t="s">
        <v>30</v>
      </c>
      <c r="H17">
        <f>9/16</f>
        <v>0.5625</v>
      </c>
      <c r="I17" t="s">
        <v>32</v>
      </c>
      <c r="J17">
        <f>7/16</f>
        <v>0.4375</v>
      </c>
      <c r="K17" t="s">
        <v>48</v>
      </c>
      <c r="L17">
        <v>0.5</v>
      </c>
      <c r="M17" t="s">
        <v>48</v>
      </c>
      <c r="N17">
        <f>9/16</f>
        <v>0.5625</v>
      </c>
      <c r="O17" t="s">
        <v>0</v>
      </c>
      <c r="P17">
        <f>7/16</f>
        <v>0.4375</v>
      </c>
      <c r="Q17" t="s">
        <v>5</v>
      </c>
      <c r="R17">
        <f t="shared" si="1"/>
        <v>0.4375</v>
      </c>
      <c r="S17" t="s">
        <v>4</v>
      </c>
      <c r="T17">
        <v>0.5</v>
      </c>
    </row>
    <row r="18" spans="1:20" x14ac:dyDescent="0.55000000000000004">
      <c r="A18" t="s">
        <v>42</v>
      </c>
      <c r="B18">
        <v>0.5</v>
      </c>
      <c r="C18" t="s">
        <v>45</v>
      </c>
      <c r="D18">
        <f>0.5</f>
        <v>0.5</v>
      </c>
      <c r="E18" t="s">
        <v>48</v>
      </c>
      <c r="F18">
        <v>0.5</v>
      </c>
      <c r="G18" t="s">
        <v>43</v>
      </c>
      <c r="H18">
        <f>9/16</f>
        <v>0.5625</v>
      </c>
      <c r="I18" t="s">
        <v>5</v>
      </c>
      <c r="J18">
        <f>0.5</f>
        <v>0.5</v>
      </c>
      <c r="K18" t="s">
        <v>29</v>
      </c>
      <c r="L18">
        <f>8/15</f>
        <v>0.53333333333333333</v>
      </c>
      <c r="M18" t="s">
        <v>43</v>
      </c>
      <c r="N18">
        <f>9/16</f>
        <v>0.5625</v>
      </c>
      <c r="O18" t="s">
        <v>8</v>
      </c>
      <c r="P18">
        <f>7/15</f>
        <v>0.46666666666666667</v>
      </c>
      <c r="Q18" t="s">
        <v>9</v>
      </c>
      <c r="R18">
        <f>0.5</f>
        <v>0.5</v>
      </c>
      <c r="S18" t="s">
        <v>42</v>
      </c>
      <c r="T18">
        <v>0.5</v>
      </c>
    </row>
    <row r="19" spans="1:20" x14ac:dyDescent="0.55000000000000004">
      <c r="A19" t="s">
        <v>43</v>
      </c>
      <c r="B19">
        <v>0.5</v>
      </c>
      <c r="C19" t="s">
        <v>9</v>
      </c>
      <c r="D19">
        <f>0.5</f>
        <v>0.5</v>
      </c>
      <c r="E19" t="s">
        <v>41</v>
      </c>
      <c r="F19">
        <v>0.5</v>
      </c>
      <c r="G19" t="s">
        <v>38</v>
      </c>
      <c r="H19">
        <f>9/16</f>
        <v>0.5625</v>
      </c>
      <c r="I19" t="s">
        <v>33</v>
      </c>
      <c r="J19">
        <f>0.5</f>
        <v>0.5</v>
      </c>
      <c r="K19" t="s">
        <v>7</v>
      </c>
      <c r="L19">
        <f>9/16</f>
        <v>0.5625</v>
      </c>
      <c r="M19" t="s">
        <v>39</v>
      </c>
      <c r="N19">
        <f>9/16</f>
        <v>0.5625</v>
      </c>
      <c r="O19" t="s">
        <v>31</v>
      </c>
      <c r="P19">
        <f>8/15</f>
        <v>0.53333333333333333</v>
      </c>
      <c r="Q19" t="s">
        <v>45</v>
      </c>
      <c r="R19">
        <v>0.5</v>
      </c>
      <c r="S19" t="s">
        <v>37</v>
      </c>
      <c r="T19">
        <f>10/16</f>
        <v>0.625</v>
      </c>
    </row>
    <row r="20" spans="1:20" x14ac:dyDescent="0.55000000000000004">
      <c r="A20" t="s">
        <v>44</v>
      </c>
      <c r="B20">
        <v>0.5</v>
      </c>
      <c r="C20" t="s">
        <v>46</v>
      </c>
      <c r="D20">
        <f>9/16</f>
        <v>0.5625</v>
      </c>
      <c r="E20" t="s">
        <v>37</v>
      </c>
      <c r="F20">
        <v>0.5</v>
      </c>
      <c r="G20" t="s">
        <v>2</v>
      </c>
      <c r="H20">
        <f>9/16</f>
        <v>0.5625</v>
      </c>
      <c r="I20" t="s">
        <v>2</v>
      </c>
      <c r="J20">
        <f>0.5</f>
        <v>0.5</v>
      </c>
      <c r="K20" t="s">
        <v>35</v>
      </c>
      <c r="L20">
        <f>9/16</f>
        <v>0.5625</v>
      </c>
      <c r="M20" t="s">
        <v>9</v>
      </c>
      <c r="N20">
        <f>9/16</f>
        <v>0.5625</v>
      </c>
      <c r="O20" t="s">
        <v>7</v>
      </c>
      <c r="P20">
        <f>9/16</f>
        <v>0.5625</v>
      </c>
      <c r="Q20" t="s">
        <v>44</v>
      </c>
      <c r="R20">
        <v>0.5</v>
      </c>
      <c r="S20" t="s">
        <v>29</v>
      </c>
      <c r="T20">
        <f>7/17</f>
        <v>0.41176470588235292</v>
      </c>
    </row>
    <row r="21" spans="1:20" x14ac:dyDescent="0.55000000000000004">
      <c r="A21" t="s">
        <v>7</v>
      </c>
      <c r="B21">
        <f>9/16</f>
        <v>0.5625</v>
      </c>
      <c r="C21" t="s">
        <v>44</v>
      </c>
      <c r="D21">
        <f>10/16</f>
        <v>0.625</v>
      </c>
      <c r="E21" t="s">
        <v>4</v>
      </c>
      <c r="F21">
        <f>10/16</f>
        <v>0.625</v>
      </c>
      <c r="G21" t="s">
        <v>40</v>
      </c>
      <c r="H21">
        <f>10/16</f>
        <v>0.625</v>
      </c>
      <c r="I21" t="s">
        <v>41</v>
      </c>
      <c r="J21">
        <f>10/16</f>
        <v>0.625</v>
      </c>
      <c r="K21" t="s">
        <v>1</v>
      </c>
      <c r="L21">
        <f>9/16</f>
        <v>0.5625</v>
      </c>
      <c r="M21" t="s">
        <v>32</v>
      </c>
      <c r="N21">
        <f>9/16</f>
        <v>0.5625</v>
      </c>
      <c r="O21" t="s">
        <v>45</v>
      </c>
      <c r="P21">
        <f>9/15</f>
        <v>0.6</v>
      </c>
      <c r="Q21" t="s">
        <v>34</v>
      </c>
      <c r="R21">
        <f>9/16</f>
        <v>0.5625</v>
      </c>
      <c r="S21" t="s">
        <v>44</v>
      </c>
      <c r="T21">
        <f>8/17</f>
        <v>0.47058823529411764</v>
      </c>
    </row>
    <row r="22" spans="1:20" x14ac:dyDescent="0.55000000000000004">
      <c r="A22" t="s">
        <v>3</v>
      </c>
      <c r="B22">
        <f>9/17</f>
        <v>0.52941176470588236</v>
      </c>
      <c r="C22" t="s">
        <v>3</v>
      </c>
      <c r="D22">
        <f>10/17</f>
        <v>0.58823529411764708</v>
      </c>
      <c r="E22" t="s">
        <v>49</v>
      </c>
      <c r="F22">
        <f>8/16</f>
        <v>0.5</v>
      </c>
      <c r="G22" t="s">
        <v>3</v>
      </c>
      <c r="H22">
        <f>10/16</f>
        <v>0.625</v>
      </c>
      <c r="I22" t="s">
        <v>29</v>
      </c>
      <c r="J22">
        <f>9/17</f>
        <v>0.52941176470588236</v>
      </c>
      <c r="K22" t="s">
        <v>32</v>
      </c>
      <c r="L22">
        <f>9/17</f>
        <v>0.52941176470588236</v>
      </c>
      <c r="M22" t="s">
        <v>2</v>
      </c>
      <c r="N22">
        <f>9/17</f>
        <v>0.52941176470588236</v>
      </c>
      <c r="O22" t="s">
        <v>39</v>
      </c>
      <c r="P22">
        <f>10/17</f>
        <v>0.58823529411764708</v>
      </c>
      <c r="Q22" t="s">
        <v>40</v>
      </c>
      <c r="R22">
        <f>9/17</f>
        <v>0.52941176470588236</v>
      </c>
      <c r="S22" t="s">
        <v>33</v>
      </c>
      <c r="T22">
        <f>11/17</f>
        <v>0.6470588235294118</v>
      </c>
    </row>
    <row r="23" spans="1:20" x14ac:dyDescent="0.55000000000000004">
      <c r="A23" t="s">
        <v>5</v>
      </c>
      <c r="B23">
        <f>10/17</f>
        <v>0.58823529411764708</v>
      </c>
      <c r="C23" t="s">
        <v>29</v>
      </c>
      <c r="D23">
        <f>10/17</f>
        <v>0.58823529411764708</v>
      </c>
      <c r="E23" t="s">
        <v>40</v>
      </c>
      <c r="F23">
        <f>10/17</f>
        <v>0.58823529411764708</v>
      </c>
      <c r="G23" t="s">
        <v>45</v>
      </c>
      <c r="H23">
        <f>11/17</f>
        <v>0.6470588235294118</v>
      </c>
      <c r="I23" t="s">
        <v>30</v>
      </c>
      <c r="J23">
        <f>9/17</f>
        <v>0.52941176470588236</v>
      </c>
      <c r="K23" t="s">
        <v>37</v>
      </c>
      <c r="L23">
        <f>9/17</f>
        <v>0.52941176470588236</v>
      </c>
      <c r="M23" t="s">
        <v>38</v>
      </c>
      <c r="N23">
        <f>10/17</f>
        <v>0.58823529411764708</v>
      </c>
      <c r="O23" t="s">
        <v>48</v>
      </c>
      <c r="P23">
        <f>10/17</f>
        <v>0.58823529411764708</v>
      </c>
      <c r="Q23" t="s">
        <v>2</v>
      </c>
      <c r="R23">
        <f>10/17</f>
        <v>0.58823529411764708</v>
      </c>
      <c r="S23" t="s">
        <v>7</v>
      </c>
      <c r="T23">
        <f>11/17</f>
        <v>0.6470588235294118</v>
      </c>
    </row>
    <row r="24" spans="1:20" x14ac:dyDescent="0.55000000000000004">
      <c r="A24" t="s">
        <v>32</v>
      </c>
      <c r="B24">
        <f>10/17</f>
        <v>0.58823529411764708</v>
      </c>
      <c r="C24" t="s">
        <v>31</v>
      </c>
      <c r="D24">
        <f>10/17</f>
        <v>0.58823529411764708</v>
      </c>
      <c r="E24" t="s">
        <v>38</v>
      </c>
      <c r="F24">
        <f>11/17</f>
        <v>0.6470588235294118</v>
      </c>
      <c r="G24" t="s">
        <v>32</v>
      </c>
      <c r="H24">
        <f>11/17</f>
        <v>0.6470588235294118</v>
      </c>
      <c r="I24" t="s">
        <v>31</v>
      </c>
      <c r="J24">
        <f>11/17</f>
        <v>0.6470588235294118</v>
      </c>
      <c r="K24" t="s">
        <v>46</v>
      </c>
      <c r="L24">
        <f>11/17</f>
        <v>0.6470588235294118</v>
      </c>
      <c r="M24" t="s">
        <v>34</v>
      </c>
      <c r="N24">
        <f>11/16</f>
        <v>0.6875</v>
      </c>
      <c r="O24" t="s">
        <v>30</v>
      </c>
      <c r="P24">
        <f>11/17</f>
        <v>0.6470588235294118</v>
      </c>
      <c r="Q24" t="s">
        <v>47</v>
      </c>
      <c r="R24">
        <f>12/17</f>
        <v>0.70588235294117652</v>
      </c>
      <c r="S24" t="s">
        <v>39</v>
      </c>
      <c r="T24">
        <f>12/17</f>
        <v>0.70588235294117652</v>
      </c>
    </row>
    <row r="25" spans="1:20" x14ac:dyDescent="0.55000000000000004">
      <c r="A25" t="s">
        <v>45</v>
      </c>
      <c r="B25">
        <f>12/17</f>
        <v>0.70588235294117652</v>
      </c>
      <c r="C25" t="s">
        <v>33</v>
      </c>
      <c r="D25">
        <f>11/17</f>
        <v>0.6470588235294118</v>
      </c>
      <c r="E25" t="s">
        <v>3</v>
      </c>
      <c r="F25">
        <f>11/17</f>
        <v>0.6470588235294118</v>
      </c>
      <c r="G25" t="s">
        <v>4</v>
      </c>
      <c r="H25">
        <f>11/17</f>
        <v>0.6470588235294118</v>
      </c>
      <c r="I25" t="s">
        <v>3</v>
      </c>
      <c r="J25">
        <f>12/17</f>
        <v>0.70588235294117652</v>
      </c>
      <c r="K25" t="s">
        <v>42</v>
      </c>
      <c r="L25">
        <f>12/17</f>
        <v>0.70588235294117652</v>
      </c>
      <c r="M25" t="s">
        <v>0</v>
      </c>
      <c r="N25">
        <f>11/17</f>
        <v>0.6470588235294118</v>
      </c>
      <c r="O25" t="s">
        <v>44</v>
      </c>
      <c r="P25">
        <f>12/17</f>
        <v>0.70588235294117652</v>
      </c>
      <c r="Q25" t="s">
        <v>50</v>
      </c>
      <c r="R25">
        <f>13/17</f>
        <v>0.76470588235294112</v>
      </c>
      <c r="S25" t="s">
        <v>45</v>
      </c>
      <c r="T25">
        <f>12/17</f>
        <v>0.70588235294117652</v>
      </c>
    </row>
    <row r="26" spans="1:20" x14ac:dyDescent="0.55000000000000004">
      <c r="A26" t="s">
        <v>1</v>
      </c>
      <c r="B26">
        <f>9/18</f>
        <v>0.5</v>
      </c>
      <c r="C26" t="s">
        <v>39</v>
      </c>
      <c r="D26">
        <f>12/18</f>
        <v>0.66666666666666663</v>
      </c>
      <c r="E26" t="s">
        <v>43</v>
      </c>
      <c r="F26">
        <f>10/18</f>
        <v>0.55555555555555558</v>
      </c>
      <c r="G26" t="s">
        <v>0</v>
      </c>
      <c r="H26">
        <f>8/17</f>
        <v>0.47058823529411764</v>
      </c>
      <c r="I26" t="s">
        <v>45</v>
      </c>
      <c r="J26">
        <f>11/18</f>
        <v>0.61111111111111116</v>
      </c>
      <c r="K26" t="s">
        <v>30</v>
      </c>
      <c r="L26">
        <f>10/18</f>
        <v>0.55555555555555558</v>
      </c>
      <c r="M26" t="s">
        <v>7</v>
      </c>
      <c r="N26">
        <f>10/18</f>
        <v>0.55555555555555558</v>
      </c>
      <c r="O26" t="s">
        <v>40</v>
      </c>
      <c r="P26">
        <f>10/18</f>
        <v>0.55555555555555558</v>
      </c>
      <c r="Q26" t="s">
        <v>31</v>
      </c>
      <c r="R26">
        <f>11/18</f>
        <v>0.61111111111111116</v>
      </c>
      <c r="S26" t="s">
        <v>34</v>
      </c>
      <c r="T26">
        <f>11/18</f>
        <v>0.61111111111111116</v>
      </c>
    </row>
    <row r="27" spans="1:20" x14ac:dyDescent="0.55000000000000004">
      <c r="A27" t="s">
        <v>30</v>
      </c>
      <c r="B27">
        <f>11/18</f>
        <v>0.61111111111111116</v>
      </c>
      <c r="C27" t="s">
        <v>49</v>
      </c>
      <c r="D27">
        <f>12/18</f>
        <v>0.66666666666666663</v>
      </c>
      <c r="E27" t="s">
        <v>33</v>
      </c>
      <c r="F27">
        <f>12/18</f>
        <v>0.66666666666666663</v>
      </c>
      <c r="G27" t="s">
        <v>48</v>
      </c>
      <c r="H27">
        <f>11/18</f>
        <v>0.61111111111111116</v>
      </c>
      <c r="I27" t="s">
        <v>39</v>
      </c>
      <c r="J27">
        <f>11/18</f>
        <v>0.61111111111111116</v>
      </c>
      <c r="K27" t="s">
        <v>39</v>
      </c>
      <c r="L27">
        <f>11/17</f>
        <v>0.6470588235294118</v>
      </c>
      <c r="M27" t="s">
        <v>5</v>
      </c>
      <c r="N27">
        <f>11/18</f>
        <v>0.61111111111111116</v>
      </c>
      <c r="O27" t="s">
        <v>33</v>
      </c>
      <c r="P27">
        <f>11/18</f>
        <v>0.61111111111111116</v>
      </c>
      <c r="Q27" t="s">
        <v>30</v>
      </c>
      <c r="R27">
        <f>11/18</f>
        <v>0.61111111111111116</v>
      </c>
      <c r="S27" t="s">
        <v>8</v>
      </c>
      <c r="T27">
        <f>12/18</f>
        <v>0.66666666666666663</v>
      </c>
    </row>
    <row r="28" spans="1:20" x14ac:dyDescent="0.55000000000000004">
      <c r="A28" t="s">
        <v>50</v>
      </c>
      <c r="B28">
        <f>13/18</f>
        <v>0.72222222222222221</v>
      </c>
      <c r="C28" t="s">
        <v>30</v>
      </c>
      <c r="D28">
        <f>13/18</f>
        <v>0.72222222222222221</v>
      </c>
      <c r="E28" t="s">
        <v>50</v>
      </c>
      <c r="F28">
        <f>12/18</f>
        <v>0.66666666666666663</v>
      </c>
      <c r="G28" t="s">
        <v>9</v>
      </c>
      <c r="H28">
        <f>13/18</f>
        <v>0.72222222222222221</v>
      </c>
      <c r="I28" t="s">
        <v>49</v>
      </c>
      <c r="J28">
        <f>11/18</f>
        <v>0.61111111111111116</v>
      </c>
      <c r="K28" t="s">
        <v>38</v>
      </c>
      <c r="L28">
        <f>12/17</f>
        <v>0.70588235294117652</v>
      </c>
      <c r="M28" t="s">
        <v>50</v>
      </c>
      <c r="N28">
        <f>12/18</f>
        <v>0.66666666666666663</v>
      </c>
      <c r="O28" t="s">
        <v>9</v>
      </c>
      <c r="P28">
        <f>11/18</f>
        <v>0.61111111111111116</v>
      </c>
      <c r="Q28" t="s">
        <v>39</v>
      </c>
      <c r="R28">
        <f>12/18</f>
        <v>0.66666666666666663</v>
      </c>
      <c r="S28" t="s">
        <v>48</v>
      </c>
      <c r="T28">
        <f>12/18</f>
        <v>0.66666666666666663</v>
      </c>
    </row>
    <row r="29" spans="1:20" x14ac:dyDescent="0.55000000000000004">
      <c r="A29" t="s">
        <v>49</v>
      </c>
      <c r="B29">
        <f>15/17</f>
        <v>0.88235294117647056</v>
      </c>
      <c r="C29" t="s">
        <v>1</v>
      </c>
      <c r="D29">
        <f>13/17</f>
        <v>0.76470588235294112</v>
      </c>
      <c r="E29" t="s">
        <v>0</v>
      </c>
      <c r="F29">
        <f>12/17</f>
        <v>0.70588235294117652</v>
      </c>
      <c r="G29" t="s">
        <v>1</v>
      </c>
      <c r="H29">
        <f>12/17</f>
        <v>0.70588235294117652</v>
      </c>
      <c r="I29" t="s">
        <v>38</v>
      </c>
      <c r="J29">
        <f>12/18</f>
        <v>0.66666666666666663</v>
      </c>
      <c r="K29" t="s">
        <v>9</v>
      </c>
      <c r="L29">
        <f>13/17</f>
        <v>0.76470588235294112</v>
      </c>
      <c r="M29" t="s">
        <v>45</v>
      </c>
      <c r="N29">
        <f>13/17</f>
        <v>0.76470588235294112</v>
      </c>
      <c r="O29" t="s">
        <v>43</v>
      </c>
      <c r="P29">
        <f>14/18</f>
        <v>0.77777777777777779</v>
      </c>
      <c r="Q29" t="s">
        <v>48</v>
      </c>
      <c r="R29">
        <f>14/17</f>
        <v>0.82352941176470584</v>
      </c>
      <c r="S29" t="s">
        <v>50</v>
      </c>
      <c r="T29">
        <f>13/18</f>
        <v>0.72222222222222221</v>
      </c>
    </row>
    <row r="30" spans="1:20" x14ac:dyDescent="0.55000000000000004">
      <c r="A30" t="s">
        <v>48</v>
      </c>
      <c r="B30">
        <f>13/18</f>
        <v>0.72222222222222221</v>
      </c>
      <c r="C30" t="s">
        <v>47</v>
      </c>
      <c r="D30">
        <f>13/18</f>
        <v>0.72222222222222221</v>
      </c>
      <c r="E30" t="s">
        <v>47</v>
      </c>
      <c r="F30">
        <f>14/19</f>
        <v>0.73684210526315785</v>
      </c>
      <c r="G30" t="s">
        <v>33</v>
      </c>
      <c r="H30">
        <f>13/19</f>
        <v>0.68421052631578949</v>
      </c>
      <c r="I30" t="s">
        <v>47</v>
      </c>
      <c r="J30">
        <f>13/18</f>
        <v>0.72222222222222221</v>
      </c>
      <c r="K30" t="s">
        <v>49</v>
      </c>
      <c r="L30">
        <f>12/19</f>
        <v>0.63157894736842102</v>
      </c>
      <c r="M30" t="s">
        <v>36</v>
      </c>
      <c r="N30">
        <f>12/19</f>
        <v>0.63157894736842102</v>
      </c>
      <c r="O30" t="s">
        <v>38</v>
      </c>
      <c r="P30">
        <f>13/18</f>
        <v>0.72222222222222221</v>
      </c>
      <c r="Q30" t="s">
        <v>7</v>
      </c>
      <c r="R30">
        <f>11/19</f>
        <v>0.57894736842105265</v>
      </c>
      <c r="S30" t="s">
        <v>49</v>
      </c>
      <c r="T30">
        <f>14/18</f>
        <v>0.77777777777777779</v>
      </c>
    </row>
    <row r="31" spans="1:20" x14ac:dyDescent="0.55000000000000004">
      <c r="A31" t="s">
        <v>6</v>
      </c>
      <c r="B31">
        <f>14/18</f>
        <v>0.77777777777777779</v>
      </c>
      <c r="C31" t="s">
        <v>5</v>
      </c>
      <c r="D31">
        <f>14/18</f>
        <v>0.77777777777777779</v>
      </c>
      <c r="E31" t="s">
        <v>6</v>
      </c>
      <c r="F31">
        <f>14/19</f>
        <v>0.73684210526315785</v>
      </c>
      <c r="G31" t="s">
        <v>49</v>
      </c>
      <c r="H31">
        <f>13/18</f>
        <v>0.72222222222222221</v>
      </c>
      <c r="I31" t="s">
        <v>4</v>
      </c>
      <c r="J31">
        <f>14/18</f>
        <v>0.77777777777777779</v>
      </c>
      <c r="K31" t="s">
        <v>45</v>
      </c>
      <c r="L31">
        <f>13/19</f>
        <v>0.68421052631578949</v>
      </c>
      <c r="M31" t="s">
        <v>31</v>
      </c>
      <c r="N31">
        <f>13/18</f>
        <v>0.72222222222222221</v>
      </c>
      <c r="O31" t="s">
        <v>50</v>
      </c>
      <c r="P31">
        <f>14/18</f>
        <v>0.77777777777777779</v>
      </c>
      <c r="Q31" t="s">
        <v>49</v>
      </c>
      <c r="R31">
        <f>14/18</f>
        <v>0.77777777777777779</v>
      </c>
      <c r="S31" t="s">
        <v>2</v>
      </c>
      <c r="T31">
        <f>15/19</f>
        <v>0.78947368421052633</v>
      </c>
    </row>
    <row r="32" spans="1:20" x14ac:dyDescent="0.55000000000000004">
      <c r="A32" t="s">
        <v>47</v>
      </c>
      <c r="B32">
        <f>15/19</f>
        <v>0.78947368421052633</v>
      </c>
      <c r="C32" t="s">
        <v>6</v>
      </c>
      <c r="D32">
        <f>13/18</f>
        <v>0.72222222222222221</v>
      </c>
      <c r="E32" t="s">
        <v>1</v>
      </c>
      <c r="F32">
        <f>15/19</f>
        <v>0.78947368421052633</v>
      </c>
      <c r="G32" t="s">
        <v>39</v>
      </c>
      <c r="H32">
        <f>14/19</f>
        <v>0.73684210526315785</v>
      </c>
      <c r="I32" t="s">
        <v>0</v>
      </c>
      <c r="J32">
        <f>17/19</f>
        <v>0.89473684210526316</v>
      </c>
      <c r="K32" t="s">
        <v>5</v>
      </c>
      <c r="L32">
        <f>13/19</f>
        <v>0.68421052631578949</v>
      </c>
      <c r="M32" t="s">
        <v>47</v>
      </c>
      <c r="N32">
        <f>15/19</f>
        <v>0.78947368421052633</v>
      </c>
      <c r="O32" t="s">
        <v>34</v>
      </c>
      <c r="P32">
        <f>15/19</f>
        <v>0.78947368421052633</v>
      </c>
      <c r="Q32" t="s">
        <v>6</v>
      </c>
      <c r="R32">
        <f>15/19</f>
        <v>0.78947368421052633</v>
      </c>
      <c r="S32" t="s">
        <v>38</v>
      </c>
      <c r="T32">
        <f>16/19</f>
        <v>0.84210526315789469</v>
      </c>
    </row>
    <row r="33" spans="1:20" x14ac:dyDescent="0.55000000000000004">
      <c r="A33" t="s">
        <v>46</v>
      </c>
      <c r="B33">
        <f>13/20</f>
        <v>0.65</v>
      </c>
      <c r="C33" t="s">
        <v>48</v>
      </c>
      <c r="D33">
        <f>14/20</f>
        <v>0.7</v>
      </c>
      <c r="E33" t="s">
        <v>39</v>
      </c>
      <c r="F33">
        <f>16/19</f>
        <v>0.84210526315789469</v>
      </c>
      <c r="G33" t="s">
        <v>47</v>
      </c>
      <c r="H33">
        <f>15/19</f>
        <v>0.78947368421052633</v>
      </c>
      <c r="I33" t="s">
        <v>1</v>
      </c>
      <c r="J33">
        <f>15/19</f>
        <v>0.78947368421052633</v>
      </c>
      <c r="K33" t="s">
        <v>47</v>
      </c>
      <c r="L33">
        <f>17/19</f>
        <v>0.89473684210526316</v>
      </c>
      <c r="M33" t="s">
        <v>40</v>
      </c>
      <c r="N33">
        <f>16/19</f>
        <v>0.84210526315789469</v>
      </c>
      <c r="O33" t="s">
        <v>47</v>
      </c>
      <c r="P33">
        <f>14/19</f>
        <v>0.73684210526315785</v>
      </c>
      <c r="Q33" t="s">
        <v>38</v>
      </c>
      <c r="R33">
        <f>15/19</f>
        <v>0.78947368421052633</v>
      </c>
      <c r="S33" t="s">
        <v>35</v>
      </c>
      <c r="T33">
        <f>15/20</f>
        <v>0.75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heymihir</dc:creator>
  <cp:lastModifiedBy>heymihir</cp:lastModifiedBy>
  <dcterms:created xsi:type="dcterms:W3CDTF">2021-02-14T22:13:11Z</dcterms:created>
  <dcterms:modified xsi:type="dcterms:W3CDTF">2022-01-04T20:12:46Z</dcterms:modified>
</cp:coreProperties>
</file>