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eder\Downloads\"/>
    </mc:Choice>
  </mc:AlternateContent>
  <xr:revisionPtr revIDLastSave="0" documentId="13_ncr:1_{DF86FF45-61D8-4BCB-96A4-32EF251B8A6C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Hi.kw" sheetId="7" r:id="rId1"/>
    <sheet name="Kołmogorowa" sheetId="10" r:id="rId2"/>
    <sheet name="ShapiroWilka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1" l="1"/>
  <c r="E36" i="11"/>
  <c r="E28" i="11"/>
  <c r="E29" i="11"/>
  <c r="E30" i="11"/>
  <c r="E31" i="11"/>
  <c r="E32" i="11"/>
  <c r="E33" i="11"/>
  <c r="E34" i="11"/>
  <c r="E35" i="11"/>
  <c r="E27" i="11"/>
  <c r="B29" i="11"/>
  <c r="B28" i="11"/>
  <c r="B27" i="11"/>
  <c r="B35" i="11"/>
  <c r="B34" i="11"/>
  <c r="B33" i="11"/>
  <c r="B32" i="11"/>
  <c r="B31" i="11"/>
  <c r="B30" i="11"/>
  <c r="D21" i="11"/>
  <c r="B21" i="11"/>
  <c r="D3" i="11" s="1"/>
  <c r="L15" i="10"/>
  <c r="I16" i="10"/>
  <c r="I17" i="10"/>
  <c r="I18" i="10"/>
  <c r="I19" i="10"/>
  <c r="I15" i="10"/>
  <c r="H16" i="10"/>
  <c r="H17" i="10"/>
  <c r="H18" i="10"/>
  <c r="H19" i="10"/>
  <c r="H15" i="10"/>
  <c r="F16" i="10"/>
  <c r="F17" i="10"/>
  <c r="F18" i="10"/>
  <c r="G18" i="10" s="1"/>
  <c r="F19" i="10"/>
  <c r="G19" i="10" s="1"/>
  <c r="F15" i="10"/>
  <c r="G15" i="10" s="1"/>
  <c r="G17" i="10"/>
  <c r="D21" i="7"/>
  <c r="G16" i="10"/>
  <c r="E16" i="10"/>
  <c r="E17" i="10"/>
  <c r="E18" i="10"/>
  <c r="E19" i="10"/>
  <c r="E15" i="10"/>
  <c r="D17" i="10"/>
  <c r="D18" i="10" s="1"/>
  <c r="D19" i="10" s="1"/>
  <c r="D16" i="10"/>
  <c r="D15" i="10"/>
  <c r="H4" i="10"/>
  <c r="G7" i="10"/>
  <c r="H2" i="10" s="1"/>
  <c r="G3" i="10"/>
  <c r="G4" i="10"/>
  <c r="G5" i="10"/>
  <c r="G6" i="10"/>
  <c r="G2" i="10"/>
  <c r="F2" i="10"/>
  <c r="E7" i="10"/>
  <c r="F2" i="7"/>
  <c r="C7" i="10"/>
  <c r="E3" i="10"/>
  <c r="E4" i="10"/>
  <c r="E5" i="10"/>
  <c r="E6" i="10"/>
  <c r="E2" i="10"/>
  <c r="D3" i="10"/>
  <c r="D4" i="10"/>
  <c r="D5" i="10"/>
  <c r="D6" i="10"/>
  <c r="D2" i="10"/>
  <c r="Q28" i="7"/>
  <c r="D2" i="7"/>
  <c r="E2" i="7" s="1"/>
  <c r="E11" i="7" s="1"/>
  <c r="E3" i="7"/>
  <c r="E4" i="7"/>
  <c r="E5" i="7"/>
  <c r="E6" i="7"/>
  <c r="E7" i="7"/>
  <c r="E8" i="7"/>
  <c r="E9" i="7"/>
  <c r="E10" i="7"/>
  <c r="D3" i="7"/>
  <c r="D4" i="7"/>
  <c r="D5" i="7"/>
  <c r="D6" i="7"/>
  <c r="D7" i="7"/>
  <c r="D8" i="7"/>
  <c r="D9" i="7"/>
  <c r="D10" i="7"/>
  <c r="C11" i="7"/>
  <c r="D10" i="11" l="1"/>
  <c r="D8" i="11"/>
  <c r="D15" i="11"/>
  <c r="D6" i="11"/>
  <c r="D18" i="11"/>
  <c r="D17" i="11"/>
  <c r="D16" i="11"/>
  <c r="D5" i="11"/>
  <c r="D2" i="11"/>
  <c r="D20" i="11"/>
  <c r="D12" i="11"/>
  <c r="D4" i="11"/>
  <c r="D9" i="11"/>
  <c r="D7" i="11"/>
  <c r="D14" i="11"/>
  <c r="D13" i="11"/>
  <c r="D19" i="11"/>
  <c r="D11" i="11"/>
  <c r="G5" i="7"/>
  <c r="G10" i="7"/>
  <c r="G3" i="7"/>
  <c r="G6" i="7"/>
  <c r="G7" i="7"/>
  <c r="G8" i="7"/>
  <c r="G9" i="7"/>
  <c r="G2" i="7"/>
  <c r="G4" i="7"/>
  <c r="G11" i="7" l="1"/>
  <c r="H2" i="7" s="1"/>
  <c r="H4" i="7" s="1"/>
  <c r="D28" i="7" l="1"/>
  <c r="E28" i="7" s="1"/>
  <c r="F28" i="7" s="1"/>
  <c r="G28" i="7" s="1"/>
  <c r="D22" i="7"/>
  <c r="E22" i="7" s="1"/>
  <c r="D27" i="7"/>
  <c r="E27" i="7" s="1"/>
  <c r="D26" i="7"/>
  <c r="E26" i="7" s="1"/>
  <c r="E21" i="7"/>
  <c r="F21" i="7" s="1"/>
  <c r="G21" i="7" s="1"/>
  <c r="D25" i="7"/>
  <c r="E25" i="7" s="1"/>
  <c r="D23" i="7"/>
  <c r="E23" i="7" s="1"/>
  <c r="F23" i="7" s="1"/>
  <c r="G23" i="7" s="1"/>
  <c r="D24" i="7"/>
  <c r="E24" i="7" s="1"/>
  <c r="F24" i="7" s="1"/>
  <c r="G24" i="7" s="1"/>
  <c r="D29" i="7"/>
  <c r="E29" i="7" s="1"/>
  <c r="F29" i="7" l="1"/>
  <c r="G29" i="7" s="1"/>
  <c r="H24" i="7"/>
  <c r="I24" i="7"/>
  <c r="H23" i="7"/>
  <c r="I23" i="7"/>
  <c r="F25" i="7"/>
  <c r="G25" i="7" s="1"/>
  <c r="I21" i="7"/>
  <c r="H21" i="7"/>
  <c r="J21" i="7" s="1"/>
  <c r="F26" i="7"/>
  <c r="G26" i="7" s="1"/>
  <c r="F27" i="7"/>
  <c r="G27" i="7" s="1"/>
  <c r="F22" i="7"/>
  <c r="G22" i="7" s="1"/>
  <c r="I28" i="7"/>
  <c r="H28" i="7"/>
  <c r="J28" i="7" s="1"/>
  <c r="J23" i="7" l="1"/>
  <c r="I26" i="7"/>
  <c r="H26" i="7"/>
  <c r="J26" i="7" s="1"/>
  <c r="J24" i="7"/>
  <c r="H25" i="7"/>
  <c r="I25" i="7"/>
  <c r="H22" i="7"/>
  <c r="I22" i="7"/>
  <c r="I27" i="7"/>
  <c r="H27" i="7"/>
  <c r="G30" i="7"/>
  <c r="I29" i="7"/>
  <c r="H29" i="7"/>
  <c r="J29" i="7" s="1"/>
  <c r="J22" i="7" l="1"/>
  <c r="J27" i="7"/>
  <c r="J25" i="7"/>
  <c r="J30" i="7" l="1"/>
  <c r="Q27" i="7" s="1"/>
</calcChain>
</file>

<file path=xl/sharedStrings.xml><?xml version="1.0" encoding="utf-8"?>
<sst xmlns="http://schemas.openxmlformats.org/spreadsheetml/2006/main" count="60" uniqueCount="41">
  <si>
    <t>n</t>
  </si>
  <si>
    <t>licznik</t>
  </si>
  <si>
    <t>mianownik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</si>
  <si>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min</t>
    </r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</si>
  <si>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max</t>
    </r>
  </si>
  <si>
    <t>wartość</t>
  </si>
  <si>
    <t>prawd. pi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</si>
  <si>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vertAlign val="superscript"/>
        <sz val="11"/>
        <color theme="1"/>
        <rFont val="Calibri"/>
        <family val="2"/>
        <charset val="238"/>
        <scheme val="minor"/>
      </rPr>
      <t>t</t>
    </r>
  </si>
  <si>
    <t>chi^2</t>
  </si>
  <si>
    <t>u</t>
  </si>
  <si>
    <t>F(u)</t>
  </si>
  <si>
    <t>X</t>
  </si>
  <si>
    <t>x środkowe</t>
  </si>
  <si>
    <t>xśr</t>
  </si>
  <si>
    <t>S^2</t>
  </si>
  <si>
    <t>S</t>
  </si>
  <si>
    <t>xśr(licznik)</t>
  </si>
  <si>
    <t>S^2(licznik)</t>
  </si>
  <si>
    <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skumulowana</t>
    </r>
  </si>
  <si>
    <t>F(x)</t>
  </si>
  <si>
    <t>F(x)-F(u)</t>
  </si>
  <si>
    <t>|F(x)-F(u)|</t>
  </si>
  <si>
    <t>dystrybuanta</t>
  </si>
  <si>
    <t>&lt;-wartość naszego testu</t>
  </si>
  <si>
    <t>krytyczne</t>
  </si>
  <si>
    <t>stopnie swobody</t>
  </si>
  <si>
    <t>lambda emp.</t>
  </si>
  <si>
    <t>bo max</t>
  </si>
  <si>
    <t>lambda kryt</t>
  </si>
  <si>
    <t>&lt;-odczytane</t>
  </si>
  <si>
    <t>i=n/2</t>
  </si>
  <si>
    <t>w(mianownik)</t>
  </si>
  <si>
    <t>suma</t>
  </si>
  <si>
    <t>x(srednia)</t>
  </si>
  <si>
    <t>xn-i+1</t>
  </si>
  <si>
    <t>x(i)</t>
  </si>
  <si>
    <t>ai(n)</t>
  </si>
  <si>
    <t>w(liczniek)</t>
  </si>
  <si>
    <t>kwadrat sumy</t>
  </si>
  <si>
    <t>wkryty</t>
  </si>
  <si>
    <t>wempi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</si>
</sst>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164" fontId="5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5" fillId="2" borderId="0" xfId="0" applyFont="1" applyFill="1"/>
    <xf numFmtId="0" fontId="3" fillId="4" borderId="0" xfId="0" applyFont="1" applyFill="1"/>
    <xf numFmtId="0" fontId="0" fillId="5" borderId="0" xfId="0" applyFill="1"/>
    <xf numFmtId="0" fontId="5" fillId="5" borderId="0" xfId="0" applyFont="1" applyFill="1"/>
    <xf numFmtId="0" fontId="6" fillId="2" borderId="0" xfId="0" applyFont="1" applyFill="1"/>
    <xf numFmtId="2" fontId="3" fillId="4" borderId="0" xfId="0" applyNumberFormat="1" applyFont="1" applyFill="1"/>
    <xf numFmtId="0" fontId="0" fillId="4" borderId="1" xfId="0" applyFill="1" applyBorder="1" applyAlignment="1">
      <alignment horizontal="right"/>
    </xf>
    <xf numFmtId="164" fontId="8" fillId="0" borderId="0" xfId="0" applyNumberFormat="1" applyFont="1"/>
    <xf numFmtId="0" fontId="8" fillId="0" borderId="0" xfId="0" applyFont="1"/>
    <xf numFmtId="2" fontId="8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844792</xdr:colOff>
      <xdr:row>30</xdr:row>
      <xdr:rowOff>159254</xdr:rowOff>
    </xdr:from>
    <xdr:to>
      <xdr:col>13</xdr:col>
      <xdr:colOff>131613</xdr:colOff>
      <xdr:row>38</xdr:row>
      <xdr:rowOff>154919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1673" y="5691927"/>
          <a:ext cx="3348306" cy="1454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210311</xdr:colOff>
      <xdr:row>0</xdr:row>
      <xdr:rowOff>15114</xdr:rowOff>
    </xdr:from>
    <xdr:to>
      <xdr:col>11</xdr:col>
      <xdr:colOff>589152</xdr:colOff>
      <xdr:row>5</xdr:row>
      <xdr:rowOff>81013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052" y="15114"/>
          <a:ext cx="2207640" cy="98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86215</xdr:colOff>
      <xdr:row>31</xdr:row>
      <xdr:rowOff>31013</xdr:rowOff>
    </xdr:from>
    <xdr:to>
      <xdr:col>7</xdr:col>
      <xdr:colOff>842409</xdr:colOff>
      <xdr:row>38</xdr:row>
      <xdr:rowOff>88170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0423" y="5746013"/>
          <a:ext cx="2478867" cy="1333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309427</xdr:colOff>
      <xdr:row>30</xdr:row>
      <xdr:rowOff>161735</xdr:rowOff>
    </xdr:from>
    <xdr:to>
      <xdr:col>5</xdr:col>
      <xdr:colOff>519186</xdr:colOff>
      <xdr:row>35</xdr:row>
      <xdr:rowOff>118772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417" y="5694408"/>
          <a:ext cx="1812977" cy="868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206189</xdr:colOff>
      <xdr:row>6</xdr:row>
      <xdr:rowOff>26894</xdr:rowOff>
    </xdr:from>
    <xdr:to>
      <xdr:col>13</xdr:col>
      <xdr:colOff>133296</xdr:colOff>
      <xdr:row>11</xdr:row>
      <xdr:rowOff>124157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FF3C7B1-3CC5-452C-BD6F-67B236C99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3930" y="1120588"/>
          <a:ext cx="2975106" cy="9937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115984</xdr:colOff>
      <xdr:row>20</xdr:row>
      <xdr:rowOff>18676</xdr:rowOff>
    </xdr:from>
    <xdr:to>
      <xdr:col>6</xdr:col>
      <xdr:colOff>728946</xdr:colOff>
      <xdr:row>23</xdr:row>
      <xdr:rowOff>160963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278" y="3798794"/>
          <a:ext cx="2659903" cy="702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104589</xdr:colOff>
      <xdr:row>23</xdr:row>
      <xdr:rowOff>146984</xdr:rowOff>
    </xdr:from>
    <xdr:to>
      <xdr:col>14</xdr:col>
      <xdr:colOff>219422</xdr:colOff>
      <xdr:row>62</xdr:row>
      <xdr:rowOff>24299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9" y="4487396"/>
          <a:ext cx="10797774" cy="7161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598714</xdr:colOff>
      <xdr:row>0</xdr:row>
      <xdr:rowOff>40821</xdr:rowOff>
    </xdr:from>
    <xdr:to>
      <xdr:col>28</xdr:col>
      <xdr:colOff>89860</xdr:colOff>
      <xdr:row>43</xdr:row>
      <xdr:rowOff>73490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1928" y="40821"/>
          <a:ext cx="10512932" cy="8238096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108856</xdr:colOff>
      <xdr:row>44</xdr:row>
      <xdr:rowOff>163285</xdr:rowOff>
    </xdr:from>
    <xdr:to>
      <xdr:col>26</xdr:col>
      <xdr:colOff>450572</xdr:colOff>
      <xdr:row>87</xdr:row>
      <xdr:rowOff>114643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4392" y="8545285"/>
          <a:ext cx="9526537" cy="8142858"/>
        </a:xfrm>
        <a:prstGeom prst="rect">
          <a:avLst/>
        </a:prstGeom>
      </xdr:spPr>
    </xdr:pic>
    <xdr:clientData/>
  </xdr:twoCellAnchor>
  <xdr:twoCellAnchor editAs="oneCell">
    <xdr:from>
      <xdr:col>6</xdr:col>
      <xdr:colOff>348130</xdr:colOff>
      <xdr:row>31</xdr:row>
      <xdr:rowOff>50801</xdr:rowOff>
    </xdr:from>
    <xdr:to>
      <xdr:col>18</xdr:col>
      <xdr:colOff>4483</xdr:colOff>
      <xdr:row>38</xdr:row>
      <xdr:rowOff>29439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314CAC5-779F-4F89-B78F-613622E30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365" y="5840507"/>
          <a:ext cx="7126942" cy="1285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zoomScale="101" zoomScaleNormal="85" workbookViewId="0">
      <selection activeCell="D21" sqref="D21"/>
    </sheetView>
  </sheetViews>
  <sheetFormatPr defaultRowHeight="14.5" x14ac:dyDescent="0.35"/>
  <cols>
    <col min="3" max="3" width="9.1796875" bestFit="1" customWidth="1"/>
    <col min="4" max="4" width="11.54296875" customWidth="1"/>
    <col min="5" max="5" width="11.453125" customWidth="1"/>
    <col min="6" max="6" width="10.08984375" customWidth="1"/>
    <col min="7" max="7" width="14.54296875" customWidth="1"/>
    <col min="8" max="8" width="14.453125" customWidth="1"/>
    <col min="17" max="17" width="11.81640625" bestFit="1" customWidth="1"/>
  </cols>
  <sheetData>
    <row r="1" spans="1:10" ht="16.5" x14ac:dyDescent="0.45">
      <c r="A1" s="23" t="s">
        <v>3</v>
      </c>
      <c r="B1" s="23" t="s">
        <v>4</v>
      </c>
      <c r="C1" s="23" t="s">
        <v>0</v>
      </c>
      <c r="D1" s="29" t="s">
        <v>12</v>
      </c>
      <c r="E1" s="5" t="s">
        <v>16</v>
      </c>
      <c r="F1" s="5" t="s">
        <v>13</v>
      </c>
      <c r="G1" s="29" t="s">
        <v>17</v>
      </c>
      <c r="H1" s="29" t="s">
        <v>14</v>
      </c>
    </row>
    <row r="2" spans="1:10" x14ac:dyDescent="0.35">
      <c r="A2" s="24">
        <v>2</v>
      </c>
      <c r="B2" s="24">
        <v>5</v>
      </c>
      <c r="C2" s="24">
        <v>4</v>
      </c>
      <c r="D2" s="16">
        <f>AVERAGE(A2:B2)</f>
        <v>3.5</v>
      </c>
      <c r="E2" s="16">
        <f>D2*C2</f>
        <v>14</v>
      </c>
      <c r="F2" s="30">
        <f>E11/C11</f>
        <v>17.217241379310344</v>
      </c>
      <c r="G2" s="17">
        <f>(D2-$F$2)^2*C2</f>
        <v>752.65084423305586</v>
      </c>
      <c r="H2" s="25">
        <f>G11/(C11-1)</f>
        <v>42.718103448275862</v>
      </c>
    </row>
    <row r="3" spans="1:10" x14ac:dyDescent="0.35">
      <c r="A3" s="24">
        <v>5</v>
      </c>
      <c r="B3" s="24">
        <v>8</v>
      </c>
      <c r="C3" s="24">
        <v>5</v>
      </c>
      <c r="D3" s="16">
        <f t="shared" ref="D3:D10" si="0">AVERAGE(A3:B3)</f>
        <v>6.5</v>
      </c>
      <c r="E3" s="16">
        <f t="shared" ref="E3:E10" si="1">D3*C3</f>
        <v>32.5</v>
      </c>
      <c r="F3" s="16"/>
      <c r="G3" s="17">
        <f t="shared" ref="G3:G10" si="2">(D3-$F$2)^2*C3</f>
        <v>574.29631391200951</v>
      </c>
      <c r="H3" s="26" t="s">
        <v>15</v>
      </c>
    </row>
    <row r="4" spans="1:10" x14ac:dyDescent="0.35">
      <c r="A4" s="24">
        <v>8</v>
      </c>
      <c r="B4" s="24">
        <v>11</v>
      </c>
      <c r="C4" s="24">
        <v>23</v>
      </c>
      <c r="D4" s="16">
        <f t="shared" si="0"/>
        <v>9.5</v>
      </c>
      <c r="E4" s="16">
        <f t="shared" si="1"/>
        <v>218.5</v>
      </c>
      <c r="F4" s="16"/>
      <c r="G4" s="17">
        <f t="shared" si="2"/>
        <v>1369.783733650416</v>
      </c>
      <c r="H4" s="26">
        <f>SQRT(H2)</f>
        <v>6.5359087698862401</v>
      </c>
    </row>
    <row r="5" spans="1:10" x14ac:dyDescent="0.35">
      <c r="A5" s="24">
        <v>11</v>
      </c>
      <c r="B5" s="24">
        <v>14</v>
      </c>
      <c r="C5" s="24">
        <v>12</v>
      </c>
      <c r="D5" s="16">
        <f t="shared" si="0"/>
        <v>12.5</v>
      </c>
      <c r="E5" s="16">
        <f t="shared" si="1"/>
        <v>150</v>
      </c>
      <c r="F5" s="16"/>
      <c r="G5" s="17">
        <f t="shared" si="2"/>
        <v>267.02839476813313</v>
      </c>
      <c r="H5" s="16"/>
      <c r="I5" s="16"/>
      <c r="J5" s="16"/>
    </row>
    <row r="6" spans="1:10" x14ac:dyDescent="0.35">
      <c r="A6" s="24">
        <v>14</v>
      </c>
      <c r="B6" s="24">
        <v>17</v>
      </c>
      <c r="C6" s="24">
        <v>33</v>
      </c>
      <c r="D6" s="16">
        <f t="shared" si="0"/>
        <v>15.5</v>
      </c>
      <c r="E6" s="16">
        <f t="shared" si="1"/>
        <v>511.5</v>
      </c>
      <c r="F6" s="16"/>
      <c r="G6" s="17">
        <f t="shared" si="2"/>
        <v>97.314292508917916</v>
      </c>
      <c r="H6" s="16"/>
      <c r="I6" s="16"/>
      <c r="J6" s="16"/>
    </row>
    <row r="7" spans="1:10" x14ac:dyDescent="0.35">
      <c r="A7" s="24">
        <v>17</v>
      </c>
      <c r="B7" s="24">
        <v>20</v>
      </c>
      <c r="C7" s="24">
        <v>15</v>
      </c>
      <c r="D7" s="16">
        <f t="shared" si="0"/>
        <v>18.5</v>
      </c>
      <c r="E7" s="16">
        <f t="shared" si="1"/>
        <v>277.5</v>
      </c>
      <c r="F7" s="16"/>
      <c r="G7" s="17">
        <f t="shared" si="2"/>
        <v>24.682045184304414</v>
      </c>
      <c r="H7" s="16"/>
      <c r="J7" s="16"/>
    </row>
    <row r="8" spans="1:10" x14ac:dyDescent="0.35">
      <c r="A8" s="24">
        <v>20</v>
      </c>
      <c r="B8" s="24">
        <v>23</v>
      </c>
      <c r="C8" s="24">
        <v>20</v>
      </c>
      <c r="D8" s="16">
        <f t="shared" si="0"/>
        <v>21.5</v>
      </c>
      <c r="E8" s="16">
        <f t="shared" si="1"/>
        <v>430</v>
      </c>
      <c r="F8" s="16"/>
      <c r="G8" s="17">
        <f t="shared" si="2"/>
        <v>366.84042806183123</v>
      </c>
      <c r="H8" s="16"/>
      <c r="J8" s="16"/>
    </row>
    <row r="9" spans="1:10" x14ac:dyDescent="0.35">
      <c r="A9" s="24">
        <v>23</v>
      </c>
      <c r="B9" s="24">
        <v>26</v>
      </c>
      <c r="C9" s="24">
        <v>15</v>
      </c>
      <c r="D9" s="16">
        <f t="shared" si="0"/>
        <v>24.5</v>
      </c>
      <c r="E9" s="16">
        <f t="shared" si="1"/>
        <v>367.5</v>
      </c>
      <c r="F9" s="16"/>
      <c r="G9" s="17">
        <f t="shared" si="2"/>
        <v>795.57859690844236</v>
      </c>
      <c r="H9" s="16"/>
      <c r="J9" s="16"/>
    </row>
    <row r="10" spans="1:10" x14ac:dyDescent="0.35">
      <c r="A10" s="24">
        <v>26</v>
      </c>
      <c r="B10" s="24">
        <v>29</v>
      </c>
      <c r="C10" s="24">
        <v>18</v>
      </c>
      <c r="D10" s="16">
        <f t="shared" si="0"/>
        <v>27.5</v>
      </c>
      <c r="E10" s="16">
        <f t="shared" si="1"/>
        <v>495</v>
      </c>
      <c r="F10" s="16"/>
      <c r="G10" s="17">
        <f t="shared" si="2"/>
        <v>1903.2322473246138</v>
      </c>
      <c r="H10" s="16"/>
      <c r="J10" s="16"/>
    </row>
    <row r="11" spans="1:10" x14ac:dyDescent="0.35">
      <c r="C11" s="3">
        <f>SUM(C2:C10)</f>
        <v>145</v>
      </c>
      <c r="D11" s="16"/>
      <c r="E11" s="15">
        <f>SUM(E2:E10)</f>
        <v>2496.5</v>
      </c>
      <c r="F11" s="16"/>
      <c r="G11" s="17">
        <f>SUM(G2:G10)</f>
        <v>6151.4068965517245</v>
      </c>
      <c r="H11" s="16"/>
      <c r="J11" s="16"/>
    </row>
    <row r="12" spans="1:10" x14ac:dyDescent="0.35">
      <c r="C12" s="16"/>
      <c r="D12" s="16"/>
      <c r="E12" s="16"/>
      <c r="F12" s="16"/>
      <c r="G12" s="16"/>
      <c r="H12" s="16"/>
      <c r="J12" s="16"/>
    </row>
    <row r="13" spans="1:10" x14ac:dyDescent="0.35">
      <c r="C13" s="16"/>
      <c r="D13" s="16"/>
      <c r="E13" s="16"/>
      <c r="F13" s="16"/>
      <c r="G13" s="16"/>
      <c r="H13" s="16"/>
      <c r="J13" s="16"/>
    </row>
    <row r="14" spans="1:10" x14ac:dyDescent="0.35">
      <c r="C14" s="16"/>
      <c r="D14" s="16"/>
      <c r="E14" s="16"/>
      <c r="F14" s="16"/>
      <c r="G14" s="16"/>
      <c r="H14" s="16"/>
      <c r="J14" s="16"/>
    </row>
    <row r="15" spans="1:10" s="27" customFormat="1" x14ac:dyDescent="0.35">
      <c r="D15" s="28"/>
      <c r="E15" s="28"/>
      <c r="F15" s="28"/>
      <c r="G15" s="28"/>
      <c r="H15" s="28"/>
      <c r="J15" s="28"/>
    </row>
    <row r="16" spans="1:10" s="27" customFormat="1" x14ac:dyDescent="0.35">
      <c r="D16" s="28"/>
      <c r="E16" s="28"/>
      <c r="F16" s="28"/>
      <c r="G16" s="28"/>
      <c r="H16" s="28"/>
      <c r="J16" s="28"/>
    </row>
    <row r="17" spans="1:17" s="27" customFormat="1" x14ac:dyDescent="0.35">
      <c r="D17" s="28"/>
      <c r="E17" s="28"/>
      <c r="F17" s="28"/>
      <c r="G17" s="28"/>
      <c r="H17" s="28"/>
      <c r="J17" s="28"/>
    </row>
    <row r="18" spans="1:17" x14ac:dyDescent="0.35">
      <c r="D18" s="16"/>
      <c r="E18" s="16"/>
      <c r="F18" s="16"/>
      <c r="G18" s="16"/>
      <c r="H18" s="16"/>
      <c r="J18" s="16"/>
    </row>
    <row r="19" spans="1:17" x14ac:dyDescent="0.35">
      <c r="E19" t="s">
        <v>22</v>
      </c>
      <c r="G19" t="s">
        <v>8</v>
      </c>
    </row>
    <row r="20" spans="1:17" ht="17.5" x14ac:dyDescent="0.45">
      <c r="A20" s="22" t="s">
        <v>3</v>
      </c>
      <c r="B20" s="22" t="s">
        <v>4</v>
      </c>
      <c r="C20" s="22" t="s">
        <v>0</v>
      </c>
      <c r="D20" s="6" t="s">
        <v>9</v>
      </c>
      <c r="E20" s="4" t="s">
        <v>10</v>
      </c>
      <c r="F20" s="4" t="s">
        <v>6</v>
      </c>
      <c r="G20" s="2" t="s">
        <v>7</v>
      </c>
      <c r="H20" s="4" t="s">
        <v>1</v>
      </c>
      <c r="I20" s="4" t="s">
        <v>2</v>
      </c>
      <c r="J20" s="4" t="s">
        <v>5</v>
      </c>
    </row>
    <row r="21" spans="1:17" x14ac:dyDescent="0.35">
      <c r="A21" s="19">
        <v>2</v>
      </c>
      <c r="B21" s="19">
        <v>5</v>
      </c>
      <c r="C21" s="19">
        <v>4</v>
      </c>
      <c r="D21" s="13">
        <f>(B21-$F$2)/$H$4</f>
        <v>-1.8692490684081244</v>
      </c>
      <c r="E21" s="13">
        <f>_xlfn.NORM.DIST(D21,0,1,TRUE)</f>
        <v>3.0794085217226153E-2</v>
      </c>
      <c r="F21" s="13">
        <f>E21</f>
        <v>3.0794085217226153E-2</v>
      </c>
      <c r="G21" s="13">
        <f>F21*$C$11</f>
        <v>4.4651423564977923</v>
      </c>
      <c r="H21" s="13">
        <f>(C21-G21)^2</f>
        <v>0.21635741180831936</v>
      </c>
      <c r="I21" s="7">
        <f>G21</f>
        <v>4.4651423564977923</v>
      </c>
      <c r="J21" s="16">
        <f>H21/I21</f>
        <v>4.8454762364624357E-2</v>
      </c>
    </row>
    <row r="22" spans="1:17" x14ac:dyDescent="0.35">
      <c r="A22" s="19">
        <v>5</v>
      </c>
      <c r="B22" s="19">
        <v>8</v>
      </c>
      <c r="C22" s="19">
        <v>5</v>
      </c>
      <c r="D22" s="13">
        <f t="shared" ref="D22:D29" si="3">(B22-$F$2)/$H$4</f>
        <v>-1.4102463335746307</v>
      </c>
      <c r="E22" s="13">
        <f t="shared" ref="E22:E29" si="4">_xlfn.NORM.DIST(D22,0,1,TRUE)</f>
        <v>7.9233479448480665E-2</v>
      </c>
      <c r="F22" s="13">
        <f>E22-E21</f>
        <v>4.8439394231254512E-2</v>
      </c>
      <c r="G22" s="13">
        <f t="shared" ref="G22:G29" si="5">F22*$C$11</f>
        <v>7.0237121635319042</v>
      </c>
      <c r="H22" s="13">
        <f t="shared" ref="H22:H29" si="6">(C22-G22)^2</f>
        <v>4.0954109208269802</v>
      </c>
      <c r="I22" s="7">
        <f t="shared" ref="I22:I29" si="7">G22</f>
        <v>7.0237121635319042</v>
      </c>
      <c r="J22" s="16">
        <f t="shared" ref="J22:J29" si="8">H22/I22</f>
        <v>0.58308353552569059</v>
      </c>
    </row>
    <row r="23" spans="1:17" x14ac:dyDescent="0.35">
      <c r="A23" s="19">
        <v>8</v>
      </c>
      <c r="B23" s="19">
        <v>11</v>
      </c>
      <c r="C23" s="19">
        <v>23</v>
      </c>
      <c r="D23" s="13">
        <f t="shared" si="3"/>
        <v>-0.95124359874113695</v>
      </c>
      <c r="E23" s="13">
        <f t="shared" si="4"/>
        <v>0.17074036542674423</v>
      </c>
      <c r="F23" s="13">
        <f t="shared" ref="F23:F29" si="9">E23-E22</f>
        <v>9.1506885978263564E-2</v>
      </c>
      <c r="G23" s="13">
        <f t="shared" si="5"/>
        <v>13.268498466848216</v>
      </c>
      <c r="H23" s="13">
        <f t="shared" si="6"/>
        <v>94.702122089735525</v>
      </c>
      <c r="I23" s="7">
        <f t="shared" si="7"/>
        <v>13.268498466848216</v>
      </c>
      <c r="J23" s="16">
        <f t="shared" si="8"/>
        <v>7.1373654167690432</v>
      </c>
    </row>
    <row r="24" spans="1:17" x14ac:dyDescent="0.35">
      <c r="A24" s="19">
        <v>11</v>
      </c>
      <c r="B24" s="19">
        <v>14</v>
      </c>
      <c r="C24" s="19">
        <v>12</v>
      </c>
      <c r="D24" s="13">
        <f t="shared" si="3"/>
        <v>-0.49224086390764321</v>
      </c>
      <c r="E24" s="13">
        <f t="shared" si="4"/>
        <v>0.3112745398313379</v>
      </c>
      <c r="F24" s="13">
        <f t="shared" si="9"/>
        <v>0.14053417440459368</v>
      </c>
      <c r="G24" s="13">
        <f t="shared" si="5"/>
        <v>20.377455288666084</v>
      </c>
      <c r="H24" s="13">
        <f t="shared" si="6"/>
        <v>70.181757113599346</v>
      </c>
      <c r="I24" s="7">
        <f t="shared" si="7"/>
        <v>20.377455288666084</v>
      </c>
      <c r="J24" s="16">
        <f t="shared" si="8"/>
        <v>3.4440883868671448</v>
      </c>
    </row>
    <row r="25" spans="1:17" x14ac:dyDescent="0.35">
      <c r="A25" s="19">
        <v>14</v>
      </c>
      <c r="B25" s="19">
        <v>17</v>
      </c>
      <c r="C25" s="19">
        <v>33</v>
      </c>
      <c r="D25" s="13">
        <f t="shared" si="3"/>
        <v>-3.323812907414949E-2</v>
      </c>
      <c r="E25" s="13">
        <f t="shared" si="4"/>
        <v>0.486742346152648</v>
      </c>
      <c r="F25" s="13">
        <f t="shared" si="9"/>
        <v>0.17546780632131009</v>
      </c>
      <c r="G25" s="13">
        <f t="shared" si="5"/>
        <v>25.442831916589963</v>
      </c>
      <c r="H25" s="13">
        <f t="shared" si="6"/>
        <v>57.110789440911333</v>
      </c>
      <c r="I25" s="7">
        <f t="shared" si="7"/>
        <v>25.442831916589963</v>
      </c>
      <c r="J25" s="16">
        <f t="shared" si="8"/>
        <v>2.2446710974682156</v>
      </c>
    </row>
    <row r="26" spans="1:17" x14ac:dyDescent="0.35">
      <c r="A26" s="19">
        <v>17</v>
      </c>
      <c r="B26" s="19">
        <v>20</v>
      </c>
      <c r="C26" s="19">
        <v>15</v>
      </c>
      <c r="D26" s="13">
        <f t="shared" si="3"/>
        <v>0.42576460575934422</v>
      </c>
      <c r="E26" s="13">
        <f t="shared" si="4"/>
        <v>0.66486030990875788</v>
      </c>
      <c r="F26" s="13">
        <f t="shared" si="9"/>
        <v>0.17811796375610989</v>
      </c>
      <c r="G26" s="13">
        <f t="shared" si="5"/>
        <v>25.827104744635932</v>
      </c>
      <c r="H26" s="13">
        <f t="shared" si="6"/>
        <v>117.2261971513179</v>
      </c>
      <c r="I26" s="7">
        <f t="shared" si="7"/>
        <v>25.827104744635932</v>
      </c>
      <c r="J26" s="16">
        <f t="shared" si="8"/>
        <v>4.5388826316532747</v>
      </c>
      <c r="K26" s="16"/>
      <c r="P26" t="s">
        <v>25</v>
      </c>
      <c r="Q26">
        <v>6</v>
      </c>
    </row>
    <row r="27" spans="1:17" x14ac:dyDescent="0.35">
      <c r="A27" s="19">
        <v>20</v>
      </c>
      <c r="B27" s="19">
        <v>23</v>
      </c>
      <c r="C27" s="19">
        <v>20</v>
      </c>
      <c r="D27" s="13">
        <f t="shared" si="3"/>
        <v>0.8847673405928379</v>
      </c>
      <c r="E27" s="13">
        <f t="shared" si="4"/>
        <v>0.81185893626796912</v>
      </c>
      <c r="F27" s="13">
        <f t="shared" si="9"/>
        <v>0.14699862635921124</v>
      </c>
      <c r="G27" s="13">
        <f t="shared" si="5"/>
        <v>21.31480082208563</v>
      </c>
      <c r="H27" s="13">
        <f t="shared" si="6"/>
        <v>1.7287012017570478</v>
      </c>
      <c r="I27" s="7">
        <f t="shared" si="7"/>
        <v>21.31480082208563</v>
      </c>
      <c r="J27" s="16">
        <f t="shared" si="8"/>
        <v>8.1103324219939682E-2</v>
      </c>
      <c r="K27" s="16"/>
      <c r="P27" t="s">
        <v>8</v>
      </c>
      <c r="Q27">
        <f>J30</f>
        <v>31.446282365743489</v>
      </c>
    </row>
    <row r="28" spans="1:17" x14ac:dyDescent="0.35">
      <c r="A28" s="19">
        <v>23</v>
      </c>
      <c r="B28" s="19">
        <v>26</v>
      </c>
      <c r="C28" s="19">
        <v>15</v>
      </c>
      <c r="D28" s="13">
        <f t="shared" si="3"/>
        <v>1.3437700754263318</v>
      </c>
      <c r="E28" s="13">
        <f t="shared" si="4"/>
        <v>0.91048862549621612</v>
      </c>
      <c r="F28" s="13">
        <f t="shared" si="9"/>
        <v>9.8629689228246997E-2</v>
      </c>
      <c r="G28" s="13">
        <f t="shared" si="5"/>
        <v>14.301304938095814</v>
      </c>
      <c r="H28" s="13">
        <f t="shared" si="6"/>
        <v>0.48817478952929377</v>
      </c>
      <c r="I28" s="7">
        <f t="shared" si="7"/>
        <v>14.301304938095814</v>
      </c>
      <c r="J28" s="16">
        <f t="shared" si="8"/>
        <v>3.4134982202141138E-2</v>
      </c>
      <c r="K28" s="16"/>
      <c r="P28" t="s">
        <v>24</v>
      </c>
      <c r="Q28">
        <f>_xlfn.CHISQ.DIST(Q27,Q26,TRUE)</f>
        <v>0.99997917032895312</v>
      </c>
    </row>
    <row r="29" spans="1:17" x14ac:dyDescent="0.35">
      <c r="A29" s="19">
        <v>26</v>
      </c>
      <c r="B29" s="19">
        <v>29</v>
      </c>
      <c r="C29" s="19">
        <v>18</v>
      </c>
      <c r="D29" s="13">
        <f t="shared" si="3"/>
        <v>1.8027728102598253</v>
      </c>
      <c r="E29" s="13">
        <f t="shared" si="4"/>
        <v>0.96428804901849363</v>
      </c>
      <c r="F29" s="13">
        <f t="shared" si="9"/>
        <v>5.3799423522277512E-2</v>
      </c>
      <c r="G29" s="13">
        <f t="shared" si="5"/>
        <v>7.8009164107302391</v>
      </c>
      <c r="H29" s="13">
        <f t="shared" si="6"/>
        <v>104.02130606091177</v>
      </c>
      <c r="I29" s="7">
        <f t="shared" si="7"/>
        <v>7.8009164107302391</v>
      </c>
      <c r="J29" s="16">
        <f t="shared" si="8"/>
        <v>13.334498228673418</v>
      </c>
      <c r="K29" s="16"/>
    </row>
    <row r="30" spans="1:17" x14ac:dyDescent="0.35">
      <c r="G30" s="32">
        <f>SUM(G21:G29)</f>
        <v>139.82176710768158</v>
      </c>
      <c r="J30" s="33">
        <f>SUM(J21:J29)</f>
        <v>31.446282365743489</v>
      </c>
      <c r="L30" s="18" t="s">
        <v>23</v>
      </c>
    </row>
    <row r="31" spans="1:17" x14ac:dyDescent="0.35">
      <c r="J31" s="13"/>
      <c r="K31" s="13"/>
    </row>
    <row r="32" spans="1:17" x14ac:dyDescent="0.35">
      <c r="J32" s="13"/>
      <c r="K32" s="13"/>
    </row>
    <row r="33" spans="4:11" x14ac:dyDescent="0.35">
      <c r="K33" s="13"/>
    </row>
    <row r="34" spans="4:11" x14ac:dyDescent="0.35">
      <c r="K34" s="13"/>
    </row>
    <row r="35" spans="4:11" x14ac:dyDescent="0.35">
      <c r="K35" s="13"/>
    </row>
    <row r="36" spans="4:11" x14ac:dyDescent="0.35">
      <c r="J36" s="13"/>
      <c r="K36" s="13"/>
    </row>
    <row r="37" spans="4:11" x14ac:dyDescent="0.35">
      <c r="J37" s="13"/>
      <c r="K37" s="13"/>
    </row>
    <row r="38" spans="4:11" x14ac:dyDescent="0.35">
      <c r="J38" s="13"/>
      <c r="K38" s="13"/>
    </row>
    <row r="39" spans="4:11" x14ac:dyDescent="0.35">
      <c r="J39" s="13"/>
      <c r="K39" s="13"/>
    </row>
    <row r="40" spans="4:11" x14ac:dyDescent="0.35">
      <c r="D40" s="3"/>
      <c r="E40" s="16"/>
      <c r="F40" s="16"/>
      <c r="G40" s="13"/>
      <c r="H40" s="13"/>
      <c r="I40" s="16"/>
      <c r="J40" s="16"/>
      <c r="K40" s="13"/>
    </row>
    <row r="41" spans="4:11" x14ac:dyDescent="0.35">
      <c r="E41" s="16"/>
      <c r="F41" s="16"/>
      <c r="G41" s="16"/>
      <c r="H41" s="16"/>
      <c r="I41" s="16"/>
      <c r="J41" s="16"/>
      <c r="K41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1" zoomScale="85" zoomScaleNormal="85" workbookViewId="0">
      <selection activeCell="M17" sqref="M17"/>
    </sheetView>
  </sheetViews>
  <sheetFormatPr defaultRowHeight="14.5" x14ac:dyDescent="0.35"/>
  <cols>
    <col min="3" max="3" width="11.90625" customWidth="1"/>
    <col min="4" max="4" width="15" customWidth="1"/>
    <col min="5" max="5" width="16.453125" customWidth="1"/>
    <col min="6" max="6" width="12.81640625" customWidth="1"/>
    <col min="7" max="7" width="14.08984375" customWidth="1"/>
    <col min="11" max="11" width="12.54296875" customWidth="1"/>
  </cols>
  <sheetData>
    <row r="1" spans="1:13" ht="16.5" x14ac:dyDescent="0.45">
      <c r="A1" s="4" t="s">
        <v>3</v>
      </c>
      <c r="B1" s="4" t="s">
        <v>4</v>
      </c>
      <c r="C1" s="4" t="s">
        <v>0</v>
      </c>
      <c r="D1" s="29" t="s">
        <v>12</v>
      </c>
      <c r="E1" s="5" t="s">
        <v>16</v>
      </c>
      <c r="F1" s="5" t="s">
        <v>13</v>
      </c>
      <c r="G1" s="29" t="s">
        <v>17</v>
      </c>
      <c r="H1" s="29" t="s">
        <v>14</v>
      </c>
    </row>
    <row r="2" spans="1:13" x14ac:dyDescent="0.35">
      <c r="A2" s="1">
        <v>2</v>
      </c>
      <c r="B2" s="1">
        <v>4</v>
      </c>
      <c r="C2" s="1">
        <v>3</v>
      </c>
      <c r="D2" s="16">
        <f>AVERAGE(A2:B2)</f>
        <v>3</v>
      </c>
      <c r="E2" s="16">
        <f>D2*C2</f>
        <v>9</v>
      </c>
      <c r="F2" s="30">
        <f>E7/C7</f>
        <v>7.56</v>
      </c>
      <c r="G2" s="17">
        <f>(D2-$F$2)^2*C2</f>
        <v>62.380799999999994</v>
      </c>
      <c r="H2" s="25">
        <f>G7/(C7-1)</f>
        <v>7.84</v>
      </c>
    </row>
    <row r="3" spans="1:13" x14ac:dyDescent="0.35">
      <c r="A3" s="1">
        <v>4</v>
      </c>
      <c r="B3" s="1">
        <v>6</v>
      </c>
      <c r="C3" s="1">
        <v>5</v>
      </c>
      <c r="D3" s="16">
        <f t="shared" ref="D3:D6" si="0">AVERAGE(A3:B3)</f>
        <v>5</v>
      </c>
      <c r="E3" s="16">
        <f t="shared" ref="E3:E6" si="1">D3*C3</f>
        <v>25</v>
      </c>
      <c r="F3" s="16"/>
      <c r="G3" s="17">
        <f t="shared" ref="G3:G6" si="2">(D3-$F$2)^2*C3</f>
        <v>32.767999999999986</v>
      </c>
      <c r="H3" s="26" t="s">
        <v>15</v>
      </c>
    </row>
    <row r="4" spans="1:13" x14ac:dyDescent="0.35">
      <c r="A4" s="1">
        <v>6</v>
      </c>
      <c r="B4" s="1">
        <v>8</v>
      </c>
      <c r="C4" s="1">
        <v>6</v>
      </c>
      <c r="D4" s="16">
        <f t="shared" si="0"/>
        <v>7</v>
      </c>
      <c r="E4" s="16">
        <f t="shared" si="1"/>
        <v>42</v>
      </c>
      <c r="F4" s="16"/>
      <c r="G4" s="17">
        <f t="shared" si="2"/>
        <v>1.8815999999999973</v>
      </c>
      <c r="H4" s="26">
        <f>SQRT(H2)</f>
        <v>2.8</v>
      </c>
    </row>
    <row r="5" spans="1:13" x14ac:dyDescent="0.35">
      <c r="A5" s="1">
        <v>8</v>
      </c>
      <c r="B5" s="1">
        <v>10</v>
      </c>
      <c r="C5" s="1">
        <v>4</v>
      </c>
      <c r="D5" s="16">
        <f t="shared" si="0"/>
        <v>9</v>
      </c>
      <c r="E5" s="16">
        <f t="shared" si="1"/>
        <v>36</v>
      </c>
      <c r="G5" s="17">
        <f t="shared" si="2"/>
        <v>8.2944000000000049</v>
      </c>
    </row>
    <row r="6" spans="1:13" x14ac:dyDescent="0.35">
      <c r="A6" s="1">
        <v>10</v>
      </c>
      <c r="B6" s="1">
        <v>12</v>
      </c>
      <c r="C6" s="1">
        <v>7</v>
      </c>
      <c r="D6" s="16">
        <f t="shared" si="0"/>
        <v>11</v>
      </c>
      <c r="E6" s="16">
        <f t="shared" si="1"/>
        <v>77</v>
      </c>
      <c r="G6" s="17">
        <f t="shared" si="2"/>
        <v>82.835200000000015</v>
      </c>
    </row>
    <row r="7" spans="1:13" x14ac:dyDescent="0.35">
      <c r="C7" s="3">
        <f>SUM(C2:C6)</f>
        <v>25</v>
      </c>
      <c r="E7" s="33">
        <f>SUM(E2:E6)</f>
        <v>189</v>
      </c>
      <c r="G7" s="34">
        <f>SUM(G2:G6)</f>
        <v>188.16</v>
      </c>
    </row>
    <row r="9" spans="1:13" x14ac:dyDescent="0.35">
      <c r="G9" s="10"/>
    </row>
    <row r="10" spans="1:13" x14ac:dyDescent="0.35">
      <c r="F10" s="12"/>
      <c r="G10" s="11"/>
      <c r="H10" s="11"/>
    </row>
    <row r="11" spans="1:13" x14ac:dyDescent="0.35">
      <c r="H11" s="13"/>
      <c r="I11" s="14"/>
    </row>
    <row r="12" spans="1:13" x14ac:dyDescent="0.35">
      <c r="I12" s="14"/>
    </row>
    <row r="13" spans="1:13" x14ac:dyDescent="0.35">
      <c r="I13" s="14"/>
    </row>
    <row r="14" spans="1:13" ht="16.5" x14ac:dyDescent="0.45">
      <c r="A14" s="4" t="s">
        <v>3</v>
      </c>
      <c r="B14" s="4" t="s">
        <v>4</v>
      </c>
      <c r="C14" s="4" t="s">
        <v>0</v>
      </c>
      <c r="D14" s="4" t="s">
        <v>18</v>
      </c>
      <c r="E14" s="4" t="s">
        <v>19</v>
      </c>
      <c r="F14" s="4" t="s">
        <v>9</v>
      </c>
      <c r="G14" s="4" t="s">
        <v>10</v>
      </c>
      <c r="H14" s="4" t="s">
        <v>20</v>
      </c>
      <c r="I14" s="4" t="s">
        <v>21</v>
      </c>
    </row>
    <row r="15" spans="1:13" x14ac:dyDescent="0.35">
      <c r="A15" s="1">
        <v>2</v>
      </c>
      <c r="B15" s="1">
        <v>4</v>
      </c>
      <c r="C15" s="1">
        <v>3</v>
      </c>
      <c r="D15">
        <f>C15</f>
        <v>3</v>
      </c>
      <c r="E15">
        <f>D15/$C$7</f>
        <v>0.12</v>
      </c>
      <c r="F15">
        <f>(B15-$F$2)/$H$4</f>
        <v>-1.2714285714285714</v>
      </c>
      <c r="G15">
        <f>_xlfn.NORM.DIST(F15,0,1,TRUE)</f>
        <v>0.10178811177394122</v>
      </c>
      <c r="H15">
        <f>E15-G15</f>
        <v>1.8211888226058778E-2</v>
      </c>
      <c r="I15" s="14">
        <f>ABS(H15)</f>
        <v>1.8211888226058778E-2</v>
      </c>
      <c r="K15" t="s">
        <v>26</v>
      </c>
      <c r="L15">
        <f>I18*SQRT(C7)</f>
        <v>0.4411995223847115</v>
      </c>
    </row>
    <row r="16" spans="1:13" x14ac:dyDescent="0.35">
      <c r="A16" s="1">
        <v>4</v>
      </c>
      <c r="B16" s="1">
        <v>6</v>
      </c>
      <c r="C16" s="1">
        <v>5</v>
      </c>
      <c r="D16">
        <f>D15+C16</f>
        <v>8</v>
      </c>
      <c r="E16">
        <f t="shared" ref="E16:E19" si="3">D16/$C$7</f>
        <v>0.32</v>
      </c>
      <c r="F16">
        <f t="shared" ref="F16:F20" si="4">(B16-$F$2)/$H$4</f>
        <v>-0.55714285714285705</v>
      </c>
      <c r="G16">
        <f t="shared" ref="G16:G19" si="5">_xlfn.NORM.DIST(F16,0,1,TRUE)</f>
        <v>0.28871491400979238</v>
      </c>
      <c r="H16">
        <f t="shared" ref="H16:H19" si="6">E16-G16</f>
        <v>3.1285085990207628E-2</v>
      </c>
      <c r="I16" s="14">
        <f t="shared" ref="I16:I19" si="7">ABS(H16)</f>
        <v>3.1285085990207628E-2</v>
      </c>
      <c r="K16" t="s">
        <v>28</v>
      </c>
      <c r="L16">
        <v>0.26400000000000001</v>
      </c>
      <c r="M16" t="s">
        <v>29</v>
      </c>
    </row>
    <row r="17" spans="1:11" x14ac:dyDescent="0.35">
      <c r="A17" s="1">
        <v>6</v>
      </c>
      <c r="B17" s="1">
        <v>8</v>
      </c>
      <c r="C17" s="1">
        <v>6</v>
      </c>
      <c r="D17">
        <f t="shared" ref="D17:D19" si="8">D16+C17</f>
        <v>14</v>
      </c>
      <c r="E17">
        <f t="shared" si="3"/>
        <v>0.56000000000000005</v>
      </c>
      <c r="F17">
        <f t="shared" si="4"/>
        <v>0.15714285714285731</v>
      </c>
      <c r="G17">
        <f t="shared" si="5"/>
        <v>0.56243386898776393</v>
      </c>
      <c r="H17">
        <f t="shared" si="6"/>
        <v>-2.4338689877638764E-3</v>
      </c>
      <c r="I17" s="14">
        <f t="shared" si="7"/>
        <v>2.4338689877638764E-3</v>
      </c>
    </row>
    <row r="18" spans="1:11" x14ac:dyDescent="0.35">
      <c r="A18" s="1">
        <v>8</v>
      </c>
      <c r="B18" s="1">
        <v>10</v>
      </c>
      <c r="C18" s="1">
        <v>4</v>
      </c>
      <c r="D18">
        <f t="shared" si="8"/>
        <v>18</v>
      </c>
      <c r="E18">
        <f t="shared" si="3"/>
        <v>0.72</v>
      </c>
      <c r="F18">
        <f t="shared" si="4"/>
        <v>0.87142857142857166</v>
      </c>
      <c r="G18">
        <f t="shared" si="5"/>
        <v>0.80823990447694227</v>
      </c>
      <c r="H18">
        <f t="shared" si="6"/>
        <v>-8.8239904476942299E-2</v>
      </c>
      <c r="I18" s="34">
        <f t="shared" si="7"/>
        <v>8.8239904476942299E-2</v>
      </c>
      <c r="J18" t="s">
        <v>27</v>
      </c>
    </row>
    <row r="19" spans="1:11" x14ac:dyDescent="0.35">
      <c r="A19" s="1">
        <v>10</v>
      </c>
      <c r="B19" s="1">
        <v>12</v>
      </c>
      <c r="C19" s="1">
        <v>7</v>
      </c>
      <c r="D19" s="33">
        <f t="shared" si="8"/>
        <v>25</v>
      </c>
      <c r="E19">
        <f t="shared" si="3"/>
        <v>1</v>
      </c>
      <c r="F19">
        <f t="shared" si="4"/>
        <v>1.5857142857142859</v>
      </c>
      <c r="G19">
        <f t="shared" si="5"/>
        <v>0.94359793148263127</v>
      </c>
      <c r="H19">
        <f t="shared" si="6"/>
        <v>5.6402068517368731E-2</v>
      </c>
      <c r="I19" s="14">
        <f t="shared" si="7"/>
        <v>5.6402068517368731E-2</v>
      </c>
    </row>
    <row r="20" spans="1:11" x14ac:dyDescent="0.35">
      <c r="G20" s="3"/>
      <c r="I20" s="3"/>
    </row>
    <row r="23" spans="1:11" x14ac:dyDescent="0.35">
      <c r="F23" s="9"/>
      <c r="G23" s="9"/>
      <c r="H23" s="9"/>
      <c r="I23" s="9"/>
      <c r="J23" s="9"/>
      <c r="K23" s="9"/>
    </row>
    <row r="29" spans="1:11" x14ac:dyDescent="0.35">
      <c r="E2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tabSelected="1" zoomScale="85" zoomScaleNormal="85" workbookViewId="0">
      <selection activeCell="J17" sqref="J17"/>
    </sheetView>
  </sheetViews>
  <sheetFormatPr defaultRowHeight="14.5" x14ac:dyDescent="0.35"/>
  <cols>
    <col min="2" max="2" width="11.6328125" customWidth="1"/>
    <col min="6" max="6" width="10.6328125" bestFit="1" customWidth="1"/>
    <col min="7" max="7" width="9.90625" bestFit="1" customWidth="1"/>
    <col min="8" max="8" width="9.26953125" customWidth="1"/>
  </cols>
  <sheetData>
    <row r="1" spans="1:7" x14ac:dyDescent="0.35">
      <c r="A1" s="19" t="s">
        <v>0</v>
      </c>
      <c r="B1" s="20" t="s">
        <v>11</v>
      </c>
      <c r="D1" t="s">
        <v>31</v>
      </c>
    </row>
    <row r="2" spans="1:7" x14ac:dyDescent="0.35">
      <c r="A2" s="31">
        <v>1</v>
      </c>
      <c r="B2" s="19">
        <v>12.4</v>
      </c>
      <c r="D2" s="7">
        <f>(B2-$B$21)^2</f>
        <v>48.779196675900188</v>
      </c>
      <c r="E2" s="10"/>
      <c r="G2" s="7"/>
    </row>
    <row r="3" spans="1:7" x14ac:dyDescent="0.35">
      <c r="A3" s="31">
        <v>2</v>
      </c>
      <c r="B3" s="21">
        <v>14.2</v>
      </c>
      <c r="C3" s="9"/>
      <c r="D3" s="7">
        <f t="shared" ref="D3:D20" si="0">(B3-$B$21)^2</f>
        <v>26.876038781163377</v>
      </c>
      <c r="E3" s="11"/>
      <c r="G3" s="7"/>
    </row>
    <row r="4" spans="1:7" x14ac:dyDescent="0.35">
      <c r="A4" s="31">
        <v>3</v>
      </c>
      <c r="B4" s="19">
        <v>14.9</v>
      </c>
      <c r="D4" s="7">
        <f t="shared" si="0"/>
        <v>20.108144044321271</v>
      </c>
      <c r="G4" s="7"/>
    </row>
    <row r="5" spans="1:7" x14ac:dyDescent="0.35">
      <c r="A5" s="31">
        <v>4</v>
      </c>
      <c r="B5" s="19">
        <v>15.6</v>
      </c>
      <c r="D5" s="7">
        <f t="shared" si="0"/>
        <v>14.32024930747918</v>
      </c>
      <c r="G5" s="7"/>
    </row>
    <row r="6" spans="1:7" x14ac:dyDescent="0.35">
      <c r="A6" s="31">
        <v>5</v>
      </c>
      <c r="B6" s="19">
        <v>16.100000000000001</v>
      </c>
      <c r="D6" s="7">
        <f t="shared" si="0"/>
        <v>10.786038781163386</v>
      </c>
      <c r="G6" s="7"/>
    </row>
    <row r="7" spans="1:7" x14ac:dyDescent="0.35">
      <c r="A7" s="31">
        <v>6</v>
      </c>
      <c r="B7" s="19">
        <v>16.8</v>
      </c>
      <c r="D7" s="7">
        <f t="shared" si="0"/>
        <v>6.6781440443212938</v>
      </c>
      <c r="G7" s="7"/>
    </row>
    <row r="8" spans="1:7" x14ac:dyDescent="0.35">
      <c r="A8" s="31">
        <v>7</v>
      </c>
      <c r="B8" s="19">
        <v>17.3</v>
      </c>
      <c r="D8" s="7">
        <f t="shared" si="0"/>
        <v>4.3439335180055112</v>
      </c>
      <c r="G8" s="7"/>
    </row>
    <row r="9" spans="1:7" x14ac:dyDescent="0.35">
      <c r="A9" s="31">
        <v>8</v>
      </c>
      <c r="B9" s="19">
        <v>17.899999999999999</v>
      </c>
      <c r="C9" s="3"/>
      <c r="D9" s="7">
        <f t="shared" si="0"/>
        <v>2.2028808864265788</v>
      </c>
      <c r="E9" s="3"/>
      <c r="G9" s="7"/>
    </row>
    <row r="10" spans="1:7" x14ac:dyDescent="0.35">
      <c r="A10" s="31">
        <v>9</v>
      </c>
      <c r="B10" s="19">
        <v>18.2</v>
      </c>
      <c r="D10" s="7">
        <f t="shared" si="0"/>
        <v>1.4023545706371063</v>
      </c>
      <c r="G10" s="7"/>
    </row>
    <row r="11" spans="1:7" x14ac:dyDescent="0.35">
      <c r="A11" s="31">
        <v>10</v>
      </c>
      <c r="B11" s="19">
        <v>18.600000000000001</v>
      </c>
      <c r="D11" s="7">
        <f t="shared" si="0"/>
        <v>0.61498614958447573</v>
      </c>
      <c r="G11" s="7"/>
    </row>
    <row r="12" spans="1:7" x14ac:dyDescent="0.35">
      <c r="A12" s="31">
        <v>11</v>
      </c>
      <c r="B12" s="19">
        <v>19.3</v>
      </c>
      <c r="D12" s="7">
        <f t="shared" si="0"/>
        <v>7.0914127423811184E-3</v>
      </c>
      <c r="G12" s="7"/>
    </row>
    <row r="13" spans="1:7" x14ac:dyDescent="0.35">
      <c r="A13" s="31">
        <v>12</v>
      </c>
      <c r="B13" s="19">
        <v>19.7</v>
      </c>
      <c r="D13" s="7">
        <f t="shared" si="0"/>
        <v>9.9722991689754112E-2</v>
      </c>
      <c r="G13" s="7"/>
    </row>
    <row r="14" spans="1:7" x14ac:dyDescent="0.35">
      <c r="A14" s="31">
        <v>13</v>
      </c>
      <c r="B14" s="19">
        <v>20.399999999999999</v>
      </c>
      <c r="D14" s="7">
        <f t="shared" si="0"/>
        <v>1.0318282548476549</v>
      </c>
      <c r="G14" s="7"/>
    </row>
    <row r="15" spans="1:7" x14ac:dyDescent="0.35">
      <c r="A15" s="31">
        <v>14</v>
      </c>
      <c r="B15" s="21">
        <v>21.9</v>
      </c>
      <c r="C15" s="9"/>
      <c r="D15" s="7">
        <f t="shared" si="0"/>
        <v>6.3291966759003007</v>
      </c>
      <c r="E15" s="9"/>
      <c r="G15" s="7"/>
    </row>
    <row r="16" spans="1:7" x14ac:dyDescent="0.35">
      <c r="A16" s="31">
        <v>15</v>
      </c>
      <c r="B16" s="19">
        <v>22.8</v>
      </c>
      <c r="D16" s="7">
        <f t="shared" si="0"/>
        <v>11.667617728531903</v>
      </c>
      <c r="G16" s="7"/>
    </row>
    <row r="17" spans="1:9" x14ac:dyDescent="0.35">
      <c r="A17" s="31">
        <v>16</v>
      </c>
      <c r="B17" s="19">
        <v>23.7</v>
      </c>
      <c r="D17" s="7">
        <f t="shared" si="0"/>
        <v>18.62603878116348</v>
      </c>
      <c r="G17" s="7"/>
    </row>
    <row r="18" spans="1:9" x14ac:dyDescent="0.35">
      <c r="A18" s="31">
        <v>17</v>
      </c>
      <c r="B18" s="19">
        <v>25.2</v>
      </c>
      <c r="D18" s="7">
        <f t="shared" si="0"/>
        <v>33.823407202216131</v>
      </c>
      <c r="G18" s="7"/>
    </row>
    <row r="19" spans="1:9" x14ac:dyDescent="0.35">
      <c r="A19" s="31">
        <v>18</v>
      </c>
      <c r="B19" s="19">
        <v>25.9</v>
      </c>
      <c r="D19" s="7">
        <f t="shared" si="0"/>
        <v>42.455512465374021</v>
      </c>
      <c r="G19" s="7"/>
    </row>
    <row r="20" spans="1:9" x14ac:dyDescent="0.35">
      <c r="A20" s="31">
        <v>19</v>
      </c>
      <c r="B20" s="19">
        <v>27.4</v>
      </c>
      <c r="D20" s="7">
        <f t="shared" si="0"/>
        <v>64.252880886426667</v>
      </c>
      <c r="G20" s="7"/>
    </row>
    <row r="21" spans="1:9" x14ac:dyDescent="0.35">
      <c r="A21" t="s">
        <v>33</v>
      </c>
      <c r="B21">
        <f>AVERAGE(B2:B20)</f>
        <v>19.384210526315783</v>
      </c>
      <c r="C21" s="3" t="s">
        <v>32</v>
      </c>
      <c r="D21" s="8">
        <f>SUM(D2:D20)</f>
        <v>314.40526315789464</v>
      </c>
      <c r="F21" s="3"/>
      <c r="G21" s="7"/>
      <c r="H21" s="3"/>
    </row>
    <row r="22" spans="1:9" x14ac:dyDescent="0.35">
      <c r="F22" s="8"/>
    </row>
    <row r="23" spans="1:9" x14ac:dyDescent="0.35">
      <c r="H23" t="s">
        <v>40</v>
      </c>
      <c r="I23">
        <f>E36/D21</f>
        <v>0.97174163579146922</v>
      </c>
    </row>
    <row r="24" spans="1:9" x14ac:dyDescent="0.35">
      <c r="H24" t="s">
        <v>39</v>
      </c>
      <c r="I24">
        <v>0.90100000000000002</v>
      </c>
    </row>
    <row r="26" spans="1:9" x14ac:dyDescent="0.35">
      <c r="A26" t="s">
        <v>30</v>
      </c>
      <c r="B26" t="s">
        <v>34</v>
      </c>
      <c r="C26" t="s">
        <v>35</v>
      </c>
      <c r="D26" t="s">
        <v>36</v>
      </c>
      <c r="E26" t="s">
        <v>37</v>
      </c>
    </row>
    <row r="27" spans="1:9" x14ac:dyDescent="0.35">
      <c r="A27">
        <v>1</v>
      </c>
      <c r="B27">
        <f>B20</f>
        <v>27.4</v>
      </c>
      <c r="C27" s="19">
        <v>12.4</v>
      </c>
      <c r="D27">
        <v>0.48080000000000001</v>
      </c>
      <c r="E27">
        <f>(B27-C27)*D27</f>
        <v>7.2119999999999989</v>
      </c>
    </row>
    <row r="28" spans="1:9" x14ac:dyDescent="0.35">
      <c r="A28">
        <v>2</v>
      </c>
      <c r="B28">
        <f>B19</f>
        <v>25.9</v>
      </c>
      <c r="C28" s="21">
        <v>14.2</v>
      </c>
      <c r="D28">
        <v>0.32319999999999999</v>
      </c>
      <c r="E28">
        <f t="shared" ref="E28:E35" si="1">(B28-C28)*D28</f>
        <v>3.7814399999999995</v>
      </c>
    </row>
    <row r="29" spans="1:9" x14ac:dyDescent="0.35">
      <c r="A29">
        <v>3</v>
      </c>
      <c r="B29">
        <f>B18</f>
        <v>25.2</v>
      </c>
      <c r="C29" s="19">
        <v>14.9</v>
      </c>
      <c r="D29">
        <v>0.25609999999999999</v>
      </c>
      <c r="E29">
        <f t="shared" si="1"/>
        <v>2.6378299999999997</v>
      </c>
    </row>
    <row r="30" spans="1:9" x14ac:dyDescent="0.35">
      <c r="A30">
        <v>4</v>
      </c>
      <c r="B30">
        <f>B17</f>
        <v>23.7</v>
      </c>
      <c r="C30" s="19">
        <v>15.6</v>
      </c>
      <c r="D30">
        <v>0.2059</v>
      </c>
      <c r="E30">
        <f t="shared" si="1"/>
        <v>1.6677899999999999</v>
      </c>
    </row>
    <row r="31" spans="1:9" x14ac:dyDescent="0.35">
      <c r="A31">
        <v>5</v>
      </c>
      <c r="B31">
        <f>B16</f>
        <v>22.8</v>
      </c>
      <c r="C31" s="19">
        <v>16.100000000000001</v>
      </c>
      <c r="D31">
        <v>0.1641</v>
      </c>
      <c r="E31">
        <f t="shared" si="1"/>
        <v>1.0994699999999999</v>
      </c>
    </row>
    <row r="32" spans="1:9" x14ac:dyDescent="0.35">
      <c r="A32">
        <v>6</v>
      </c>
      <c r="B32">
        <f>B15</f>
        <v>21.9</v>
      </c>
      <c r="C32" s="19">
        <v>16.8</v>
      </c>
      <c r="D32">
        <v>0.12709999999999999</v>
      </c>
      <c r="E32">
        <f t="shared" si="1"/>
        <v>0.64820999999999973</v>
      </c>
    </row>
    <row r="33" spans="1:5" x14ac:dyDescent="0.35">
      <c r="A33">
        <v>7</v>
      </c>
      <c r="B33">
        <f>B14</f>
        <v>20.399999999999999</v>
      </c>
      <c r="C33" s="19">
        <v>17.3</v>
      </c>
      <c r="D33">
        <v>9.3200000000000005E-2</v>
      </c>
      <c r="E33">
        <f t="shared" si="1"/>
        <v>0.28891999999999984</v>
      </c>
    </row>
    <row r="34" spans="1:5" x14ac:dyDescent="0.35">
      <c r="A34">
        <v>8</v>
      </c>
      <c r="B34">
        <f>B13</f>
        <v>19.7</v>
      </c>
      <c r="C34" s="19">
        <v>17.899999999999999</v>
      </c>
      <c r="D34">
        <v>6.1199999999999997E-2</v>
      </c>
      <c r="E34">
        <f t="shared" si="1"/>
        <v>0.11016000000000004</v>
      </c>
    </row>
    <row r="35" spans="1:5" x14ac:dyDescent="0.35">
      <c r="A35">
        <v>9</v>
      </c>
      <c r="B35">
        <f>B12</f>
        <v>19.3</v>
      </c>
      <c r="C35" s="19">
        <v>18.2</v>
      </c>
      <c r="D35">
        <v>3.0300000000000001E-2</v>
      </c>
      <c r="E35">
        <f t="shared" si="1"/>
        <v>3.3330000000000047E-2</v>
      </c>
    </row>
    <row r="36" spans="1:5" x14ac:dyDescent="0.35">
      <c r="D36" t="s">
        <v>38</v>
      </c>
      <c r="E36" s="33">
        <f>SUM(E27:E35)^2</f>
        <v>305.52068472249988</v>
      </c>
    </row>
    <row r="38" spans="1:5" x14ac:dyDescent="0.35">
      <c r="E38" s="3"/>
    </row>
    <row r="43" spans="1:5" x14ac:dyDescent="0.35">
      <c r="B43" s="3"/>
    </row>
    <row r="44" spans="1:5" x14ac:dyDescent="0.35">
      <c r="B44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556C0134E45409401BB5BEED74DE2" ma:contentTypeVersion="0" ma:contentTypeDescription="Utwórz nowy dokument." ma:contentTypeScope="" ma:versionID="bf80005fb36242fbff61a4c09a8ba17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8254C9-9368-4020-9B53-DBE36126F2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893C7D-5C48-40BA-B42D-28AB2B734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323466-1B14-48F9-9D87-5E1B23A058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CHi.kw</vt:lpstr>
      <vt:lpstr>Kołmogorowa</vt:lpstr>
      <vt:lpstr>ShapiroWilka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pwr</dc:creator>
  <cp:lastModifiedBy>Dawid Jabłoński (272970)</cp:lastModifiedBy>
  <dcterms:created xsi:type="dcterms:W3CDTF">2020-10-22T10:39:44Z</dcterms:created>
  <dcterms:modified xsi:type="dcterms:W3CDTF">2023-11-30T15:26:20Z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0x0101001CF556C0134E45409401BB5BEED74DE2</vt:lpwstr>
  </property>
</Properties>
</file>