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4DCA815E-57D1-4D3D-9719-4DC39268090A}" xr6:coauthVersionLast="47" xr6:coauthVersionMax="47" xr10:uidLastSave="{00000000-0000-0000-0000-000000000000}"/>
  <bookViews>
    <workbookView xWindow="11304" yWindow="0" windowWidth="11640" windowHeight="1082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1" l="1"/>
  <c r="E30" i="11" s="1"/>
  <c r="F30" i="11" s="1"/>
  <c r="E38" i="11"/>
  <c r="F38" i="11" s="1"/>
  <c r="E37" i="11"/>
  <c r="F37" i="11" s="1"/>
  <c r="E33" i="11"/>
  <c r="F33" i="11" s="1"/>
  <c r="E36" i="11"/>
  <c r="F36" i="11" s="1"/>
  <c r="E35" i="11"/>
  <c r="F35" i="11" s="1"/>
  <c r="E34" i="11"/>
  <c r="F34" i="11" s="1"/>
  <c r="E32" i="11"/>
  <c r="F32" i="11" s="1"/>
  <c r="E31" i="11"/>
  <c r="F31" i="11" s="1"/>
  <c r="E26" i="11"/>
  <c r="E21" i="11"/>
  <c r="E25" i="11"/>
  <c r="F25" i="11" s="1"/>
  <c r="E24" i="11"/>
  <c r="E23" i="11"/>
  <c r="F23" i="11" s="1"/>
  <c r="E22" i="11"/>
  <c r="E20" i="11"/>
  <c r="F20" i="11" s="1"/>
  <c r="H28" i="11"/>
  <c r="H27" i="11"/>
  <c r="E18" i="11"/>
  <c r="F18" i="11" s="1"/>
  <c r="E19" i="11"/>
  <c r="F19" i="11" s="1"/>
  <c r="E17" i="11"/>
  <c r="F17" i="11" s="1"/>
  <c r="E16" i="11"/>
  <c r="F16" i="11" s="1"/>
  <c r="E9" i="11"/>
  <c r="E12" i="11" s="1"/>
  <c r="F12" i="11" s="1"/>
  <c r="H7" i="11"/>
  <c r="F46" i="11" l="1"/>
  <c r="E39" i="11"/>
  <c r="F39" i="11" s="1"/>
  <c r="E40" i="11"/>
  <c r="F40" i="11" s="1"/>
  <c r="E42" i="11"/>
  <c r="F42" i="11" s="1"/>
  <c r="E41" i="11"/>
  <c r="F41" i="11" s="1"/>
  <c r="F21" i="11"/>
  <c r="H21" i="11" s="1"/>
  <c r="F22" i="11"/>
  <c r="H22" i="11" s="1"/>
  <c r="F24" i="11"/>
  <c r="H24" i="11" s="1"/>
  <c r="F26" i="11"/>
  <c r="H26" i="11" s="1"/>
  <c r="H23" i="11"/>
  <c r="H25" i="11"/>
  <c r="E10" i="11"/>
  <c r="F10" i="11" s="1"/>
  <c r="F9" i="11"/>
  <c r="H31" i="11"/>
  <c r="I5" i="11"/>
  <c r="I4" i="11" s="1"/>
  <c r="H61" i="11"/>
  <c r="H60" i="11"/>
  <c r="H57" i="11"/>
  <c r="H56" i="11"/>
  <c r="H55" i="11"/>
  <c r="H54" i="11"/>
  <c r="H45" i="11"/>
  <c r="H30" i="11"/>
  <c r="H29" i="11"/>
  <c r="H15" i="11"/>
  <c r="H8" i="11"/>
  <c r="E11" i="11" l="1"/>
  <c r="F11" i="11" s="1"/>
  <c r="H9" i="11"/>
  <c r="I6" i="11"/>
  <c r="H46" i="11" l="1"/>
  <c r="H10" i="11"/>
  <c r="H32" i="11"/>
  <c r="H16" i="11"/>
  <c r="H14" i="11"/>
  <c r="J5" i="11"/>
  <c r="K5" i="11" s="1"/>
  <c r="L5" i="11" s="1"/>
  <c r="M5" i="11" s="1"/>
  <c r="N5" i="11" s="1"/>
  <c r="O5" i="11" s="1"/>
  <c r="P5" i="11" s="1"/>
  <c r="H34" i="11" l="1"/>
  <c r="H17" i="11"/>
  <c r="H11"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Y5" i="11" l="1"/>
  <c r="BX6" i="11"/>
  <c r="AR6" i="11"/>
  <c r="BY6" i="11" l="1"/>
  <c r="BZ5" i="11"/>
  <c r="CA5" i="11" l="1"/>
  <c r="BZ6" i="11"/>
  <c r="CB5" i="11" l="1"/>
  <c r="CA4" i="11"/>
  <c r="CA6" i="11"/>
  <c r="CC5" i="11" l="1"/>
  <c r="CB6" i="11"/>
  <c r="CD5" i="11" l="1"/>
  <c r="CC6" i="11"/>
  <c r="CE5" i="11" l="1"/>
  <c r="CD6" i="11"/>
  <c r="CE6" i="11" l="1"/>
  <c r="CF5" i="11"/>
  <c r="CF6" i="11" l="1"/>
  <c r="CG5" i="11"/>
  <c r="CG6" i="11" l="1"/>
  <c r="CH5" i="11"/>
  <c r="CI5" i="11" l="1"/>
  <c r="CH4" i="11"/>
  <c r="CH6" i="11"/>
  <c r="CI6" i="11" l="1"/>
  <c r="CJ5" i="11"/>
  <c r="CJ6" i="11" l="1"/>
  <c r="CK5" i="11"/>
  <c r="CK6" i="11" l="1"/>
  <c r="CL5" i="11"/>
  <c r="CM5" i="11" l="1"/>
  <c r="CL6" i="11"/>
  <c r="CN5" i="11" l="1"/>
  <c r="CM6" i="11"/>
  <c r="CO5" i="11" l="1"/>
  <c r="CN6" i="11"/>
  <c r="CP5" i="11" l="1"/>
  <c r="CO4" i="11"/>
  <c r="CO6" i="11"/>
  <c r="CP6" i="11" l="1"/>
  <c r="CQ5" i="11"/>
  <c r="CQ6" i="11" l="1"/>
  <c r="CR5" i="11"/>
  <c r="CR6" i="11" l="1"/>
  <c r="CS5" i="11"/>
  <c r="CS6" i="11" l="1"/>
  <c r="CT5" i="11"/>
  <c r="CU5" i="11" l="1"/>
  <c r="CT6" i="11"/>
  <c r="CV5" i="11" l="1"/>
  <c r="CU6" i="11"/>
  <c r="CW5" i="11" l="1"/>
  <c r="CV4" i="11"/>
  <c r="CV6" i="11"/>
  <c r="CX5" i="11" l="1"/>
  <c r="CW6" i="11"/>
  <c r="CX6" i="11" l="1"/>
  <c r="CY5" i="11"/>
  <c r="CY6" i="11" l="1"/>
  <c r="CZ5" i="11"/>
  <c r="CZ6" i="11" l="1"/>
  <c r="DA5" i="11"/>
  <c r="DA6" i="11" l="1"/>
  <c r="DB5" i="11"/>
  <c r="DB6" i="11" s="1"/>
</calcChain>
</file>

<file path=xl/sharedStrings.xml><?xml version="1.0" encoding="utf-8"?>
<sst xmlns="http://schemas.openxmlformats.org/spreadsheetml/2006/main" count="124" uniqueCount="85">
  <si>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</si>
  <si>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</si>
  <si>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</si>
  <si>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</si>
  <si>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</si>
  <si>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</si>
  <si>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</si>
  <si>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</si>
  <si>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</si>
  <si>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</si>
  <si>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</si>
  <si>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</si>
  <si>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</si>
  <si>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</si>
  <si>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</si>
  <si>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</si>
  <si>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</si>
  <si>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</si>
  <si>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</si>
  <si>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</si>
  <si>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</si>
  <si>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</si>
  <si>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</si>
  <si>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</si>
  <si>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</si>
  <si>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Task 2</t>
  </si>
  <si>
    <t>Task 3</t>
  </si>
  <si>
    <t>Sprint 4</t>
  </si>
  <si>
    <t>date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</si>
  <si>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</si>
  <si>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</si>
  <si>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</si>
  <si>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</si>
  <si>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</si>
  <si>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</si>
  <si>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</si>
  <si>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</si>
  <si>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</si>
  <si>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</si>
  <si>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</si>
  <si>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</si>
  <si>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</si>
  <si>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</si>
  <si>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</si>
  <si>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</si>
  <si>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Rampage</t>
  </si>
  <si>
    <t>Technical Document</t>
  </si>
  <si>
    <t>Organizational Document</t>
  </si>
  <si>
    <t xml:space="preserve">Presentation </t>
  </si>
  <si>
    <t>Evaluation</t>
  </si>
  <si>
    <t>Tameka, Shikha, Andrea</t>
  </si>
  <si>
    <t>Everyone</t>
  </si>
  <si>
    <t>Presentation</t>
  </si>
  <si>
    <t>Evaluations</t>
  </si>
  <si>
    <t>Class Diagrams</t>
  </si>
  <si>
    <t>Use Case Diagrams and Scenarios</t>
  </si>
  <si>
    <t>Sequence Diagrams</t>
  </si>
  <si>
    <t>State Diagrams</t>
  </si>
  <si>
    <t>Component Diagram</t>
  </si>
  <si>
    <t>Deployment Diagram</t>
  </si>
  <si>
    <t>Traceability Table</t>
  </si>
  <si>
    <t>Shikha, Aaron</t>
  </si>
  <si>
    <t>Aaron</t>
  </si>
  <si>
    <t xml:space="preserve">Tameka </t>
  </si>
  <si>
    <t>Tameka</t>
  </si>
  <si>
    <t>Andrea</t>
  </si>
  <si>
    <t xml:space="preserve">Shikha </t>
  </si>
  <si>
    <t>Product Perfomance</t>
  </si>
  <si>
    <t>Security Issues, Gantt Chart</t>
  </si>
  <si>
    <t>Overview, Risk Analysis, Live Demo</t>
  </si>
  <si>
    <t>Shikha</t>
  </si>
  <si>
    <t>Group's Approach, Implentation, OO Design Usage</t>
  </si>
  <si>
    <t>Game Design/User Experience</t>
  </si>
  <si>
    <t>NPCs, Buildings</t>
  </si>
  <si>
    <t>Character Functionality, Sprites</t>
  </si>
  <si>
    <t>Game Menus, Audio</t>
  </si>
  <si>
    <t>Aaron, Shikha, Tameka</t>
  </si>
  <si>
    <t>Login/Register, HUD Design</t>
  </si>
  <si>
    <t>Complete Game Level</t>
  </si>
  <si>
    <t>Login/Register Functionality</t>
  </si>
  <si>
    <t>HUD Functionality</t>
  </si>
  <si>
    <t>Menus</t>
  </si>
  <si>
    <t xml:space="preserve">Character Functionality </t>
  </si>
  <si>
    <t>Leaderboard</t>
  </si>
  <si>
    <t>NPCS/ Building, Main Playing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</si>
</sst>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9" fillId="4" borderId="2" xfId="12" applyFill="1" applyAlignment="1">
      <alignment horizontal="center" vertical="center"/>
    </xf>
    <xf numFmtId="0" fontId="0" fillId="11"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0" borderId="2" xfId="11" applyFont="1" applyFill="1">
      <alignment horizontal="center" vertical="center"/>
    </xf>
    <xf numFmtId="165" fontId="0" fillId="10" borderId="2" xfId="10" applyFon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61"/>
  <sheetViews>
    <sheetView showGridLines="0" tabSelected="1" showRuler="0" view="pageBreakPreview" zoomScale="59" zoomScaleNormal="110" zoomScaleSheetLayoutView="59" zoomScalePageLayoutView="70" workbookViewId="0">
      <pane ySplit="6" topLeftCell="A45" activePane="bottomLeft" state="frozen"/>
      <selection pane="bottomLeft" activeCell="B53" sqref="B53"/>
    </sheetView>
  </sheetViews>
  <sheetFormatPr defaultRowHeight="30" customHeight="1" x14ac:dyDescent="0.3"/>
  <cols>
    <col min="1" max="1" width="2.77734375" style="55" customWidth="1"/>
    <col min="2" max="2" width="32.218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5" max="68" width="2.5546875" bestFit="1" customWidth="1"/>
    <col min="69" max="69" width="2.88671875" bestFit="1" customWidth="1"/>
    <col min="70" max="70" width="2.5546875" bestFit="1" customWidth="1"/>
    <col min="71" max="79" width="2.88671875" bestFit="1" customWidth="1"/>
    <col min="80" max="80" width="2.5546875" bestFit="1" customWidth="1"/>
    <col min="81" max="81" width="2.44140625" bestFit="1" customWidth="1"/>
    <col min="82" max="83" width="1.88671875" bestFit="1" customWidth="1"/>
    <col min="84" max="85" width="2.109375" bestFit="1" customWidth="1"/>
    <col min="86" max="86" width="2.21875" bestFit="1" customWidth="1"/>
    <col min="87" max="87" width="1.88671875" bestFit="1" customWidth="1"/>
    <col min="88" max="88" width="2.44140625" bestFit="1" customWidth="1"/>
    <col min="89" max="89" width="1.88671875" bestFit="1" customWidth="1"/>
    <col min="90" max="90" width="2.5546875" bestFit="1" customWidth="1"/>
    <col min="91" max="91" width="2.33203125" bestFit="1" customWidth="1"/>
    <col min="92" max="99" width="2.5546875" bestFit="1" customWidth="1"/>
    <col min="100" max="100" width="2.88671875" bestFit="1" customWidth="1"/>
    <col min="101" max="101" width="2.5546875" bestFit="1" customWidth="1"/>
    <col min="102" max="106" width="2.88671875" bestFit="1" customWidth="1"/>
  </cols>
  <sheetData>
    <row r="1" spans="1:106" ht="30" customHeight="1" x14ac:dyDescent="0.55000000000000004">
      <c r="A1" s="56" t="s">
        <v>0</v>
      </c>
      <c r="B1" s="58" t="s">
        <v>45</v>
      </c>
      <c r="C1" s="1"/>
      <c r="D1" s="2"/>
      <c r="E1" s="4"/>
      <c r="F1" s="44"/>
      <c r="H1" s="2"/>
      <c r="I1" s="80"/>
    </row>
    <row r="2" spans="1:106" ht="30" customHeight="1" x14ac:dyDescent="0.35">
      <c r="A2" s="55" t="s">
        <v>1</v>
      </c>
      <c r="B2" s="59"/>
      <c r="I2" s="81"/>
    </row>
    <row r="3" spans="1:106" ht="30" customHeight="1" x14ac:dyDescent="0.3">
      <c r="A3" s="55" t="s">
        <v>2</v>
      </c>
      <c r="B3" s="60"/>
      <c r="C3" s="93" t="s">
        <v>3</v>
      </c>
      <c r="D3" s="94"/>
      <c r="E3" s="92">
        <v>45159</v>
      </c>
      <c r="F3" s="92"/>
    </row>
    <row r="4" spans="1:106" ht="30" customHeight="1" x14ac:dyDescent="0.3">
      <c r="A4" s="56" t="s">
        <v>4</v>
      </c>
      <c r="C4" s="93" t="s">
        <v>5</v>
      </c>
      <c r="D4" s="94"/>
      <c r="E4" s="6">
        <v>1</v>
      </c>
      <c r="I4" s="89">
        <f>I5</f>
        <v>45159</v>
      </c>
      <c r="J4" s="90"/>
      <c r="K4" s="90"/>
      <c r="L4" s="90"/>
      <c r="M4" s="90"/>
      <c r="N4" s="90"/>
      <c r="O4" s="91"/>
      <c r="P4" s="89">
        <f>P5</f>
        <v>45166</v>
      </c>
      <c r="Q4" s="90"/>
      <c r="R4" s="90"/>
      <c r="S4" s="90"/>
      <c r="T4" s="90"/>
      <c r="U4" s="90"/>
      <c r="V4" s="91"/>
      <c r="W4" s="89">
        <f>W5</f>
        <v>45173</v>
      </c>
      <c r="X4" s="90"/>
      <c r="Y4" s="90"/>
      <c r="Z4" s="90"/>
      <c r="AA4" s="90"/>
      <c r="AB4" s="90"/>
      <c r="AC4" s="91"/>
      <c r="AD4" s="89">
        <f>AD5</f>
        <v>45180</v>
      </c>
      <c r="AE4" s="90"/>
      <c r="AF4" s="90"/>
      <c r="AG4" s="90"/>
      <c r="AH4" s="90"/>
      <c r="AI4" s="90"/>
      <c r="AJ4" s="91"/>
      <c r="AK4" s="89">
        <f>AK5</f>
        <v>45187</v>
      </c>
      <c r="AL4" s="90"/>
      <c r="AM4" s="90"/>
      <c r="AN4" s="90"/>
      <c r="AO4" s="90"/>
      <c r="AP4" s="90"/>
      <c r="AQ4" s="91"/>
      <c r="AR4" s="89">
        <f>AR5</f>
        <v>45194</v>
      </c>
      <c r="AS4" s="90"/>
      <c r="AT4" s="90"/>
      <c r="AU4" s="90"/>
      <c r="AV4" s="90"/>
      <c r="AW4" s="90"/>
      <c r="AX4" s="91"/>
      <c r="AY4" s="89">
        <f>AY5</f>
        <v>45201</v>
      </c>
      <c r="AZ4" s="90"/>
      <c r="BA4" s="90"/>
      <c r="BB4" s="90"/>
      <c r="BC4" s="90"/>
      <c r="BD4" s="90"/>
      <c r="BE4" s="91"/>
      <c r="BF4" s="89">
        <f>BF5</f>
        <v>45208</v>
      </c>
      <c r="BG4" s="90"/>
      <c r="BH4" s="90"/>
      <c r="BI4" s="90"/>
      <c r="BJ4" s="90"/>
      <c r="BK4" s="90"/>
      <c r="BL4" s="91"/>
      <c r="BM4" s="89">
        <f>BM5</f>
        <v>45215</v>
      </c>
      <c r="BN4" s="90"/>
      <c r="BO4" s="90"/>
      <c r="BP4" s="90"/>
      <c r="BQ4" s="90"/>
      <c r="BR4" s="90"/>
      <c r="BS4" s="91"/>
      <c r="BT4" s="89">
        <f>BT5</f>
        <v>45222</v>
      </c>
      <c r="BU4" s="90"/>
      <c r="BV4" s="90"/>
      <c r="BW4" s="90"/>
      <c r="BX4" s="90"/>
      <c r="BY4" s="90"/>
      <c r="BZ4" s="91"/>
      <c r="CA4" s="89">
        <f>CA5</f>
        <v>45229</v>
      </c>
      <c r="CB4" s="90"/>
      <c r="CC4" s="90"/>
      <c r="CD4" s="90"/>
      <c r="CE4" s="90"/>
      <c r="CF4" s="90"/>
      <c r="CG4" s="91"/>
      <c r="CH4" s="89">
        <f>CH5</f>
        <v>45236</v>
      </c>
      <c r="CI4" s="90"/>
      <c r="CJ4" s="90"/>
      <c r="CK4" s="90"/>
      <c r="CL4" s="90"/>
      <c r="CM4" s="90"/>
      <c r="CN4" s="91"/>
      <c r="CO4" s="89">
        <f>CO5</f>
        <v>45243</v>
      </c>
      <c r="CP4" s="90"/>
      <c r="CQ4" s="90"/>
      <c r="CR4" s="90"/>
      <c r="CS4" s="90"/>
      <c r="CT4" s="90"/>
      <c r="CU4" s="91"/>
      <c r="CV4" s="89">
        <f>CV5</f>
        <v>45250</v>
      </c>
      <c r="CW4" s="90"/>
      <c r="CX4" s="90"/>
      <c r="CY4" s="90"/>
      <c r="CZ4" s="90"/>
      <c r="DA4" s="90"/>
      <c r="DB4" s="91"/>
    </row>
    <row r="5" spans="1:106" ht="15" customHeight="1" x14ac:dyDescent="0.3">
      <c r="A5" s="56" t="s">
        <v>6</v>
      </c>
      <c r="B5" s="79"/>
      <c r="C5" s="79"/>
      <c r="D5" s="79"/>
      <c r="E5" s="79"/>
      <c r="F5" s="79"/>
      <c r="G5" s="79"/>
      <c r="I5" s="10">
        <f>Project_Start-WEEKDAY(Project_Start,1)+2+7*(Display_Week-1)</f>
        <v>45159</v>
      </c>
      <c r="J5" s="9">
        <f>I5+1</f>
        <v>45160</v>
      </c>
      <c r="K5" s="9">
        <f t="shared" ref="K5:AX5" si="0">J5+1</f>
        <v>45161</v>
      </c>
      <c r="L5" s="9">
        <f t="shared" si="0"/>
        <v>45162</v>
      </c>
      <c r="M5" s="9">
        <f t="shared" si="0"/>
        <v>45163</v>
      </c>
      <c r="N5" s="9">
        <f t="shared" si="0"/>
        <v>45164</v>
      </c>
      <c r="O5" s="11">
        <f t="shared" si="0"/>
        <v>45165</v>
      </c>
      <c r="P5" s="10">
        <f>O5+1</f>
        <v>45166</v>
      </c>
      <c r="Q5" s="9">
        <f>P5+1</f>
        <v>45167</v>
      </c>
      <c r="R5" s="9">
        <f t="shared" si="0"/>
        <v>45168</v>
      </c>
      <c r="S5" s="9">
        <f t="shared" si="0"/>
        <v>45169</v>
      </c>
      <c r="T5" s="9">
        <f t="shared" si="0"/>
        <v>45170</v>
      </c>
      <c r="U5" s="9">
        <f t="shared" si="0"/>
        <v>45171</v>
      </c>
      <c r="V5" s="11">
        <f t="shared" si="0"/>
        <v>45172</v>
      </c>
      <c r="W5" s="10">
        <f>V5+1</f>
        <v>45173</v>
      </c>
      <c r="X5" s="9">
        <f>W5+1</f>
        <v>45174</v>
      </c>
      <c r="Y5" s="9">
        <f t="shared" si="0"/>
        <v>45175</v>
      </c>
      <c r="Z5" s="9">
        <f t="shared" si="0"/>
        <v>45176</v>
      </c>
      <c r="AA5" s="9">
        <f t="shared" si="0"/>
        <v>45177</v>
      </c>
      <c r="AB5" s="9">
        <f t="shared" si="0"/>
        <v>45178</v>
      </c>
      <c r="AC5" s="11">
        <f t="shared" si="0"/>
        <v>45179</v>
      </c>
      <c r="AD5" s="10">
        <f>AC5+1</f>
        <v>45180</v>
      </c>
      <c r="AE5" s="9">
        <f>AD5+1</f>
        <v>45181</v>
      </c>
      <c r="AF5" s="9">
        <f t="shared" si="0"/>
        <v>45182</v>
      </c>
      <c r="AG5" s="9">
        <f t="shared" si="0"/>
        <v>45183</v>
      </c>
      <c r="AH5" s="9">
        <f t="shared" si="0"/>
        <v>45184</v>
      </c>
      <c r="AI5" s="9">
        <f t="shared" si="0"/>
        <v>45185</v>
      </c>
      <c r="AJ5" s="11">
        <f t="shared" si="0"/>
        <v>45186</v>
      </c>
      <c r="AK5" s="10">
        <f>AJ5+1</f>
        <v>45187</v>
      </c>
      <c r="AL5" s="9">
        <f>AK5+1</f>
        <v>45188</v>
      </c>
      <c r="AM5" s="9">
        <f t="shared" si="0"/>
        <v>45189</v>
      </c>
      <c r="AN5" s="9">
        <f t="shared" si="0"/>
        <v>45190</v>
      </c>
      <c r="AO5" s="9">
        <f t="shared" si="0"/>
        <v>45191</v>
      </c>
      <c r="AP5" s="9">
        <f t="shared" si="0"/>
        <v>45192</v>
      </c>
      <c r="AQ5" s="11">
        <f t="shared" si="0"/>
        <v>45193</v>
      </c>
      <c r="AR5" s="10">
        <f>AQ5+1</f>
        <v>45194</v>
      </c>
      <c r="AS5" s="9">
        <f>AR5+1</f>
        <v>45195</v>
      </c>
      <c r="AT5" s="9">
        <f t="shared" si="0"/>
        <v>45196</v>
      </c>
      <c r="AU5" s="9">
        <f t="shared" si="0"/>
        <v>45197</v>
      </c>
      <c r="AV5" s="9">
        <f t="shared" si="0"/>
        <v>45198</v>
      </c>
      <c r="AW5" s="9">
        <f t="shared" si="0"/>
        <v>45199</v>
      </c>
      <c r="AX5" s="11">
        <f t="shared" si="0"/>
        <v>45200</v>
      </c>
      <c r="AY5" s="10">
        <f>AX5+1</f>
        <v>45201</v>
      </c>
      <c r="AZ5" s="9">
        <f>AY5+1</f>
        <v>45202</v>
      </c>
      <c r="BA5" s="9">
        <f t="shared" ref="BA5:BE5" si="1">AZ5+1</f>
        <v>45203</v>
      </c>
      <c r="BB5" s="9">
        <f t="shared" si="1"/>
        <v>45204</v>
      </c>
      <c r="BC5" s="9">
        <f t="shared" si="1"/>
        <v>45205</v>
      </c>
      <c r="BD5" s="9">
        <f t="shared" si="1"/>
        <v>45206</v>
      </c>
      <c r="BE5" s="11">
        <f t="shared" si="1"/>
        <v>45207</v>
      </c>
      <c r="BF5" s="10">
        <f>BE5+1</f>
        <v>45208</v>
      </c>
      <c r="BG5" s="9">
        <f>BF5+1</f>
        <v>45209</v>
      </c>
      <c r="BH5" s="9">
        <f t="shared" ref="BH5:BL5" si="2">BG5+1</f>
        <v>45210</v>
      </c>
      <c r="BI5" s="9">
        <f t="shared" si="2"/>
        <v>45211</v>
      </c>
      <c r="BJ5" s="9">
        <f t="shared" si="2"/>
        <v>45212</v>
      </c>
      <c r="BK5" s="9">
        <f t="shared" si="2"/>
        <v>45213</v>
      </c>
      <c r="BL5" s="11">
        <f t="shared" si="2"/>
        <v>45214</v>
      </c>
      <c r="BM5" s="10">
        <f>BL5+1</f>
        <v>45215</v>
      </c>
      <c r="BN5" s="9">
        <f>BM5+1</f>
        <v>45216</v>
      </c>
      <c r="BO5" s="9">
        <f t="shared" ref="BO5" si="3">BN5+1</f>
        <v>45217</v>
      </c>
      <c r="BP5" s="9">
        <f t="shared" ref="BP5" si="4">BO5+1</f>
        <v>45218</v>
      </c>
      <c r="BQ5" s="9">
        <f t="shared" ref="BQ5" si="5">BP5+1</f>
        <v>45219</v>
      </c>
      <c r="BR5" s="9">
        <f t="shared" ref="BR5" si="6">BQ5+1</f>
        <v>45220</v>
      </c>
      <c r="BS5" s="11">
        <f t="shared" ref="BS5" si="7">BR5+1</f>
        <v>45221</v>
      </c>
      <c r="BT5" s="10">
        <f>BS5+1</f>
        <v>45222</v>
      </c>
      <c r="BU5" s="9">
        <f>BT5+1</f>
        <v>45223</v>
      </c>
      <c r="BV5" s="9">
        <f t="shared" ref="BV5" si="8">BU5+1</f>
        <v>45224</v>
      </c>
      <c r="BW5" s="9">
        <f t="shared" ref="BW5" si="9">BV5+1</f>
        <v>45225</v>
      </c>
      <c r="BX5" s="9">
        <f t="shared" ref="BX5" si="10">BW5+1</f>
        <v>45226</v>
      </c>
      <c r="BY5" s="9">
        <f t="shared" ref="BY5" si="11">BX5+1</f>
        <v>45227</v>
      </c>
      <c r="BZ5" s="11">
        <f t="shared" ref="BZ5" si="12">BY5+1</f>
        <v>45228</v>
      </c>
      <c r="CA5" s="10">
        <f>BZ5+1</f>
        <v>45229</v>
      </c>
      <c r="CB5" s="9">
        <f>CA5+1</f>
        <v>45230</v>
      </c>
      <c r="CC5" s="9">
        <f t="shared" ref="CC5" si="13">CB5+1</f>
        <v>45231</v>
      </c>
      <c r="CD5" s="9">
        <f t="shared" ref="CD5" si="14">CC5+1</f>
        <v>45232</v>
      </c>
      <c r="CE5" s="9">
        <f t="shared" ref="CE5" si="15">CD5+1</f>
        <v>45233</v>
      </c>
      <c r="CF5" s="9">
        <f t="shared" ref="CF5" si="16">CE5+1</f>
        <v>45234</v>
      </c>
      <c r="CG5" s="11">
        <f t="shared" ref="CG5" si="17">CF5+1</f>
        <v>45235</v>
      </c>
      <c r="CH5" s="10">
        <f>CG5+1</f>
        <v>45236</v>
      </c>
      <c r="CI5" s="9">
        <f>CH5+1</f>
        <v>45237</v>
      </c>
      <c r="CJ5" s="9">
        <f t="shared" ref="CJ5" si="18">CI5+1</f>
        <v>45238</v>
      </c>
      <c r="CK5" s="9">
        <f t="shared" ref="CK5" si="19">CJ5+1</f>
        <v>45239</v>
      </c>
      <c r="CL5" s="9">
        <f t="shared" ref="CL5" si="20">CK5+1</f>
        <v>45240</v>
      </c>
      <c r="CM5" s="9">
        <f t="shared" ref="CM5" si="21">CL5+1</f>
        <v>45241</v>
      </c>
      <c r="CN5" s="11">
        <f t="shared" ref="CN5" si="22">CM5+1</f>
        <v>45242</v>
      </c>
      <c r="CO5" s="10">
        <f>CN5+1</f>
        <v>45243</v>
      </c>
      <c r="CP5" s="9">
        <f>CO5+1</f>
        <v>45244</v>
      </c>
      <c r="CQ5" s="9">
        <f t="shared" ref="CQ5" si="23">CP5+1</f>
        <v>45245</v>
      </c>
      <c r="CR5" s="9">
        <f t="shared" ref="CR5" si="24">CQ5+1</f>
        <v>45246</v>
      </c>
      <c r="CS5" s="9">
        <f t="shared" ref="CS5" si="25">CR5+1</f>
        <v>45247</v>
      </c>
      <c r="CT5" s="9">
        <f t="shared" ref="CT5" si="26">CS5+1</f>
        <v>45248</v>
      </c>
      <c r="CU5" s="11">
        <f t="shared" ref="CU5" si="27">CT5+1</f>
        <v>45249</v>
      </c>
      <c r="CV5" s="10">
        <f>CU5+1</f>
        <v>45250</v>
      </c>
      <c r="CW5" s="9">
        <f>CV5+1</f>
        <v>45251</v>
      </c>
      <c r="CX5" s="9">
        <f t="shared" ref="CX5" si="28">CW5+1</f>
        <v>45252</v>
      </c>
      <c r="CY5" s="9">
        <f t="shared" ref="CY5" si="29">CX5+1</f>
        <v>45253</v>
      </c>
      <c r="CZ5" s="9">
        <f t="shared" ref="CZ5" si="30">CY5+1</f>
        <v>45254</v>
      </c>
      <c r="DA5" s="9">
        <f t="shared" ref="DA5" si="31">CZ5+1</f>
        <v>45255</v>
      </c>
      <c r="DB5" s="11">
        <f t="shared" ref="DB5" si="32">DA5+1</f>
        <v>45256</v>
      </c>
    </row>
    <row r="6" spans="1:106" ht="30" customHeight="1" thickBot="1" x14ac:dyDescent="0.35">
      <c r="A6" s="56" t="s">
        <v>7</v>
      </c>
      <c r="B6" s="7" t="s">
        <v>8</v>
      </c>
      <c r="C6" s="8" t="s">
        <v>9</v>
      </c>
      <c r="D6" s="8" t="s">
        <v>10</v>
      </c>
      <c r="E6" s="8" t="s">
        <v>11</v>
      </c>
      <c r="F6" s="8" t="s">
        <v>12</v>
      </c>
      <c r="G6" s="8"/>
      <c r="H6" s="8" t="s">
        <v>13</v>
      </c>
      <c r="I6" s="12" t="str">
        <f t="shared" ref="I6" si="33">LEFT(TEXT(I5,"ddd"),1)</f>
        <v>M</v>
      </c>
      <c r="J6" s="12" t="str">
        <f t="shared" ref="J6:AR6" si="34">LEFT(TEXT(J5,"ddd"),1)</f>
        <v>T</v>
      </c>
      <c r="K6" s="12" t="str">
        <f t="shared" si="34"/>
        <v>W</v>
      </c>
      <c r="L6" s="12" t="str">
        <f t="shared" si="34"/>
        <v>T</v>
      </c>
      <c r="M6" s="12" t="str">
        <f t="shared" si="34"/>
        <v>F</v>
      </c>
      <c r="N6" s="12" t="str">
        <f t="shared" si="34"/>
        <v>S</v>
      </c>
      <c r="O6" s="12" t="str">
        <f t="shared" si="34"/>
        <v>S</v>
      </c>
      <c r="P6" s="12" t="str">
        <f t="shared" si="34"/>
        <v>M</v>
      </c>
      <c r="Q6" s="12" t="str">
        <f t="shared" si="34"/>
        <v>T</v>
      </c>
      <c r="R6" s="12" t="str">
        <f t="shared" si="34"/>
        <v>W</v>
      </c>
      <c r="S6" s="12" t="str">
        <f t="shared" si="34"/>
        <v>T</v>
      </c>
      <c r="T6" s="12" t="str">
        <f t="shared" si="34"/>
        <v>F</v>
      </c>
      <c r="U6" s="12" t="str">
        <f t="shared" si="34"/>
        <v>S</v>
      </c>
      <c r="V6" s="12" t="str">
        <f t="shared" si="34"/>
        <v>S</v>
      </c>
      <c r="W6" s="12" t="str">
        <f t="shared" si="34"/>
        <v>M</v>
      </c>
      <c r="X6" s="12" t="str">
        <f t="shared" si="34"/>
        <v>T</v>
      </c>
      <c r="Y6" s="12" t="str">
        <f t="shared" si="34"/>
        <v>W</v>
      </c>
      <c r="Z6" s="12" t="str">
        <f t="shared" si="34"/>
        <v>T</v>
      </c>
      <c r="AA6" s="12" t="str">
        <f t="shared" si="34"/>
        <v>F</v>
      </c>
      <c r="AB6" s="12" t="str">
        <f t="shared" si="34"/>
        <v>S</v>
      </c>
      <c r="AC6" s="12" t="str">
        <f t="shared" si="34"/>
        <v>S</v>
      </c>
      <c r="AD6" s="12" t="str">
        <f t="shared" si="34"/>
        <v>M</v>
      </c>
      <c r="AE6" s="12" t="str">
        <f t="shared" si="34"/>
        <v>T</v>
      </c>
      <c r="AF6" s="12" t="str">
        <f t="shared" si="34"/>
        <v>W</v>
      </c>
      <c r="AG6" s="12" t="str">
        <f t="shared" si="34"/>
        <v>T</v>
      </c>
      <c r="AH6" s="12" t="str">
        <f t="shared" si="34"/>
        <v>F</v>
      </c>
      <c r="AI6" s="12" t="str">
        <f t="shared" si="34"/>
        <v>S</v>
      </c>
      <c r="AJ6" s="12" t="str">
        <f t="shared" si="34"/>
        <v>S</v>
      </c>
      <c r="AK6" s="12" t="str">
        <f t="shared" si="34"/>
        <v>M</v>
      </c>
      <c r="AL6" s="12" t="str">
        <f t="shared" si="34"/>
        <v>T</v>
      </c>
      <c r="AM6" s="12" t="str">
        <f t="shared" si="34"/>
        <v>W</v>
      </c>
      <c r="AN6" s="12" t="str">
        <f t="shared" si="34"/>
        <v>T</v>
      </c>
      <c r="AO6" s="12" t="str">
        <f t="shared" si="34"/>
        <v>F</v>
      </c>
      <c r="AP6" s="12" t="str">
        <f t="shared" si="34"/>
        <v>S</v>
      </c>
      <c r="AQ6" s="12" t="str">
        <f t="shared" si="34"/>
        <v>S</v>
      </c>
      <c r="AR6" s="12" t="str">
        <f t="shared" si="34"/>
        <v>M</v>
      </c>
      <c r="AS6" s="12" t="str">
        <f t="shared" ref="AS6:BM6" si="35">LEFT(TEXT(AS5,"ddd"),1)</f>
        <v>T</v>
      </c>
      <c r="AT6" s="12" t="str">
        <f t="shared" si="35"/>
        <v>W</v>
      </c>
      <c r="AU6" s="12" t="str">
        <f t="shared" si="35"/>
        <v>T</v>
      </c>
      <c r="AV6" s="12" t="str">
        <f t="shared" si="35"/>
        <v>F</v>
      </c>
      <c r="AW6" s="12" t="str">
        <f t="shared" si="35"/>
        <v>S</v>
      </c>
      <c r="AX6" s="12" t="str">
        <f t="shared" si="35"/>
        <v>S</v>
      </c>
      <c r="AY6" s="12" t="str">
        <f t="shared" si="35"/>
        <v>M</v>
      </c>
      <c r="AZ6" s="12" t="str">
        <f t="shared" si="35"/>
        <v>T</v>
      </c>
      <c r="BA6" s="12" t="str">
        <f t="shared" si="35"/>
        <v>W</v>
      </c>
      <c r="BB6" s="12" t="str">
        <f t="shared" si="35"/>
        <v>T</v>
      </c>
      <c r="BC6" s="12" t="str">
        <f t="shared" si="35"/>
        <v>F</v>
      </c>
      <c r="BD6" s="12" t="str">
        <f t="shared" si="35"/>
        <v>S</v>
      </c>
      <c r="BE6" s="12" t="str">
        <f t="shared" si="35"/>
        <v>S</v>
      </c>
      <c r="BF6" s="12" t="str">
        <f t="shared" si="35"/>
        <v>M</v>
      </c>
      <c r="BG6" s="12" t="str">
        <f t="shared" si="35"/>
        <v>T</v>
      </c>
      <c r="BH6" s="12" t="str">
        <f t="shared" si="35"/>
        <v>W</v>
      </c>
      <c r="BI6" s="12" t="str">
        <f t="shared" si="35"/>
        <v>T</v>
      </c>
      <c r="BJ6" s="12" t="str">
        <f t="shared" si="35"/>
        <v>F</v>
      </c>
      <c r="BK6" s="12" t="str">
        <f t="shared" si="35"/>
        <v>S</v>
      </c>
      <c r="BL6" s="12" t="str">
        <f t="shared" si="35"/>
        <v>S</v>
      </c>
      <c r="BM6" s="12" t="str">
        <f t="shared" si="35"/>
        <v>M</v>
      </c>
      <c r="BN6" s="12" t="str">
        <f t="shared" ref="BN6:DB6" si="36">LEFT(TEXT(BN5,"ddd"),1)</f>
        <v>T</v>
      </c>
      <c r="BO6" s="12" t="str">
        <f t="shared" si="36"/>
        <v>W</v>
      </c>
      <c r="BP6" s="12" t="str">
        <f t="shared" si="36"/>
        <v>T</v>
      </c>
      <c r="BQ6" s="12" t="str">
        <f t="shared" si="36"/>
        <v>F</v>
      </c>
      <c r="BR6" s="12" t="str">
        <f t="shared" si="36"/>
        <v>S</v>
      </c>
      <c r="BS6" s="12" t="str">
        <f t="shared" si="36"/>
        <v>S</v>
      </c>
      <c r="BT6" s="12" t="str">
        <f t="shared" si="36"/>
        <v>M</v>
      </c>
      <c r="BU6" s="12" t="str">
        <f t="shared" si="36"/>
        <v>T</v>
      </c>
      <c r="BV6" s="12" t="str">
        <f t="shared" si="36"/>
        <v>W</v>
      </c>
      <c r="BW6" s="12" t="str">
        <f t="shared" si="36"/>
        <v>T</v>
      </c>
      <c r="BX6" s="12" t="str">
        <f t="shared" si="36"/>
        <v>F</v>
      </c>
      <c r="BY6" s="12" t="str">
        <f t="shared" si="36"/>
        <v>S</v>
      </c>
      <c r="BZ6" s="12" t="str">
        <f t="shared" si="36"/>
        <v>S</v>
      </c>
      <c r="CA6" s="12" t="str">
        <f t="shared" si="36"/>
        <v>M</v>
      </c>
      <c r="CB6" s="12" t="str">
        <f t="shared" si="36"/>
        <v>T</v>
      </c>
      <c r="CC6" s="12" t="str">
        <f t="shared" si="36"/>
        <v>W</v>
      </c>
      <c r="CD6" s="12" t="str">
        <f t="shared" si="36"/>
        <v>T</v>
      </c>
      <c r="CE6" s="12" t="str">
        <f t="shared" si="36"/>
        <v>F</v>
      </c>
      <c r="CF6" s="12" t="str">
        <f t="shared" si="36"/>
        <v>S</v>
      </c>
      <c r="CG6" s="12" t="str">
        <f t="shared" si="36"/>
        <v>S</v>
      </c>
      <c r="CH6" s="12" t="str">
        <f t="shared" si="36"/>
        <v>M</v>
      </c>
      <c r="CI6" s="12" t="str">
        <f t="shared" si="36"/>
        <v>T</v>
      </c>
      <c r="CJ6" s="12" t="str">
        <f t="shared" si="36"/>
        <v>W</v>
      </c>
      <c r="CK6" s="12" t="str">
        <f t="shared" si="36"/>
        <v>T</v>
      </c>
      <c r="CL6" s="12" t="str">
        <f t="shared" si="36"/>
        <v>F</v>
      </c>
      <c r="CM6" s="12" t="str">
        <f t="shared" si="36"/>
        <v>S</v>
      </c>
      <c r="CN6" s="12" t="str">
        <f t="shared" si="36"/>
        <v>S</v>
      </c>
      <c r="CO6" s="12" t="str">
        <f t="shared" si="36"/>
        <v>M</v>
      </c>
      <c r="CP6" s="12" t="str">
        <f t="shared" si="36"/>
        <v>T</v>
      </c>
      <c r="CQ6" s="12" t="str">
        <f t="shared" si="36"/>
        <v>W</v>
      </c>
      <c r="CR6" s="12" t="str">
        <f t="shared" si="36"/>
        <v>T</v>
      </c>
      <c r="CS6" s="12" t="str">
        <f t="shared" si="36"/>
        <v>F</v>
      </c>
      <c r="CT6" s="12" t="str">
        <f t="shared" si="36"/>
        <v>S</v>
      </c>
      <c r="CU6" s="12" t="str">
        <f t="shared" si="36"/>
        <v>S</v>
      </c>
      <c r="CV6" s="12" t="str">
        <f t="shared" si="36"/>
        <v>M</v>
      </c>
      <c r="CW6" s="12" t="str">
        <f t="shared" si="36"/>
        <v>T</v>
      </c>
      <c r="CX6" s="12" t="str">
        <f t="shared" si="36"/>
        <v>W</v>
      </c>
      <c r="CY6" s="12" t="str">
        <f t="shared" si="36"/>
        <v>T</v>
      </c>
      <c r="CZ6" s="12" t="str">
        <f t="shared" si="36"/>
        <v>F</v>
      </c>
      <c r="DA6" s="12" t="str">
        <f t="shared" si="36"/>
        <v>S</v>
      </c>
      <c r="DB6" s="12" t="str">
        <f t="shared" si="36"/>
        <v>S</v>
      </c>
    </row>
    <row r="7" spans="1:106" ht="30" hidden="1" customHeight="1" thickBot="1" x14ac:dyDescent="0.35">
      <c r="A7" s="55" t="s">
        <v>14</v>
      </c>
      <c r="C7" s="57"/>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row>
    <row r="8" spans="1:106" s="3" customFormat="1" ht="30" customHeight="1" thickBot="1" x14ac:dyDescent="0.35">
      <c r="A8" s="56" t="s">
        <v>15</v>
      </c>
      <c r="B8" s="15" t="s">
        <v>16</v>
      </c>
      <c r="C8" s="66"/>
      <c r="D8" s="16"/>
      <c r="E8" s="17"/>
      <c r="F8" s="18"/>
      <c r="G8" s="14"/>
      <c r="H8" s="14" t="str">
        <f t="shared" ref="H8:H57" si="37">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row>
    <row r="9" spans="1:106" s="3" customFormat="1" ht="30" customHeight="1" thickBot="1" x14ac:dyDescent="0.35">
      <c r="A9" s="56" t="s">
        <v>17</v>
      </c>
      <c r="B9" s="74" t="s">
        <v>46</v>
      </c>
      <c r="C9" s="67" t="s">
        <v>51</v>
      </c>
      <c r="D9" s="19">
        <v>1</v>
      </c>
      <c r="E9" s="61">
        <f>Project_Start + 8</f>
        <v>45167</v>
      </c>
      <c r="F9" s="61">
        <f>E9+9</f>
        <v>45176</v>
      </c>
      <c r="G9" s="14"/>
      <c r="H9" s="14">
        <f t="shared" si="37"/>
        <v>10</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row>
    <row r="10" spans="1:106" s="3" customFormat="1" ht="30" customHeight="1" thickBot="1" x14ac:dyDescent="0.35">
      <c r="A10" s="56" t="s">
        <v>18</v>
      </c>
      <c r="B10" s="74" t="s">
        <v>47</v>
      </c>
      <c r="C10" s="67" t="s">
        <v>51</v>
      </c>
      <c r="D10" s="19">
        <v>1</v>
      </c>
      <c r="E10" s="61">
        <f>E9 + 2</f>
        <v>45169</v>
      </c>
      <c r="F10" s="61">
        <f>E10+7</f>
        <v>45176</v>
      </c>
      <c r="G10" s="14"/>
      <c r="H10" s="14">
        <f t="shared" si="37"/>
        <v>8</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row>
    <row r="11" spans="1:106" s="3" customFormat="1" ht="30" customHeight="1" thickBot="1" x14ac:dyDescent="0.35">
      <c r="A11" s="55"/>
      <c r="B11" s="74" t="s">
        <v>48</v>
      </c>
      <c r="C11" s="67" t="s">
        <v>50</v>
      </c>
      <c r="D11" s="19">
        <v>1</v>
      </c>
      <c r="E11" s="61">
        <f>E10+2</f>
        <v>45171</v>
      </c>
      <c r="F11" s="61">
        <f>E11 +2</f>
        <v>45173</v>
      </c>
      <c r="G11" s="14"/>
      <c r="H11" s="14">
        <f t="shared" si="37"/>
        <v>3</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row>
    <row r="12" spans="1:106" s="3" customFormat="1" ht="30" customHeight="1" thickBot="1" x14ac:dyDescent="0.35">
      <c r="A12" s="55"/>
      <c r="B12" s="74" t="s">
        <v>49</v>
      </c>
      <c r="C12" s="67" t="s">
        <v>51</v>
      </c>
      <c r="D12" s="19">
        <v>1</v>
      </c>
      <c r="E12" s="61">
        <f>E9+5</f>
        <v>45172</v>
      </c>
      <c r="F12" s="61">
        <f>E12 + 1</f>
        <v>45173</v>
      </c>
      <c r="G12" s="14"/>
      <c r="H12" s="14"/>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row>
    <row r="13" spans="1:106" s="3" customFormat="1" ht="30" customHeight="1" thickBot="1" x14ac:dyDescent="0.35">
      <c r="A13" s="55"/>
      <c r="B13" s="74"/>
      <c r="C13" s="67"/>
      <c r="D13" s="19"/>
      <c r="E13" s="61"/>
      <c r="F13" s="61"/>
      <c r="G13" s="14"/>
      <c r="H13" s="14" t="str">
        <f t="shared" si="37"/>
        <v/>
      </c>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row>
    <row r="14" spans="1:106" s="3" customFormat="1" ht="30" customHeight="1" thickBot="1" x14ac:dyDescent="0.35">
      <c r="A14" s="55"/>
      <c r="B14" s="74"/>
      <c r="C14" s="67"/>
      <c r="D14" s="19"/>
      <c r="E14" s="61"/>
      <c r="F14" s="61"/>
      <c r="G14" s="14"/>
      <c r="H14" s="14" t="str">
        <f t="shared" si="37"/>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row>
    <row r="15" spans="1:106" s="3" customFormat="1" ht="30" customHeight="1" thickBot="1" x14ac:dyDescent="0.35">
      <c r="A15" s="56" t="s">
        <v>21</v>
      </c>
      <c r="B15" s="20" t="s">
        <v>22</v>
      </c>
      <c r="C15" s="68"/>
      <c r="D15" s="21"/>
      <c r="E15" s="22"/>
      <c r="F15" s="23"/>
      <c r="G15" s="14"/>
      <c r="H15" s="14" t="str">
        <f t="shared" si="37"/>
        <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row>
    <row r="16" spans="1:106" s="3" customFormat="1" ht="30" customHeight="1" thickBot="1" x14ac:dyDescent="0.35">
      <c r="A16" s="56"/>
      <c r="B16" s="75" t="s">
        <v>47</v>
      </c>
      <c r="C16" s="83" t="s">
        <v>51</v>
      </c>
      <c r="D16" s="24">
        <v>1</v>
      </c>
      <c r="E16" s="62">
        <f>Project_Start+35</f>
        <v>45194</v>
      </c>
      <c r="F16" s="62">
        <f>E16+11</f>
        <v>45205</v>
      </c>
      <c r="G16" s="14"/>
      <c r="H16" s="14">
        <f t="shared" si="37"/>
        <v>12</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row>
    <row r="17" spans="1:106" s="3" customFormat="1" ht="30" customHeight="1" thickBot="1" x14ac:dyDescent="0.35">
      <c r="A17" s="55"/>
      <c r="B17" s="75" t="s">
        <v>46</v>
      </c>
      <c r="C17" s="83" t="s">
        <v>51</v>
      </c>
      <c r="D17" s="24">
        <v>1</v>
      </c>
      <c r="E17" s="62">
        <f>Project_Start+35</f>
        <v>45194</v>
      </c>
      <c r="F17" s="62">
        <f>E17+11</f>
        <v>45205</v>
      </c>
      <c r="G17" s="14"/>
      <c r="H17" s="14">
        <f t="shared" si="37"/>
        <v>12</v>
      </c>
      <c r="I17" s="41"/>
      <c r="J17" s="41"/>
      <c r="K17" s="41"/>
      <c r="L17" s="41"/>
      <c r="M17" s="41"/>
      <c r="N17" s="41"/>
      <c r="O17" s="41"/>
      <c r="P17" s="41"/>
      <c r="Q17" s="41"/>
      <c r="R17" s="41"/>
      <c r="S17" s="41"/>
      <c r="T17" s="41"/>
      <c r="U17" s="42"/>
      <c r="V17" s="42"/>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row>
    <row r="18" spans="1:106" s="3" customFormat="1" ht="30" customHeight="1" thickBot="1" x14ac:dyDescent="0.35">
      <c r="A18" s="55"/>
      <c r="B18" s="75" t="s">
        <v>52</v>
      </c>
      <c r="C18" s="69" t="s">
        <v>50</v>
      </c>
      <c r="D18" s="24">
        <v>1</v>
      </c>
      <c r="E18" s="62">
        <f>Project_Start+41</f>
        <v>45200</v>
      </c>
      <c r="F18" s="62">
        <f>E18+3</f>
        <v>45203</v>
      </c>
      <c r="G18" s="14"/>
      <c r="H18" s="14">
        <f t="shared" si="37"/>
        <v>4</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row>
    <row r="19" spans="1:106" s="3" customFormat="1" ht="30" customHeight="1" thickBot="1" x14ac:dyDescent="0.35">
      <c r="A19" s="55"/>
      <c r="B19" s="75" t="s">
        <v>53</v>
      </c>
      <c r="C19" s="69" t="s">
        <v>51</v>
      </c>
      <c r="D19" s="24">
        <v>1</v>
      </c>
      <c r="E19" s="62">
        <f>Project_Start+40</f>
        <v>45199</v>
      </c>
      <c r="F19" s="62">
        <f>E19+4</f>
        <v>45203</v>
      </c>
      <c r="G19" s="14"/>
      <c r="H19" s="14">
        <f t="shared" si="37"/>
        <v>5</v>
      </c>
      <c r="I19" s="41"/>
      <c r="J19" s="41"/>
      <c r="K19" s="41"/>
      <c r="L19" s="41"/>
      <c r="M19" s="41"/>
      <c r="N19" s="41"/>
      <c r="O19" s="41"/>
      <c r="P19" s="41"/>
      <c r="Q19" s="41"/>
      <c r="R19" s="41"/>
      <c r="S19" s="41"/>
      <c r="T19" s="41"/>
      <c r="U19" s="41"/>
      <c r="V19" s="41"/>
      <c r="W19" s="41"/>
      <c r="X19" s="41"/>
      <c r="Y19" s="42"/>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row>
    <row r="20" spans="1:106" s="3" customFormat="1" ht="30" customHeight="1" thickBot="1" x14ac:dyDescent="0.35">
      <c r="A20" s="55"/>
      <c r="B20" s="75" t="s">
        <v>54</v>
      </c>
      <c r="C20" s="69" t="s">
        <v>61</v>
      </c>
      <c r="D20" s="24">
        <v>1</v>
      </c>
      <c r="E20" s="62">
        <f t="shared" ref="E20:E25" si="38">Project_Start+41</f>
        <v>45200</v>
      </c>
      <c r="F20" s="62">
        <f t="shared" ref="F20:F26" si="39">E20+5</f>
        <v>45205</v>
      </c>
      <c r="G20" s="14"/>
      <c r="H20" s="14">
        <f t="shared" si="37"/>
        <v>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row>
    <row r="21" spans="1:106" s="3" customFormat="1" ht="30" customHeight="1" thickBot="1" x14ac:dyDescent="0.35">
      <c r="A21" s="55" t="s">
        <v>23</v>
      </c>
      <c r="B21" s="75" t="s">
        <v>55</v>
      </c>
      <c r="C21" s="69" t="s">
        <v>62</v>
      </c>
      <c r="D21" s="24">
        <v>1</v>
      </c>
      <c r="E21" s="62">
        <f t="shared" si="38"/>
        <v>45200</v>
      </c>
      <c r="F21" s="62">
        <f t="shared" si="39"/>
        <v>45205</v>
      </c>
      <c r="G21" s="14"/>
      <c r="H21" s="14">
        <f t="shared" si="37"/>
        <v>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row>
    <row r="22" spans="1:106" s="3" customFormat="1" ht="30" customHeight="1" thickBot="1" x14ac:dyDescent="0.35">
      <c r="A22" s="55"/>
      <c r="B22" s="75" t="s">
        <v>56</v>
      </c>
      <c r="C22" s="69" t="s">
        <v>63</v>
      </c>
      <c r="D22" s="24">
        <v>1</v>
      </c>
      <c r="E22" s="62">
        <f t="shared" si="38"/>
        <v>45200</v>
      </c>
      <c r="F22" s="62">
        <f t="shared" si="39"/>
        <v>45205</v>
      </c>
      <c r="G22" s="14"/>
      <c r="H22" s="14">
        <f t="shared" si="37"/>
        <v>6</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row>
    <row r="23" spans="1:106" s="3" customFormat="1" ht="30" customHeight="1" thickBot="1" x14ac:dyDescent="0.35">
      <c r="A23" s="55"/>
      <c r="B23" s="75" t="s">
        <v>57</v>
      </c>
      <c r="C23" s="69" t="s">
        <v>64</v>
      </c>
      <c r="D23" s="24">
        <v>1</v>
      </c>
      <c r="E23" s="62">
        <f t="shared" si="38"/>
        <v>45200</v>
      </c>
      <c r="F23" s="62">
        <f t="shared" si="39"/>
        <v>45205</v>
      </c>
      <c r="G23" s="14"/>
      <c r="H23" s="14">
        <f t="shared" si="37"/>
        <v>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row>
    <row r="24" spans="1:106" s="3" customFormat="1" ht="30" customHeight="1" thickBot="1" x14ac:dyDescent="0.35">
      <c r="A24" s="55"/>
      <c r="B24" s="75" t="s">
        <v>58</v>
      </c>
      <c r="C24" s="69" t="s">
        <v>65</v>
      </c>
      <c r="D24" s="24">
        <v>1</v>
      </c>
      <c r="E24" s="62">
        <f t="shared" si="38"/>
        <v>45200</v>
      </c>
      <c r="F24" s="62">
        <f t="shared" si="39"/>
        <v>45205</v>
      </c>
      <c r="G24" s="14"/>
      <c r="H24" s="14">
        <f t="shared" si="37"/>
        <v>6</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row>
    <row r="25" spans="1:106" s="3" customFormat="1" ht="30" customHeight="1" thickBot="1" x14ac:dyDescent="0.35">
      <c r="A25" s="55"/>
      <c r="B25" s="75" t="s">
        <v>59</v>
      </c>
      <c r="C25" s="69" t="s">
        <v>65</v>
      </c>
      <c r="D25" s="24">
        <v>1</v>
      </c>
      <c r="E25" s="62">
        <f t="shared" si="38"/>
        <v>45200</v>
      </c>
      <c r="F25" s="62">
        <f t="shared" si="39"/>
        <v>45205</v>
      </c>
      <c r="G25" s="14"/>
      <c r="H25" s="14">
        <f t="shared" si="37"/>
        <v>6</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3" customFormat="1" ht="30" customHeight="1" thickBot="1" x14ac:dyDescent="0.35">
      <c r="A26" s="55"/>
      <c r="B26" s="75" t="s">
        <v>60</v>
      </c>
      <c r="C26" s="69" t="s">
        <v>66</v>
      </c>
      <c r="D26" s="24">
        <v>1</v>
      </c>
      <c r="E26" s="62">
        <f>Project_Start+41</f>
        <v>45200</v>
      </c>
      <c r="F26" s="62">
        <f t="shared" si="39"/>
        <v>45205</v>
      </c>
      <c r="G26" s="14"/>
      <c r="H26" s="14">
        <f t="shared" si="37"/>
        <v>6</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row>
    <row r="27" spans="1:106" s="3" customFormat="1" ht="30" customHeight="1" thickBot="1" x14ac:dyDescent="0.35">
      <c r="A27" s="55"/>
      <c r="B27" s="75"/>
      <c r="C27" s="69"/>
      <c r="D27" s="24"/>
      <c r="E27" s="62"/>
      <c r="F27" s="62"/>
      <c r="G27" s="14"/>
      <c r="H27" s="14" t="str">
        <f t="shared" si="37"/>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row>
    <row r="28" spans="1:106" s="3" customFormat="1" ht="30" customHeight="1" thickBot="1" x14ac:dyDescent="0.35">
      <c r="A28" s="55" t="s">
        <v>23</v>
      </c>
      <c r="B28" s="75"/>
      <c r="C28" s="69"/>
      <c r="D28" s="24"/>
      <c r="E28" s="62"/>
      <c r="F28" s="62"/>
      <c r="G28" s="14"/>
      <c r="H28" s="14" t="str">
        <f t="shared" si="37"/>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row>
    <row r="29" spans="1:106" s="3" customFormat="1" ht="30" customHeight="1" thickBot="1" x14ac:dyDescent="0.35">
      <c r="B29" s="25" t="s">
        <v>24</v>
      </c>
      <c r="C29" s="70"/>
      <c r="D29" s="26"/>
      <c r="E29" s="27"/>
      <c r="F29" s="28"/>
      <c r="G29" s="14"/>
      <c r="H29" s="14" t="str">
        <f t="shared" si="37"/>
        <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row>
    <row r="30" spans="1:106" s="3" customFormat="1" ht="30" customHeight="1" thickBot="1" x14ac:dyDescent="0.35">
      <c r="B30" s="76" t="s">
        <v>47</v>
      </c>
      <c r="C30" s="84" t="s">
        <v>50</v>
      </c>
      <c r="D30" s="29">
        <v>1</v>
      </c>
      <c r="E30" s="63">
        <f>E46</f>
        <v>45222</v>
      </c>
      <c r="F30" s="63">
        <f>E30+11</f>
        <v>45233</v>
      </c>
      <c r="G30" s="14"/>
      <c r="H30" s="14">
        <f t="shared" si="37"/>
        <v>12</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row>
    <row r="31" spans="1:106" s="3" customFormat="1" ht="30" customHeight="1" thickBot="1" x14ac:dyDescent="0.35">
      <c r="B31" s="76" t="s">
        <v>46</v>
      </c>
      <c r="C31" s="84" t="s">
        <v>51</v>
      </c>
      <c r="D31" s="29">
        <v>1</v>
      </c>
      <c r="E31" s="63">
        <f t="shared" ref="E31:E37" si="40">Project_Start+ 63</f>
        <v>45222</v>
      </c>
      <c r="F31" s="63">
        <f>E31+11</f>
        <v>45233</v>
      </c>
      <c r="G31" s="14"/>
      <c r="H31" s="14">
        <f t="shared" si="37"/>
        <v>12</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row>
    <row r="32" spans="1:106" s="3" customFormat="1" ht="30" customHeight="1" thickBot="1" x14ac:dyDescent="0.35">
      <c r="B32" s="76" t="s">
        <v>52</v>
      </c>
      <c r="C32" s="84" t="s">
        <v>51</v>
      </c>
      <c r="D32" s="29">
        <v>1</v>
      </c>
      <c r="E32" s="63">
        <f t="shared" si="40"/>
        <v>45222</v>
      </c>
      <c r="F32" s="63">
        <f>E32+7</f>
        <v>45229</v>
      </c>
      <c r="G32" s="14"/>
      <c r="H32" s="14">
        <f t="shared" si="37"/>
        <v>8</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row>
    <row r="33" spans="2:106" s="3" customFormat="1" ht="30" customHeight="1" thickBot="1" x14ac:dyDescent="0.35">
      <c r="B33" s="85" t="s">
        <v>53</v>
      </c>
      <c r="C33" s="84" t="s">
        <v>51</v>
      </c>
      <c r="D33" s="29">
        <v>1</v>
      </c>
      <c r="E33" s="63">
        <f t="shared" si="40"/>
        <v>45222</v>
      </c>
      <c r="F33" s="63">
        <f>E33+11</f>
        <v>45233</v>
      </c>
      <c r="G33" s="14"/>
      <c r="H33" s="14"/>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row>
    <row r="34" spans="2:106" s="3" customFormat="1" ht="30" customHeight="1" thickBot="1" x14ac:dyDescent="0.35">
      <c r="B34" s="85" t="s">
        <v>68</v>
      </c>
      <c r="C34" s="84" t="s">
        <v>64</v>
      </c>
      <c r="D34" s="29">
        <v>1</v>
      </c>
      <c r="E34" s="63">
        <f t="shared" si="40"/>
        <v>45222</v>
      </c>
      <c r="F34" s="63">
        <f>E34+7</f>
        <v>45229</v>
      </c>
      <c r="G34" s="14"/>
      <c r="H34" s="14">
        <f t="shared" si="37"/>
        <v>8</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row>
    <row r="35" spans="2:106" s="3" customFormat="1" ht="30" customHeight="1" thickBot="1" x14ac:dyDescent="0.35">
      <c r="B35" s="85" t="s">
        <v>67</v>
      </c>
      <c r="C35" s="84" t="s">
        <v>76</v>
      </c>
      <c r="D35" s="29">
        <v>1</v>
      </c>
      <c r="E35" s="63">
        <f t="shared" si="40"/>
        <v>45222</v>
      </c>
      <c r="F35" s="63">
        <f>E35+7</f>
        <v>45229</v>
      </c>
      <c r="G35" s="14"/>
      <c r="H35" s="14"/>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row>
    <row r="36" spans="2:106" s="3" customFormat="1" ht="30" customHeight="1" thickBot="1" x14ac:dyDescent="0.35">
      <c r="B36" s="85" t="s">
        <v>69</v>
      </c>
      <c r="C36" s="84" t="s">
        <v>65</v>
      </c>
      <c r="D36" s="29">
        <v>1</v>
      </c>
      <c r="E36" s="63">
        <f t="shared" si="40"/>
        <v>45222</v>
      </c>
      <c r="F36" s="63">
        <f>E36+7</f>
        <v>45229</v>
      </c>
      <c r="G36" s="14"/>
      <c r="H36" s="14"/>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row>
    <row r="37" spans="2:106" s="3" customFormat="1" ht="30" customHeight="1" thickBot="1" x14ac:dyDescent="0.35">
      <c r="B37" s="85" t="s">
        <v>71</v>
      </c>
      <c r="C37" s="84" t="s">
        <v>70</v>
      </c>
      <c r="D37" s="29">
        <v>1</v>
      </c>
      <c r="E37" s="63">
        <f t="shared" si="40"/>
        <v>45222</v>
      </c>
      <c r="F37" s="63">
        <f>E37+11</f>
        <v>45233</v>
      </c>
      <c r="G37" s="14"/>
      <c r="H37" s="14"/>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row>
    <row r="38" spans="2:106" s="3" customFormat="1" ht="30" customHeight="1" thickBot="1" x14ac:dyDescent="0.35">
      <c r="B38" s="85" t="s">
        <v>72</v>
      </c>
      <c r="C38" s="84" t="s">
        <v>65</v>
      </c>
      <c r="D38" s="29">
        <v>1</v>
      </c>
      <c r="E38" s="63">
        <f>Project_Start+ 63</f>
        <v>45222</v>
      </c>
      <c r="F38" s="63">
        <f>E38+11</f>
        <v>45233</v>
      </c>
      <c r="G38" s="14"/>
      <c r="H38" s="14"/>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row>
    <row r="39" spans="2:106" s="3" customFormat="1" ht="30" customHeight="1" thickBot="1" x14ac:dyDescent="0.35">
      <c r="B39" s="85" t="s">
        <v>73</v>
      </c>
      <c r="C39" s="84" t="s">
        <v>70</v>
      </c>
      <c r="D39" s="29">
        <v>0.4</v>
      </c>
      <c r="E39" s="63">
        <f>E38</f>
        <v>45222</v>
      </c>
      <c r="F39" s="63">
        <f>E39+11</f>
        <v>45233</v>
      </c>
      <c r="G39" s="14"/>
      <c r="H39" s="14"/>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row>
    <row r="40" spans="2:106" s="3" customFormat="1" ht="30" customHeight="1" thickBot="1" x14ac:dyDescent="0.35">
      <c r="B40" s="85" t="s">
        <v>77</v>
      </c>
      <c r="C40" s="84" t="s">
        <v>64</v>
      </c>
      <c r="D40" s="29">
        <v>1</v>
      </c>
      <c r="E40" s="63">
        <f>E38</f>
        <v>45222</v>
      </c>
      <c r="F40" s="63">
        <f>E40+3</f>
        <v>45225</v>
      </c>
      <c r="G40" s="14"/>
      <c r="H40" s="14"/>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row>
    <row r="41" spans="2:106" s="3" customFormat="1" ht="30" customHeight="1" thickBot="1" x14ac:dyDescent="0.35">
      <c r="B41" s="85" t="s">
        <v>74</v>
      </c>
      <c r="C41" s="84" t="s">
        <v>62</v>
      </c>
      <c r="D41" s="29">
        <v>0.5</v>
      </c>
      <c r="E41" s="63">
        <f>E38+4</f>
        <v>45226</v>
      </c>
      <c r="F41" s="63">
        <f>E41+7</f>
        <v>45233</v>
      </c>
      <c r="G41" s="14"/>
      <c r="H41" s="14"/>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row>
    <row r="42" spans="2:106" s="3" customFormat="1" ht="30" customHeight="1" thickBot="1" x14ac:dyDescent="0.35">
      <c r="B42" s="85" t="s">
        <v>75</v>
      </c>
      <c r="C42" s="84" t="s">
        <v>65</v>
      </c>
      <c r="D42" s="29">
        <v>0.4</v>
      </c>
      <c r="E42" s="63">
        <f>E39+3</f>
        <v>45225</v>
      </c>
      <c r="F42" s="63">
        <f>E42+8</f>
        <v>45233</v>
      </c>
      <c r="G42" s="14"/>
      <c r="H42" s="14"/>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row>
    <row r="43" spans="2:106" s="3" customFormat="1" ht="30" customHeight="1" thickBot="1" x14ac:dyDescent="0.35">
      <c r="B43" s="85"/>
      <c r="C43" s="84"/>
      <c r="D43" s="29"/>
      <c r="E43" s="63"/>
      <c r="F43" s="63"/>
      <c r="G43" s="14"/>
      <c r="H43" s="14"/>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row>
    <row r="44" spans="2:106" s="3" customFormat="1" ht="30" customHeight="1" thickBot="1" x14ac:dyDescent="0.35">
      <c r="B44" s="85"/>
      <c r="C44" s="84"/>
      <c r="D44" s="29"/>
      <c r="E44" s="63"/>
      <c r="F44" s="63"/>
      <c r="G44" s="14"/>
      <c r="H44" s="14"/>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row>
    <row r="45" spans="2:106" ht="30" customHeight="1" thickBot="1" x14ac:dyDescent="0.35">
      <c r="B45" s="30" t="s">
        <v>27</v>
      </c>
      <c r="C45" s="71"/>
      <c r="D45" s="31"/>
      <c r="E45" s="32"/>
      <c r="F45" s="33"/>
      <c r="G45" s="14"/>
      <c r="H45" s="14" t="str">
        <f t="shared" si="37"/>
        <v/>
      </c>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row>
    <row r="46" spans="2:106" ht="30" customHeight="1" thickBot="1" x14ac:dyDescent="0.35">
      <c r="B46" s="86" t="s">
        <v>78</v>
      </c>
      <c r="C46" s="87" t="s">
        <v>51</v>
      </c>
      <c r="D46" s="34">
        <v>1</v>
      </c>
      <c r="E46" s="88">
        <f>Project_Start+ 63</f>
        <v>45222</v>
      </c>
      <c r="F46" s="88">
        <f>E46+35</f>
        <v>45257</v>
      </c>
      <c r="G46" s="14"/>
      <c r="H46" s="14">
        <f t="shared" si="37"/>
        <v>36</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row>
    <row r="47" spans="2:106" ht="30" customHeight="1" thickBot="1" x14ac:dyDescent="0.35">
      <c r="B47" s="86" t="s">
        <v>79</v>
      </c>
      <c r="C47" s="87" t="s">
        <v>64</v>
      </c>
      <c r="D47" s="34">
        <v>1</v>
      </c>
      <c r="E47" s="64"/>
      <c r="F47" s="64"/>
      <c r="G47" s="14"/>
      <c r="H47" s="14"/>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row>
    <row r="48" spans="2:106" ht="30" customHeight="1" thickBot="1" x14ac:dyDescent="0.35">
      <c r="B48" s="86" t="s">
        <v>80</v>
      </c>
      <c r="C48" s="87" t="s">
        <v>64</v>
      </c>
      <c r="D48" s="34">
        <v>0.2</v>
      </c>
      <c r="E48" s="64"/>
      <c r="F48" s="64"/>
      <c r="G48" s="14"/>
      <c r="H48" s="14"/>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row>
    <row r="49" spans="2:106" ht="30" customHeight="1" thickBot="1" x14ac:dyDescent="0.35">
      <c r="B49" s="86" t="s">
        <v>81</v>
      </c>
      <c r="C49" s="87" t="s">
        <v>65</v>
      </c>
      <c r="D49" s="34">
        <v>0.5</v>
      </c>
      <c r="E49" s="64"/>
      <c r="F49" s="64"/>
      <c r="G49" s="14"/>
      <c r="H49" s="14"/>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row>
    <row r="50" spans="2:106" ht="30" customHeight="1" thickBot="1" x14ac:dyDescent="0.35">
      <c r="B50" s="86" t="s">
        <v>82</v>
      </c>
      <c r="C50" s="87" t="s">
        <v>62</v>
      </c>
      <c r="D50" s="34">
        <v>0.6</v>
      </c>
      <c r="E50" s="64"/>
      <c r="F50" s="64"/>
      <c r="G50" s="14"/>
      <c r="H50" s="14"/>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row>
    <row r="51" spans="2:106" ht="30" customHeight="1" thickBot="1" x14ac:dyDescent="0.35">
      <c r="B51" s="86" t="s">
        <v>83</v>
      </c>
      <c r="C51" s="87" t="s">
        <v>64</v>
      </c>
      <c r="D51" s="34">
        <v>0.9</v>
      </c>
      <c r="E51" s="64"/>
      <c r="F51" s="64"/>
      <c r="G51" s="14"/>
      <c r="H51" s="14"/>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row>
    <row r="52" spans="2:106" ht="30" customHeight="1" thickBot="1" x14ac:dyDescent="0.35">
      <c r="B52" s="86" t="s">
        <v>84</v>
      </c>
      <c r="C52" s="87" t="s">
        <v>70</v>
      </c>
      <c r="D52" s="34">
        <v>0.6</v>
      </c>
      <c r="E52" s="64"/>
      <c r="F52" s="64"/>
      <c r="G52" s="14"/>
      <c r="H52" s="14"/>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row>
    <row r="53" spans="2:106" ht="30" customHeight="1" thickBot="1" x14ac:dyDescent="0.35">
      <c r="B53" s="77"/>
      <c r="C53" s="72"/>
      <c r="D53" s="34"/>
      <c r="E53" s="64"/>
      <c r="F53" s="64"/>
      <c r="G53" s="14"/>
      <c r="H53" s="14"/>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row>
    <row r="54" spans="2:106" ht="30" customHeight="1" thickBot="1" x14ac:dyDescent="0.35">
      <c r="B54" s="77" t="s">
        <v>25</v>
      </c>
      <c r="C54" s="72"/>
      <c r="D54" s="34"/>
      <c r="E54" s="64" t="s">
        <v>28</v>
      </c>
      <c r="F54" s="64" t="s">
        <v>28</v>
      </c>
      <c r="G54" s="14"/>
      <c r="H54" s="14" t="e">
        <f t="shared" si="37"/>
        <v>#VALUE!</v>
      </c>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row>
    <row r="55" spans="2:106" ht="30" customHeight="1" thickBot="1" x14ac:dyDescent="0.35">
      <c r="B55" s="77" t="s">
        <v>26</v>
      </c>
      <c r="C55" s="72"/>
      <c r="D55" s="34"/>
      <c r="E55" s="64" t="s">
        <v>28</v>
      </c>
      <c r="F55" s="64" t="s">
        <v>28</v>
      </c>
      <c r="G55" s="14"/>
      <c r="H55" s="14" t="e">
        <f t="shared" si="37"/>
        <v>#VALUE!</v>
      </c>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row>
    <row r="56" spans="2:106" ht="30" customHeight="1" thickBot="1" x14ac:dyDescent="0.35">
      <c r="B56" s="77" t="s">
        <v>19</v>
      </c>
      <c r="C56" s="72"/>
      <c r="D56" s="34"/>
      <c r="E56" s="64" t="s">
        <v>28</v>
      </c>
      <c r="F56" s="64" t="s">
        <v>28</v>
      </c>
      <c r="G56" s="14"/>
      <c r="H56" s="14" t="e">
        <f t="shared" si="37"/>
        <v>#VALUE!</v>
      </c>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row>
    <row r="57" spans="2:106" ht="30" customHeight="1" thickBot="1" x14ac:dyDescent="0.35">
      <c r="B57" s="77" t="s">
        <v>20</v>
      </c>
      <c r="C57" s="72"/>
      <c r="D57" s="34"/>
      <c r="E57" s="64" t="s">
        <v>28</v>
      </c>
      <c r="F57" s="64" t="s">
        <v>28</v>
      </c>
      <c r="G57" s="14"/>
      <c r="H57" s="14" t="e">
        <f t="shared" si="37"/>
        <v>#VALUE!</v>
      </c>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row>
    <row r="58" spans="2:106" ht="30" customHeight="1" x14ac:dyDescent="0.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row>
    <row r="59" spans="2:106" ht="30" customHeight="1" thickBot="1" x14ac:dyDescent="0.35">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row>
    <row r="60" spans="2:106" ht="30" customHeight="1" thickBot="1" x14ac:dyDescent="0.35">
      <c r="B60" s="78"/>
      <c r="C60" s="73"/>
      <c r="D60" s="13"/>
      <c r="E60" s="65"/>
      <c r="F60" s="65"/>
      <c r="G60" s="14"/>
      <c r="H60" s="14" t="str">
        <f>IF(OR(ISBLANK(task_start),ISBLANK(task_end)),"",task_end-task_start+1)</f>
        <v/>
      </c>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row>
    <row r="61" spans="2:106" ht="30" customHeight="1" thickBot="1" x14ac:dyDescent="0.35">
      <c r="B61" s="35" t="s">
        <v>29</v>
      </c>
      <c r="C61" s="36"/>
      <c r="D61" s="37"/>
      <c r="E61" s="38"/>
      <c r="F61" s="39"/>
      <c r="G61" s="40"/>
      <c r="H61" s="40" t="str">
        <f>IF(OR(ISBLANK(task_start),ISBLANK(task_end)),"",task_end-task_start+1)</f>
        <v/>
      </c>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c r="CS61" s="43"/>
      <c r="CT61" s="43"/>
      <c r="CU61" s="43"/>
      <c r="CV61" s="43"/>
      <c r="CW61" s="43"/>
      <c r="CX61" s="43"/>
      <c r="CY61" s="43"/>
      <c r="CZ61" s="43"/>
      <c r="DA61" s="43"/>
      <c r="DB61" s="43"/>
    </row>
  </sheetData>
  <mergeCells count="17">
    <mergeCell ref="C3:D3"/>
    <mergeCell ref="C4:D4"/>
    <mergeCell ref="AK4:AQ4"/>
    <mergeCell ref="AR4:AX4"/>
    <mergeCell ref="AY4:BE4"/>
    <mergeCell ref="BF4:BL4"/>
    <mergeCell ref="E3:F3"/>
    <mergeCell ref="I4:O4"/>
    <mergeCell ref="P4:V4"/>
    <mergeCell ref="W4:AC4"/>
    <mergeCell ref="AD4:AJ4"/>
    <mergeCell ref="CH4:CN4"/>
    <mergeCell ref="CO4:CU4"/>
    <mergeCell ref="CV4:DB4"/>
    <mergeCell ref="BM4:BS4"/>
    <mergeCell ref="BT4:BZ4"/>
    <mergeCell ref="CA4:CG4"/>
  </mergeCells>
  <conditionalFormatting sqref="D60:D61 D7:D57">
    <cfRule type="dataBar" priority="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0:BL61 I29:DB57">
    <cfRule type="expression" dxfId="44" priority="72">
      <formula>AND(TODAY()&gt;=I$5,TODAY()&lt;J$5)</formula>
    </cfRule>
  </conditionalFormatting>
  <conditionalFormatting sqref="I60:BL61 I29:DB57">
    <cfRule type="expression" dxfId="43" priority="66">
      <formula>AND(task_start&lt;=I$5,ROUNDDOWN((task_end-task_start+1)*task_progress,0)+task_start-1&gt;=I$5)</formula>
    </cfRule>
    <cfRule type="expression" dxfId="42" priority="67" stopIfTrue="1">
      <formula>AND(task_end&gt;=I$5,task_start&lt;J$5)</formula>
    </cfRule>
  </conditionalFormatting>
  <conditionalFormatting sqref="I5:BL20">
    <cfRule type="expression" dxfId="41" priority="76">
      <formula>AND(TODAY()&gt;=I$5,TODAY()&lt;J$5)</formula>
    </cfRule>
  </conditionalFormatting>
  <conditionalFormatting sqref="I7:BL20">
    <cfRule type="expression" dxfId="40" priority="79">
      <formula>AND(task_start&lt;=I$5,ROUNDDOWN((task_end-task_start+1)*task_progress,0)+task_start-1&gt;=I$5)</formula>
    </cfRule>
    <cfRule type="expression" dxfId="39" priority="80" stopIfTrue="1">
      <formula>AND(task_end&gt;=I$5,task_start&lt;J$5)</formula>
    </cfRule>
  </conditionalFormatting>
  <conditionalFormatting sqref="I21:DB21">
    <cfRule type="expression" dxfId="38" priority="37">
      <formula>AND(TODAY()&gt;=I$5,TODAY()&lt;J$5)</formula>
    </cfRule>
  </conditionalFormatting>
  <conditionalFormatting sqref="I21:DB21">
    <cfRule type="expression" dxfId="37" priority="38">
      <formula>AND(task_start&lt;=I$5,ROUNDDOWN((task_end-task_start+1)*task_progress,0)+task_start-1&gt;=I$5)</formula>
    </cfRule>
    <cfRule type="expression" dxfId="36" priority="39" stopIfTrue="1">
      <formula>AND(task_end&gt;=I$5,task_start&lt;J$5)</formula>
    </cfRule>
  </conditionalFormatting>
  <conditionalFormatting sqref="I22:DB22">
    <cfRule type="expression" dxfId="35" priority="34">
      <formula>AND(TODAY()&gt;=I$5,TODAY()&lt;J$5)</formula>
    </cfRule>
  </conditionalFormatting>
  <conditionalFormatting sqref="I22:DB22">
    <cfRule type="expression" dxfId="34" priority="35">
      <formula>AND(task_start&lt;=I$5,ROUNDDOWN((task_end-task_start+1)*task_progress,0)+task_start-1&gt;=I$5)</formula>
    </cfRule>
    <cfRule type="expression" dxfId="33" priority="36" stopIfTrue="1">
      <formula>AND(task_end&gt;=I$5,task_start&lt;J$5)</formula>
    </cfRule>
  </conditionalFormatting>
  <conditionalFormatting sqref="I23:DB23">
    <cfRule type="expression" dxfId="32" priority="31">
      <formula>AND(TODAY()&gt;=I$5,TODAY()&lt;J$5)</formula>
    </cfRule>
  </conditionalFormatting>
  <conditionalFormatting sqref="I23:DB23">
    <cfRule type="expression" dxfId="31" priority="32">
      <formula>AND(task_start&lt;=I$5,ROUNDDOWN((task_end-task_start+1)*task_progress,0)+task_start-1&gt;=I$5)</formula>
    </cfRule>
    <cfRule type="expression" dxfId="30" priority="33" stopIfTrue="1">
      <formula>AND(task_end&gt;=I$5,task_start&lt;J$5)</formula>
    </cfRule>
  </conditionalFormatting>
  <conditionalFormatting sqref="I24:BL26">
    <cfRule type="expression" dxfId="29" priority="28">
      <formula>AND(TODAY()&gt;=I$5,TODAY()&lt;J$5)</formula>
    </cfRule>
  </conditionalFormatting>
  <conditionalFormatting sqref="I24:BL26">
    <cfRule type="expression" dxfId="28" priority="29">
      <formula>AND(task_start&lt;=I$5,ROUNDDOWN((task_end-task_start+1)*task_progress,0)+task_start-1&gt;=I$5)</formula>
    </cfRule>
    <cfRule type="expression" dxfId="27" priority="30" stopIfTrue="1">
      <formula>AND(task_end&gt;=I$5,task_start&lt;J$5)</formula>
    </cfRule>
  </conditionalFormatting>
  <conditionalFormatting sqref="I27:BL28">
    <cfRule type="expression" dxfId="26" priority="25">
      <formula>AND(TODAY()&gt;=I$5,TODAY()&lt;J$5)</formula>
    </cfRule>
  </conditionalFormatting>
  <conditionalFormatting sqref="I27:BL28">
    <cfRule type="expression" dxfId="25" priority="26">
      <formula>AND(task_start&lt;=I$5,ROUNDDOWN((task_end-task_start+1)*task_progress,0)+task_start-1&gt;=I$5)</formula>
    </cfRule>
    <cfRule type="expression" dxfId="24" priority="27" stopIfTrue="1">
      <formula>AND(task_end&gt;=I$5,task_start&lt;J$5)</formula>
    </cfRule>
  </conditionalFormatting>
  <conditionalFormatting sqref="BM60:CG61">
    <cfRule type="expression" dxfId="23" priority="21">
      <formula>AND(TODAY()&gt;=BM$5,TODAY()&lt;BN$5)</formula>
    </cfRule>
  </conditionalFormatting>
  <conditionalFormatting sqref="BM60:CG61">
    <cfRule type="expression" dxfId="22" priority="19">
      <formula>AND(task_start&lt;=BM$5,ROUNDDOWN((task_end-task_start+1)*task_progress,0)+task_start-1&gt;=BM$5)</formula>
    </cfRule>
    <cfRule type="expression" dxfId="21" priority="20" stopIfTrue="1">
      <formula>AND(task_end&gt;=BM$5,task_start&lt;BN$5)</formula>
    </cfRule>
  </conditionalFormatting>
  <conditionalFormatting sqref="BM5:CG20">
    <cfRule type="expression" dxfId="20" priority="22">
      <formula>AND(TODAY()&gt;=BM$5,TODAY()&lt;BN$5)</formula>
    </cfRule>
  </conditionalFormatting>
  <conditionalFormatting sqref="BM7:CG20">
    <cfRule type="expression" dxfId="19" priority="23">
      <formula>AND(task_start&lt;=BM$5,ROUNDDOWN((task_end-task_start+1)*task_progress,0)+task_start-1&gt;=BM$5)</formula>
    </cfRule>
    <cfRule type="expression" dxfId="18" priority="24" stopIfTrue="1">
      <formula>AND(task_end&gt;=BM$5,task_start&lt;BN$5)</formula>
    </cfRule>
  </conditionalFormatting>
  <conditionalFormatting sqref="BM24:CG26">
    <cfRule type="expression" dxfId="17" priority="16">
      <formula>AND(TODAY()&gt;=BM$5,TODAY()&lt;BN$5)</formula>
    </cfRule>
  </conditionalFormatting>
  <conditionalFormatting sqref="BM24:CG26">
    <cfRule type="expression" dxfId="16" priority="17">
      <formula>AND(task_start&lt;=BM$5,ROUNDDOWN((task_end-task_start+1)*task_progress,0)+task_start-1&gt;=BM$5)</formula>
    </cfRule>
    <cfRule type="expression" dxfId="15" priority="18" stopIfTrue="1">
      <formula>AND(task_end&gt;=BM$5,task_start&lt;BN$5)</formula>
    </cfRule>
  </conditionalFormatting>
  <conditionalFormatting sqref="BM27:CG28">
    <cfRule type="expression" dxfId="14" priority="13">
      <formula>AND(TODAY()&gt;=BM$5,TODAY()&lt;BN$5)</formula>
    </cfRule>
  </conditionalFormatting>
  <conditionalFormatting sqref="BM27:CG28">
    <cfRule type="expression" dxfId="13" priority="14">
      <formula>AND(task_start&lt;=BM$5,ROUNDDOWN((task_end-task_start+1)*task_progress,0)+task_start-1&gt;=BM$5)</formula>
    </cfRule>
    <cfRule type="expression" dxfId="12" priority="15" stopIfTrue="1">
      <formula>AND(task_end&gt;=BM$5,task_start&lt;BN$5)</formula>
    </cfRule>
  </conditionalFormatting>
  <conditionalFormatting sqref="CH60:DB61">
    <cfRule type="expression" dxfId="11" priority="9">
      <formula>AND(TODAY()&gt;=CH$5,TODAY()&lt;CI$5)</formula>
    </cfRule>
  </conditionalFormatting>
  <conditionalFormatting sqref="CH60:DB61">
    <cfRule type="expression" dxfId="10" priority="7">
      <formula>AND(task_start&lt;=CH$5,ROUNDDOWN((task_end-task_start+1)*task_progress,0)+task_start-1&gt;=CH$5)</formula>
    </cfRule>
    <cfRule type="expression" dxfId="9" priority="8" stopIfTrue="1">
      <formula>AND(task_end&gt;=CH$5,task_start&lt;CI$5)</formula>
    </cfRule>
  </conditionalFormatting>
  <conditionalFormatting sqref="CH5:DB20">
    <cfRule type="expression" dxfId="8" priority="10">
      <formula>AND(TODAY()&gt;=CH$5,TODAY()&lt;CI$5)</formula>
    </cfRule>
  </conditionalFormatting>
  <conditionalFormatting sqref="CH7:DB20">
    <cfRule type="expression" dxfId="7" priority="11">
      <formula>AND(task_start&lt;=CH$5,ROUNDDOWN((task_end-task_start+1)*task_progress,0)+task_start-1&gt;=CH$5)</formula>
    </cfRule>
    <cfRule type="expression" dxfId="6" priority="12" stopIfTrue="1">
      <formula>AND(task_end&gt;=CH$5,task_start&lt;CI$5)</formula>
    </cfRule>
  </conditionalFormatting>
  <conditionalFormatting sqref="CH24:DB26">
    <cfRule type="expression" dxfId="5" priority="4">
      <formula>AND(TODAY()&gt;=CH$5,TODAY()&lt;CI$5)</formula>
    </cfRule>
  </conditionalFormatting>
  <conditionalFormatting sqref="CH24:DB26">
    <cfRule type="expression" dxfId="4" priority="5">
      <formula>AND(task_start&lt;=CH$5,ROUNDDOWN((task_end-task_start+1)*task_progress,0)+task_start-1&gt;=CH$5)</formula>
    </cfRule>
    <cfRule type="expression" dxfId="3" priority="6" stopIfTrue="1">
      <formula>AND(task_end&gt;=CH$5,task_start&lt;CI$5)</formula>
    </cfRule>
  </conditionalFormatting>
  <conditionalFormatting sqref="CH27:DB28">
    <cfRule type="expression" dxfId="2" priority="1">
      <formula>AND(TODAY()&gt;=CH$5,TODAY()&lt;CI$5)</formula>
    </cfRule>
  </conditionalFormatting>
  <conditionalFormatting sqref="CH27:DB28">
    <cfRule type="expression" dxfId="1" priority="2">
      <formula>AND(task_start&lt;=CH$5,ROUNDDOWN((task_end-task_start+1)*task_progress,0)+task_start-1&gt;=CH$5)</formula>
    </cfRule>
    <cfRule type="expression" dxfId="0" priority="3" stopIfTrue="1">
      <formula>AND(task_end&gt;=CH$5,task_start&lt;CI$5)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433070866141736" right="0.35433070866141736" top="0.35433070866141736" bottom="0.51181102362204722" header="0.31496062992125984" footer="0.31496062992125984"/>
  <pageSetup paperSize="8"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D60:D61 D7:D57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45" customWidth="1"/>
    <col min="2" max="16384" width="9.21875" style="2"/>
  </cols>
  <sheetData>
    <row r="1" spans="1:2" ht="46.5" customHeight="1" x14ac:dyDescent="0.3"/>
    <row r="2" spans="1:2" s="47" customFormat="1" ht="15.6" x14ac:dyDescent="0.3">
      <c r="A2" s="46" t="s">
        <v>30</v>
      </c>
      <c r="B2" s="46"/>
    </row>
    <row r="3" spans="1:2" s="51" customFormat="1" ht="27" customHeight="1" x14ac:dyDescent="0.3">
      <c r="A3" s="82" t="s">
        <v>31</v>
      </c>
      <c r="B3" s="52"/>
    </row>
    <row r="4" spans="1:2" s="48" customFormat="1" ht="25.8" x14ac:dyDescent="0.5">
      <c r="A4" s="49" t="s">
        <v>32</v>
      </c>
    </row>
    <row r="5" spans="1:2" ht="74.099999999999994" customHeight="1" x14ac:dyDescent="0.3">
      <c r="A5" s="50" t="s">
        <v>33</v>
      </c>
    </row>
    <row r="6" spans="1:2" ht="26.25" customHeight="1" x14ac:dyDescent="0.3">
      <c r="A6" s="49" t="s">
        <v>34</v>
      </c>
    </row>
    <row r="7" spans="1:2" s="45" customFormat="1" ht="205.05" customHeight="1" x14ac:dyDescent="0.3">
      <c r="A7" s="54" t="s">
        <v>35</v>
      </c>
    </row>
    <row r="8" spans="1:2" s="48" customFormat="1" ht="25.8" x14ac:dyDescent="0.5">
      <c r="A8" s="49" t="s">
        <v>36</v>
      </c>
    </row>
    <row r="9" spans="1:2" ht="57.6" x14ac:dyDescent="0.3">
      <c r="A9" s="50" t="s">
        <v>37</v>
      </c>
    </row>
    <row r="10" spans="1:2" s="45" customFormat="1" ht="28.05" customHeight="1" x14ac:dyDescent="0.3">
      <c r="A10" s="53" t="s">
        <v>38</v>
      </c>
    </row>
    <row r="11" spans="1:2" s="48" customFormat="1" ht="25.8" x14ac:dyDescent="0.5">
      <c r="A11" s="49" t="s">
        <v>39</v>
      </c>
    </row>
    <row r="12" spans="1:2" ht="28.8" x14ac:dyDescent="0.3">
      <c r="A12" s="50" t="s">
        <v>40</v>
      </c>
    </row>
    <row r="13" spans="1:2" s="45" customFormat="1" ht="28.05" customHeight="1" x14ac:dyDescent="0.3">
      <c r="A13" s="53" t="s">
        <v>41</v>
      </c>
    </row>
    <row r="14" spans="1:2" s="48" customFormat="1" ht="25.8" x14ac:dyDescent="0.5">
      <c r="A14" s="49" t="s">
        <v>42</v>
      </c>
    </row>
    <row r="15" spans="1:2" ht="75" customHeight="1" x14ac:dyDescent="0.3">
      <c r="A15" s="50" t="s">
        <v>43</v>
      </c>
    </row>
    <row r="16" spans="1:2" ht="72" x14ac:dyDescent="0.3">
      <c r="A16" s="5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04AD92-7D8D-4284-9E4A-75773209AD85}">
  <ds:schemaRefs>
    <ds:schemaRef ds:uri="http://schemas.microsoft.com/sharepoint/v3/contenttype/forms"/>
  </ds:schemaRefs>
</ds:datastoreItem>
</file>

<file path=customXml/itemProps2.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2023-11-27T23:00:53Z</dcterms:modified>
  <cp:category/>
  <cp:contentStatus/>
</cp:coreProperties>
</file>