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gaSync\Swin\MEE20004 Structural Mechanics\Week 3\"/>
    </mc:Choice>
  </mc:AlternateContent>
  <xr:revisionPtr revIDLastSave="0" documentId="13_ncr:1_{C9F6C8A8-7015-4DA9-8CCA-9B0D597F569A}" xr6:coauthVersionLast="41" xr6:coauthVersionMax="41" xr10:uidLastSave="{00000000-0000-0000-0000-000000000000}"/>
  <bookViews>
    <workbookView xWindow="8730" yWindow="3480" windowWidth="21600" windowHeight="11835" xr2:uid="{6C641C06-4216-4CED-92F2-10B48825B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K5" i="1"/>
  <c r="D29" i="1" s="1"/>
  <c r="B34" i="1"/>
  <c r="B33" i="1"/>
  <c r="B32" i="1"/>
  <c r="B31" i="1"/>
  <c r="B30" i="1"/>
  <c r="B29" i="1"/>
  <c r="D20" i="1"/>
  <c r="D21" i="1"/>
  <c r="D22" i="1"/>
  <c r="D23" i="1"/>
  <c r="D24" i="1"/>
  <c r="D19" i="1"/>
  <c r="D11" i="1"/>
  <c r="E11" i="1" s="1"/>
  <c r="E15" i="1" s="1"/>
  <c r="B24" i="1"/>
  <c r="B23" i="1"/>
  <c r="B22" i="1"/>
  <c r="B21" i="1"/>
  <c r="B20" i="1"/>
  <c r="B19" i="1"/>
  <c r="E10" i="1"/>
  <c r="E12" i="1"/>
  <c r="E13" i="1"/>
  <c r="E14" i="1"/>
  <c r="D12" i="1"/>
  <c r="D13" i="1"/>
  <c r="D14" i="1"/>
  <c r="D10" i="1"/>
  <c r="K3" i="1"/>
  <c r="D9" i="1" s="1"/>
  <c r="B6" i="1"/>
  <c r="B10" i="1"/>
  <c r="B11" i="1"/>
  <c r="B12" i="1"/>
  <c r="B13" i="1"/>
  <c r="B14" i="1"/>
  <c r="B9" i="1"/>
  <c r="B5" i="1"/>
  <c r="K4" i="1"/>
  <c r="I5" i="1"/>
  <c r="I4" i="1"/>
  <c r="I3" i="1"/>
  <c r="E30" i="1" l="1"/>
  <c r="E31" i="1"/>
  <c r="E32" i="1"/>
  <c r="E33" i="1"/>
  <c r="E34" i="1"/>
  <c r="E20" i="1"/>
  <c r="E21" i="1"/>
  <c r="E23" i="1"/>
  <c r="E24" i="1"/>
  <c r="E22" i="1"/>
  <c r="E35" i="1" l="1"/>
  <c r="E25" i="1"/>
</calcChain>
</file>

<file path=xl/sharedStrings.xml><?xml version="1.0" encoding="utf-8"?>
<sst xmlns="http://schemas.openxmlformats.org/spreadsheetml/2006/main" count="41" uniqueCount="23">
  <si>
    <t>Theoretical calculations for angle of twist</t>
  </si>
  <si>
    <t>Brass</t>
  </si>
  <si>
    <t>Steel</t>
  </si>
  <si>
    <t>Solid Steel</t>
  </si>
  <si>
    <t>J</t>
  </si>
  <si>
    <t>Solid Brass</t>
  </si>
  <si>
    <t>Hollow Brass</t>
  </si>
  <si>
    <t>Inner Rad</t>
  </si>
  <si>
    <t>Outer Rad 1</t>
  </si>
  <si>
    <t>Outer Rad 2</t>
  </si>
  <si>
    <t>Outer Rad 3</t>
  </si>
  <si>
    <t>Average Outer Rad</t>
  </si>
  <si>
    <t>-</t>
  </si>
  <si>
    <t>Force (N)</t>
  </si>
  <si>
    <t>Torque (Nm)</t>
  </si>
  <si>
    <t>Moment arm</t>
  </si>
  <si>
    <t>m</t>
  </si>
  <si>
    <t>Error</t>
  </si>
  <si>
    <t>Eff. Len.</t>
  </si>
  <si>
    <t>Observed Twist (deg)</t>
  </si>
  <si>
    <t>Calculated Twist (deg)</t>
  </si>
  <si>
    <t>GPa</t>
  </si>
  <si>
    <t>Average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</si>
</sst>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2" fillId="2" borderId="1" xfId="2"/>
    <xf numFmtId="0" fontId="3" fillId="3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9" fontId="4" fillId="3" borderId="0" xfId="1" applyFont="1" applyFill="1"/>
    <xf numFmtId="0" fontId="0" fillId="3" borderId="0" xfId="0" applyFill="1"/>
    <xf numFmtId="9" fontId="0" fillId="3" borderId="0" xfId="0" applyNumberFormat="1" applyFill="1"/>
    <xf numFmtId="2" fontId="4" fillId="3" borderId="0" xfId="0" applyNumberFormat="1" applyFont="1" applyFill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Angular</a:t>
            </a:r>
            <a:r>
              <a:rPr lang="en-AU" baseline="0"/>
              <a:t> Deflection versus Torque: Solid Steel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3432711936649"/>
          <c:y val="0.10235823796584621"/>
          <c:w val="0.85074171284145039"/>
          <c:h val="0.73610556866789634"/>
        </c:manualLayout>
      </c:layout>
      <c:scatterChart>
        <c:scatterStyle val="smoothMarker"/>
        <c:varyColors val="0"/>
        <c:ser>
          <c:idx val="4"/>
          <c:order val="0"/>
          <c:tx>
            <c:v>Calculated Twist</c:v>
          </c:tx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Sheet1!$D$9:$D$14</c:f>
              <c:numCache>
                <c:formatCode>0.00</c:formatCode>
                <c:ptCount val="6"/>
                <c:pt idx="0">
                  <c:v>0</c:v>
                </c:pt>
                <c:pt idx="1">
                  <c:v>1.7985511509302818</c:v>
                </c:pt>
                <c:pt idx="2">
                  <c:v>3.5971023018605637</c:v>
                </c:pt>
                <c:pt idx="3">
                  <c:v>5.395653452790846</c:v>
                </c:pt>
                <c:pt idx="4">
                  <c:v>7.1942046037211274</c:v>
                </c:pt>
                <c:pt idx="5">
                  <c:v>8.9927557546514088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0DC-4538-897D-FFC9A545E4F1}"/>
            </c:ext>
          </c:extLst>
        </c:ser>
        <c:ser>
          <c:idx val="5"/>
          <c:order val="1"/>
          <c:tx>
            <c:v>Observed Twist</c:v>
          </c:tx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0DC-4538-897D-FFC9A545E4F1}"/>
            </c:ext>
          </c:extLst>
        </c:ser>
        <c:ser>
          <c:idx val="6"/>
          <c:order val="2"/>
          <c:tx>
            <c:v>Calculated Twist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Sheet1!$D$9:$D$14</c:f>
              <c:numCache>
                <c:formatCode>0.00</c:formatCode>
                <c:ptCount val="6"/>
                <c:pt idx="0">
                  <c:v>0</c:v>
                </c:pt>
                <c:pt idx="1">
                  <c:v>1.7985511509302818</c:v>
                </c:pt>
                <c:pt idx="2">
                  <c:v>3.5971023018605637</c:v>
                </c:pt>
                <c:pt idx="3">
                  <c:v>5.395653452790846</c:v>
                </c:pt>
                <c:pt idx="4">
                  <c:v>7.1942046037211274</c:v>
                </c:pt>
                <c:pt idx="5">
                  <c:v>8.9927557546514088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0DC-4538-897D-FFC9A545E4F1}"/>
            </c:ext>
          </c:extLst>
        </c:ser>
        <c:ser>
          <c:idx val="7"/>
          <c:order val="3"/>
          <c:tx>
            <c:v>Observed Twist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0DC-4538-897D-FFC9A545E4F1}"/>
            </c:ext>
          </c:extLst>
        </c:ser>
        <c:ser>
          <c:idx val="2"/>
          <c:order val="4"/>
          <c:tx>
            <c:v>Calculated Twist</c:v>
          </c:tx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Sheet1!$D$9:$D$14</c:f>
              <c:numCache>
                <c:formatCode>0.00</c:formatCode>
                <c:ptCount val="6"/>
                <c:pt idx="0">
                  <c:v>0</c:v>
                </c:pt>
                <c:pt idx="1">
                  <c:v>1.7985511509302818</c:v>
                </c:pt>
                <c:pt idx="2">
                  <c:v>3.5971023018605637</c:v>
                </c:pt>
                <c:pt idx="3">
                  <c:v>5.395653452790846</c:v>
                </c:pt>
                <c:pt idx="4">
                  <c:v>7.1942046037211274</c:v>
                </c:pt>
                <c:pt idx="5">
                  <c:v>8.9927557546514088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0DC-4538-897D-FFC9A545E4F1}"/>
            </c:ext>
          </c:extLst>
        </c:ser>
        <c:ser>
          <c:idx val="3"/>
          <c:order val="5"/>
          <c:tx>
            <c:v>Observed Twist</c:v>
          </c:tx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0DC-4538-897D-FFC9A545E4F1}"/>
            </c:ext>
          </c:extLst>
        </c:ser>
        <c:ser>
          <c:idx val="0"/>
          <c:order val="6"/>
          <c:tx>
            <c:v>Calculated Twist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Sheet1!$D$9:$D$14</c:f>
              <c:numCache>
                <c:formatCode>0.00</c:formatCode>
                <c:ptCount val="6"/>
                <c:pt idx="0">
                  <c:v>0</c:v>
                </c:pt>
                <c:pt idx="1">
                  <c:v>1.7985511509302818</c:v>
                </c:pt>
                <c:pt idx="2">
                  <c:v>3.5971023018605637</c:v>
                </c:pt>
                <c:pt idx="3">
                  <c:v>5.395653452790846</c:v>
                </c:pt>
                <c:pt idx="4">
                  <c:v>7.1942046037211274</c:v>
                </c:pt>
                <c:pt idx="5">
                  <c:v>8.9927557546514088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0DC-4538-897D-FFC9A545E4F1}"/>
            </c:ext>
          </c:extLst>
        </c:ser>
        <c:ser>
          <c:idx val="1"/>
          <c:order val="7"/>
          <c:tx>
            <c:v>Observed Twist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2490522018081"/>
                  <c:y val="-4.69415630350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Sheet1!$B$9:$B$14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0DC-4538-897D-FFC9A545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50240"/>
        <c:axId val="695942696"/>
      </c:scatterChart>
      <c:valAx>
        <c:axId val="6959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Torque</a:t>
                </a:r>
                <a:r>
                  <a:rPr lang="en-AU" baseline="0"/>
                  <a:t> (Nm)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2696"/>
        <c:crosses val="autoZero"/>
        <c:crossBetween val="midCat"/>
      </c:valAx>
      <c:valAx>
        <c:axId val="6959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Angular</a:t>
                </a:r>
                <a:r>
                  <a:rPr lang="en-AU" baseline="0"/>
                  <a:t> Deflection (°)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5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4215701669773"/>
          <c:y val="0.89819713958080338"/>
          <c:w val="0.8143691440279367"/>
          <c:h val="5.5834106080287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Angular</a:t>
            </a:r>
            <a:r>
              <a:rPr lang="en-AU" baseline="0"/>
              <a:t> Deflection versus Torque: Solid Brass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3432711936649"/>
          <c:y val="0.10235823796584621"/>
          <c:w val="0.85074171284145039"/>
          <c:h val="0.73610556866789634"/>
        </c:manualLayout>
      </c:layout>
      <c:scatterChart>
        <c:scatterStyle val="smoothMarker"/>
        <c:varyColors val="0"/>
        <c:ser>
          <c:idx val="2"/>
          <c:order val="0"/>
          <c:tx>
            <c:v>Calculated Twist</c:v>
          </c:tx>
          <c:xVal>
            <c:numRef>
              <c:f>Sheet1!$B$19:$B$24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Sheet1!$D$19:$D$24</c:f>
              <c:numCache>
                <c:formatCode>0.00</c:formatCode>
                <c:ptCount val="6"/>
                <c:pt idx="0">
                  <c:v>0</c:v>
                </c:pt>
                <c:pt idx="1">
                  <c:v>3.7079103610395538</c:v>
                </c:pt>
                <c:pt idx="2">
                  <c:v>7.4158207220791077</c:v>
                </c:pt>
                <c:pt idx="3">
                  <c:v>11.123731083118663</c:v>
                </c:pt>
                <c:pt idx="4">
                  <c:v>14.831641444158215</c:v>
                </c:pt>
                <c:pt idx="5">
                  <c:v>18.539551805197767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A-4023-900F-66B946FCB05A}"/>
            </c:ext>
          </c:extLst>
        </c:ser>
        <c:ser>
          <c:idx val="3"/>
          <c:order val="1"/>
          <c:tx>
            <c:v>Observed Twist</c:v>
          </c:tx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Sheet1!$B$19:$B$24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8.5</c:v>
                </c:pt>
                <c:pt idx="3">
                  <c:v>13</c:v>
                </c:pt>
                <c:pt idx="4">
                  <c:v>17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A-4023-900F-66B946FCB05A}"/>
            </c:ext>
          </c:extLst>
        </c:ser>
        <c:ser>
          <c:idx val="0"/>
          <c:order val="2"/>
          <c:tx>
            <c:v>Calculated Twist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Sheet1!$D$19:$D$24</c:f>
              <c:numCache>
                <c:formatCode>0.00</c:formatCode>
                <c:ptCount val="6"/>
                <c:pt idx="0">
                  <c:v>0</c:v>
                </c:pt>
                <c:pt idx="1">
                  <c:v>3.7079103610395538</c:v>
                </c:pt>
                <c:pt idx="2">
                  <c:v>7.4158207220791077</c:v>
                </c:pt>
                <c:pt idx="3">
                  <c:v>11.123731083118663</c:v>
                </c:pt>
                <c:pt idx="4">
                  <c:v>14.831641444158215</c:v>
                </c:pt>
                <c:pt idx="5">
                  <c:v>18.539551805197767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4A-4023-900F-66B946FCB05A}"/>
            </c:ext>
          </c:extLst>
        </c:ser>
        <c:ser>
          <c:idx val="1"/>
          <c:order val="3"/>
          <c:tx>
            <c:v>Observed Twist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2490522018081"/>
                  <c:y val="-4.69415630350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Sheet1!$B$19:$B$24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8.5</c:v>
                </c:pt>
                <c:pt idx="3">
                  <c:v>13</c:v>
                </c:pt>
                <c:pt idx="4">
                  <c:v>17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4A-4023-900F-66B946FCB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50240"/>
        <c:axId val="695942696"/>
      </c:scatterChart>
      <c:valAx>
        <c:axId val="6959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Torque</a:t>
                </a:r>
                <a:r>
                  <a:rPr lang="en-AU" baseline="0"/>
                  <a:t> (Nm)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2696"/>
        <c:crosses val="autoZero"/>
        <c:crossBetween val="midCat"/>
      </c:valAx>
      <c:valAx>
        <c:axId val="6959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Angular</a:t>
                </a:r>
                <a:r>
                  <a:rPr lang="en-AU" baseline="0"/>
                  <a:t> Deflection (°)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5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4215701669773"/>
          <c:y val="0.89819713958080338"/>
          <c:w val="0.8143691440279367"/>
          <c:h val="5.5834106080287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Angular</a:t>
            </a:r>
            <a:r>
              <a:rPr lang="en-AU" baseline="0"/>
              <a:t> Deflection versus Torque: Brass Tube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3432711936649"/>
          <c:y val="0.10235823796584621"/>
          <c:w val="0.85074171284145039"/>
          <c:h val="0.73610556866789634"/>
        </c:manualLayout>
      </c:layout>
      <c:scatterChart>
        <c:scatterStyle val="smoothMarker"/>
        <c:varyColors val="0"/>
        <c:ser>
          <c:idx val="2"/>
          <c:order val="0"/>
          <c:tx>
            <c:v>Calculated Twist</c:v>
          </c:tx>
          <c:xVal>
            <c:numRef>
              <c:f>Sheet1!$B$29:$B$34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Sheet1!$D$29:$D$34</c:f>
              <c:numCache>
                <c:formatCode>0.00</c:formatCode>
                <c:ptCount val="6"/>
                <c:pt idx="0">
                  <c:v>0</c:v>
                </c:pt>
                <c:pt idx="1">
                  <c:v>4.5787807393179678</c:v>
                </c:pt>
                <c:pt idx="2">
                  <c:v>9.1575614786359356</c:v>
                </c:pt>
                <c:pt idx="3">
                  <c:v>13.736342217953904</c:v>
                </c:pt>
                <c:pt idx="4">
                  <c:v>18.315122957271871</c:v>
                </c:pt>
                <c:pt idx="5">
                  <c:v>22.893903696589838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5-42E5-9390-4BCC7C64DEC5}"/>
            </c:ext>
          </c:extLst>
        </c:ser>
        <c:ser>
          <c:idx val="3"/>
          <c:order val="1"/>
          <c:tx>
            <c:v>Observed Twist</c:v>
          </c:tx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xVal>
            <c:numRef>
              <c:f>Sheet1!$B$29:$B$34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Sheet1!$C$29:$C$34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9.5</c:v>
                </c:pt>
                <c:pt idx="3">
                  <c:v>14</c:v>
                </c:pt>
                <c:pt idx="4">
                  <c:v>18.5</c:v>
                </c:pt>
                <c:pt idx="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5-42E5-9390-4BCC7C64DEC5}"/>
            </c:ext>
          </c:extLst>
        </c:ser>
        <c:ser>
          <c:idx val="0"/>
          <c:order val="2"/>
          <c:tx>
            <c:v>Calculated Twist</c:v>
          </c:tx>
          <c:xVal>
            <c:numRef>
              <c:f>Sheet1!$B$29:$B$34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Sheet1!$D$29:$D$34</c:f>
              <c:numCache>
                <c:formatCode>0.00</c:formatCode>
                <c:ptCount val="6"/>
                <c:pt idx="0">
                  <c:v>0</c:v>
                </c:pt>
                <c:pt idx="1">
                  <c:v>4.5787807393179678</c:v>
                </c:pt>
                <c:pt idx="2">
                  <c:v>9.1575614786359356</c:v>
                </c:pt>
                <c:pt idx="3">
                  <c:v>13.736342217953904</c:v>
                </c:pt>
                <c:pt idx="4">
                  <c:v>18.315122957271871</c:v>
                </c:pt>
                <c:pt idx="5">
                  <c:v>22.893903696589838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5-42E5-9390-4BCC7C64DEC5}"/>
            </c:ext>
          </c:extLst>
        </c:ser>
        <c:ser>
          <c:idx val="1"/>
          <c:order val="3"/>
          <c:tx>
            <c:v>Observed Twist</c:v>
          </c:tx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2490522018081"/>
                  <c:y val="-4.69415630350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Sheet1!$B$29:$B$34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Sheet1!$C$29:$C$34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9.5</c:v>
                </c:pt>
                <c:pt idx="3">
                  <c:v>14</c:v>
                </c:pt>
                <c:pt idx="4">
                  <c:v>18.5</c:v>
                </c:pt>
                <c:pt idx="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45-42E5-9390-4BCC7C64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50240"/>
        <c:axId val="695942696"/>
      </c:scatterChart>
      <c:valAx>
        <c:axId val="6959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Torque</a:t>
                </a:r>
                <a:r>
                  <a:rPr lang="en-AU" baseline="0"/>
                  <a:t> (Nm)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2696"/>
        <c:crosses val="autoZero"/>
        <c:crossBetween val="midCat"/>
      </c:valAx>
      <c:valAx>
        <c:axId val="6959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Angular</a:t>
                </a:r>
                <a:r>
                  <a:rPr lang="en-AU" baseline="0"/>
                  <a:t> Deflection (°)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5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4215701669773"/>
          <c:y val="0.89819713958080338"/>
          <c:w val="0.8143691440279367"/>
          <c:h val="5.5834106080287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498022</xdr:colOff>
      <xdr:row>7</xdr:row>
      <xdr:rowOff>8164</xdr:rowOff>
    </xdr:from>
    <xdr:to>
      <xdr:col>23</xdr:col>
      <xdr:colOff>480332</xdr:colOff>
      <xdr:row>26</xdr:row>
      <xdr:rowOff>170089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C4D57-1F32-4CC3-9A37-E7E69C866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367393</xdr:colOff>
      <xdr:row>28</xdr:row>
      <xdr:rowOff>40821</xdr:rowOff>
    </xdr:from>
    <xdr:to>
      <xdr:col>23</xdr:col>
      <xdr:colOff>349703</xdr:colOff>
      <xdr:row>48</xdr:row>
      <xdr:rowOff>12246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0C627-F1AB-4C4E-8D92-5C3CE60F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544285</xdr:colOff>
      <xdr:row>49</xdr:row>
      <xdr:rowOff>176893</xdr:rowOff>
    </xdr:from>
    <xdr:to>
      <xdr:col>23</xdr:col>
      <xdr:colOff>526595</xdr:colOff>
      <xdr:row>69</xdr:row>
      <xdr:rowOff>148318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BB68A-3D84-418C-9CF1-7800F0FC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406D-2C85-4D55-A237-B1E35863402F}">
  <dimension ref="A1:K36"/>
  <sheetViews>
    <sheetView tabSelected="1" topLeftCell="E21" zoomScale="70" zoomScaleNormal="70" workbookViewId="0">
      <selection activeCell="F30" sqref="F30"/>
    </sheetView>
  </sheetViews>
  <sheetFormatPr defaultRowHeight="15" x14ac:dyDescent="0.25"/>
  <cols>
    <col min="2" max="2" width="12.28515625" bestFit="1" customWidth="1"/>
    <col min="3" max="3" width="20.140625" bestFit="1" customWidth="1"/>
    <col min="4" max="4" width="20.85546875" bestFit="1" customWidth="1"/>
    <col min="5" max="5" width="12.28515625" bestFit="1" customWidth="1"/>
    <col min="6" max="6" width="11.28515625" bestFit="1" customWidth="1"/>
    <col min="7" max="7" width="13.7109375" bestFit="1" customWidth="1"/>
    <col min="8" max="8" width="11.28515625" bestFit="1" customWidth="1"/>
    <col min="9" max="9" width="17.85546875" bestFit="1" customWidth="1"/>
    <col min="11" max="11" width="12" bestFit="1" customWidth="1"/>
  </cols>
  <sheetData>
    <row r="1" spans="1:11" x14ac:dyDescent="0.25">
      <c r="A1" t="s">
        <v>0</v>
      </c>
    </row>
    <row r="2" spans="1:11" x14ac:dyDescent="0.25">
      <c r="F2" t="s">
        <v>8</v>
      </c>
      <c r="G2" t="s">
        <v>9</v>
      </c>
      <c r="H2" t="s">
        <v>10</v>
      </c>
      <c r="I2" t="s">
        <v>11</v>
      </c>
      <c r="J2" t="s">
        <v>7</v>
      </c>
      <c r="K2" t="s">
        <v>4</v>
      </c>
    </row>
    <row r="3" spans="1:11" x14ac:dyDescent="0.25">
      <c r="A3" t="s">
        <v>2</v>
      </c>
      <c r="B3">
        <v>80</v>
      </c>
      <c r="C3" t="s">
        <v>21</v>
      </c>
      <c r="E3" t="s">
        <v>3</v>
      </c>
      <c r="F3">
        <v>3.22</v>
      </c>
      <c r="G3">
        <v>3.13</v>
      </c>
      <c r="H3">
        <v>3.17</v>
      </c>
      <c r="I3">
        <f>AVERAGE(F3:H3)</f>
        <v>3.1733333333333333</v>
      </c>
      <c r="J3" t="s">
        <v>12</v>
      </c>
      <c r="K3" s="1">
        <f>1/2 * 3.1415 * ((I3 * 10^(-3))/2)^4</f>
        <v>9.9551970421175344E-12</v>
      </c>
    </row>
    <row r="4" spans="1:11" x14ac:dyDescent="0.25">
      <c r="A4" t="s">
        <v>1</v>
      </c>
      <c r="B4">
        <v>38</v>
      </c>
      <c r="C4" t="s">
        <v>21</v>
      </c>
      <c r="E4" t="s">
        <v>5</v>
      </c>
      <c r="F4">
        <v>3.23</v>
      </c>
      <c r="G4">
        <v>3.18</v>
      </c>
      <c r="H4">
        <v>3.16</v>
      </c>
      <c r="I4">
        <f>AVERAGE(F4:H4)</f>
        <v>3.19</v>
      </c>
      <c r="J4" t="s">
        <v>12</v>
      </c>
      <c r="K4" s="1">
        <f>1/2 * 3.1415 * ((I4 * 10^(-3))/2)^4</f>
        <v>1.0165993272381722E-11</v>
      </c>
    </row>
    <row r="5" spans="1:11" x14ac:dyDescent="0.25">
      <c r="A5" t="s">
        <v>15</v>
      </c>
      <c r="B5">
        <f>50/1000</f>
        <v>0.05</v>
      </c>
      <c r="C5" t="s">
        <v>16</v>
      </c>
      <c r="E5" t="s">
        <v>6</v>
      </c>
      <c r="F5">
        <v>3.13</v>
      </c>
      <c r="G5">
        <v>3.11</v>
      </c>
      <c r="H5">
        <v>3.14</v>
      </c>
      <c r="I5">
        <f>AVERAGE(F5:H5)</f>
        <v>3.1266666666666669</v>
      </c>
      <c r="J5">
        <v>1.85</v>
      </c>
      <c r="K5" s="1">
        <f>1/2 * 3.1415 * (((I5*10^(-3))/2)^4-((J5*10^(-3))/2)^4)</f>
        <v>8.2324518099849832E-12</v>
      </c>
    </row>
    <row r="6" spans="1:11" x14ac:dyDescent="0.25">
      <c r="A6" t="s">
        <v>18</v>
      </c>
      <c r="B6">
        <f>500/1000</f>
        <v>0.5</v>
      </c>
      <c r="C6" t="s">
        <v>16</v>
      </c>
    </row>
    <row r="7" spans="1:11" x14ac:dyDescent="0.25">
      <c r="A7" t="s">
        <v>3</v>
      </c>
    </row>
    <row r="8" spans="1:11" x14ac:dyDescent="0.25">
      <c r="A8" s="2" t="s">
        <v>13</v>
      </c>
      <c r="B8" s="2" t="s">
        <v>14</v>
      </c>
      <c r="C8" s="2" t="s">
        <v>19</v>
      </c>
      <c r="D8" s="2" t="s">
        <v>20</v>
      </c>
      <c r="E8" s="2" t="s">
        <v>17</v>
      </c>
    </row>
    <row r="9" spans="1:11" x14ac:dyDescent="0.25">
      <c r="A9" s="3">
        <v>0</v>
      </c>
      <c r="B9" s="4">
        <f>A9*$B$5</f>
        <v>0</v>
      </c>
      <c r="C9" s="3">
        <v>0</v>
      </c>
      <c r="D9" s="8">
        <f>($B$6*B9)/($K$3*$B$3*10^(6))</f>
        <v>0</v>
      </c>
      <c r="E9" s="5">
        <v>0</v>
      </c>
    </row>
    <row r="10" spans="1:11" x14ac:dyDescent="0.25">
      <c r="A10" s="3">
        <v>1</v>
      </c>
      <c r="B10" s="4">
        <f t="shared" ref="B10:B14" si="0">A10*$B$5</f>
        <v>0.05</v>
      </c>
      <c r="C10" s="3">
        <v>2</v>
      </c>
      <c r="D10" s="8">
        <f>DEGREES(($B$6*B10)/($K$3*$B$3*10^(9)))</f>
        <v>1.7985511509302818</v>
      </c>
      <c r="E10" s="5">
        <f t="shared" ref="E10:E14" si="1">ABS(D10-C10)/C10</f>
        <v>0.10072442453485908</v>
      </c>
    </row>
    <row r="11" spans="1:11" x14ac:dyDescent="0.25">
      <c r="A11" s="3">
        <v>2</v>
      </c>
      <c r="B11" s="4">
        <f t="shared" si="0"/>
        <v>0.1</v>
      </c>
      <c r="C11" s="3">
        <v>4</v>
      </c>
      <c r="D11" s="8">
        <f>DEGREES(($B$6*B11)/($K$3*$B$3*10^(9)))</f>
        <v>3.5971023018605637</v>
      </c>
      <c r="E11" s="5">
        <f t="shared" si="1"/>
        <v>0.10072442453485908</v>
      </c>
    </row>
    <row r="12" spans="1:11" x14ac:dyDescent="0.25">
      <c r="A12" s="3">
        <v>3</v>
      </c>
      <c r="B12" s="4">
        <f t="shared" si="0"/>
        <v>0.15000000000000002</v>
      </c>
      <c r="C12" s="3">
        <v>6</v>
      </c>
      <c r="D12" s="8">
        <f t="shared" ref="D12:D14" si="2">DEGREES(($B$6*B12)/($K$3*$B$3*10^(9)))</f>
        <v>5.395653452790846</v>
      </c>
      <c r="E12" s="5">
        <f t="shared" si="1"/>
        <v>0.10072442453485901</v>
      </c>
    </row>
    <row r="13" spans="1:11" x14ac:dyDescent="0.25">
      <c r="A13" s="3">
        <v>4</v>
      </c>
      <c r="B13" s="4">
        <f t="shared" si="0"/>
        <v>0.2</v>
      </c>
      <c r="C13" s="3">
        <v>8</v>
      </c>
      <c r="D13" s="8">
        <f t="shared" si="2"/>
        <v>7.1942046037211274</v>
      </c>
      <c r="E13" s="5">
        <f t="shared" si="1"/>
        <v>0.10072442453485908</v>
      </c>
    </row>
    <row r="14" spans="1:11" x14ac:dyDescent="0.25">
      <c r="A14" s="3">
        <v>5</v>
      </c>
      <c r="B14" s="4">
        <f t="shared" si="0"/>
        <v>0.25</v>
      </c>
      <c r="C14" s="3">
        <v>9.5</v>
      </c>
      <c r="D14" s="8">
        <f t="shared" si="2"/>
        <v>8.9927557546514088</v>
      </c>
      <c r="E14" s="5">
        <f t="shared" si="1"/>
        <v>5.3394131089325392E-2</v>
      </c>
    </row>
    <row r="15" spans="1:11" x14ac:dyDescent="0.25">
      <c r="A15" s="6"/>
      <c r="B15" s="6"/>
      <c r="C15" s="6"/>
      <c r="D15" s="6" t="s">
        <v>22</v>
      </c>
      <c r="E15" s="7">
        <f>AVERAGE(E9:E14)</f>
        <v>7.6048638204793614E-2</v>
      </c>
    </row>
    <row r="16" spans="1:11" x14ac:dyDescent="0.25">
      <c r="A16" s="6"/>
      <c r="B16" s="6"/>
      <c r="C16" s="6"/>
      <c r="D16" s="6"/>
      <c r="E16" s="6"/>
    </row>
    <row r="17" spans="1:5" x14ac:dyDescent="0.25">
      <c r="A17" t="s">
        <v>1</v>
      </c>
    </row>
    <row r="18" spans="1:5" x14ac:dyDescent="0.25">
      <c r="A18" s="2" t="s">
        <v>13</v>
      </c>
      <c r="B18" s="2" t="s">
        <v>14</v>
      </c>
      <c r="C18" s="2" t="s">
        <v>19</v>
      </c>
      <c r="D18" s="2" t="s">
        <v>20</v>
      </c>
      <c r="E18" s="2" t="s">
        <v>17</v>
      </c>
    </row>
    <row r="19" spans="1:5" x14ac:dyDescent="0.25">
      <c r="A19" s="3">
        <v>0</v>
      </c>
      <c r="B19" s="4">
        <f>A19*$B$5</f>
        <v>0</v>
      </c>
      <c r="C19" s="3">
        <v>0</v>
      </c>
      <c r="D19" s="8">
        <f>DEGREES(($B$6*B19)/($K$4*$B$4*10^(9)))</f>
        <v>0</v>
      </c>
      <c r="E19" s="5">
        <v>0</v>
      </c>
    </row>
    <row r="20" spans="1:5" x14ac:dyDescent="0.25">
      <c r="A20" s="3">
        <v>1</v>
      </c>
      <c r="B20" s="4">
        <f t="shared" ref="B20:B24" si="3">A20*$B$5</f>
        <v>0.05</v>
      </c>
      <c r="C20" s="3">
        <v>4</v>
      </c>
      <c r="D20" s="8">
        <f t="shared" ref="D20:D24" si="4">DEGREES(($B$6*B20)/($K$4*$B$4*10^(9)))</f>
        <v>3.7079103610395538</v>
      </c>
      <c r="E20" s="5">
        <f t="shared" ref="E20:E24" si="5">ABS(D20-C20)/C20</f>
        <v>7.3022409740111538E-2</v>
      </c>
    </row>
    <row r="21" spans="1:5" x14ac:dyDescent="0.25">
      <c r="A21" s="3">
        <v>2</v>
      </c>
      <c r="B21" s="4">
        <f t="shared" si="3"/>
        <v>0.1</v>
      </c>
      <c r="C21" s="3">
        <v>8.5</v>
      </c>
      <c r="D21" s="8">
        <f t="shared" si="4"/>
        <v>7.4158207220791077</v>
      </c>
      <c r="E21" s="5">
        <f t="shared" si="5"/>
        <v>0.12755050328481085</v>
      </c>
    </row>
    <row r="22" spans="1:5" x14ac:dyDescent="0.25">
      <c r="A22" s="3">
        <v>3</v>
      </c>
      <c r="B22" s="4">
        <f t="shared" si="3"/>
        <v>0.15000000000000002</v>
      </c>
      <c r="C22" s="3">
        <v>13</v>
      </c>
      <c r="D22" s="8">
        <f t="shared" si="4"/>
        <v>11.123731083118663</v>
      </c>
      <c r="E22" s="5">
        <f t="shared" si="5"/>
        <v>0.1443283782216413</v>
      </c>
    </row>
    <row r="23" spans="1:5" x14ac:dyDescent="0.25">
      <c r="A23" s="3">
        <v>4</v>
      </c>
      <c r="B23" s="4">
        <f t="shared" si="3"/>
        <v>0.2</v>
      </c>
      <c r="C23" s="3">
        <v>17</v>
      </c>
      <c r="D23" s="8">
        <f t="shared" si="4"/>
        <v>14.831641444158215</v>
      </c>
      <c r="E23" s="5">
        <f t="shared" si="5"/>
        <v>0.12755050328481085</v>
      </c>
    </row>
    <row r="24" spans="1:5" x14ac:dyDescent="0.25">
      <c r="A24" s="3">
        <v>5</v>
      </c>
      <c r="B24" s="4">
        <f t="shared" si="3"/>
        <v>0.25</v>
      </c>
      <c r="C24" s="3">
        <v>22</v>
      </c>
      <c r="D24" s="8">
        <f t="shared" si="4"/>
        <v>18.539551805197767</v>
      </c>
      <c r="E24" s="5">
        <f t="shared" si="5"/>
        <v>0.15729309976373784</v>
      </c>
    </row>
    <row r="25" spans="1:5" x14ac:dyDescent="0.25">
      <c r="A25" s="6"/>
      <c r="B25" s="6"/>
      <c r="C25" s="6"/>
      <c r="D25" s="6" t="s">
        <v>22</v>
      </c>
      <c r="E25" s="7">
        <f>AVERAGE(E19:E24)</f>
        <v>0.10495748238251873</v>
      </c>
    </row>
    <row r="26" spans="1:5" x14ac:dyDescent="0.25">
      <c r="A26" s="6"/>
      <c r="B26" s="6"/>
      <c r="C26" s="6"/>
      <c r="D26" s="6"/>
      <c r="E26" s="6"/>
    </row>
    <row r="27" spans="1:5" x14ac:dyDescent="0.25">
      <c r="A27" t="s">
        <v>6</v>
      </c>
    </row>
    <row r="28" spans="1:5" x14ac:dyDescent="0.25">
      <c r="A28" s="2" t="s">
        <v>13</v>
      </c>
      <c r="B28" s="2" t="s">
        <v>14</v>
      </c>
      <c r="C28" s="2" t="s">
        <v>19</v>
      </c>
      <c r="D28" s="2" t="s">
        <v>20</v>
      </c>
      <c r="E28" s="2" t="s">
        <v>17</v>
      </c>
    </row>
    <row r="29" spans="1:5" x14ac:dyDescent="0.25">
      <c r="A29" s="3">
        <v>0</v>
      </c>
      <c r="B29" s="4">
        <f>A29*$B$5</f>
        <v>0</v>
      </c>
      <c r="C29" s="3">
        <v>0</v>
      </c>
      <c r="D29" s="8">
        <f>DEGREES(($B$6*B29)/($K$5*$B$4*10^(9)))</f>
        <v>0</v>
      </c>
      <c r="E29" s="5">
        <v>0</v>
      </c>
    </row>
    <row r="30" spans="1:5" x14ac:dyDescent="0.25">
      <c r="A30" s="3">
        <v>1</v>
      </c>
      <c r="B30" s="4">
        <f t="shared" ref="B30:B34" si="6">A30*$B$5</f>
        <v>0.05</v>
      </c>
      <c r="C30" s="3">
        <v>5</v>
      </c>
      <c r="D30" s="8">
        <f t="shared" ref="D30:D34" si="7">DEGREES(($B$6*B30)/($K$5*$B$4*10^(9)))</f>
        <v>4.5787807393179678</v>
      </c>
      <c r="E30" s="5">
        <f t="shared" ref="E30:E34" si="8">ABS(D30-C30)/C30</f>
        <v>8.4243852136406436E-2</v>
      </c>
    </row>
    <row r="31" spans="1:5" x14ac:dyDescent="0.25">
      <c r="A31" s="3">
        <v>2</v>
      </c>
      <c r="B31" s="4">
        <f t="shared" si="6"/>
        <v>0.1</v>
      </c>
      <c r="C31" s="3">
        <v>9.5</v>
      </c>
      <c r="D31" s="8">
        <f t="shared" si="7"/>
        <v>9.1575614786359356</v>
      </c>
      <c r="E31" s="5">
        <f t="shared" si="8"/>
        <v>3.6046160143585727E-2</v>
      </c>
    </row>
    <row r="32" spans="1:5" x14ac:dyDescent="0.25">
      <c r="A32" s="3">
        <v>3</v>
      </c>
      <c r="B32" s="4">
        <f t="shared" si="6"/>
        <v>0.15000000000000002</v>
      </c>
      <c r="C32" s="3">
        <v>14</v>
      </c>
      <c r="D32" s="8">
        <f t="shared" si="7"/>
        <v>13.736342217953904</v>
      </c>
      <c r="E32" s="5">
        <f t="shared" si="8"/>
        <v>1.8832698717578263E-2</v>
      </c>
    </row>
    <row r="33" spans="1:5" x14ac:dyDescent="0.25">
      <c r="A33" s="3">
        <v>4</v>
      </c>
      <c r="B33" s="4">
        <f t="shared" si="6"/>
        <v>0.2</v>
      </c>
      <c r="C33" s="3">
        <v>18.5</v>
      </c>
      <c r="D33" s="8">
        <f t="shared" si="7"/>
        <v>18.315122957271871</v>
      </c>
      <c r="E33" s="5">
        <f t="shared" si="8"/>
        <v>9.9933536609799339E-3</v>
      </c>
    </row>
    <row r="34" spans="1:5" x14ac:dyDescent="0.25">
      <c r="A34" s="3">
        <v>5</v>
      </c>
      <c r="B34" s="4">
        <f t="shared" si="6"/>
        <v>0.25</v>
      </c>
      <c r="C34" s="3">
        <v>23</v>
      </c>
      <c r="D34" s="8">
        <f t="shared" si="7"/>
        <v>22.893903696589838</v>
      </c>
      <c r="E34" s="5">
        <f t="shared" si="8"/>
        <v>4.6128827569635591E-3</v>
      </c>
    </row>
    <row r="35" spans="1:5" x14ac:dyDescent="0.25">
      <c r="A35" s="6"/>
      <c r="B35" s="6"/>
      <c r="C35" s="6"/>
      <c r="D35" s="6" t="s">
        <v>22</v>
      </c>
      <c r="E35" s="7">
        <f>AVERAGE(E29:E34)</f>
        <v>2.5621491235918989E-2</v>
      </c>
    </row>
    <row r="36" spans="1:5" x14ac:dyDescent="0.25">
      <c r="A36" s="6"/>
      <c r="B36" s="6"/>
      <c r="C36" s="6"/>
      <c r="D36" s="6"/>
      <c r="E36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 Lumi</dc:creator>
  <cp:lastModifiedBy>Mikan Lumi</cp:lastModifiedBy>
  <dcterms:created xsi:type="dcterms:W3CDTF">2019-03-18T22:11:16Z</dcterms:created>
  <dcterms:modified xsi:type="dcterms:W3CDTF">2019-03-23T04:43:25Z</dcterms:modified>
</cp:coreProperties>
</file>