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<sst xmlns="http://schemas.openxmlformats.org/spreadsheetml/2006/main" count="26" uniqueCount="26">
  <si>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D0=-0.005mm</t>
  </si>
  <si>
    <t>m_i</t>
  </si>
  <si>
    <t>h_i</t>
  </si>
  <si>
    <t>h_i'</t>
  </si>
  <si>
    <t>h_i平均</t>
  </si>
  <si>
    <t>dh</t>
  </si>
  <si>
    <t>sh</t>
  </si>
  <si>
    <t>D/mm</t>
  </si>
  <si>
    <t>sD</t>
  </si>
  <si>
    <t>uL</t>
  </si>
  <si>
    <t>sh平均</t>
  </si>
  <si>
    <t>sD平均</t>
  </si>
  <si>
    <t>uB</t>
  </si>
  <si>
    <t>dh 平均</t>
  </si>
  <si>
    <t>uha</t>
  </si>
  <si>
    <t>uDa</t>
  </si>
  <si>
    <t>ub</t>
  </si>
  <si>
    <t>uhb</t>
  </si>
  <si>
    <t>uDb</t>
  </si>
  <si>
    <t>L/mm</t>
  </si>
  <si>
    <t>B/mm</t>
  </si>
  <si>
    <t>b/mm</t>
  </si>
  <si>
    <t>uh</t>
  </si>
  <si>
    <t>uD</t>
  </si>
  <si>
    <t>E</t>
  </si>
  <si>
    <t>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</si>
</sst>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_);[Red]\(0.0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zoomScale="130" zoomScaleNormal="130" zoomScaleSheetLayoutView="60" topLeftCell="B1" workbookViewId="0">
      <selection activeCell="G12" sqref="G12"/>
    </sheetView>
  </sheetViews>
  <sheetFormatPr defaultColWidth="9.72972972972973" defaultRowHeight="14.1"/>
  <cols>
    <col min="3" max="3" width="18.4774774774775"/>
    <col min="5" max="5" width="17.3243243243243"/>
    <col min="6" max="6" width="15.4414414414414" customWidth="1"/>
    <col min="7" max="7" width="13.9369369369369"/>
    <col min="8" max="12" width="12.7837837837838"/>
  </cols>
  <sheetData>
    <row r="1" spans="9:9">
      <c r="I1" t="s">
        <v>0</v>
      </c>
    </row>
    <row r="2" spans="2:12">
      <c r="B2" t="s">
        <v>1</v>
      </c>
      <c r="C2" t="s">
        <v>2</v>
      </c>
      <c r="D2" t="s">
        <v>3</v>
      </c>
      <c r="E2" t="s">
        <v>4</v>
      </c>
      <c r="F2" t="s">
        <v>5</v>
      </c>
      <c r="G2"/>
      <c r="H2" t="s">
        <v>6</v>
      </c>
      <c r="I2" t="s">
        <v>7</v>
      </c>
      <c r="J2"/>
      <c r="K2" t="s">
        <v>8</v>
      </c>
      <c r="L2" t="s">
        <v>9</v>
      </c>
    </row>
    <row r="3" spans="1:12">
      <c r="A3">
        <v>1</v>
      </c>
      <c r="B3">
        <v>0</v>
      </c>
      <c r="C3" s="1">
        <v>-0.25</v>
      </c>
      <c r="D3">
        <v>-0.45</v>
      </c>
      <c r="E3">
        <f t="shared" ref="E3:E8" si="0">(C3+D3)/2</f>
        <v>-0.35</v>
      </c>
      <c r="F3">
        <f>E6-E3</f>
        <v>3.97</v>
      </c>
      <c r="G3">
        <f>(F3-F7)^2</f>
        <v>0.0592111111111112</v>
      </c>
      <c r="H3">
        <f>SQRT(SUM(G3:G5)/SQRT(2))</f>
        <v>0.255079613027349</v>
      </c>
      <c r="I3">
        <v>0.439</v>
      </c>
      <c r="J3">
        <f>(I3-I9)^2</f>
        <v>3.02500000000001e-5</v>
      </c>
      <c r="K3">
        <f>SQRT(SUM(J3:J8)/5)</f>
        <v>0.00393700393700591</v>
      </c>
      <c r="L3">
        <f>0.7/3</f>
        <v>0.233333333333333</v>
      </c>
    </row>
    <row r="4" spans="1:12">
      <c r="A4">
        <v>2</v>
      </c>
      <c r="B4">
        <v>2</v>
      </c>
      <c r="C4">
        <v>0.72</v>
      </c>
      <c r="D4">
        <v>0.88</v>
      </c>
      <c r="E4">
        <f t="shared" si="0"/>
        <v>0.8</v>
      </c>
      <c r="F4">
        <f>E7-E4</f>
        <v>4.295</v>
      </c>
      <c r="G4">
        <f>(F4-F7)^2</f>
        <v>0.00666944444444435</v>
      </c>
      <c r="H4" t="s">
        <v>10</v>
      </c>
      <c r="I4">
        <v>0.434</v>
      </c>
      <c r="J4">
        <f>(I4-I9)^2</f>
        <v>2.5e-7</v>
      </c>
      <c r="K4" t="s">
        <v>11</v>
      </c>
      <c r="L4" t="s">
        <v>12</v>
      </c>
    </row>
    <row r="5" spans="1:12">
      <c r="A5">
        <v>3</v>
      </c>
      <c r="B5">
        <v>4</v>
      </c>
      <c r="C5">
        <v>2.21</v>
      </c>
      <c r="D5">
        <v>2.22</v>
      </c>
      <c r="E5">
        <f t="shared" si="0"/>
        <v>2.215</v>
      </c>
      <c r="F5">
        <f>E8-E5</f>
        <v>4.375</v>
      </c>
      <c r="G5">
        <f>(F5-F7)^2</f>
        <v>0.026136111111111</v>
      </c>
      <c r="H5">
        <f>H3/SQRT(3)</f>
        <v>0.147270283246125</v>
      </c>
      <c r="I5">
        <v>0.437</v>
      </c>
      <c r="J5">
        <f>(I5-I9)^2</f>
        <v>1.225e-5</v>
      </c>
      <c r="K5">
        <f>K3/SQRT(6)</f>
        <v>0.00160727512683216</v>
      </c>
      <c r="L5">
        <f>0.7/3</f>
        <v>0.233333333333333</v>
      </c>
    </row>
    <row r="6" spans="1:12">
      <c r="A6">
        <v>4</v>
      </c>
      <c r="B6">
        <v>6</v>
      </c>
      <c r="C6">
        <v>3.62</v>
      </c>
      <c r="D6">
        <v>3.62</v>
      </c>
      <c r="E6">
        <f t="shared" si="0"/>
        <v>3.62</v>
      </c>
      <c r="F6" t="s">
        <v>13</v>
      </c>
      <c r="H6" t="s">
        <v>14</v>
      </c>
      <c r="I6">
        <v>0.432</v>
      </c>
      <c r="J6">
        <f>(I6-I9)^2</f>
        <v>2.25e-6</v>
      </c>
      <c r="K6" t="s">
        <v>15</v>
      </c>
      <c r="L6" t="s">
        <v>16</v>
      </c>
    </row>
    <row r="7" spans="1:12">
      <c r="A7">
        <v>5</v>
      </c>
      <c r="B7">
        <v>8</v>
      </c>
      <c r="C7">
        <v>5.09</v>
      </c>
      <c r="D7">
        <v>5.1</v>
      </c>
      <c r="E7">
        <f t="shared" si="0"/>
        <v>5.095</v>
      </c>
      <c r="F7">
        <f>AVERAGE(F3:F5)</f>
        <v>4.21333333333333</v>
      </c>
      <c r="H7">
        <f>H5*1.32</f>
        <v>0.194396773884886</v>
      </c>
      <c r="I7">
        <v>0.429</v>
      </c>
      <c r="J7">
        <f>(I7-I9)^2</f>
        <v>2.025e-5</v>
      </c>
      <c r="K7">
        <f>K5*1.11</f>
        <v>0.0017840753907837</v>
      </c>
      <c r="L7">
        <v>0.02</v>
      </c>
    </row>
    <row r="8" spans="1:11">
      <c r="A8">
        <v>6</v>
      </c>
      <c r="B8">
        <v>10</v>
      </c>
      <c r="C8">
        <v>6.59</v>
      </c>
      <c r="D8">
        <v>6.59</v>
      </c>
      <c r="E8">
        <f t="shared" si="0"/>
        <v>6.59</v>
      </c>
      <c r="H8" t="s">
        <v>17</v>
      </c>
      <c r="I8" s="2">
        <v>0.43</v>
      </c>
      <c r="J8">
        <f>(I8-I9)^2</f>
        <v>1.225e-5</v>
      </c>
      <c r="K8" t="s">
        <v>18</v>
      </c>
    </row>
    <row r="9" spans="8:11">
      <c r="H9">
        <f>0.01/SQRT(3)</f>
        <v>0.00577350269189626</v>
      </c>
      <c r="I9">
        <f>AVERAGE(I3:I8)</f>
        <v>0.4335</v>
      </c>
      <c r="K9">
        <f>0.001/SQRT(3)</f>
        <v>0.000577350269189626</v>
      </c>
    </row>
    <row r="10" spans="2:11">
      <c r="B10" t="s">
        <v>19</v>
      </c>
      <c r="C10" t="s">
        <v>20</v>
      </c>
      <c r="D10" t="s">
        <v>21</v>
      </c>
      <c r="H10" t="s">
        <v>22</v>
      </c>
      <c r="K10" t="s">
        <v>23</v>
      </c>
    </row>
    <row r="11" spans="2:11">
      <c r="B11">
        <v>852</v>
      </c>
      <c r="C11" s="1">
        <v>1130</v>
      </c>
      <c r="D11" s="2">
        <v>70.4</v>
      </c>
      <c r="H11">
        <f>SQRT(H7^2+H9^2)</f>
        <v>0.194482490292018</v>
      </c>
      <c r="K11">
        <f>SQRT(K7^2+K9^2)</f>
        <v>0.00187516888128332</v>
      </c>
    </row>
    <row r="12" spans="7:7">
      <c r="G12">
        <v>3.97</v>
      </c>
    </row>
    <row r="13" spans="2:5">
      <c r="B13" t="s">
        <v>24</v>
      </c>
      <c r="C13" s="3">
        <f>8*1.13*0.852*6*9.8/(PI()*(I9*0.001)^2*0.0704*(4.21*0.01))</f>
        <v>258822793346.956</v>
      </c>
      <c r="D13" t="s">
        <v>25</v>
      </c>
      <c r="E13" s="4">
        <f>C13*SQRT((L3/B11)^2+(L5/C11)^2+(2*K11/I9)^2+(H11/F7)^2+(L7/D11)^2)</f>
        <v>12155526091.6714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 Carry</cp:lastModifiedBy>
  <dcterms:created xsi:type="dcterms:W3CDTF">2025-04-27T12:08:00Z</dcterms:created>
  <dcterms:modified xsi:type="dcterms:W3CDTF">2025-04-28T12:55:35Z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CFADF385EFA24C94A56956F436E9DC74_13</vt:lpwstr>
  </property>
</Properties>
</file>