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<sst xmlns="http://schemas.openxmlformats.org/spreadsheetml/2006/main" count="35" uniqueCount="21">
  <si>
    <r>
      <rPr>
        <b/>
        <sz val="28"/>
        <color rgb="FFFF0000"/>
        <rFont val="微软雅黑"/>
        <charset val="134"/>
      </rPr>
      <t>红色数据可编辑</t>
    </r>
  </si>
  <si>
    <r>
      <rPr>
        <b/>
        <sz val="14"/>
        <color theme="1"/>
        <rFont val="微软雅黑"/>
        <charset val="134"/>
      </rPr>
      <t>绿光</t>
    </r>
  </si>
  <si>
    <r>
      <rPr>
        <b/>
        <sz val="14"/>
        <color theme="1"/>
        <rFont val="微软雅黑"/>
        <charset val="134"/>
      </rPr>
      <t xml:space="preserve">光波长
</t>
    </r>
    <r>
      <rPr>
        <b/>
        <sz val="14"/>
        <color theme="1"/>
        <rFont val="Times New Roman"/>
        <charset val="134"/>
      </rPr>
      <t>(nm)</t>
    </r>
  </si>
  <si>
    <r>
      <rPr>
        <b/>
        <sz val="14"/>
        <color theme="1"/>
        <rFont val="微软雅黑"/>
        <charset val="134"/>
      </rPr>
      <t>级次</t>
    </r>
  </si>
  <si>
    <r>
      <rPr>
        <b/>
        <sz val="14"/>
        <color theme="1"/>
        <rFont val="Times New Roman"/>
        <charset val="134"/>
      </rPr>
      <t>2</t>
    </r>
    <r>
      <rPr>
        <b/>
        <sz val="14"/>
        <color theme="1"/>
        <rFont val="微软雅黑"/>
        <charset val="134"/>
      </rPr>
      <t>倍衍射角</t>
    </r>
  </si>
  <si>
    <r>
      <rPr>
        <b/>
        <sz val="14"/>
        <color theme="1"/>
        <rFont val="Times New Roman"/>
        <charset val="134"/>
      </rPr>
      <t>θ</t>
    </r>
    <r>
      <rPr>
        <b/>
        <vertAlign val="superscript"/>
        <sz val="14"/>
        <color theme="1"/>
        <rFont val="Times New Roman"/>
        <charset val="134"/>
      </rPr>
      <t>+</t>
    </r>
    <r>
      <rPr>
        <b/>
        <sz val="14"/>
        <color theme="1"/>
        <rFont val="Times New Roman"/>
        <charset val="134"/>
      </rPr>
      <t>+θ</t>
    </r>
    <r>
      <rPr>
        <b/>
        <vertAlign val="superscript"/>
        <sz val="14"/>
        <color theme="1"/>
        <rFont val="Times New Roman"/>
        <charset val="134"/>
      </rPr>
      <t>-</t>
    </r>
  </si>
  <si>
    <r>
      <rPr>
        <b/>
        <sz val="14"/>
        <color theme="1"/>
        <rFont val="Times New Roman"/>
        <charset val="134"/>
      </rPr>
      <t>θ</t>
    </r>
    <r>
      <rPr>
        <b/>
        <vertAlign val="superscript"/>
        <sz val="14"/>
        <color theme="1"/>
        <rFont val="Times New Roman"/>
        <charset val="134"/>
      </rPr>
      <t>+</t>
    </r>
    <r>
      <rPr>
        <b/>
        <sz val="14"/>
        <color theme="1"/>
        <rFont val="Times New Roman"/>
        <charset val="134"/>
      </rPr>
      <t>+θ</t>
    </r>
    <r>
      <rPr>
        <b/>
        <vertAlign val="superscript"/>
        <sz val="14"/>
        <color theme="1"/>
        <rFont val="Times New Roman"/>
        <charset val="134"/>
      </rPr>
      <t>-</t>
    </r>
    <r>
      <rPr>
        <b/>
        <sz val="14"/>
        <color theme="1"/>
        <rFont val="微软雅黑"/>
        <charset val="134"/>
      </rPr>
      <t>均值</t>
    </r>
  </si>
  <si>
    <r>
      <rPr>
        <b/>
        <sz val="14"/>
        <color theme="1"/>
        <rFont val="微软雅黑"/>
        <charset val="134"/>
      </rPr>
      <t xml:space="preserve">光栅常数
</t>
    </r>
    <r>
      <rPr>
        <b/>
        <sz val="14"/>
        <color theme="1"/>
        <rFont val="Times New Roman"/>
        <charset val="134"/>
      </rPr>
      <t>(nm)</t>
    </r>
  </si>
  <si>
    <r>
      <rPr>
        <b/>
        <sz val="14"/>
        <color theme="1"/>
        <rFont val="微软雅黑"/>
        <charset val="134"/>
      </rPr>
      <t xml:space="preserve">均值
</t>
    </r>
    <r>
      <rPr>
        <b/>
        <sz val="14"/>
        <color theme="1"/>
        <rFont val="Times New Roman"/>
        <charset val="134"/>
      </rPr>
      <t>(nm)</t>
    </r>
  </si>
  <si>
    <r>
      <rPr>
        <b/>
        <sz val="14"/>
        <color theme="1"/>
        <rFont val="微软雅黑"/>
        <charset val="134"/>
      </rPr>
      <t xml:space="preserve">标准值
</t>
    </r>
    <r>
      <rPr>
        <b/>
        <sz val="14"/>
        <color theme="1"/>
        <rFont val="Times New Roman"/>
        <charset val="134"/>
      </rPr>
      <t>(nm)</t>
    </r>
  </si>
  <si>
    <r>
      <rPr>
        <b/>
        <sz val="14"/>
        <color theme="1"/>
        <rFont val="微软雅黑"/>
        <charset val="134"/>
      </rPr>
      <t>游标号</t>
    </r>
  </si>
  <si>
    <r>
      <rPr>
        <b/>
        <sz val="14"/>
        <color theme="1"/>
        <rFont val="微软雅黑"/>
        <charset val="134"/>
      </rPr>
      <t>左读数</t>
    </r>
    <r>
      <rPr>
        <b/>
        <sz val="14"/>
        <color theme="1"/>
        <rFont val="Times New Roman"/>
        <charset val="134"/>
      </rPr>
      <t>θ</t>
    </r>
    <r>
      <rPr>
        <b/>
        <vertAlign val="superscript"/>
        <sz val="14"/>
        <color theme="1"/>
        <rFont val="Times New Roman"/>
        <charset val="134"/>
      </rPr>
      <t>+</t>
    </r>
  </si>
  <si>
    <r>
      <rPr>
        <b/>
        <sz val="14"/>
        <color theme="1"/>
        <rFont val="微软雅黑"/>
        <charset val="134"/>
      </rPr>
      <t>右读数</t>
    </r>
    <r>
      <rPr>
        <b/>
        <sz val="14"/>
        <color theme="1"/>
        <rFont val="Times New Roman"/>
        <charset val="134"/>
      </rPr>
      <t>θ</t>
    </r>
    <r>
      <rPr>
        <b/>
        <vertAlign val="superscript"/>
        <sz val="14"/>
        <color theme="1"/>
        <rFont val="Times New Roman"/>
        <charset val="134"/>
      </rPr>
      <t>-</t>
    </r>
  </si>
  <si>
    <r>
      <rPr>
        <b/>
        <sz val="14"/>
        <color theme="1"/>
        <rFont val="微软雅黑"/>
        <charset val="134"/>
      </rPr>
      <t>度</t>
    </r>
    <r>
      <rPr>
        <b/>
        <sz val="14"/>
        <color theme="1"/>
        <rFont val="Times New Roman"/>
        <charset val="134"/>
      </rPr>
      <t>°</t>
    </r>
  </si>
  <si>
    <r>
      <rPr>
        <b/>
        <sz val="14"/>
        <color theme="1"/>
        <rFont val="微软雅黑"/>
        <charset val="134"/>
      </rPr>
      <t>分</t>
    </r>
    <r>
      <rPr>
        <b/>
        <sz val="14"/>
        <color theme="1"/>
        <rFont val="Times New Roman"/>
        <charset val="134"/>
      </rPr>
      <t>'</t>
    </r>
  </si>
  <si>
    <t>黄光</t>
  </si>
  <si>
    <r>
      <rPr>
        <b/>
        <sz val="14"/>
        <color theme="1"/>
        <rFont val="微软雅黑"/>
        <charset val="134"/>
      </rPr>
      <t>衍射级次</t>
    </r>
  </si>
  <si>
    <r>
      <rPr>
        <b/>
        <sz val="14"/>
        <color theme="1"/>
        <rFont val="微软雅黑"/>
        <charset val="134"/>
      </rPr>
      <t xml:space="preserve">波长
</t>
    </r>
    <r>
      <rPr>
        <b/>
        <sz val="14"/>
        <color theme="1"/>
        <rFont val="Times New Roman"/>
        <charset val="134"/>
      </rPr>
      <t>(nm)</t>
    </r>
  </si>
  <si>
    <r>
      <rPr>
        <b/>
        <sz val="14"/>
        <color theme="1"/>
        <rFont val="微软雅黑"/>
        <charset val="134"/>
      </rPr>
      <t xml:space="preserve">角色散
</t>
    </r>
    <r>
      <rPr>
        <b/>
        <sz val="14"/>
        <color theme="1"/>
        <rFont val="Times New Roman"/>
        <charset val="134"/>
      </rPr>
      <t>(nm</t>
    </r>
    <r>
      <rPr>
        <b/>
        <vertAlign val="superscript"/>
        <sz val="14"/>
        <color theme="1"/>
        <rFont val="Times New Roman"/>
        <charset val="134"/>
      </rPr>
      <t>-1</t>
    </r>
    <r>
      <rPr>
        <b/>
        <sz val="14"/>
        <color theme="1"/>
        <rFont val="Times New Roman"/>
        <charset val="134"/>
      </rPr>
      <t>)</t>
    </r>
  </si>
  <si>
    <r>
      <rPr>
        <sz val="14"/>
        <color theme="1"/>
        <rFont val="微软雅黑"/>
        <charset val="134"/>
      </rPr>
      <t>黄</t>
    </r>
    <r>
      <rPr>
        <sz val="14"/>
        <color theme="1"/>
        <rFont val="Times New Roman"/>
        <charset val="134"/>
      </rPr>
      <t xml:space="preserve">1
</t>
    </r>
    <r>
      <rPr>
        <sz val="14"/>
        <color theme="1"/>
        <rFont val="微软雅黑"/>
        <charset val="134"/>
      </rPr>
      <t>（靠近中心）</t>
    </r>
  </si>
  <si>
    <r>
      <rPr>
        <sz val="14"/>
        <color theme="1"/>
        <rFont val="微软雅黑"/>
        <charset val="134"/>
      </rPr>
      <t>黄</t>
    </r>
    <r>
      <rPr>
        <sz val="14"/>
        <color theme="1"/>
        <rFont val="Times New Roman"/>
        <charset val="134"/>
      </rPr>
      <t xml:space="preserve">2
</t>
    </r>
    <r>
      <rPr>
        <sz val="14"/>
        <color theme="1"/>
        <rFont val="微软雅黑"/>
        <charset val="134"/>
      </rPr>
      <t>（远离中心）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</si>
</sst>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00"/>
  </numFmts>
  <fonts count="29">
    <font>
      <sz val="11"/>
      <color theme="1"/>
      <name val="等线"/>
      <charset val="134"/>
      <scheme val="minor"/>
    </font>
    <font>
      <sz val="14"/>
      <color theme="1"/>
      <name val="Times New Roman"/>
      <charset val="134"/>
    </font>
    <font>
      <b/>
      <sz val="28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24"/>
      <color rgb="FFFF0000"/>
      <name val="Times New Roman"/>
      <charset val="134"/>
    </font>
    <font>
      <b/>
      <sz val="14"/>
      <color rgb="FFFF0000"/>
      <name val="Times New Roman"/>
      <charset val="134"/>
    </font>
    <font>
      <b/>
      <sz val="14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4"/>
      <color theme="1"/>
      <name val="微软雅黑"/>
      <charset val="134"/>
    </font>
    <font>
      <b/>
      <vertAlign val="superscript"/>
      <sz val="14"/>
      <color theme="1"/>
      <name val="Times New Roman"/>
      <charset val="134"/>
    </font>
    <font>
      <b/>
      <sz val="28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23" applyNumberFormat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NumberFormat="1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5" xfId="0" applyNumberFormat="1" applyFont="1" applyFill="1" applyBorder="1" applyAlignment="1" applyProtection="1">
      <alignment horizontal="center" vertical="center"/>
      <protection locked="0"/>
    </xf>
    <xf numFmtId="0" fontId="5" fillId="5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4" fillId="6" borderId="6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176" fontId="1" fillId="2" borderId="5" xfId="0" applyNumberFormat="1" applyFont="1" applyFill="1" applyBorder="1" applyAlignment="1" applyProtection="1">
      <alignment horizontal="center" vertical="center"/>
      <protection locked="0"/>
    </xf>
    <xf numFmtId="176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176" fontId="1" fillId="3" borderId="5" xfId="0" applyNumberFormat="1" applyFont="1" applyFill="1" applyBorder="1" applyAlignment="1" applyProtection="1">
      <alignment horizontal="center" vertical="center"/>
      <protection locked="0"/>
    </xf>
    <xf numFmtId="176" fontId="1" fillId="3" borderId="6" xfId="0" applyNumberFormat="1" applyFont="1" applyFill="1" applyBorder="1" applyAlignment="1" applyProtection="1">
      <alignment horizontal="center" vertical="center"/>
      <protection locked="0"/>
    </xf>
    <xf numFmtId="176" fontId="1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176" fontId="1" fillId="4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177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176" fontId="1" fillId="6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176" fontId="1" fillId="6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177" fontId="1" fillId="0" borderId="19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showGridLines="0" tabSelected="1" zoomScale="85" zoomScaleNormal="85" workbookViewId="0">
      <selection activeCell="J18" sqref="J18"/>
    </sheetView>
  </sheetViews>
  <sheetFormatPr defaultColWidth="9" defaultRowHeight="25.05" customHeight="1"/>
  <cols>
    <col min="1" max="1" width="7" style="2" customWidth="1"/>
    <col min="2" max="2" width="18.3333333333333" style="2" customWidth="1"/>
    <col min="3" max="3" width="12.4416666666667" style="2" customWidth="1"/>
    <col min="4" max="4" width="9.66666666666667" style="2" customWidth="1"/>
    <col min="5" max="5" width="8.33333333333333" style="2" customWidth="1"/>
    <col min="6" max="6" width="5.21666666666667" style="2" customWidth="1"/>
    <col min="7" max="7" width="7" style="2" customWidth="1"/>
    <col min="8" max="8" width="5.21666666666667" style="2" customWidth="1"/>
    <col min="9" max="9" width="12.5583333333333" style="2" customWidth="1"/>
    <col min="10" max="10" width="12.6666666666667" style="2" customWidth="1"/>
    <col min="11" max="11" width="12.4416666666667" style="2" customWidth="1"/>
    <col min="12" max="12" width="11.775" style="2" customWidth="1"/>
    <col min="13" max="13" width="9.66666666666667" style="2" customWidth="1"/>
    <col min="14" max="19" width="8.88333333333333" style="2"/>
    <col min="20" max="21" width="16.8833333333333" style="2" hidden="1" customWidth="1"/>
    <col min="22" max="16384" width="8.88333333333333" style="2"/>
  </cols>
  <sheetData>
    <row r="1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Height="1" spans="1:19">
      <c r="A3" s="5" t="s">
        <v>1</v>
      </c>
      <c r="B3" s="6" t="s">
        <v>2</v>
      </c>
      <c r="C3" s="7" t="s">
        <v>3</v>
      </c>
      <c r="D3" s="7" t="s">
        <v>4</v>
      </c>
      <c r="E3" s="7"/>
      <c r="F3" s="7"/>
      <c r="G3" s="7"/>
      <c r="H3" s="7"/>
      <c r="I3" s="7" t="s">
        <v>5</v>
      </c>
      <c r="J3" s="7" t="s">
        <v>6</v>
      </c>
      <c r="K3" s="6" t="s">
        <v>7</v>
      </c>
      <c r="L3" s="6" t="s">
        <v>8</v>
      </c>
      <c r="M3" s="46" t="s">
        <v>9</v>
      </c>
      <c r="N3" s="47"/>
      <c r="O3" s="47"/>
      <c r="P3" s="47"/>
      <c r="Q3" s="47"/>
      <c r="R3" s="47"/>
      <c r="S3" s="47"/>
    </row>
    <row r="4" customHeight="1" spans="1:19">
      <c r="A4" s="8"/>
      <c r="B4" s="9"/>
      <c r="C4" s="9"/>
      <c r="D4" s="9" t="s">
        <v>10</v>
      </c>
      <c r="E4" s="10" t="s">
        <v>11</v>
      </c>
      <c r="F4" s="10"/>
      <c r="G4" s="10" t="s">
        <v>12</v>
      </c>
      <c r="H4" s="10"/>
      <c r="I4" s="9"/>
      <c r="J4" s="9"/>
      <c r="K4" s="9"/>
      <c r="L4" s="9"/>
      <c r="M4" s="48"/>
      <c r="N4" s="47"/>
      <c r="O4" s="47"/>
      <c r="P4" s="47"/>
      <c r="Q4" s="47"/>
      <c r="R4" s="47"/>
      <c r="S4" s="47"/>
    </row>
    <row r="5" customHeight="1" spans="1:19">
      <c r="A5" s="8"/>
      <c r="B5" s="9"/>
      <c r="C5" s="9"/>
      <c r="D5" s="9"/>
      <c r="E5" s="9" t="s">
        <v>13</v>
      </c>
      <c r="F5" s="10" t="s">
        <v>14</v>
      </c>
      <c r="G5" s="9" t="s">
        <v>13</v>
      </c>
      <c r="H5" s="10" t="s">
        <v>14</v>
      </c>
      <c r="I5" s="9"/>
      <c r="J5" s="9"/>
      <c r="K5" s="9"/>
      <c r="L5" s="9"/>
      <c r="M5" s="48"/>
      <c r="N5" s="47"/>
      <c r="O5" s="47"/>
      <c r="P5" s="47"/>
      <c r="Q5" s="47"/>
      <c r="R5" s="47"/>
      <c r="S5" s="47"/>
    </row>
    <row r="6" customHeight="1" spans="1:21">
      <c r="A6" s="8"/>
      <c r="B6" s="11">
        <v>546.1</v>
      </c>
      <c r="C6" s="12">
        <v>1</v>
      </c>
      <c r="D6" s="13">
        <v>1</v>
      </c>
      <c r="E6" s="14">
        <v>257.5</v>
      </c>
      <c r="F6" s="15">
        <v>17</v>
      </c>
      <c r="G6" s="14">
        <v>276.5</v>
      </c>
      <c r="H6" s="15">
        <v>10</v>
      </c>
      <c r="I6" s="13" t="str">
        <f>TRUNC(T6)&amp;"°"&amp;INT(ABS(MOD(T6,IF(T6&gt;0,1,-1)))*60)&amp;"′"&amp;ROUND(MOD(ABS(MOD(T6,IF(T6&gt;0,1,-1)))*60,1)*60,0)&amp;"″"</f>
        <v>18°52′60″</v>
      </c>
      <c r="J6" s="13" t="str">
        <f>TRUNC(U6)&amp;"°"&amp;INT(ABS(MOD(U6,IF(U6&gt;0,1,-1)))*60)&amp;"′"&amp;ROUND(MOD(ABS(MOD(U6,IF(U6&gt;0,1,-1)))*60,1)*60,0)&amp;"″"</f>
        <v>18°52′30″</v>
      </c>
      <c r="K6" s="49">
        <f>C6*B6/SIN(0.5*U6*PI()/180)</f>
        <v>3330.45403083222</v>
      </c>
      <c r="L6" s="50">
        <f>0.5*(K6+K8)</f>
        <v>3334.145499716</v>
      </c>
      <c r="M6" s="51">
        <v>3333</v>
      </c>
      <c r="T6" s="2">
        <f>ABS(F6/60+E6-H6/60-G6)</f>
        <v>18.8833333333333</v>
      </c>
      <c r="U6" s="2">
        <f>0.5*(T6+T7)</f>
        <v>18.875</v>
      </c>
    </row>
    <row r="7" customHeight="1" spans="1:20">
      <c r="A7" s="8"/>
      <c r="B7" s="11"/>
      <c r="C7" s="12"/>
      <c r="D7" s="13">
        <v>2</v>
      </c>
      <c r="E7" s="15">
        <v>77.5</v>
      </c>
      <c r="F7" s="15">
        <v>15</v>
      </c>
      <c r="G7" s="15">
        <v>96.5</v>
      </c>
      <c r="H7" s="15">
        <v>7</v>
      </c>
      <c r="I7" s="13" t="str">
        <f>TRUNC(T7)&amp;"°"&amp;INT(ABS(MOD(T7,IF(T7&gt;0,1,-1)))*60)&amp;"′"&amp;ROUND(MOD(ABS(MOD(T7,IF(T7&gt;0,1,-1)))*60,1)*60,0)&amp;"″"</f>
        <v>18°51′60″</v>
      </c>
      <c r="J7" s="13"/>
      <c r="K7" s="49"/>
      <c r="L7" s="50"/>
      <c r="M7" s="52"/>
      <c r="T7" s="2">
        <f>ABS(F7/60+E7-H7/60-G7)</f>
        <v>18.8666666666667</v>
      </c>
    </row>
    <row r="8" customHeight="1" spans="1:21">
      <c r="A8" s="8"/>
      <c r="B8" s="11"/>
      <c r="C8" s="16">
        <v>2</v>
      </c>
      <c r="D8" s="17">
        <v>1</v>
      </c>
      <c r="E8" s="18">
        <v>286</v>
      </c>
      <c r="F8" s="19">
        <v>20</v>
      </c>
      <c r="G8" s="20">
        <v>248</v>
      </c>
      <c r="H8" s="21">
        <v>8</v>
      </c>
      <c r="I8" s="17" t="str">
        <f>TRUNC(T8)&amp;"°"&amp;INT(ABS(MOD(T8,IF(T8&gt;0,1,-1)))*60)&amp;"′"&amp;ROUND(MOD(ABS(MOD(T8,IF(T8&gt;0,1,-1)))*60,1)*60,0)&amp;"″"</f>
        <v>38°11′60″</v>
      </c>
      <c r="J8" s="17" t="str">
        <f>TRUNC(U8)&amp;"°"&amp;INT(ABS(MOD(U8,IF(U8&gt;0,1,-1)))*60)&amp;"′"&amp;ROUND(MOD(ABS(MOD(U8,IF(U8&gt;0,1,-1)))*60,1)*60,0)&amp;"″"</f>
        <v>38°11′60″</v>
      </c>
      <c r="K8" s="53">
        <f>B6*C8/SIN(0.5*U8*PI()/180)</f>
        <v>3337.83696859978</v>
      </c>
      <c r="L8" s="50"/>
      <c r="M8" s="52"/>
      <c r="T8" s="2">
        <f>ABS(F8/60+E8-H8/60-G8)</f>
        <v>38.2</v>
      </c>
      <c r="U8" s="2">
        <f>0.5*(T8+T9)</f>
        <v>38.2</v>
      </c>
    </row>
    <row r="9" customHeight="1" spans="1:20">
      <c r="A9" s="22"/>
      <c r="B9" s="23"/>
      <c r="C9" s="24"/>
      <c r="D9" s="25">
        <v>2</v>
      </c>
      <c r="E9" s="19">
        <v>106</v>
      </c>
      <c r="F9" s="19">
        <v>16</v>
      </c>
      <c r="G9" s="21">
        <v>68</v>
      </c>
      <c r="H9" s="21">
        <v>4</v>
      </c>
      <c r="I9" s="25" t="str">
        <f>TRUNC(T9)&amp;"°"&amp;INT(ABS(MOD(T9,IF(T9&gt;0,1,-1)))*60)&amp;"′"&amp;ROUND(MOD(ABS(MOD(T9,IF(T9&gt;0,1,-1)))*60,1)*60,0)&amp;"″"</f>
        <v>38°12′0″</v>
      </c>
      <c r="J9" s="25"/>
      <c r="K9" s="54"/>
      <c r="L9" s="55"/>
      <c r="M9" s="56"/>
      <c r="T9" s="2">
        <f>ABS(F9/60+E9-H9/60-G9)</f>
        <v>38.2</v>
      </c>
    </row>
    <row r="10" s="1" customFormat="1" customHeight="1" spans="2:11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customHeight="1" spans="1:13">
      <c r="A11" s="27" t="s">
        <v>15</v>
      </c>
      <c r="B11" s="6" t="s">
        <v>2</v>
      </c>
      <c r="C11" s="7" t="s">
        <v>16</v>
      </c>
      <c r="D11" s="7" t="s">
        <v>4</v>
      </c>
      <c r="E11" s="7"/>
      <c r="F11" s="7"/>
      <c r="G11" s="7"/>
      <c r="H11" s="7"/>
      <c r="I11" s="57" t="s">
        <v>5</v>
      </c>
      <c r="J11" s="57" t="s">
        <v>6</v>
      </c>
      <c r="K11" s="58" t="s">
        <v>17</v>
      </c>
      <c r="L11" s="46" t="s">
        <v>9</v>
      </c>
      <c r="M11" s="59" t="s">
        <v>18</v>
      </c>
    </row>
    <row r="12" customHeight="1" spans="1:13">
      <c r="A12" s="28"/>
      <c r="B12" s="9"/>
      <c r="C12" s="9"/>
      <c r="D12" s="29" t="s">
        <v>10</v>
      </c>
      <c r="E12" s="10" t="s">
        <v>11</v>
      </c>
      <c r="F12" s="10"/>
      <c r="G12" s="10" t="s">
        <v>12</v>
      </c>
      <c r="H12" s="10"/>
      <c r="I12" s="29"/>
      <c r="J12" s="29"/>
      <c r="K12" s="29"/>
      <c r="L12" s="48"/>
      <c r="M12" s="60"/>
    </row>
    <row r="13" customHeight="1" spans="1:13">
      <c r="A13" s="28"/>
      <c r="B13" s="9"/>
      <c r="C13" s="9"/>
      <c r="D13" s="29"/>
      <c r="E13" s="9" t="s">
        <v>13</v>
      </c>
      <c r="F13" s="10" t="s">
        <v>14</v>
      </c>
      <c r="G13" s="9" t="s">
        <v>13</v>
      </c>
      <c r="H13" s="10" t="s">
        <v>14</v>
      </c>
      <c r="I13" s="29"/>
      <c r="J13" s="29"/>
      <c r="K13" s="29"/>
      <c r="L13" s="48"/>
      <c r="M13" s="60"/>
    </row>
    <row r="14" customHeight="1" spans="1:21">
      <c r="A14" s="28"/>
      <c r="B14" s="30" t="s">
        <v>19</v>
      </c>
      <c r="C14" s="31">
        <v>2</v>
      </c>
      <c r="D14" s="32">
        <v>1</v>
      </c>
      <c r="E14" s="33">
        <v>287</v>
      </c>
      <c r="F14" s="34">
        <v>28</v>
      </c>
      <c r="G14" s="35">
        <v>246.5</v>
      </c>
      <c r="H14" s="35">
        <v>25</v>
      </c>
      <c r="I14" s="32" t="str">
        <f>TRUNC(T14)&amp;"°"&amp;INT(ABS(MOD(T14,IF(T14&gt;0,1,-1)))*60)&amp;"′"&amp;ROUND(MOD(ABS(MOD(T14,IF(T14&gt;0,1,-1)))*60,1)*60,0)&amp;"″"</f>
        <v>40°32′60″</v>
      </c>
      <c r="J14" s="32" t="str">
        <f>TRUNC(U14)&amp;"°"&amp;INT(ABS(MOD(U14,IF(U14&gt;0,1,-1)))*60)&amp;"′"&amp;ROUND(MOD(ABS(MOD(U14,IF(U14&gt;0,1,-1)))*60,1)*60,0)&amp;"″"</f>
        <v>40°31′60″</v>
      </c>
      <c r="K14" s="61">
        <f>L6*SIN(0.5*U14*PI()/180)/C14</f>
        <v>577.457248515548</v>
      </c>
      <c r="L14" s="62">
        <v>577</v>
      </c>
      <c r="M14" s="63">
        <f>ABS(3.141592653*(U14-U16)/180/(K14-K16))</f>
        <v>0.00127917481561586</v>
      </c>
      <c r="T14" s="2">
        <f>ABS(F14/60+E14-H14/60-G14)</f>
        <v>40.55</v>
      </c>
      <c r="U14" s="2">
        <f>0.5*(T14+T15)</f>
        <v>40.5333333333333</v>
      </c>
    </row>
    <row r="15" customHeight="1" spans="1:20">
      <c r="A15" s="28"/>
      <c r="B15" s="32"/>
      <c r="C15" s="31"/>
      <c r="D15" s="32">
        <v>2</v>
      </c>
      <c r="E15" s="33">
        <v>107</v>
      </c>
      <c r="F15" s="34">
        <v>26</v>
      </c>
      <c r="G15" s="34">
        <v>66.5</v>
      </c>
      <c r="H15" s="34">
        <v>25</v>
      </c>
      <c r="I15" s="32" t="str">
        <f t="shared" ref="I15:I17" si="0">TRUNC(T15)&amp;"°"&amp;INT(ABS(MOD(T15,IF(T15&gt;0,1,-1)))*60)&amp;"′"&amp;ROUND(MOD(ABS(MOD(T15,IF(T15&gt;0,1,-1)))*60,1)*60,0)&amp;"″"</f>
        <v>40°30′60″</v>
      </c>
      <c r="J15" s="32"/>
      <c r="K15" s="61"/>
      <c r="L15" s="64"/>
      <c r="M15" s="63"/>
      <c r="T15" s="2">
        <f>ABS(F15/60+E15-H15/60-G15)</f>
        <v>40.5166666666667</v>
      </c>
    </row>
    <row r="16" customHeight="1" spans="1:21">
      <c r="A16" s="28"/>
      <c r="B16" s="36" t="s">
        <v>20</v>
      </c>
      <c r="C16" s="37">
        <v>2</v>
      </c>
      <c r="D16" s="38">
        <v>1</v>
      </c>
      <c r="E16" s="39">
        <v>287</v>
      </c>
      <c r="F16" s="40">
        <v>30</v>
      </c>
      <c r="G16" s="40">
        <v>246.5</v>
      </c>
      <c r="H16" s="40">
        <v>23</v>
      </c>
      <c r="I16" s="38" t="str">
        <f t="shared" si="0"/>
        <v>40°37′0″</v>
      </c>
      <c r="J16" s="38" t="str">
        <f>TRUNC(U16)&amp;"°"&amp;INT(ABS(MOD(U16,IF(U16&gt;0,1,-1)))*60)&amp;"′"&amp;ROUND(MOD(ABS(MOD(U16,IF(U16&gt;0,1,-1)))*60,1)*60,0)&amp;"″"</f>
        <v>40°40′30″</v>
      </c>
      <c r="K16" s="65">
        <f>L6*SIN(0.5*U16*PI()/180)/C16</f>
        <v>579.390174135261</v>
      </c>
      <c r="L16" s="66">
        <v>579.1</v>
      </c>
      <c r="M16" s="63"/>
      <c r="T16" s="2">
        <f>ABS(F16/60+E16-H16/60-G16)</f>
        <v>40.6166666666667</v>
      </c>
      <c r="U16" s="2">
        <f>0.5*(T16+T17)</f>
        <v>40.675</v>
      </c>
    </row>
    <row r="17" customHeight="1" spans="1:20">
      <c r="A17" s="41"/>
      <c r="B17" s="42"/>
      <c r="C17" s="43"/>
      <c r="D17" s="42">
        <v>2</v>
      </c>
      <c r="E17" s="44">
        <v>107.6</v>
      </c>
      <c r="F17" s="45">
        <v>1</v>
      </c>
      <c r="G17" s="45">
        <v>66.5</v>
      </c>
      <c r="H17" s="45">
        <v>23</v>
      </c>
      <c r="I17" s="42" t="str">
        <f t="shared" si="0"/>
        <v>40°43′60″</v>
      </c>
      <c r="J17" s="42"/>
      <c r="K17" s="67"/>
      <c r="L17" s="68"/>
      <c r="M17" s="69"/>
      <c r="T17" s="2">
        <f>ABS(F17/60+E17-H17/60-G17)</f>
        <v>40.7333333333333</v>
      </c>
    </row>
  </sheetData>
  <mergeCells count="50">
    <mergeCell ref="D3:H3"/>
    <mergeCell ref="E4:F4"/>
    <mergeCell ref="G4:H4"/>
    <mergeCell ref="B10:K10"/>
    <mergeCell ref="D11:H11"/>
    <mergeCell ref="E12:F12"/>
    <mergeCell ref="G12:H12"/>
    <mergeCell ref="A3:A9"/>
    <mergeCell ref="A11:A17"/>
    <mergeCell ref="B3:B5"/>
    <mergeCell ref="B6:B9"/>
    <mergeCell ref="B11:B13"/>
    <mergeCell ref="B14:B15"/>
    <mergeCell ref="B16:B17"/>
    <mergeCell ref="C3:C5"/>
    <mergeCell ref="C6:C7"/>
    <mergeCell ref="C8:C9"/>
    <mergeCell ref="C11:C13"/>
    <mergeCell ref="C14:C15"/>
    <mergeCell ref="C16:C17"/>
    <mergeCell ref="D4:D5"/>
    <mergeCell ref="D12:D13"/>
    <mergeCell ref="I3:I5"/>
    <mergeCell ref="I11:I13"/>
    <mergeCell ref="J3:J5"/>
    <mergeCell ref="J6:J7"/>
    <mergeCell ref="J8:J9"/>
    <mergeCell ref="J11:J13"/>
    <mergeCell ref="J14:J15"/>
    <mergeCell ref="J16:J17"/>
    <mergeCell ref="K3:K5"/>
    <mergeCell ref="K6:K7"/>
    <mergeCell ref="K8:K9"/>
    <mergeCell ref="K11:K13"/>
    <mergeCell ref="K14:K15"/>
    <mergeCell ref="K16:K17"/>
    <mergeCell ref="L3:L5"/>
    <mergeCell ref="L6:L9"/>
    <mergeCell ref="L11:L13"/>
    <mergeCell ref="L14:L15"/>
    <mergeCell ref="L16:L17"/>
    <mergeCell ref="M3:M5"/>
    <mergeCell ref="M6:M9"/>
    <mergeCell ref="M11:M13"/>
    <mergeCell ref="M14:M17"/>
    <mergeCell ref="U6:U7"/>
    <mergeCell ref="U8:U9"/>
    <mergeCell ref="U14:U15"/>
    <mergeCell ref="U16:U17"/>
    <mergeCell ref="A1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hzz</dc:creator>
  <cp:lastModifiedBy> Carry</cp:lastModifiedBy>
  <dcterms:created xsi:type="dcterms:W3CDTF">2015-06-05T18:19:00Z</dcterms:created>
  <dcterms:modified xsi:type="dcterms:W3CDTF">2025-03-31T07:35:01Z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4785465B399241DDB0E56045EC14C705_12</vt:lpwstr>
  </property>
  <property fmtid="{D5CDD505-2E9C-101B-9397-08002B2CF9AE}" pid="3" name="KSOProductBuildVer">
    <vt:lpwstr>2052-12.1.0.20305</vt:lpwstr>
  </property>
</Properties>
</file>