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logarithms\"/>
    </mc:Choice>
  </mc:AlternateContent>
  <xr:revisionPtr revIDLastSave="0" documentId="13_ncr:1_{E78188C7-B094-4965-937F-5740FB61D4A1}" xr6:coauthVersionLast="37" xr6:coauthVersionMax="37" xr10:uidLastSave="{00000000-0000-0000-0000-000000000000}"/>
  <bookViews>
    <workbookView xWindow="0" yWindow="0" windowWidth="26445" windowHeight="4560" activeTab="7" xr2:uid="{118135A5-616A-4318-8E98-F148E833D54E}"/>
  </bookViews>
  <sheets>
    <sheet name="Sheet1" sheetId="1" r:id="rId1"/>
    <sheet name="Sheet2" sheetId="2" r:id="rId2"/>
    <sheet name="antilog" sheetId="3" r:id="rId3"/>
    <sheet name="Sheet3" sheetId="4" r:id="rId4"/>
    <sheet name="TableTest" sheetId="5" r:id="rId5"/>
    <sheet name="TableTest2" sheetId="7" r:id="rId6"/>
    <sheet name="Sheet4" sheetId="8" r:id="rId7"/>
    <sheet name="Sheet5" sheetId="9" r:id="rId8"/>
    <sheet name="References" sheetId="6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9" l="1"/>
  <c r="G12" i="9"/>
  <c r="N18" i="8" l="1"/>
  <c r="L18" i="8"/>
  <c r="K18" i="8"/>
  <c r="J18" i="8"/>
  <c r="I18" i="8"/>
  <c r="H18" i="8"/>
  <c r="E6" i="8"/>
  <c r="E4" i="8"/>
  <c r="E25" i="7" l="1"/>
  <c r="D25" i="7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V7" i="7"/>
  <c r="W7" i="7" s="1"/>
  <c r="V6" i="7"/>
  <c r="W6" i="7" s="1"/>
  <c r="V5" i="7"/>
  <c r="W5" i="7" s="1"/>
  <c r="V4" i="7"/>
  <c r="W4" i="7" s="1"/>
  <c r="E20" i="7"/>
  <c r="E21" i="7" s="1"/>
  <c r="E22" i="7" s="1"/>
  <c r="E23" i="7" s="1"/>
  <c r="E24" i="7" s="1"/>
  <c r="E19" i="7"/>
  <c r="E18" i="7"/>
  <c r="D24" i="7"/>
  <c r="U13" i="7"/>
  <c r="T13" i="7"/>
  <c r="U12" i="7"/>
  <c r="T12" i="7"/>
  <c r="T11" i="7"/>
  <c r="U11" i="7" s="1"/>
  <c r="T10" i="7"/>
  <c r="U10" i="7" s="1"/>
  <c r="U9" i="7"/>
  <c r="T9" i="7"/>
  <c r="U8" i="7"/>
  <c r="T8" i="7"/>
  <c r="T7" i="7"/>
  <c r="U7" i="7" s="1"/>
  <c r="T6" i="7"/>
  <c r="U6" i="7" s="1"/>
  <c r="U5" i="7"/>
  <c r="T5" i="7"/>
  <c r="U4" i="7"/>
  <c r="T4" i="7"/>
  <c r="R6" i="7"/>
  <c r="D23" i="7"/>
  <c r="R13" i="7"/>
  <c r="S13" i="7" s="1"/>
  <c r="R12" i="7"/>
  <c r="S12" i="7" s="1"/>
  <c r="R11" i="7"/>
  <c r="S11" i="7" s="1"/>
  <c r="R10" i="7"/>
  <c r="S10" i="7" s="1"/>
  <c r="R9" i="7"/>
  <c r="S9" i="7" s="1"/>
  <c r="R8" i="7"/>
  <c r="S8" i="7" s="1"/>
  <c r="R7" i="7"/>
  <c r="S7" i="7" s="1"/>
  <c r="S6" i="7"/>
  <c r="R5" i="7"/>
  <c r="S5" i="7" s="1"/>
  <c r="R4" i="7"/>
  <c r="S4" i="7" s="1"/>
  <c r="D22" i="7"/>
  <c r="D21" i="7"/>
  <c r="D20" i="7"/>
  <c r="D19" i="7"/>
  <c r="D18" i="7"/>
  <c r="D17" i="7"/>
  <c r="H13" i="7"/>
  <c r="H12" i="7"/>
  <c r="H11" i="7"/>
  <c r="H10" i="7"/>
  <c r="H9" i="7"/>
  <c r="I9" i="7" s="1"/>
  <c r="H8" i="7"/>
  <c r="I8" i="7" s="1"/>
  <c r="H7" i="7"/>
  <c r="I7" i="7" s="1"/>
  <c r="H6" i="7"/>
  <c r="I6" i="7" s="1"/>
  <c r="H5" i="7"/>
  <c r="I5" i="7" s="1"/>
  <c r="D16" i="7"/>
  <c r="Q4" i="7"/>
  <c r="O4" i="7"/>
  <c r="M11" i="7"/>
  <c r="M4" i="7"/>
  <c r="K11" i="7"/>
  <c r="K4" i="7"/>
  <c r="I13" i="7"/>
  <c r="I12" i="7"/>
  <c r="I11" i="7"/>
  <c r="I10" i="7"/>
  <c r="I4" i="7"/>
  <c r="J13" i="7"/>
  <c r="K13" i="7" s="1"/>
  <c r="J12" i="7"/>
  <c r="K12" i="7" s="1"/>
  <c r="J11" i="7"/>
  <c r="L11" i="7" s="1"/>
  <c r="L4" i="7"/>
  <c r="N4" i="7" s="1"/>
  <c r="J4" i="7"/>
  <c r="J6" i="7" l="1"/>
  <c r="K6" i="7" s="1"/>
  <c r="J8" i="7"/>
  <c r="K8" i="7" s="1"/>
  <c r="J7" i="7"/>
  <c r="J9" i="7"/>
  <c r="J5" i="7"/>
  <c r="P4" i="7"/>
  <c r="L12" i="7"/>
  <c r="M12" i="7" s="1"/>
  <c r="N11" i="7"/>
  <c r="O11" i="7" s="1"/>
  <c r="L8" i="7"/>
  <c r="M8" i="7" s="1"/>
  <c r="J10" i="7"/>
  <c r="K10" i="7" s="1"/>
  <c r="L13" i="7"/>
  <c r="M13" i="7" s="1"/>
  <c r="E16" i="5"/>
  <c r="I23" i="5"/>
  <c r="G23" i="5"/>
  <c r="I22" i="5"/>
  <c r="I21" i="5"/>
  <c r="I20" i="5"/>
  <c r="I19" i="5"/>
  <c r="E17" i="5"/>
  <c r="G22" i="5"/>
  <c r="G21" i="5"/>
  <c r="G20" i="5"/>
  <c r="G19" i="5"/>
  <c r="G18" i="5"/>
  <c r="L6" i="7" l="1"/>
  <c r="M6" i="7" s="1"/>
  <c r="L9" i="7"/>
  <c r="K9" i="7"/>
  <c r="L7" i="7"/>
  <c r="K7" i="7"/>
  <c r="L5" i="7"/>
  <c r="K5" i="7"/>
  <c r="N13" i="7"/>
  <c r="O13" i="7" s="1"/>
  <c r="N8" i="7"/>
  <c r="O8" i="7" s="1"/>
  <c r="N12" i="7"/>
  <c r="O12" i="7" s="1"/>
  <c r="L10" i="7"/>
  <c r="M10" i="7" s="1"/>
  <c r="P11" i="7"/>
  <c r="Q11" i="7" s="1"/>
  <c r="J16" i="6"/>
  <c r="K19" i="6"/>
  <c r="J19" i="6"/>
  <c r="H19" i="6"/>
  <c r="F19" i="6"/>
  <c r="E20" i="6"/>
  <c r="E18" i="6"/>
  <c r="N6" i="7" l="1"/>
  <c r="O6" i="7" s="1"/>
  <c r="M7" i="7"/>
  <c r="N7" i="7"/>
  <c r="M9" i="7"/>
  <c r="N9" i="7"/>
  <c r="M5" i="7"/>
  <c r="N5" i="7"/>
  <c r="N10" i="7"/>
  <c r="O10" i="7" s="1"/>
  <c r="P8" i="7"/>
  <c r="Q8" i="7" s="1"/>
  <c r="P6" i="7"/>
  <c r="Q6" i="7" s="1"/>
  <c r="P12" i="7"/>
  <c r="Q12" i="7" s="1"/>
  <c r="P13" i="7"/>
  <c r="Q13" i="7" s="1"/>
  <c r="O13" i="5"/>
  <c r="N13" i="5"/>
  <c r="N12" i="5"/>
  <c r="O12" i="5" s="1"/>
  <c r="O11" i="5"/>
  <c r="N11" i="5"/>
  <c r="N10" i="5"/>
  <c r="O10" i="5" s="1"/>
  <c r="O9" i="5"/>
  <c r="N9" i="5"/>
  <c r="N8" i="5"/>
  <c r="O8" i="5" s="1"/>
  <c r="O7" i="5"/>
  <c r="N7" i="5"/>
  <c r="N6" i="5"/>
  <c r="O6" i="5" s="1"/>
  <c r="O5" i="5"/>
  <c r="N5" i="5"/>
  <c r="N4" i="5"/>
  <c r="O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J4" i="5"/>
  <c r="H4" i="5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K4" i="5"/>
  <c r="I13" i="5"/>
  <c r="I12" i="5"/>
  <c r="I11" i="5"/>
  <c r="I10" i="5"/>
  <c r="I9" i="5"/>
  <c r="I8" i="5"/>
  <c r="I7" i="5"/>
  <c r="I6" i="5"/>
  <c r="I5" i="5"/>
  <c r="H13" i="5"/>
  <c r="H12" i="5"/>
  <c r="H11" i="5"/>
  <c r="H10" i="5"/>
  <c r="H9" i="5"/>
  <c r="H8" i="5"/>
  <c r="H7" i="5"/>
  <c r="H6" i="5"/>
  <c r="H5" i="5"/>
  <c r="I4" i="5"/>
  <c r="G4" i="5"/>
  <c r="G13" i="5"/>
  <c r="G12" i="5"/>
  <c r="G11" i="5"/>
  <c r="G10" i="5"/>
  <c r="G9" i="5"/>
  <c r="G8" i="5"/>
  <c r="G7" i="5"/>
  <c r="G6" i="5"/>
  <c r="G5" i="5"/>
  <c r="F13" i="5"/>
  <c r="F12" i="5"/>
  <c r="F11" i="5"/>
  <c r="F10" i="5"/>
  <c r="F9" i="5"/>
  <c r="F8" i="5"/>
  <c r="F7" i="5"/>
  <c r="F6" i="5"/>
  <c r="F5" i="5"/>
  <c r="Q1" i="5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P1" i="5"/>
  <c r="O9" i="7" l="1"/>
  <c r="P9" i="7"/>
  <c r="Q9" i="7" s="1"/>
  <c r="O7" i="7"/>
  <c r="P7" i="7"/>
  <c r="Q7" i="7" s="1"/>
  <c r="O5" i="7"/>
  <c r="P5" i="7"/>
  <c r="Q5" i="7" s="1"/>
  <c r="P10" i="7"/>
  <c r="Q10" i="7" s="1"/>
  <c r="C51" i="3"/>
  <c r="I82" i="3"/>
  <c r="H82" i="3"/>
  <c r="H81" i="3"/>
  <c r="H78" i="3"/>
  <c r="D78" i="3"/>
  <c r="M45" i="3"/>
  <c r="K45" i="3"/>
  <c r="K44" i="3"/>
  <c r="M44" i="3" s="1"/>
  <c r="P44" i="3" s="1"/>
  <c r="H43" i="3"/>
  <c r="H44" i="3" s="1"/>
  <c r="H45" i="3" s="1"/>
  <c r="G47" i="3"/>
  <c r="G45" i="3"/>
  <c r="G44" i="3"/>
  <c r="G43" i="3"/>
  <c r="G42" i="3"/>
  <c r="O44" i="3" l="1"/>
  <c r="C36" i="3"/>
  <c r="S14" i="3"/>
  <c r="S11" i="3"/>
  <c r="T5" i="3"/>
  <c r="E24" i="3"/>
  <c r="C20" i="3"/>
  <c r="C25" i="3"/>
  <c r="C24" i="3"/>
  <c r="D23" i="3" s="1"/>
  <c r="C22" i="3"/>
  <c r="K20" i="3"/>
  <c r="C16" i="3"/>
  <c r="C17" i="3"/>
  <c r="N18" i="3"/>
  <c r="N17" i="3"/>
  <c r="N16" i="3"/>
  <c r="N15" i="3"/>
  <c r="N14" i="3"/>
  <c r="N13" i="3"/>
  <c r="N12" i="3"/>
  <c r="N11" i="3"/>
  <c r="N10" i="3"/>
  <c r="N9" i="3"/>
  <c r="Y13" i="2" l="1"/>
  <c r="R16" i="2"/>
  <c r="AB2" i="2"/>
  <c r="AE8" i="2"/>
  <c r="AB8" i="2"/>
  <c r="T11" i="2"/>
  <c r="T10" i="2"/>
  <c r="T9" i="2"/>
  <c r="T8" i="2"/>
  <c r="U7" i="2"/>
  <c r="U8" i="2" s="1"/>
  <c r="U9" i="2" s="1"/>
  <c r="U10" i="2" s="1"/>
  <c r="T7" i="2"/>
  <c r="V7" i="2" s="1"/>
  <c r="W7" i="2" s="1"/>
  <c r="U6" i="2"/>
  <c r="T6" i="2"/>
  <c r="V6" i="2" s="1"/>
  <c r="W6" i="2" s="1"/>
  <c r="U5" i="2"/>
  <c r="T5" i="2"/>
  <c r="V4" i="2"/>
  <c r="W4" i="2" s="1"/>
  <c r="V5" i="2" l="1"/>
  <c r="W5" i="2" s="1"/>
  <c r="U11" i="2"/>
  <c r="V11" i="2" s="1"/>
  <c r="V10" i="2"/>
  <c r="V8" i="2"/>
  <c r="W8" i="2" s="1"/>
  <c r="AA13" i="2" s="1"/>
  <c r="Y14" i="2" s="1"/>
  <c r="AA14" i="2" s="1"/>
  <c r="Y15" i="2" s="1"/>
  <c r="AA15" i="2" s="1"/>
  <c r="Y16" i="2" s="1"/>
  <c r="AA16" i="2" s="1"/>
  <c r="Y17" i="2" s="1"/>
  <c r="AA17" i="2" s="1"/>
  <c r="V9" i="2"/>
  <c r="AH57" i="2"/>
  <c r="AH56" i="2"/>
  <c r="AH55" i="2"/>
  <c r="AJ54" i="2"/>
  <c r="AJ55" i="2" s="1"/>
  <c r="AJ56" i="2" s="1"/>
  <c r="AJ57" i="2" s="1"/>
  <c r="AH54" i="2"/>
  <c r="AG54" i="2"/>
  <c r="AI54" i="2" s="1"/>
  <c r="AG55" i="2" s="1"/>
  <c r="AI55" i="2" s="1"/>
  <c r="AG56" i="2" s="1"/>
  <c r="AI56" i="2" s="1"/>
  <c r="AG57" i="2" s="1"/>
  <c r="AI57" i="2" s="1"/>
  <c r="AG58" i="2" s="1"/>
  <c r="AJ53" i="2"/>
  <c r="AI53" i="2"/>
  <c r="AH53" i="2"/>
  <c r="AG53" i="2"/>
  <c r="AI52" i="2"/>
  <c r="AH52" i="2"/>
  <c r="AG52" i="2"/>
  <c r="AB52" i="2"/>
  <c r="AB51" i="2"/>
  <c r="AE50" i="2"/>
  <c r="AC50" i="2"/>
  <c r="AB50" i="2"/>
  <c r="AD50" i="2" s="1"/>
  <c r="AC49" i="2"/>
  <c r="AC48" i="2"/>
  <c r="AE47" i="2"/>
  <c r="AE48" i="2" s="1"/>
  <c r="AE49" i="2" s="1"/>
  <c r="AC47" i="2"/>
  <c r="AE46" i="2"/>
  <c r="AC46" i="2"/>
  <c r="AB46" i="2"/>
  <c r="AD46" i="2" s="1"/>
  <c r="AB47" i="2" s="1"/>
  <c r="AD47" i="2" s="1"/>
  <c r="AB48" i="2" s="1"/>
  <c r="AD48" i="2" s="1"/>
  <c r="AB49" i="2" s="1"/>
  <c r="AD49" i="2" s="1"/>
  <c r="AE45" i="2"/>
  <c r="AD45" i="2"/>
  <c r="AC45" i="2"/>
  <c r="AB45" i="2"/>
  <c r="AD44" i="2"/>
  <c r="AB44" i="2"/>
  <c r="W44" i="2"/>
  <c r="AC44" i="2"/>
  <c r="X42" i="2"/>
  <c r="X41" i="2"/>
  <c r="X40" i="2"/>
  <c r="X39" i="2"/>
  <c r="Z38" i="2"/>
  <c r="Z39" i="2" s="1"/>
  <c r="Z40" i="2" s="1"/>
  <c r="Z41" i="2" s="1"/>
  <c r="Z42" i="2" s="1"/>
  <c r="X38" i="2"/>
  <c r="Z37" i="2"/>
  <c r="X37" i="2"/>
  <c r="W37" i="2"/>
  <c r="Y37" i="2" s="1"/>
  <c r="W38" i="2" s="1"/>
  <c r="Y38" i="2" s="1"/>
  <c r="W39" i="2" s="1"/>
  <c r="Y39" i="2" s="1"/>
  <c r="W40" i="2" s="1"/>
  <c r="Y40" i="2" s="1"/>
  <c r="W41" i="2" s="1"/>
  <c r="Y41" i="2" s="1"/>
  <c r="W42" i="2" s="1"/>
  <c r="Y42" i="2" s="1"/>
  <c r="W43" i="2" s="1"/>
  <c r="Z36" i="2"/>
  <c r="Y36" i="2"/>
  <c r="X36" i="2"/>
  <c r="W36" i="2"/>
  <c r="Y35" i="2"/>
  <c r="X35" i="2"/>
  <c r="W35" i="2"/>
  <c r="R15" i="2"/>
  <c r="Q34" i="2"/>
  <c r="O33" i="2"/>
  <c r="M33" i="2"/>
  <c r="L33" i="2"/>
  <c r="N33" i="2" s="1"/>
  <c r="O32" i="2"/>
  <c r="M32" i="2"/>
  <c r="L32" i="2"/>
  <c r="N32" i="2" s="1"/>
  <c r="O31" i="2"/>
  <c r="M31" i="2"/>
  <c r="L31" i="2"/>
  <c r="N31" i="2" s="1"/>
  <c r="O30" i="2"/>
  <c r="M30" i="2"/>
  <c r="L30" i="2"/>
  <c r="N30" i="2" s="1"/>
  <c r="O29" i="2"/>
  <c r="M29" i="2"/>
  <c r="L29" i="2"/>
  <c r="N29" i="2" s="1"/>
  <c r="N28" i="2"/>
  <c r="M28" i="2"/>
  <c r="L28" i="2"/>
  <c r="J27" i="2"/>
  <c r="I27" i="2"/>
  <c r="H27" i="2"/>
  <c r="G27" i="2"/>
  <c r="J26" i="2"/>
  <c r="I26" i="2"/>
  <c r="H26" i="2"/>
  <c r="G26" i="2"/>
  <c r="J25" i="2"/>
  <c r="H25" i="2"/>
  <c r="I25" i="2" s="1"/>
  <c r="G25" i="2"/>
  <c r="I24" i="2"/>
  <c r="H24" i="2"/>
  <c r="H23" i="2"/>
  <c r="I23" i="2" s="1"/>
  <c r="G24" i="2" s="1"/>
  <c r="G23" i="2"/>
  <c r="B23" i="2"/>
  <c r="D22" i="2"/>
  <c r="C22" i="2"/>
  <c r="B22" i="2"/>
  <c r="C21" i="2"/>
  <c r="B21" i="2"/>
  <c r="D20" i="2"/>
  <c r="D21" i="2" s="1"/>
  <c r="D19" i="2"/>
  <c r="B20" i="2" s="1"/>
  <c r="C20" i="2"/>
  <c r="C19" i="2"/>
  <c r="D12" i="2"/>
  <c r="D10" i="2"/>
  <c r="D9" i="2"/>
  <c r="D8" i="2"/>
  <c r="D7" i="2"/>
  <c r="I10" i="1" l="1"/>
  <c r="I8" i="1"/>
  <c r="I6" i="1"/>
  <c r="I4" i="1"/>
</calcChain>
</file>

<file path=xl/sharedStrings.xml><?xml version="1.0" encoding="utf-8"?>
<sst xmlns="http://schemas.openxmlformats.org/spreadsheetml/2006/main" count="132" uniqueCount="117">
  <si>
    <t>Logarithms can be calculated by division</t>
  </si>
  <si>
    <t>https://www.youtube.com/watch?v=TUAFzuMVem0</t>
  </si>
  <si>
    <t>81/3</t>
  </si>
  <si>
    <t>27/3</t>
  </si>
  <si>
    <t>X</t>
  </si>
  <si>
    <t>9/3</t>
  </si>
  <si>
    <t>3/3</t>
  </si>
  <si>
    <t>3^4 = 81</t>
  </si>
  <si>
    <t>y=LOG[3] (81)</t>
  </si>
  <si>
    <t>y=4</t>
  </si>
  <si>
    <t>log[3](150)</t>
  </si>
  <si>
    <t>base</t>
  </si>
  <si>
    <t>1.851852 &lt; 3 multiply by power of 10</t>
  </si>
  <si>
    <t>4</t>
  </si>
  <si>
    <t>X^10</t>
  </si>
  <si>
    <t>Divide by</t>
  </si>
  <si>
    <t>New base</t>
  </si>
  <si>
    <t>1.951894 &lt; 3 multiply by power of 10</t>
  </si>
  <si>
    <t>1.101118 &lt; 3 multiply by power of 10</t>
  </si>
  <si>
    <t>Answer= 4.56</t>
  </si>
  <si>
    <t>Excel Check</t>
  </si>
  <si>
    <t>y=LOG[3] (150)</t>
  </si>
  <si>
    <t>2.620218653 &lt; 3 multiply by power of 10</t>
  </si>
  <si>
    <t>y=LOG[10](150)</t>
  </si>
  <si>
    <t>https://www.exploringbinary.com/correct-decimal-to-floating-point-using-big-integers/</t>
  </si>
  <si>
    <t>https://www.youtube.com/watch?v=Qc-AyzJ0Epw</t>
  </si>
  <si>
    <t>https://www.youtube.com/watch?v=bRc9pP6sTws</t>
  </si>
  <si>
    <t>https://math.stackexchange.com/questions/21381/how-to-calculate-a-decimal-power-of-a-number</t>
  </si>
  <si>
    <t>http://www.jessamine.k12.ky.us/userfiles/1015/Classes/17304/exponentrules.pdf</t>
  </si>
  <si>
    <t>AntiLog(4.3) = AntiLog [ 4 + 0.3]</t>
  </si>
  <si>
    <t>=</t>
  </si>
  <si>
    <t>log 1=0</t>
  </si>
  <si>
    <t>log 2= .03</t>
  </si>
  <si>
    <t>log 3= .04</t>
  </si>
  <si>
    <t>log 4 = 0.6</t>
  </si>
  <si>
    <t>log 5 = 0.7</t>
  </si>
  <si>
    <t>log 6 = 0.72</t>
  </si>
  <si>
    <t>log 7 = 0.85</t>
  </si>
  <si>
    <t>log 8 = 0.09</t>
  </si>
  <si>
    <t>log 9 = 0.95</t>
  </si>
  <si>
    <t>log 10 = 1</t>
  </si>
  <si>
    <t>Log[10]</t>
  </si>
  <si>
    <t>AntiLog[log[10]2 x 10^4]</t>
  </si>
  <si>
    <t>AntiLog(4.3) = 2x10^4</t>
  </si>
  <si>
    <t>10^4.3 =</t>
  </si>
  <si>
    <t>2X10^4=</t>
  </si>
  <si>
    <t>AntiLog[log[10](10^4) + log[10](2)]</t>
  </si>
  <si>
    <t>log[10]x = 0.3</t>
  </si>
  <si>
    <t>2.14^2.14=</t>
  </si>
  <si>
    <t>(2.14^2 *2.14^0.14) = (4.5796 * 1.112392) = 5.09431</t>
  </si>
  <si>
    <t>2.14^2 = (2.14 * 2.14) = 4.5796</t>
  </si>
  <si>
    <t>2.14^0.14 = 1.112392</t>
  </si>
  <si>
    <t>10^4.3</t>
  </si>
  <si>
    <t>10^5</t>
  </si>
  <si>
    <t>10^0.7</t>
  </si>
  <si>
    <t>10^4</t>
  </si>
  <si>
    <t>10^4.12345678901</t>
  </si>
  <si>
    <t>13287.9133982189</t>
  </si>
  <si>
    <t>HEXelon</t>
  </si>
  <si>
    <t>13287.913398218943647726687149715</t>
  </si>
  <si>
    <t>calculator</t>
  </si>
  <si>
    <t>log</t>
  </si>
  <si>
    <t>xValue</t>
  </si>
  <si>
    <t>Excel</t>
  </si>
  <si>
    <t>6.17609125905568</t>
  </si>
  <si>
    <t>6^5.415=</t>
  </si>
  <si>
    <t>(6^5 * 6^0.415)</t>
  </si>
  <si>
    <t>(6^5*6^0.4*6^0.01*6^0.005)</t>
  </si>
  <si>
    <t>6^5</t>
  </si>
  <si>
    <t>6^0.4</t>
  </si>
  <si>
    <t>6^0.01</t>
  </si>
  <si>
    <t>6^0.005</t>
  </si>
  <si>
    <t>6^6</t>
  </si>
  <si>
    <t>6^0.1</t>
  </si>
  <si>
    <t>6^0.5</t>
  </si>
  <si>
    <t>a</t>
  </si>
  <si>
    <t>b</t>
  </si>
  <si>
    <t>a/b</t>
  </si>
  <si>
    <t>b/a</t>
  </si>
  <si>
    <t>6^5 * 6^0.415</t>
  </si>
  <si>
    <t>6^0.415=</t>
  </si>
  <si>
    <t>6^415/1000 =</t>
  </si>
  <si>
    <t xml:space="preserve">5.415 * log[10](6) = </t>
  </si>
  <si>
    <t>log[10](6) =</t>
  </si>
  <si>
    <t>a^10^x</t>
  </si>
  <si>
    <t>6^0.415</t>
  </si>
  <si>
    <t>x=1500000</t>
  </si>
  <si>
    <t>base=10</t>
  </si>
  <si>
    <t>1/10^3</t>
  </si>
  <si>
    <t>1/10^2</t>
  </si>
  <si>
    <t>1/10^1</t>
  </si>
  <si>
    <t>log 6.4</t>
  </si>
  <si>
    <t>log6 =</t>
  </si>
  <si>
    <t>log7=</t>
  </si>
  <si>
    <t xml:space="preserve"> x .4 =</t>
  </si>
  <si>
    <t>https://math.stackexchange.com/questions/61209/what-algorithm-is-used-by-computers-to-calculate-logarithms</t>
  </si>
  <si>
    <t>https://en.wikipedia.org/wiki/CORDIC</t>
  </si>
  <si>
    <t>https://www.quinapalus.com/efunc.html</t>
  </si>
  <si>
    <t>10^6</t>
  </si>
  <si>
    <t>10^0.1</t>
  </si>
  <si>
    <t>10^0.02</t>
  </si>
  <si>
    <t>10^0.003</t>
  </si>
  <si>
    <t>10^0.0004</t>
  </si>
  <si>
    <t>10^6.12345</t>
  </si>
  <si>
    <t>10^0.00005</t>
  </si>
  <si>
    <t>Base</t>
  </si>
  <si>
    <t>ln(10)=</t>
  </si>
  <si>
    <t>a= 10/1024</t>
  </si>
  <si>
    <t>ln(a)^1024=</t>
  </si>
  <si>
    <t>n</t>
  </si>
  <si>
    <t>SUM^1024</t>
  </si>
  <si>
    <t>div/1024</t>
  </si>
  <si>
    <t>x</t>
  </si>
  <si>
    <t>+</t>
  </si>
  <si>
    <t>-</t>
  </si>
  <si>
    <t>x2-x+x-1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</si>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</sst>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000000000"/>
    <numFmt numFmtId="165" formatCode="0.000000"/>
    <numFmt numFmtId="166" formatCode="0.00000000000"/>
    <numFmt numFmtId="167" formatCode="0.0000000000000000"/>
    <numFmt numFmtId="168" formatCode="0.000"/>
    <numFmt numFmtId="169" formatCode="0.00000000000000000"/>
    <numFmt numFmtId="170" formatCode="0.0"/>
    <numFmt numFmtId="171" formatCode="0.0000"/>
    <numFmt numFmtId="172" formatCode="0.00000"/>
    <numFmt numFmtId="173" formatCode="0.0000000000000000000"/>
    <numFmt numFmtId="174" formatCode="0.000000000000"/>
    <numFmt numFmtId="175" formatCode="0.000000000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166" fontId="0" fillId="0" borderId="0" xfId="0" applyNumberFormat="1"/>
    <xf numFmtId="4" fontId="0" fillId="0" borderId="0" xfId="0" applyNumberFormat="1"/>
    <xf numFmtId="4" fontId="0" fillId="0" borderId="0" xfId="0" quotePrefix="1" applyNumberFormat="1" applyAlignment="1">
      <alignment horizontal="right"/>
    </xf>
    <xf numFmtId="40" fontId="0" fillId="0" borderId="0" xfId="0" applyNumberFormat="1"/>
    <xf numFmtId="167" fontId="0" fillId="0" borderId="0" xfId="0" applyNumberFormat="1" applyAlignment="1">
      <alignment horizontal="left"/>
    </xf>
    <xf numFmtId="0" fontId="0" fillId="0" borderId="0" xfId="0" quotePrefix="1" applyAlignment="1">
      <alignment horizontal="center"/>
    </xf>
    <xf numFmtId="168" fontId="0" fillId="0" borderId="0" xfId="0" applyNumberFormat="1"/>
    <xf numFmtId="168" fontId="0" fillId="0" borderId="0" xfId="0" quotePrefix="1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2" fontId="0" fillId="0" borderId="0" xfId="0" quotePrefix="1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2" fontId="0" fillId="0" borderId="0" xfId="0" quotePrefix="1" applyNumberFormat="1" applyAlignment="1">
      <alignment horizontal="righ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2" fontId="1" fillId="0" borderId="0" xfId="0" quotePrefix="1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156559</xdr:colOff>
      <xdr:row>46</xdr:row>
      <xdr:rowOff>34925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98111F-D867-47B2-873C-37D3438CFD58}"/>
            </a:ext>
          </a:extLst>
        </xdr:cNvPr>
        <xdr:cNvSpPr txBox="1"/>
      </xdr:nvSpPr>
      <xdr:spPr>
        <a:xfrm>
          <a:off x="8271859" y="879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574643</xdr:colOff>
      <xdr:row>49</xdr:row>
      <xdr:rowOff>117950</xdr:rowOff>
    </xdr:from>
    <xdr:ext cx="2940082" cy="1606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ad>
                          <m:rad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deg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</m:rad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2800" b="0" i="0">
                  <a:latin typeface="Cambria Math" panose="02040503050406030204" pitchFamily="18" charset="0"/>
                </a:rPr>
                <a:t>𝑎^(𝑚/𝑛)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(〖√(𝑛&amp;𝑎))〗^𝑚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374618</xdr:colOff>
      <xdr:row>53</xdr:row>
      <xdr:rowOff>137001</xdr:rowOff>
    </xdr:from>
    <xdr:ext cx="1997107" cy="134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ad>
                        <m:radPr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sz="4000" b="0" i="1">
                              <a:latin typeface="Cambria Math" panose="02040503050406030204" pitchFamily="18" charset="0"/>
                            </a:rPr>
                            <m:t>1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000</m:t>
                          </m:r>
                        </m:deg>
                        <m:e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</m:rad>
                    </m:e>
                    <m:sup>
                      <m:r>
                        <a:rPr lang="en-US" sz="4000" b="0" i="1">
                          <a:latin typeface="Cambria Math" panose="02040503050406030204" pitchFamily="18" charset="0"/>
                        </a:rPr>
                        <m:t>415</m:t>
                      </m:r>
                    </m:sup>
                  </m:sSup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4000" i="0">
                  <a:latin typeface="Cambria Math" panose="02040503050406030204" pitchFamily="18" charset="0"/>
                </a:rPr>
                <a:t>〖√(</a:t>
              </a:r>
              <a:r>
                <a:rPr lang="en-US" sz="4000" b="0" i="0">
                  <a:latin typeface="Cambria Math" panose="02040503050406030204" pitchFamily="18" charset="0"/>
                </a:rPr>
                <a:t>1000&amp;6)〗^415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612742</xdr:colOff>
      <xdr:row>60</xdr:row>
      <xdr:rowOff>3651</xdr:rowOff>
    </xdr:from>
    <xdr:ext cx="6150008" cy="3072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(</m:t>
                      </m:r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p>
                      </m:sSup>
                    </m:e>
                  </m:func>
                  <m:r>
                    <a:rPr lang="en-US" sz="32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func>
                    <m:funcPr>
                      <m:ctrlP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</m:fName>
                    <m:e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func>
                </m:oMath>
              </a14:m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0.415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5.415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〖log_</a:t>
              </a:r>
              <a:r>
                <a:rPr lang="en-US" sz="3200" b="0" i="0">
                  <a:latin typeface="Cambria Math" panose="02040503050406030204" pitchFamily="18" charset="0"/>
                </a:rPr>
                <a:t>𝑏 (〗⁡〖𝑥^𝑝 〗)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=𝑝  log_𝑏⁡𝑥</a:t>
              </a:r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10⁡〖6^0.415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0.415 log_10⁡6 〗</a:t>
              </a:r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10⁡〖6^5.415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5.415 log_10⁡6 〗</a:t>
              </a:r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241267</xdr:colOff>
      <xdr:row>8</xdr:row>
      <xdr:rowOff>98901</xdr:rowOff>
    </xdr:from>
    <xdr:ext cx="6245257" cy="1016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</m:d>
                      </m:e>
                    </m:func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:r>
                <a:rPr lang="en-US" sz="2000" b="0" i="0">
                  <a:latin typeface="Cambria Math" panose="02040503050406030204" pitchFamily="18" charset="0"/>
                </a:rPr>
                <a:t>exp⁡(10)=〖exp⁡(𝑎)〗^1024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(1+𝑎+𝑎^2/2+𝑎^3/6+𝑎^4/24)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1024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DBF0-0EA3-4F6A-93F4-DA1D8FC1E36E}">
  <dimension ref="F1:I10"/>
  <sheetViews>
    <sheetView workbookViewId="0">
      <selection activeCell="M5" sqref="M5"/>
    </sheetView>
  </sheetViews>
  <sheetFormatPr defaultRowHeight="15" x14ac:dyDescent="0.25"/>
  <cols>
    <col min="6" max="6" width="17.85546875" bestFit="1" customWidth="1"/>
  </cols>
  <sheetData>
    <row r="1" spans="6:9" x14ac:dyDescent="0.25">
      <c r="F1" s="1">
        <v>0.47712125471966199</v>
      </c>
    </row>
    <row r="4" spans="6:9" x14ac:dyDescent="0.25">
      <c r="I4">
        <f>LOG10(3)</f>
        <v>0.47712125471966244</v>
      </c>
    </row>
    <row r="6" spans="6:9" x14ac:dyDescent="0.25">
      <c r="I6">
        <f>LOG10(3)</f>
        <v>0.47712125471966244</v>
      </c>
    </row>
    <row r="8" spans="6:9" x14ac:dyDescent="0.25">
      <c r="I8">
        <f>LOG10(F1)</f>
        <v>-0.32137123613054297</v>
      </c>
    </row>
    <row r="10" spans="6:9" x14ac:dyDescent="0.25">
      <c r="I10">
        <f>10^I8</f>
        <v>0.47712125471966199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8DDD-F15A-46E9-97F7-B4B954570585}">
  <dimension ref="A1:AJ58"/>
  <sheetViews>
    <sheetView topLeftCell="G1" workbookViewId="0">
      <selection activeCell="Q14" sqref="Q14:R16"/>
    </sheetView>
  </sheetViews>
  <sheetFormatPr defaultRowHeight="15" x14ac:dyDescent="0.25"/>
  <cols>
    <col min="1" max="1" width="32.140625" customWidth="1"/>
    <col min="2" max="3" width="13.5703125" customWidth="1"/>
    <col min="17" max="17" width="15.85546875" customWidth="1"/>
    <col min="23" max="23" width="15.28515625" customWidth="1"/>
    <col min="25" max="25" width="12" bestFit="1" customWidth="1"/>
  </cols>
  <sheetData>
    <row r="1" spans="2:31" x14ac:dyDescent="0.25">
      <c r="B1" t="s">
        <v>0</v>
      </c>
    </row>
    <row r="2" spans="2:31" x14ac:dyDescent="0.25">
      <c r="B2" t="s">
        <v>1</v>
      </c>
      <c r="AA2">
        <v>3</v>
      </c>
      <c r="AB2">
        <f>LOG(4.560877,3)</f>
        <v>1.3813016159098701</v>
      </c>
    </row>
    <row r="3" spans="2:31" x14ac:dyDescent="0.25">
      <c r="W3">
        <v>150</v>
      </c>
    </row>
    <row r="4" spans="2:31" x14ac:dyDescent="0.25">
      <c r="B4" s="2" t="s">
        <v>8</v>
      </c>
      <c r="C4" s="2"/>
      <c r="T4">
        <v>10</v>
      </c>
      <c r="U4">
        <v>0</v>
      </c>
      <c r="V4">
        <f>POWER(T4,U4)</f>
        <v>1</v>
      </c>
      <c r="W4">
        <f>+$W$3-V4</f>
        <v>149</v>
      </c>
    </row>
    <row r="5" spans="2:31" x14ac:dyDescent="0.25">
      <c r="B5" s="2" t="s">
        <v>9</v>
      </c>
      <c r="C5" s="2"/>
      <c r="T5">
        <f>+$T$4</f>
        <v>10</v>
      </c>
      <c r="U5">
        <f>1+U4</f>
        <v>1</v>
      </c>
      <c r="V5">
        <f>POWER(T5,U5)</f>
        <v>10</v>
      </c>
      <c r="W5">
        <f t="shared" ref="W5:W8" si="0">+$W$3-V5</f>
        <v>140</v>
      </c>
    </row>
    <row r="6" spans="2:31" x14ac:dyDescent="0.25">
      <c r="E6" t="s">
        <v>4</v>
      </c>
      <c r="T6">
        <f>+$T$4</f>
        <v>10</v>
      </c>
      <c r="U6">
        <f>1+U5</f>
        <v>2</v>
      </c>
      <c r="V6">
        <f>POWER(T6,U6)</f>
        <v>100</v>
      </c>
      <c r="W6">
        <f t="shared" si="0"/>
        <v>50</v>
      </c>
    </row>
    <row r="7" spans="2:31" x14ac:dyDescent="0.25">
      <c r="B7" s="2" t="s">
        <v>2</v>
      </c>
      <c r="C7" s="2"/>
      <c r="D7">
        <f>81/3</f>
        <v>27</v>
      </c>
      <c r="E7">
        <v>1</v>
      </c>
      <c r="T7">
        <f t="shared" ref="T7:T11" si="1">+$T$4</f>
        <v>10</v>
      </c>
      <c r="U7">
        <f t="shared" ref="U7:U11" si="2">1+U6</f>
        <v>3</v>
      </c>
      <c r="V7">
        <f t="shared" ref="V7:V11" si="3">POWER(T7,U7)</f>
        <v>1000</v>
      </c>
      <c r="W7">
        <f t="shared" si="0"/>
        <v>-850</v>
      </c>
    </row>
    <row r="8" spans="2:31" x14ac:dyDescent="0.25">
      <c r="B8" s="2" t="s">
        <v>3</v>
      </c>
      <c r="C8" s="2"/>
      <c r="D8">
        <f>27/3</f>
        <v>9</v>
      </c>
      <c r="E8">
        <v>2</v>
      </c>
      <c r="T8">
        <f t="shared" si="1"/>
        <v>10</v>
      </c>
      <c r="U8">
        <f t="shared" si="2"/>
        <v>4</v>
      </c>
      <c r="V8">
        <f t="shared" si="3"/>
        <v>10000</v>
      </c>
      <c r="W8">
        <f t="shared" si="0"/>
        <v>-9850</v>
      </c>
      <c r="AB8">
        <f>POWER(3,0.560877)</f>
        <v>1.8518522689027996</v>
      </c>
      <c r="AD8">
        <v>4</v>
      </c>
      <c r="AE8">
        <f>+AD8*AB8</f>
        <v>7.4074090756111985</v>
      </c>
    </row>
    <row r="9" spans="2:31" x14ac:dyDescent="0.25">
      <c r="B9" s="2" t="s">
        <v>5</v>
      </c>
      <c r="C9" s="2"/>
      <c r="D9">
        <f>9/3</f>
        <v>3</v>
      </c>
      <c r="E9">
        <v>3</v>
      </c>
      <c r="T9">
        <f t="shared" si="1"/>
        <v>10</v>
      </c>
      <c r="U9">
        <f t="shared" si="2"/>
        <v>5</v>
      </c>
      <c r="V9">
        <f t="shared" si="3"/>
        <v>100000</v>
      </c>
    </row>
    <row r="10" spans="2:31" x14ac:dyDescent="0.25">
      <c r="B10" s="2" t="s">
        <v>6</v>
      </c>
      <c r="C10" s="2"/>
      <c r="D10">
        <f>3/3</f>
        <v>1</v>
      </c>
      <c r="E10">
        <v>4</v>
      </c>
      <c r="T10">
        <f t="shared" si="1"/>
        <v>10</v>
      </c>
      <c r="U10">
        <f t="shared" si="2"/>
        <v>6</v>
      </c>
      <c r="V10">
        <f t="shared" si="3"/>
        <v>1000000</v>
      </c>
    </row>
    <row r="11" spans="2:31" x14ac:dyDescent="0.25">
      <c r="T11">
        <f t="shared" si="1"/>
        <v>10</v>
      </c>
      <c r="U11">
        <f t="shared" si="2"/>
        <v>7</v>
      </c>
      <c r="V11">
        <f t="shared" si="3"/>
        <v>10000000</v>
      </c>
    </row>
    <row r="12" spans="2:31" x14ac:dyDescent="0.25">
      <c r="B12" s="2" t="s">
        <v>7</v>
      </c>
      <c r="C12" s="2"/>
      <c r="D12">
        <f>3^4</f>
        <v>81</v>
      </c>
    </row>
    <row r="13" spans="2:31" x14ac:dyDescent="0.25">
      <c r="Y13">
        <f>+W6</f>
        <v>50</v>
      </c>
      <c r="Z13">
        <v>3</v>
      </c>
      <c r="AA13">
        <f>+Y13/Z13</f>
        <v>16.666666666666668</v>
      </c>
      <c r="AB13">
        <v>1</v>
      </c>
      <c r="AC13">
        <v>1</v>
      </c>
    </row>
    <row r="14" spans="2:31" x14ac:dyDescent="0.25">
      <c r="B14" t="s">
        <v>11</v>
      </c>
      <c r="D14">
        <v>3</v>
      </c>
      <c r="Q14" t="s">
        <v>20</v>
      </c>
      <c r="Y14">
        <f>+AA13</f>
        <v>16.666666666666668</v>
      </c>
      <c r="Z14">
        <v>3</v>
      </c>
      <c r="AA14">
        <f>+Y14/Z14</f>
        <v>5.5555555555555562</v>
      </c>
      <c r="AB14">
        <v>2</v>
      </c>
      <c r="AC14">
        <v>2</v>
      </c>
    </row>
    <row r="15" spans="2:31" x14ac:dyDescent="0.25">
      <c r="Q15" s="2" t="s">
        <v>21</v>
      </c>
      <c r="R15" s="3">
        <f>LOG(150,3)</f>
        <v>4.560876795007311</v>
      </c>
      <c r="Y15">
        <f>+AA14</f>
        <v>5.5555555555555562</v>
      </c>
      <c r="Z15">
        <v>3</v>
      </c>
      <c r="AA15">
        <f>+Y15/Z15</f>
        <v>1.8518518518518521</v>
      </c>
      <c r="AB15">
        <v>3</v>
      </c>
      <c r="AC15">
        <v>3</v>
      </c>
    </row>
    <row r="16" spans="2:31" x14ac:dyDescent="0.25">
      <c r="B16" t="s">
        <v>10</v>
      </c>
      <c r="E16" s="2" t="s">
        <v>13</v>
      </c>
      <c r="O16" t="s">
        <v>19</v>
      </c>
      <c r="Q16" t="s">
        <v>23</v>
      </c>
      <c r="R16">
        <f>LOG10(150)</f>
        <v>2.1760912590556813</v>
      </c>
      <c r="Y16">
        <f t="shared" ref="Y16:Y17" si="4">+AA15</f>
        <v>1.8518518518518521</v>
      </c>
      <c r="Z16">
        <v>3</v>
      </c>
      <c r="AA16">
        <f t="shared" ref="AA16:AA17" si="5">+Y16/Z16</f>
        <v>0.61728395061728403</v>
      </c>
      <c r="AB16">
        <v>3</v>
      </c>
      <c r="AC16">
        <v>4</v>
      </c>
    </row>
    <row r="17" spans="1:36" x14ac:dyDescent="0.25">
      <c r="Y17">
        <f t="shared" si="4"/>
        <v>0.61728395061728403</v>
      </c>
      <c r="Z17">
        <v>3</v>
      </c>
      <c r="AA17">
        <f t="shared" si="5"/>
        <v>0.20576131687242802</v>
      </c>
      <c r="AB17">
        <v>3</v>
      </c>
      <c r="AC17">
        <v>5</v>
      </c>
    </row>
    <row r="18" spans="1:36" x14ac:dyDescent="0.25">
      <c r="B18">
        <v>150</v>
      </c>
      <c r="E18">
        <v>4</v>
      </c>
      <c r="J18">
        <v>5</v>
      </c>
      <c r="O18">
        <v>6</v>
      </c>
      <c r="Q18">
        <v>0</v>
      </c>
      <c r="AJ18">
        <v>6</v>
      </c>
    </row>
    <row r="19" spans="1:36" x14ac:dyDescent="0.25">
      <c r="B19" s="2">
        <v>150</v>
      </c>
      <c r="C19" s="2">
        <f>+$D$14</f>
        <v>3</v>
      </c>
      <c r="D19">
        <f>+B19/C19</f>
        <v>50</v>
      </c>
      <c r="E19">
        <v>1</v>
      </c>
    </row>
    <row r="20" spans="1:36" x14ac:dyDescent="0.25">
      <c r="B20" s="2">
        <f>+D19</f>
        <v>50</v>
      </c>
      <c r="C20" s="2">
        <f>+$D$14</f>
        <v>3</v>
      </c>
      <c r="D20">
        <f>+B20/C20</f>
        <v>16.666666666666668</v>
      </c>
      <c r="E20">
        <v>2</v>
      </c>
    </row>
    <row r="21" spans="1:36" x14ac:dyDescent="0.25">
      <c r="B21" s="2">
        <f>+D20</f>
        <v>16.666666666666668</v>
      </c>
      <c r="C21" s="2">
        <f>+$D$14</f>
        <v>3</v>
      </c>
      <c r="D21">
        <f>+D20/3</f>
        <v>5.5555555555555562</v>
      </c>
      <c r="E21">
        <v>3</v>
      </c>
    </row>
    <row r="22" spans="1:36" x14ac:dyDescent="0.25">
      <c r="B22" s="2">
        <f>+D21</f>
        <v>5.5555555555555562</v>
      </c>
      <c r="C22" s="2">
        <f>+C21</f>
        <v>3</v>
      </c>
      <c r="D22">
        <f>+D21/3</f>
        <v>1.8518518518518521</v>
      </c>
      <c r="E22">
        <v>4</v>
      </c>
      <c r="G22" t="s">
        <v>16</v>
      </c>
      <c r="H22" t="s">
        <v>15</v>
      </c>
    </row>
    <row r="23" spans="1:36" x14ac:dyDescent="0.25">
      <c r="A23" t="s">
        <v>12</v>
      </c>
      <c r="B23">
        <f>+D22</f>
        <v>1.8518518518518521</v>
      </c>
      <c r="C23" s="2"/>
      <c r="F23" t="s">
        <v>14</v>
      </c>
      <c r="G23">
        <f>POWER(B23,10)</f>
        <v>474.31013179871741</v>
      </c>
      <c r="H23">
        <f>+$D$14</f>
        <v>3</v>
      </c>
      <c r="I23">
        <f>+G23/H23</f>
        <v>158.10337726623914</v>
      </c>
      <c r="J23">
        <v>1</v>
      </c>
    </row>
    <row r="24" spans="1:36" x14ac:dyDescent="0.25">
      <c r="G24">
        <f>+I23</f>
        <v>158.10337726623914</v>
      </c>
      <c r="H24">
        <f>+H23</f>
        <v>3</v>
      </c>
      <c r="I24">
        <f>+G24/H24</f>
        <v>52.701125755413045</v>
      </c>
      <c r="J24">
        <v>2</v>
      </c>
    </row>
    <row r="25" spans="1:36" x14ac:dyDescent="0.25">
      <c r="G25">
        <f>+I24</f>
        <v>52.701125755413045</v>
      </c>
      <c r="H25">
        <f>+H24</f>
        <v>3</v>
      </c>
      <c r="I25">
        <f>+G25/H25</f>
        <v>17.567041918471016</v>
      </c>
      <c r="J25">
        <f>1+J24</f>
        <v>3</v>
      </c>
    </row>
    <row r="26" spans="1:36" x14ac:dyDescent="0.25">
      <c r="G26">
        <f>+I25</f>
        <v>17.567041918471016</v>
      </c>
      <c r="H26">
        <f>+H25</f>
        <v>3</v>
      </c>
      <c r="I26">
        <f>+G26/H26</f>
        <v>5.8556806394903385</v>
      </c>
      <c r="J26">
        <f>1+J25</f>
        <v>4</v>
      </c>
    </row>
    <row r="27" spans="1:36" x14ac:dyDescent="0.25">
      <c r="G27">
        <f>+I26</f>
        <v>5.8556806394903385</v>
      </c>
      <c r="H27">
        <f>+H26</f>
        <v>3</v>
      </c>
      <c r="I27">
        <f>+G27/H27</f>
        <v>1.9518935464967795</v>
      </c>
      <c r="J27">
        <f>1+J26</f>
        <v>5</v>
      </c>
    </row>
    <row r="28" spans="1:36" x14ac:dyDescent="0.25">
      <c r="G28" t="s">
        <v>17</v>
      </c>
      <c r="L28">
        <f>POWER(I27,10)</f>
        <v>802.71482106014571</v>
      </c>
      <c r="M28">
        <f>+$D$14</f>
        <v>3</v>
      </c>
      <c r="N28">
        <f t="shared" ref="N28:N33" si="6">+L28/M28</f>
        <v>267.57160702004859</v>
      </c>
      <c r="O28">
        <v>1</v>
      </c>
    </row>
    <row r="29" spans="1:36" x14ac:dyDescent="0.25">
      <c r="L29">
        <f>+N28</f>
        <v>267.57160702004859</v>
      </c>
      <c r="M29">
        <f>+M28</f>
        <v>3</v>
      </c>
      <c r="N29">
        <f t="shared" si="6"/>
        <v>89.19053567334953</v>
      </c>
      <c r="O29">
        <f>1+O28</f>
        <v>2</v>
      </c>
    </row>
    <row r="30" spans="1:36" x14ac:dyDescent="0.25">
      <c r="L30">
        <f>+N29</f>
        <v>89.19053567334953</v>
      </c>
      <c r="M30">
        <f>+M29</f>
        <v>3</v>
      </c>
      <c r="N30">
        <f t="shared" si="6"/>
        <v>29.730178557783177</v>
      </c>
      <c r="O30">
        <f>1+O29</f>
        <v>3</v>
      </c>
    </row>
    <row r="31" spans="1:36" x14ac:dyDescent="0.25">
      <c r="L31">
        <f>+N30</f>
        <v>29.730178557783177</v>
      </c>
      <c r="M31">
        <f>+M30</f>
        <v>3</v>
      </c>
      <c r="N31">
        <f t="shared" si="6"/>
        <v>9.9100595192610594</v>
      </c>
      <c r="O31">
        <f>1+O30</f>
        <v>4</v>
      </c>
    </row>
    <row r="32" spans="1:36" x14ac:dyDescent="0.25">
      <c r="L32">
        <f>+N31</f>
        <v>9.9100595192610594</v>
      </c>
      <c r="M32">
        <f>+M31</f>
        <v>3</v>
      </c>
      <c r="N32">
        <f t="shared" si="6"/>
        <v>3.3033531730870198</v>
      </c>
      <c r="O32">
        <f>1+O31</f>
        <v>5</v>
      </c>
    </row>
    <row r="33" spans="12:31" x14ac:dyDescent="0.25">
      <c r="L33">
        <f>+N32</f>
        <v>3.3033531730870198</v>
      </c>
      <c r="M33">
        <f>+M32</f>
        <v>3</v>
      </c>
      <c r="N33">
        <f t="shared" si="6"/>
        <v>1.10111772436234</v>
      </c>
      <c r="O33">
        <f>1+O32</f>
        <v>6</v>
      </c>
    </row>
    <row r="34" spans="12:31" x14ac:dyDescent="0.25">
      <c r="L34" t="s">
        <v>18</v>
      </c>
      <c r="Q34">
        <f>POWER(N33,10)</f>
        <v>2.6202186531083576</v>
      </c>
    </row>
    <row r="35" spans="12:31" x14ac:dyDescent="0.25">
      <c r="Q35" t="s">
        <v>22</v>
      </c>
      <c r="W35">
        <f>POWER(Q34,10)</f>
        <v>15253.704899466189</v>
      </c>
      <c r="X35">
        <f>+$D$14</f>
        <v>3</v>
      </c>
      <c r="Y35">
        <f>+W35/X35</f>
        <v>5084.5682998220627</v>
      </c>
      <c r="Z35">
        <v>1</v>
      </c>
    </row>
    <row r="36" spans="12:31" x14ac:dyDescent="0.25">
      <c r="W36">
        <f>+Y35</f>
        <v>5084.5682998220627</v>
      </c>
      <c r="X36">
        <f>+$D$14</f>
        <v>3</v>
      </c>
      <c r="Y36">
        <f>+W36/X36</f>
        <v>1694.8560999406875</v>
      </c>
      <c r="Z36">
        <f>1+Z35</f>
        <v>2</v>
      </c>
    </row>
    <row r="37" spans="12:31" x14ac:dyDescent="0.25">
      <c r="W37">
        <f t="shared" ref="W37:W43" si="7">+Y36</f>
        <v>1694.8560999406875</v>
      </c>
      <c r="X37">
        <f t="shared" ref="X37:X42" si="8">+$D$14</f>
        <v>3</v>
      </c>
      <c r="Y37">
        <f t="shared" ref="Y37:Y42" si="9">+W37/X37</f>
        <v>564.95203331356254</v>
      </c>
      <c r="Z37">
        <f t="shared" ref="Z37:Z42" si="10">1+Z36</f>
        <v>3</v>
      </c>
    </row>
    <row r="38" spans="12:31" x14ac:dyDescent="0.25">
      <c r="W38">
        <f t="shared" si="7"/>
        <v>564.95203331356254</v>
      </c>
      <c r="X38">
        <f t="shared" si="8"/>
        <v>3</v>
      </c>
      <c r="Y38">
        <f t="shared" si="9"/>
        <v>188.31734443785419</v>
      </c>
      <c r="Z38">
        <f t="shared" si="10"/>
        <v>4</v>
      </c>
    </row>
    <row r="39" spans="12:31" x14ac:dyDescent="0.25">
      <c r="W39">
        <f t="shared" si="7"/>
        <v>188.31734443785419</v>
      </c>
      <c r="X39">
        <f t="shared" si="8"/>
        <v>3</v>
      </c>
      <c r="Y39">
        <f t="shared" si="9"/>
        <v>62.772448145951394</v>
      </c>
      <c r="Z39">
        <f t="shared" si="10"/>
        <v>5</v>
      </c>
    </row>
    <row r="40" spans="12:31" x14ac:dyDescent="0.25">
      <c r="W40">
        <f t="shared" si="7"/>
        <v>62.772448145951394</v>
      </c>
      <c r="X40">
        <f t="shared" si="8"/>
        <v>3</v>
      </c>
      <c r="Y40">
        <f t="shared" si="9"/>
        <v>20.924149381983799</v>
      </c>
      <c r="Z40">
        <f t="shared" si="10"/>
        <v>6</v>
      </c>
    </row>
    <row r="41" spans="12:31" x14ac:dyDescent="0.25">
      <c r="W41">
        <f t="shared" si="7"/>
        <v>20.924149381983799</v>
      </c>
      <c r="X41">
        <f t="shared" si="8"/>
        <v>3</v>
      </c>
      <c r="Y41">
        <f t="shared" si="9"/>
        <v>6.9747164606612664</v>
      </c>
      <c r="Z41">
        <f t="shared" si="10"/>
        <v>7</v>
      </c>
    </row>
    <row r="42" spans="12:31" x14ac:dyDescent="0.25">
      <c r="W42">
        <f t="shared" si="7"/>
        <v>6.9747164606612664</v>
      </c>
      <c r="X42">
        <f t="shared" si="8"/>
        <v>3</v>
      </c>
      <c r="Y42">
        <f t="shared" si="9"/>
        <v>2.3249054868870886</v>
      </c>
      <c r="Z42">
        <f t="shared" si="10"/>
        <v>8</v>
      </c>
    </row>
    <row r="43" spans="12:31" x14ac:dyDescent="0.25">
      <c r="W43">
        <f t="shared" si="7"/>
        <v>2.3249054868870886</v>
      </c>
    </row>
    <row r="44" spans="12:31" x14ac:dyDescent="0.25">
      <c r="W44" t="str">
        <f>+W43&amp;"&lt; 3 multiply by power of 10"</f>
        <v>2.32490548688709&lt; 3 multiply by power of 10</v>
      </c>
      <c r="AB44">
        <f>POWER(W43,10)</f>
        <v>4613.7390182444578</v>
      </c>
      <c r="AC44">
        <f t="shared" ref="AC44:AC50" si="11">+$D$14</f>
        <v>3</v>
      </c>
      <c r="AD44">
        <f>+AB44/AC44</f>
        <v>1537.9130060814859</v>
      </c>
      <c r="AE44">
        <v>1</v>
      </c>
    </row>
    <row r="45" spans="12:31" x14ac:dyDescent="0.25">
      <c r="AB45">
        <f>+AD44</f>
        <v>1537.9130060814859</v>
      </c>
      <c r="AC45">
        <f t="shared" si="11"/>
        <v>3</v>
      </c>
      <c r="AD45">
        <f>+AB45/3</f>
        <v>512.63766869382869</v>
      </c>
      <c r="AE45">
        <f>1+AE44</f>
        <v>2</v>
      </c>
    </row>
    <row r="46" spans="12:31" x14ac:dyDescent="0.25">
      <c r="AB46">
        <f t="shared" ref="AB46:AB49" si="12">+AD45</f>
        <v>512.63766869382869</v>
      </c>
      <c r="AC46">
        <f t="shared" si="11"/>
        <v>3</v>
      </c>
      <c r="AD46">
        <f t="shared" ref="AD46:AD49" si="13">+AB46/3</f>
        <v>170.8792228979429</v>
      </c>
      <c r="AE46">
        <f t="shared" ref="AE46:AE49" si="14">1+AE45</f>
        <v>3</v>
      </c>
    </row>
    <row r="47" spans="12:31" x14ac:dyDescent="0.25">
      <c r="AB47">
        <f t="shared" si="12"/>
        <v>170.8792228979429</v>
      </c>
      <c r="AC47">
        <f t="shared" si="11"/>
        <v>3</v>
      </c>
      <c r="AD47">
        <f t="shared" si="13"/>
        <v>56.959740965980963</v>
      </c>
      <c r="AE47">
        <f t="shared" si="14"/>
        <v>4</v>
      </c>
    </row>
    <row r="48" spans="12:31" x14ac:dyDescent="0.25">
      <c r="AB48">
        <f t="shared" si="12"/>
        <v>56.959740965980963</v>
      </c>
      <c r="AC48">
        <f t="shared" si="11"/>
        <v>3</v>
      </c>
      <c r="AD48">
        <f t="shared" si="13"/>
        <v>18.986580321993653</v>
      </c>
      <c r="AE48">
        <f t="shared" si="14"/>
        <v>5</v>
      </c>
    </row>
    <row r="49" spans="28:36" x14ac:dyDescent="0.25">
      <c r="AB49">
        <f t="shared" si="12"/>
        <v>18.986580321993653</v>
      </c>
      <c r="AC49">
        <f t="shared" si="11"/>
        <v>3</v>
      </c>
      <c r="AD49">
        <f t="shared" si="13"/>
        <v>6.3288601073312174</v>
      </c>
      <c r="AE49">
        <f t="shared" si="14"/>
        <v>6</v>
      </c>
    </row>
    <row r="50" spans="28:36" x14ac:dyDescent="0.25">
      <c r="AB50">
        <f t="shared" ref="AB50" si="15">+AD49</f>
        <v>6.3288601073312174</v>
      </c>
      <c r="AC50">
        <f t="shared" si="11"/>
        <v>3</v>
      </c>
      <c r="AD50">
        <f t="shared" ref="AD50" si="16">+AB50/3</f>
        <v>2.1096200357770725</v>
      </c>
      <c r="AE50">
        <f t="shared" ref="AE50" si="17">1+AE49</f>
        <v>7</v>
      </c>
    </row>
    <row r="51" spans="28:36" x14ac:dyDescent="0.25">
      <c r="AB51">
        <f>+AD50</f>
        <v>2.1096200357770725</v>
      </c>
    </row>
    <row r="52" spans="28:36" x14ac:dyDescent="0.25">
      <c r="AB52" t="str">
        <f>+AB51&amp;"&lt; 3 multiply by power of 10"</f>
        <v>2.10962003577707&lt; 3 multiply by power of 10</v>
      </c>
      <c r="AG52">
        <f>POWER(AB51,10)</f>
        <v>1745.9926633459313</v>
      </c>
      <c r="AH52">
        <f t="shared" ref="AH52:AH57" si="18">+$D$14</f>
        <v>3</v>
      </c>
      <c r="AI52">
        <f>+AG52/AH52</f>
        <v>581.99755444864377</v>
      </c>
      <c r="AJ52">
        <v>1</v>
      </c>
    </row>
    <row r="53" spans="28:36" x14ac:dyDescent="0.25">
      <c r="AG53">
        <f>+AI52</f>
        <v>581.99755444864377</v>
      </c>
      <c r="AH53">
        <f t="shared" si="18"/>
        <v>3</v>
      </c>
      <c r="AI53">
        <f>+AG53/AH53</f>
        <v>193.99918481621458</v>
      </c>
      <c r="AJ53">
        <f>1+AJ52</f>
        <v>2</v>
      </c>
    </row>
    <row r="54" spans="28:36" x14ac:dyDescent="0.25">
      <c r="AG54">
        <f t="shared" ref="AG54:AG58" si="19">+AI53</f>
        <v>193.99918481621458</v>
      </c>
      <c r="AH54">
        <f t="shared" si="18"/>
        <v>3</v>
      </c>
      <c r="AI54">
        <f t="shared" ref="AI54:AI57" si="20">+AG54/AH54</f>
        <v>64.666394938738193</v>
      </c>
      <c r="AJ54">
        <f t="shared" ref="AJ54:AJ57" si="21">1+AJ53</f>
        <v>3</v>
      </c>
    </row>
    <row r="55" spans="28:36" x14ac:dyDescent="0.25">
      <c r="AG55">
        <f t="shared" si="19"/>
        <v>64.666394938738193</v>
      </c>
      <c r="AH55">
        <f t="shared" si="18"/>
        <v>3</v>
      </c>
      <c r="AI55">
        <f t="shared" si="20"/>
        <v>21.555464979579398</v>
      </c>
      <c r="AJ55">
        <f t="shared" si="21"/>
        <v>4</v>
      </c>
    </row>
    <row r="56" spans="28:36" x14ac:dyDescent="0.25">
      <c r="AG56">
        <f t="shared" si="19"/>
        <v>21.555464979579398</v>
      </c>
      <c r="AH56">
        <f t="shared" si="18"/>
        <v>3</v>
      </c>
      <c r="AI56">
        <f t="shared" si="20"/>
        <v>7.1851549931931329</v>
      </c>
      <c r="AJ56">
        <f t="shared" si="21"/>
        <v>5</v>
      </c>
    </row>
    <row r="57" spans="28:36" x14ac:dyDescent="0.25">
      <c r="AG57">
        <f t="shared" si="19"/>
        <v>7.1851549931931329</v>
      </c>
      <c r="AH57">
        <f t="shared" si="18"/>
        <v>3</v>
      </c>
      <c r="AI57">
        <f t="shared" si="20"/>
        <v>2.3950516643977111</v>
      </c>
      <c r="AJ57">
        <f t="shared" si="21"/>
        <v>6</v>
      </c>
    </row>
    <row r="58" spans="28:36" x14ac:dyDescent="0.25">
      <c r="AG58">
        <f t="shared" si="19"/>
        <v>2.3950516643977111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87CC-DA26-4C82-9482-A0528E73A23E}">
  <dimension ref="A1:T82"/>
  <sheetViews>
    <sheetView topLeftCell="A33" workbookViewId="0">
      <selection activeCell="B55" sqref="B55"/>
    </sheetView>
  </sheetViews>
  <sheetFormatPr defaultRowHeight="15" x14ac:dyDescent="0.25"/>
  <cols>
    <col min="2" max="2" width="12" bestFit="1" customWidth="1"/>
    <col min="4" max="4" width="23" customWidth="1"/>
    <col min="8" max="8" width="17.85546875" bestFit="1" customWidth="1"/>
    <col min="16" max="16" width="13.7109375" customWidth="1"/>
    <col min="19" max="19" width="20" customWidth="1"/>
    <col min="20" max="20" width="17.85546875" bestFit="1" customWidth="1"/>
  </cols>
  <sheetData>
    <row r="1" spans="1:20" x14ac:dyDescent="0.25">
      <c r="A1" t="s">
        <v>24</v>
      </c>
    </row>
    <row r="4" spans="1:20" x14ac:dyDescent="0.25">
      <c r="A4" t="s">
        <v>25</v>
      </c>
    </row>
    <row r="5" spans="1:20" x14ac:dyDescent="0.25">
      <c r="A5" t="s">
        <v>26</v>
      </c>
      <c r="R5" t="s">
        <v>56</v>
      </c>
      <c r="T5" s="7">
        <f>10^4.12345678901</f>
        <v>13287.913398218952</v>
      </c>
    </row>
    <row r="6" spans="1:20" x14ac:dyDescent="0.25">
      <c r="A6" t="s">
        <v>27</v>
      </c>
      <c r="R6" t="s">
        <v>58</v>
      </c>
      <c r="T6" s="9" t="s">
        <v>57</v>
      </c>
    </row>
    <row r="7" spans="1:20" x14ac:dyDescent="0.25">
      <c r="A7" t="s">
        <v>28</v>
      </c>
      <c r="R7" t="s">
        <v>60</v>
      </c>
      <c r="T7" s="2" t="s">
        <v>59</v>
      </c>
    </row>
    <row r="8" spans="1:20" x14ac:dyDescent="0.25">
      <c r="N8" t="s">
        <v>41</v>
      </c>
    </row>
    <row r="9" spans="1:20" x14ac:dyDescent="0.25">
      <c r="K9" t="s">
        <v>31</v>
      </c>
      <c r="M9">
        <v>1</v>
      </c>
      <c r="N9">
        <f>LOG10(M9)</f>
        <v>0</v>
      </c>
    </row>
    <row r="10" spans="1:20" x14ac:dyDescent="0.25">
      <c r="K10" t="s">
        <v>32</v>
      </c>
      <c r="M10">
        <v>2</v>
      </c>
      <c r="N10">
        <f t="shared" ref="N10:N18" si="0">LOG10(M10)</f>
        <v>0.3010299956639812</v>
      </c>
      <c r="R10" t="s">
        <v>11</v>
      </c>
      <c r="S10" t="s">
        <v>61</v>
      </c>
      <c r="T10" t="s">
        <v>62</v>
      </c>
    </row>
    <row r="11" spans="1:20" x14ac:dyDescent="0.25">
      <c r="B11" t="s">
        <v>29</v>
      </c>
      <c r="K11" t="s">
        <v>33</v>
      </c>
      <c r="M11">
        <v>3</v>
      </c>
      <c r="N11">
        <f t="shared" si="0"/>
        <v>0.47712125471966244</v>
      </c>
      <c r="Q11" t="s">
        <v>63</v>
      </c>
      <c r="R11">
        <v>10</v>
      </c>
      <c r="S11" s="11">
        <f>LOG10(T11)</f>
        <v>6.1760912590556813</v>
      </c>
      <c r="T11" s="10">
        <v>1500000</v>
      </c>
    </row>
    <row r="12" spans="1:20" x14ac:dyDescent="0.25">
      <c r="B12" s="4" t="s">
        <v>30</v>
      </c>
      <c r="C12" t="s">
        <v>46</v>
      </c>
      <c r="K12" t="s">
        <v>34</v>
      </c>
      <c r="M12">
        <v>4</v>
      </c>
      <c r="N12">
        <f t="shared" si="0"/>
        <v>0.6020599913279624</v>
      </c>
      <c r="Q12" t="s">
        <v>58</v>
      </c>
      <c r="R12">
        <v>10</v>
      </c>
      <c r="S12" s="2" t="s">
        <v>64</v>
      </c>
      <c r="T12" s="10">
        <v>1500000</v>
      </c>
    </row>
    <row r="13" spans="1:20" x14ac:dyDescent="0.25">
      <c r="B13" s="4" t="s">
        <v>30</v>
      </c>
      <c r="C13" t="s">
        <v>42</v>
      </c>
      <c r="K13" t="s">
        <v>35</v>
      </c>
      <c r="M13">
        <v>5</v>
      </c>
      <c r="N13">
        <f t="shared" si="0"/>
        <v>0.69897000433601886</v>
      </c>
    </row>
    <row r="14" spans="1:20" x14ac:dyDescent="0.25">
      <c r="A14" s="5"/>
      <c r="B14" s="5" t="s">
        <v>43</v>
      </c>
      <c r="K14" t="s">
        <v>36</v>
      </c>
      <c r="M14">
        <v>6</v>
      </c>
      <c r="N14">
        <f t="shared" si="0"/>
        <v>0.77815125038364363</v>
      </c>
      <c r="R14">
        <v>2</v>
      </c>
      <c r="S14">
        <f>LOG(T14,2)</f>
        <v>20.516531070045332</v>
      </c>
      <c r="T14" s="8">
        <v>1500000</v>
      </c>
    </row>
    <row r="15" spans="1:20" x14ac:dyDescent="0.25">
      <c r="B15" s="4"/>
      <c r="K15" t="s">
        <v>37</v>
      </c>
      <c r="M15">
        <v>7</v>
      </c>
      <c r="N15">
        <f t="shared" si="0"/>
        <v>0.84509804001425681</v>
      </c>
    </row>
    <row r="16" spans="1:20" x14ac:dyDescent="0.25">
      <c r="B16" s="4" t="s">
        <v>44</v>
      </c>
      <c r="C16">
        <f>10^4.3</f>
        <v>19952.623149688792</v>
      </c>
      <c r="K16" t="s">
        <v>38</v>
      </c>
      <c r="M16">
        <v>8</v>
      </c>
      <c r="N16">
        <f t="shared" si="0"/>
        <v>0.90308998699194354</v>
      </c>
    </row>
    <row r="17" spans="2:14" x14ac:dyDescent="0.25">
      <c r="B17" s="6" t="s">
        <v>45</v>
      </c>
      <c r="C17">
        <f>2*(10^4)</f>
        <v>20000</v>
      </c>
      <c r="K17" t="s">
        <v>39</v>
      </c>
      <c r="M17">
        <v>9</v>
      </c>
      <c r="N17">
        <f t="shared" si="0"/>
        <v>0.95424250943932487</v>
      </c>
    </row>
    <row r="18" spans="2:14" x14ac:dyDescent="0.25">
      <c r="B18" s="4"/>
      <c r="K18" t="s">
        <v>40</v>
      </c>
      <c r="M18">
        <v>10</v>
      </c>
      <c r="N18">
        <f t="shared" si="0"/>
        <v>1</v>
      </c>
    </row>
    <row r="20" spans="2:14" x14ac:dyDescent="0.25">
      <c r="B20" t="s">
        <v>55</v>
      </c>
      <c r="C20">
        <f>10^4</f>
        <v>10000</v>
      </c>
      <c r="I20" t="s">
        <v>47</v>
      </c>
      <c r="K20">
        <f>10^0.3</f>
        <v>1.9952623149688797</v>
      </c>
    </row>
    <row r="22" spans="2:14" x14ac:dyDescent="0.25">
      <c r="B22" t="s">
        <v>52</v>
      </c>
      <c r="C22">
        <f>10^4.3</f>
        <v>19952.623149688792</v>
      </c>
    </row>
    <row r="23" spans="2:14" x14ac:dyDescent="0.25">
      <c r="D23">
        <f>+C24-C22</f>
        <v>80047.376850311208</v>
      </c>
    </row>
    <row r="24" spans="2:14" x14ac:dyDescent="0.25">
      <c r="B24" t="s">
        <v>53</v>
      </c>
      <c r="C24">
        <f>10^5</f>
        <v>100000</v>
      </c>
      <c r="E24">
        <f>+C24-C20</f>
        <v>90000</v>
      </c>
    </row>
    <row r="25" spans="2:14" x14ac:dyDescent="0.25">
      <c r="B25" t="s">
        <v>54</v>
      </c>
      <c r="C25">
        <f>10^0.7</f>
        <v>5.0118723362727229</v>
      </c>
    </row>
    <row r="28" spans="2:14" x14ac:dyDescent="0.25">
      <c r="B28" t="s">
        <v>50</v>
      </c>
    </row>
    <row r="29" spans="2:14" x14ac:dyDescent="0.25">
      <c r="B29" t="s">
        <v>51</v>
      </c>
    </row>
    <row r="32" spans="2:14" x14ac:dyDescent="0.25">
      <c r="B32" t="s">
        <v>48</v>
      </c>
      <c r="C32" t="s">
        <v>49</v>
      </c>
    </row>
    <row r="36" spans="2:17" x14ac:dyDescent="0.25">
      <c r="B36" t="s">
        <v>65</v>
      </c>
      <c r="C36">
        <f>6^5.415</f>
        <v>16356.448886527047</v>
      </c>
    </row>
    <row r="38" spans="2:17" x14ac:dyDescent="0.25">
      <c r="B38" t="s">
        <v>65</v>
      </c>
      <c r="C38" t="s">
        <v>66</v>
      </c>
    </row>
    <row r="40" spans="2:17" x14ac:dyDescent="0.25">
      <c r="B40" t="s">
        <v>65</v>
      </c>
      <c r="C40" t="s">
        <v>67</v>
      </c>
      <c r="F40" s="12" t="s">
        <v>30</v>
      </c>
    </row>
    <row r="42" spans="2:17" x14ac:dyDescent="0.25">
      <c r="E42" s="2" t="s">
        <v>68</v>
      </c>
      <c r="G42">
        <f>6^5</f>
        <v>7776</v>
      </c>
      <c r="K42" t="s">
        <v>75</v>
      </c>
      <c r="M42" t="s">
        <v>76</v>
      </c>
      <c r="O42" t="s">
        <v>77</v>
      </c>
      <c r="P42" t="s">
        <v>78</v>
      </c>
      <c r="Q42" t="s">
        <v>84</v>
      </c>
    </row>
    <row r="43" spans="2:17" x14ac:dyDescent="0.25">
      <c r="E43" t="s">
        <v>69</v>
      </c>
      <c r="G43">
        <f>6^0.4</f>
        <v>2.0476725110792193</v>
      </c>
      <c r="H43">
        <f>+G42*G43</f>
        <v>15922.70144615201</v>
      </c>
    </row>
    <row r="44" spans="2:17" x14ac:dyDescent="0.25">
      <c r="E44" t="s">
        <v>70</v>
      </c>
      <c r="G44">
        <f>6^0.01</f>
        <v>1.0180790778133073</v>
      </c>
      <c r="H44">
        <f>+H43*G44</f>
        <v>16210.569204595053</v>
      </c>
      <c r="J44" t="s">
        <v>73</v>
      </c>
      <c r="K44">
        <f>6^0.1</f>
        <v>1.1962311988513155</v>
      </c>
      <c r="M44">
        <f>+K44-G44</f>
        <v>0.17815212103800815</v>
      </c>
      <c r="O44">
        <f>+K44/M44</f>
        <v>6.7146615593541181</v>
      </c>
      <c r="P44">
        <f>+M44/K44</f>
        <v>0.14892783369057691</v>
      </c>
    </row>
    <row r="45" spans="2:17" x14ac:dyDescent="0.25">
      <c r="E45" t="s">
        <v>71</v>
      </c>
      <c r="G45">
        <f>6^0.005</f>
        <v>1.0089990474788899</v>
      </c>
      <c r="H45">
        <f>+H44*G45</f>
        <v>16356.448886527034</v>
      </c>
      <c r="J45" t="s">
        <v>74</v>
      </c>
      <c r="K45">
        <f>6^0.5</f>
        <v>2.4494897427831779</v>
      </c>
      <c r="M45">
        <f>+K45-G45</f>
        <v>1.440490695304288</v>
      </c>
    </row>
    <row r="47" spans="2:17" x14ac:dyDescent="0.25">
      <c r="E47" t="s">
        <v>72</v>
      </c>
      <c r="G47">
        <f>6^6</f>
        <v>46656</v>
      </c>
    </row>
    <row r="49" spans="2:5" x14ac:dyDescent="0.25">
      <c r="B49" t="s">
        <v>65</v>
      </c>
      <c r="C49" t="s">
        <v>79</v>
      </c>
    </row>
    <row r="51" spans="2:5" x14ac:dyDescent="0.25">
      <c r="B51" t="s">
        <v>85</v>
      </c>
      <c r="C51">
        <f>6^0.415</f>
        <v>2.1034527889052255</v>
      </c>
    </row>
    <row r="58" spans="2:5" x14ac:dyDescent="0.25">
      <c r="D58" t="s">
        <v>80</v>
      </c>
      <c r="E58" t="s">
        <v>81</v>
      </c>
    </row>
    <row r="78" spans="4:8" x14ac:dyDescent="0.25">
      <c r="D78" s="1">
        <f>LOG10(6^5.415)</f>
        <v>4.2136890208274309</v>
      </c>
      <c r="G78" s="2" t="s">
        <v>30</v>
      </c>
      <c r="H78" s="1">
        <f>5.415 *LOG10(6)</f>
        <v>4.21368902082743</v>
      </c>
    </row>
    <row r="81" spans="4:9" x14ac:dyDescent="0.25">
      <c r="D81" t="s">
        <v>83</v>
      </c>
      <c r="H81">
        <f>LOG10(6)</f>
        <v>0.77815125038364363</v>
      </c>
    </row>
    <row r="82" spans="4:9" x14ac:dyDescent="0.25">
      <c r="D82" s="2" t="s">
        <v>82</v>
      </c>
      <c r="H82">
        <f>5.415 *LOG10(6)</f>
        <v>4.21368902082743</v>
      </c>
      <c r="I82">
        <f>10^H82</f>
        <v>16356.448886527047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BFC8-B057-425C-AEFF-D272FD708FB0}">
  <dimension ref="B6:B7"/>
  <sheetViews>
    <sheetView topLeftCell="A3" workbookViewId="0">
      <selection activeCell="B8" sqref="B8"/>
    </sheetView>
  </sheetViews>
  <sheetFormatPr defaultRowHeight="15" x14ac:dyDescent="0.25"/>
  <sheetData>
    <row r="6" spans="2:2" x14ac:dyDescent="0.25">
      <c r="B6" t="s">
        <v>86</v>
      </c>
    </row>
    <row r="7" spans="2:2" x14ac:dyDescent="0.25">
      <c r="B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E73F-F4F7-4DE7-A79B-D5B0A41A5A38}">
  <dimension ref="C1:AS23"/>
  <sheetViews>
    <sheetView topLeftCell="A7" workbookViewId="0">
      <selection activeCell="C16" sqref="C16:D16"/>
    </sheetView>
  </sheetViews>
  <sheetFormatPr defaultRowHeight="15" x14ac:dyDescent="0.25"/>
  <cols>
    <col min="4" max="4" width="21.7109375" customWidth="1"/>
    <col min="5" max="5" width="20.85546875" bestFit="1" customWidth="1"/>
    <col min="6" max="6" width="11.7109375" customWidth="1"/>
    <col min="7" max="7" width="20.28515625" customWidth="1"/>
    <col min="8" max="8" width="11" customWidth="1"/>
    <col min="9" max="9" width="24.5703125" style="13" customWidth="1"/>
    <col min="11" max="11" width="19.85546875" bestFit="1" customWidth="1"/>
    <col min="13" max="13" width="19.85546875" bestFit="1" customWidth="1"/>
    <col min="15" max="15" width="19.85546875" bestFit="1" customWidth="1"/>
  </cols>
  <sheetData>
    <row r="1" spans="3:45" x14ac:dyDescent="0.25">
      <c r="F1">
        <v>1</v>
      </c>
      <c r="H1">
        <v>2</v>
      </c>
      <c r="J1">
        <v>3</v>
      </c>
      <c r="L1">
        <v>4</v>
      </c>
      <c r="N1">
        <v>5</v>
      </c>
      <c r="P1">
        <f>1+N1</f>
        <v>6</v>
      </c>
      <c r="Q1">
        <f t="shared" ref="Q1:AS1" si="0">1+P1</f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si="0"/>
        <v>12</v>
      </c>
      <c r="W1">
        <f t="shared" si="0"/>
        <v>13</v>
      </c>
      <c r="X1">
        <f t="shared" si="0"/>
        <v>14</v>
      </c>
      <c r="Y1">
        <f t="shared" si="0"/>
        <v>15</v>
      </c>
      <c r="Z1">
        <f t="shared" si="0"/>
        <v>16</v>
      </c>
      <c r="AA1">
        <f t="shared" si="0"/>
        <v>17</v>
      </c>
      <c r="AB1">
        <f t="shared" si="0"/>
        <v>18</v>
      </c>
      <c r="AC1">
        <f t="shared" si="0"/>
        <v>19</v>
      </c>
      <c r="AD1">
        <f t="shared" si="0"/>
        <v>20</v>
      </c>
      <c r="AE1">
        <f t="shared" si="0"/>
        <v>21</v>
      </c>
      <c r="AF1">
        <f t="shared" si="0"/>
        <v>22</v>
      </c>
      <c r="AG1">
        <f t="shared" si="0"/>
        <v>23</v>
      </c>
      <c r="AH1">
        <f t="shared" si="0"/>
        <v>24</v>
      </c>
      <c r="AI1">
        <f t="shared" si="0"/>
        <v>25</v>
      </c>
      <c r="AJ1">
        <f t="shared" si="0"/>
        <v>26</v>
      </c>
      <c r="AK1">
        <f t="shared" si="0"/>
        <v>27</v>
      </c>
      <c r="AL1">
        <f t="shared" si="0"/>
        <v>28</v>
      </c>
      <c r="AM1">
        <f t="shared" si="0"/>
        <v>29</v>
      </c>
      <c r="AN1">
        <f t="shared" si="0"/>
        <v>30</v>
      </c>
      <c r="AO1">
        <f t="shared" si="0"/>
        <v>31</v>
      </c>
      <c r="AP1">
        <f t="shared" si="0"/>
        <v>32</v>
      </c>
      <c r="AQ1">
        <f t="shared" si="0"/>
        <v>33</v>
      </c>
      <c r="AR1">
        <f t="shared" si="0"/>
        <v>34</v>
      </c>
      <c r="AS1">
        <f t="shared" si="0"/>
        <v>35</v>
      </c>
    </row>
    <row r="2" spans="3:45" x14ac:dyDescent="0.25">
      <c r="F2" t="s">
        <v>90</v>
      </c>
      <c r="H2" t="s">
        <v>89</v>
      </c>
      <c r="I2" s="13" t="s">
        <v>61</v>
      </c>
      <c r="J2" t="s">
        <v>88</v>
      </c>
    </row>
    <row r="3" spans="3:45" x14ac:dyDescent="0.25">
      <c r="I3" s="15"/>
    </row>
    <row r="4" spans="3:45" x14ac:dyDescent="0.25">
      <c r="D4">
        <v>0</v>
      </c>
      <c r="F4" s="16">
        <v>0</v>
      </c>
      <c r="G4" s="15">
        <f>POWER(10,F4)</f>
        <v>1</v>
      </c>
      <c r="H4" s="17">
        <f>+F4</f>
        <v>0</v>
      </c>
      <c r="I4" s="15">
        <f>POWER(10,H4)</f>
        <v>1</v>
      </c>
      <c r="J4" s="14">
        <f>+H4</f>
        <v>0</v>
      </c>
      <c r="K4" s="15">
        <f>POWER(10,J4)</f>
        <v>1</v>
      </c>
      <c r="L4" s="18">
        <f>+J4</f>
        <v>0</v>
      </c>
      <c r="M4" s="15">
        <f>POWER(10,L4)</f>
        <v>1</v>
      </c>
      <c r="N4" s="19">
        <f>+L4</f>
        <v>0</v>
      </c>
      <c r="O4" s="15">
        <f>POWER(10,N4)</f>
        <v>1</v>
      </c>
    </row>
    <row r="5" spans="3:45" x14ac:dyDescent="0.25">
      <c r="D5">
        <v>1</v>
      </c>
      <c r="F5">
        <f>+D5/POWER(10,$F$1)</f>
        <v>0.1</v>
      </c>
      <c r="G5" s="15">
        <f>POWER(10,F5)</f>
        <v>1.2589254117941673</v>
      </c>
      <c r="H5">
        <f>+F5/10</f>
        <v>0.01</v>
      </c>
      <c r="I5" s="15">
        <f t="shared" ref="I5:K13" si="1">POWER(10,H5)</f>
        <v>1.0232929922807541</v>
      </c>
      <c r="J5">
        <f>+H5/10</f>
        <v>1E-3</v>
      </c>
      <c r="K5" s="15">
        <f t="shared" si="1"/>
        <v>1.0023052380778996</v>
      </c>
      <c r="L5">
        <f>+J5/10</f>
        <v>1E-4</v>
      </c>
      <c r="M5" s="15">
        <f t="shared" ref="M5" si="2">POWER(10,L5)</f>
        <v>1.0002302850208247</v>
      </c>
      <c r="N5">
        <f>+L5/10</f>
        <v>1.0000000000000001E-5</v>
      </c>
      <c r="O5" s="15">
        <f t="shared" ref="O5" si="3">POWER(10,N5)</f>
        <v>1.0000230261160268</v>
      </c>
    </row>
    <row r="6" spans="3:45" x14ac:dyDescent="0.25">
      <c r="D6">
        <v>2</v>
      </c>
      <c r="F6">
        <f>+D6/POWER(10,$F$1)</f>
        <v>0.2</v>
      </c>
      <c r="G6" s="15">
        <f t="shared" ref="G6:G13" si="4">POWER(10,F6)</f>
        <v>1.5848931924611136</v>
      </c>
      <c r="H6">
        <f t="shared" ref="H6:H13" si="5">+F6/10</f>
        <v>0.02</v>
      </c>
      <c r="I6" s="15">
        <f t="shared" si="1"/>
        <v>1.0471285480508996</v>
      </c>
      <c r="J6">
        <f t="shared" ref="J6:J13" si="6">+H6/10</f>
        <v>2E-3</v>
      </c>
      <c r="K6" s="15">
        <f t="shared" si="1"/>
        <v>1.0046157902783952</v>
      </c>
      <c r="L6">
        <f t="shared" ref="L6:L13" si="7">+J6/10</f>
        <v>2.0000000000000001E-4</v>
      </c>
      <c r="M6" s="15">
        <f t="shared" ref="M6" si="8">POWER(10,L6)</f>
        <v>1.0004606230728403</v>
      </c>
      <c r="N6">
        <f t="shared" ref="N6:N13" si="9">+L6/10</f>
        <v>2.0000000000000002E-5</v>
      </c>
      <c r="O6" s="15">
        <f t="shared" ref="O6" si="10">POWER(10,N6)</f>
        <v>1.0000460527622559</v>
      </c>
    </row>
    <row r="7" spans="3:45" x14ac:dyDescent="0.25">
      <c r="D7">
        <v>3</v>
      </c>
      <c r="F7">
        <f t="shared" ref="F7:F13" si="11">+D7/POWER(10,$F$1)</f>
        <v>0.3</v>
      </c>
      <c r="G7" s="15">
        <f t="shared" si="4"/>
        <v>1.9952623149688797</v>
      </c>
      <c r="H7">
        <f t="shared" si="5"/>
        <v>0.03</v>
      </c>
      <c r="I7" s="15">
        <f t="shared" si="1"/>
        <v>1.0715193052376064</v>
      </c>
      <c r="J7">
        <f t="shared" si="6"/>
        <v>3.0000000000000001E-3</v>
      </c>
      <c r="K7" s="15">
        <f t="shared" si="1"/>
        <v>1.0069316688518042</v>
      </c>
      <c r="L7">
        <f t="shared" si="7"/>
        <v>3.0000000000000003E-4</v>
      </c>
      <c r="M7" s="15">
        <f t="shared" ref="M7" si="12">POWER(10,L7)</f>
        <v>1.000691014168259</v>
      </c>
      <c r="N7">
        <f t="shared" si="9"/>
        <v>3.0000000000000004E-5</v>
      </c>
      <c r="O7" s="15">
        <f t="shared" ref="O7" si="13">POWER(10,N7)</f>
        <v>1.0000690799386989</v>
      </c>
    </row>
    <row r="8" spans="3:45" x14ac:dyDescent="0.25">
      <c r="D8">
        <v>4</v>
      </c>
      <c r="F8">
        <f t="shared" si="11"/>
        <v>0.4</v>
      </c>
      <c r="G8" s="15">
        <f t="shared" si="4"/>
        <v>2.5118864315095806</v>
      </c>
      <c r="H8">
        <f t="shared" si="5"/>
        <v>0.04</v>
      </c>
      <c r="I8" s="15">
        <f t="shared" si="1"/>
        <v>1.0964781961431851</v>
      </c>
      <c r="J8">
        <f t="shared" si="6"/>
        <v>4.0000000000000001E-3</v>
      </c>
      <c r="K8" s="15">
        <f t="shared" si="1"/>
        <v>1.0092528860766845</v>
      </c>
      <c r="L8">
        <f t="shared" si="7"/>
        <v>4.0000000000000002E-4</v>
      </c>
      <c r="M8" s="15">
        <f t="shared" ref="M8" si="14">POWER(10,L8)</f>
        <v>1.0009214583192958</v>
      </c>
      <c r="N8">
        <f t="shared" si="9"/>
        <v>4.0000000000000003E-5</v>
      </c>
      <c r="O8" s="15">
        <f t="shared" ref="O8" si="15">POWER(10,N8)</f>
        <v>1.0000921076453684</v>
      </c>
    </row>
    <row r="9" spans="3:45" x14ac:dyDescent="0.25">
      <c r="D9">
        <v>5</v>
      </c>
      <c r="F9">
        <f t="shared" si="11"/>
        <v>0.5</v>
      </c>
      <c r="G9" s="15">
        <f t="shared" si="4"/>
        <v>3.1622776601683795</v>
      </c>
      <c r="H9">
        <f t="shared" si="5"/>
        <v>0.05</v>
      </c>
      <c r="I9" s="15">
        <f t="shared" si="1"/>
        <v>1.1220184543019636</v>
      </c>
      <c r="J9">
        <f t="shared" si="6"/>
        <v>5.0000000000000001E-3</v>
      </c>
      <c r="K9" s="15">
        <f t="shared" si="1"/>
        <v>1.0115794542598986</v>
      </c>
      <c r="L9">
        <f t="shared" si="7"/>
        <v>5.0000000000000001E-4</v>
      </c>
      <c r="M9" s="15">
        <f t="shared" ref="M9" si="16">POWER(10,L9)</f>
        <v>1.0011519555381689</v>
      </c>
      <c r="N9">
        <f t="shared" si="9"/>
        <v>5.0000000000000002E-5</v>
      </c>
      <c r="O9" s="15">
        <f t="shared" ref="O9" si="17">POWER(10,N9)</f>
        <v>1.0001151358822766</v>
      </c>
    </row>
    <row r="10" spans="3:45" x14ac:dyDescent="0.25">
      <c r="D10">
        <v>6</v>
      </c>
      <c r="F10">
        <f t="shared" si="11"/>
        <v>0.6</v>
      </c>
      <c r="G10" s="15">
        <f t="shared" si="4"/>
        <v>3.9810717055349727</v>
      </c>
      <c r="H10">
        <f t="shared" si="5"/>
        <v>0.06</v>
      </c>
      <c r="I10" s="15">
        <f t="shared" si="1"/>
        <v>1.1481536214968828</v>
      </c>
      <c r="J10">
        <f t="shared" si="6"/>
        <v>6.0000000000000001E-3</v>
      </c>
      <c r="K10" s="15">
        <f t="shared" si="1"/>
        <v>1.0139113857366795</v>
      </c>
      <c r="L10">
        <f t="shared" si="7"/>
        <v>6.0000000000000006E-4</v>
      </c>
      <c r="M10" s="15">
        <f t="shared" ref="M10" si="18">POWER(10,L10)</f>
        <v>1.0013825058370986</v>
      </c>
      <c r="N10">
        <f t="shared" si="9"/>
        <v>6.0000000000000008E-5</v>
      </c>
      <c r="O10" s="15">
        <f t="shared" ref="O10" si="19">POWER(10,N10)</f>
        <v>1.0001381646494358</v>
      </c>
    </row>
    <row r="11" spans="3:45" x14ac:dyDescent="0.25">
      <c r="D11">
        <v>4</v>
      </c>
      <c r="F11">
        <f t="shared" si="11"/>
        <v>0.4</v>
      </c>
      <c r="G11" s="15">
        <f t="shared" si="4"/>
        <v>2.5118864315095806</v>
      </c>
      <c r="H11">
        <f t="shared" si="5"/>
        <v>0.04</v>
      </c>
      <c r="I11" s="15">
        <f t="shared" si="1"/>
        <v>1.0964781961431851</v>
      </c>
      <c r="J11">
        <f t="shared" si="6"/>
        <v>4.0000000000000001E-3</v>
      </c>
      <c r="K11" s="15">
        <f t="shared" si="1"/>
        <v>1.0092528860766845</v>
      </c>
      <c r="L11">
        <f t="shared" si="7"/>
        <v>4.0000000000000002E-4</v>
      </c>
      <c r="M11" s="15">
        <f t="shared" ref="M11" si="20">POWER(10,L11)</f>
        <v>1.0009214583192958</v>
      </c>
      <c r="N11">
        <f t="shared" si="9"/>
        <v>4.0000000000000003E-5</v>
      </c>
      <c r="O11" s="15">
        <f t="shared" ref="O11" si="21">POWER(10,N11)</f>
        <v>1.0000921076453684</v>
      </c>
    </row>
    <row r="12" spans="3:45" x14ac:dyDescent="0.25">
      <c r="D12">
        <v>8</v>
      </c>
      <c r="F12">
        <f t="shared" si="11"/>
        <v>0.8</v>
      </c>
      <c r="G12" s="15">
        <f t="shared" si="4"/>
        <v>6.3095734448019343</v>
      </c>
      <c r="H12">
        <f t="shared" si="5"/>
        <v>0.08</v>
      </c>
      <c r="I12" s="15">
        <f t="shared" si="1"/>
        <v>1.2022644346174129</v>
      </c>
      <c r="J12">
        <f t="shared" si="6"/>
        <v>8.0000000000000002E-3</v>
      </c>
      <c r="K12" s="15">
        <f t="shared" si="1"/>
        <v>1.0185913880541169</v>
      </c>
      <c r="L12">
        <f t="shared" si="7"/>
        <v>8.0000000000000004E-4</v>
      </c>
      <c r="M12" s="15">
        <f t="shared" ref="M12" si="22">POWER(10,L12)</f>
        <v>1.001843765724026</v>
      </c>
      <c r="N12">
        <f t="shared" si="9"/>
        <v>8.0000000000000007E-5</v>
      </c>
      <c r="O12" s="15">
        <f t="shared" ref="O12" si="23">POWER(10,N12)</f>
        <v>1.0001842237745553</v>
      </c>
    </row>
    <row r="13" spans="3:45" x14ac:dyDescent="0.25">
      <c r="D13">
        <v>9</v>
      </c>
      <c r="F13">
        <f t="shared" si="11"/>
        <v>0.9</v>
      </c>
      <c r="G13" s="15">
        <f t="shared" si="4"/>
        <v>7.9432823472428176</v>
      </c>
      <c r="H13">
        <f t="shared" si="5"/>
        <v>0.09</v>
      </c>
      <c r="I13" s="15">
        <f t="shared" si="1"/>
        <v>1.2302687708123816</v>
      </c>
      <c r="J13">
        <f t="shared" si="6"/>
        <v>8.9999999999999993E-3</v>
      </c>
      <c r="K13" s="15">
        <f t="shared" si="1"/>
        <v>1.02093948370768</v>
      </c>
      <c r="L13">
        <f t="shared" si="7"/>
        <v>8.9999999999999998E-4</v>
      </c>
      <c r="M13" s="15">
        <f t="shared" ref="M13" si="24">POWER(10,L13)</f>
        <v>1.0020744753364788</v>
      </c>
      <c r="N13">
        <f t="shared" si="9"/>
        <v>8.9999999999999992E-5</v>
      </c>
      <c r="O13" s="15">
        <f t="shared" ref="O13" si="25">POWER(10,N13)</f>
        <v>1.0002072541325402</v>
      </c>
    </row>
    <row r="16" spans="3:45" x14ac:dyDescent="0.25">
      <c r="C16">
        <v>2</v>
      </c>
      <c r="D16" s="1">
        <v>20.341660592638</v>
      </c>
      <c r="E16" s="21">
        <f>POWER(C16,D16)</f>
        <v>1328770.5679549521</v>
      </c>
    </row>
    <row r="17" spans="4:15" x14ac:dyDescent="0.25">
      <c r="D17" t="s">
        <v>103</v>
      </c>
      <c r="E17" s="21">
        <f>POWER(10,6.12345)</f>
        <v>1328770.5679549733</v>
      </c>
    </row>
    <row r="18" spans="4:15" x14ac:dyDescent="0.25">
      <c r="F18" t="s">
        <v>98</v>
      </c>
      <c r="G18">
        <f>POWER(10,6)</f>
        <v>1000000</v>
      </c>
      <c r="O18" s="15"/>
    </row>
    <row r="19" spans="4:15" x14ac:dyDescent="0.25">
      <c r="F19" t="s">
        <v>99</v>
      </c>
      <c r="G19" s="15">
        <f>+G5</f>
        <v>1.2589254117941673</v>
      </c>
      <c r="I19" s="13">
        <f>+G18*G19</f>
        <v>1258925.4117941672</v>
      </c>
    </row>
    <row r="20" spans="4:15" x14ac:dyDescent="0.25">
      <c r="F20" t="s">
        <v>100</v>
      </c>
      <c r="G20" s="15">
        <f>+I6</f>
        <v>1.0471285480508996</v>
      </c>
      <c r="I20" s="13">
        <f>+I19*G20</f>
        <v>1318256.7385564072</v>
      </c>
    </row>
    <row r="21" spans="4:15" x14ac:dyDescent="0.25">
      <c r="F21" t="s">
        <v>101</v>
      </c>
      <c r="G21" s="15">
        <f>+K7</f>
        <v>1.0069316688518042</v>
      </c>
      <c r="I21" s="13">
        <f>+I20*G21</f>
        <v>1327394.4577297396</v>
      </c>
    </row>
    <row r="22" spans="4:15" x14ac:dyDescent="0.25">
      <c r="F22" t="s">
        <v>102</v>
      </c>
      <c r="G22" s="15">
        <f>+M8</f>
        <v>1.0009214583192958</v>
      </c>
      <c r="I22" s="13">
        <f>+I21*G22</f>
        <v>1328617.5963958018</v>
      </c>
    </row>
    <row r="23" spans="4:15" x14ac:dyDescent="0.25">
      <c r="F23" t="s">
        <v>104</v>
      </c>
      <c r="G23" s="15">
        <f>+O9</f>
        <v>1.0001151358822766</v>
      </c>
      <c r="I23" s="22">
        <f>+I22*G23</f>
        <v>1328770.567954971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DAB4-27CD-490D-9648-EE7545BFA7D4}">
  <dimension ref="B1:W25"/>
  <sheetViews>
    <sheetView topLeftCell="A7" workbookViewId="0">
      <selection activeCell="F12" sqref="F12"/>
    </sheetView>
  </sheetViews>
  <sheetFormatPr defaultRowHeight="15" x14ac:dyDescent="0.25"/>
  <cols>
    <col min="3" max="3" width="18.85546875" bestFit="1" customWidth="1"/>
    <col min="4" max="4" width="19.85546875" bestFit="1" customWidth="1"/>
    <col min="5" max="5" width="17.42578125" customWidth="1"/>
    <col min="6" max="6" width="18.5703125" customWidth="1"/>
    <col min="7" max="7" width="18.85546875" bestFit="1" customWidth="1"/>
    <col min="9" max="9" width="29.140625" bestFit="1" customWidth="1"/>
    <col min="10" max="10" width="6.85546875" bestFit="1" customWidth="1"/>
    <col min="11" max="11" width="19.85546875" bestFit="1" customWidth="1"/>
    <col min="13" max="13" width="19.85546875" bestFit="1" customWidth="1"/>
    <col min="15" max="15" width="19.85546875" bestFit="1" customWidth="1"/>
    <col min="17" max="17" width="19.85546875" bestFit="1" customWidth="1"/>
    <col min="18" max="18" width="14" bestFit="1" customWidth="1"/>
    <col min="19" max="19" width="19.85546875" bestFit="1" customWidth="1"/>
    <col min="20" max="20" width="15.5703125" bestFit="1" customWidth="1"/>
    <col min="21" max="21" width="19.85546875" bestFit="1" customWidth="1"/>
    <col min="22" max="22" width="17.140625" bestFit="1" customWidth="1"/>
    <col min="23" max="23" width="19.85546875" bestFit="1" customWidth="1"/>
  </cols>
  <sheetData>
    <row r="1" spans="2:23" x14ac:dyDescent="0.25">
      <c r="E1" t="s">
        <v>105</v>
      </c>
      <c r="H1">
        <v>1</v>
      </c>
      <c r="J1">
        <v>2</v>
      </c>
    </row>
    <row r="2" spans="2:23" x14ac:dyDescent="0.25">
      <c r="E2">
        <v>2</v>
      </c>
      <c r="H2" t="s">
        <v>90</v>
      </c>
      <c r="J2" t="s">
        <v>89</v>
      </c>
      <c r="K2" s="13" t="s">
        <v>61</v>
      </c>
      <c r="L2" t="s">
        <v>88</v>
      </c>
      <c r="N2">
        <v>4</v>
      </c>
      <c r="P2">
        <v>5</v>
      </c>
      <c r="R2">
        <v>6</v>
      </c>
    </row>
    <row r="3" spans="2:23" x14ac:dyDescent="0.25">
      <c r="K3" s="15"/>
    </row>
    <row r="4" spans="2:23" ht="21" x14ac:dyDescent="0.35">
      <c r="F4">
        <v>0</v>
      </c>
      <c r="H4" s="16">
        <v>0</v>
      </c>
      <c r="I4" s="15">
        <f>POWER($E$2,H4)</f>
        <v>1</v>
      </c>
      <c r="J4" s="17">
        <f>+H4</f>
        <v>0</v>
      </c>
      <c r="K4" s="15">
        <f>POWER($E$2,J4)</f>
        <v>1</v>
      </c>
      <c r="L4" s="14">
        <f>+J4</f>
        <v>0</v>
      </c>
      <c r="M4" s="15">
        <f>POWER($E$2,L4)</f>
        <v>1</v>
      </c>
      <c r="N4" s="18">
        <f>+L4</f>
        <v>0</v>
      </c>
      <c r="O4" s="15">
        <f>POWER($E$2,N4)</f>
        <v>1</v>
      </c>
      <c r="P4" s="19">
        <f>+N4</f>
        <v>0</v>
      </c>
      <c r="Q4" s="15">
        <f>POWER($E$2,P4)</f>
        <v>1</v>
      </c>
      <c r="R4" s="23">
        <f>+P4</f>
        <v>0</v>
      </c>
      <c r="S4" s="15">
        <f>POWER($E$2,R4)</f>
        <v>1</v>
      </c>
      <c r="T4" s="23">
        <f>+R4</f>
        <v>0</v>
      </c>
      <c r="U4" s="15">
        <f>POWER($E$2,T4)</f>
        <v>1</v>
      </c>
      <c r="V4" s="23">
        <f>+T4</f>
        <v>0</v>
      </c>
      <c r="W4" s="15">
        <f>POWER($E$2,V4)</f>
        <v>1</v>
      </c>
    </row>
    <row r="5" spans="2:23" ht="21" x14ac:dyDescent="0.35">
      <c r="F5">
        <v>1</v>
      </c>
      <c r="H5">
        <f>+F5/POWER(10,$H$1)</f>
        <v>0.1</v>
      </c>
      <c r="I5" s="15">
        <f t="shared" ref="I5:I13" si="0">POWER($E$2,H5)</f>
        <v>1.0717734625362931</v>
      </c>
      <c r="J5">
        <f>+H5/10</f>
        <v>0.01</v>
      </c>
      <c r="K5" s="15">
        <f t="shared" ref="K5:M13" si="1">POWER($E$2,J5)</f>
        <v>1.0069555500567189</v>
      </c>
      <c r="L5">
        <f>+J5/10</f>
        <v>1E-3</v>
      </c>
      <c r="M5" s="15">
        <f t="shared" si="1"/>
        <v>1.0006933874625807</v>
      </c>
      <c r="N5">
        <f>+L5/10</f>
        <v>1E-4</v>
      </c>
      <c r="O5" s="15">
        <f t="shared" ref="O5:Q5" si="2">POWER($E$2,N5)</f>
        <v>1.0000693171203765</v>
      </c>
      <c r="P5">
        <f>+N5/10</f>
        <v>1.0000000000000001E-5</v>
      </c>
      <c r="Q5" s="15">
        <f t="shared" si="2"/>
        <v>1.0000069314958282</v>
      </c>
      <c r="R5" s="24">
        <f>+P5/10</f>
        <v>1.0000000000000002E-6</v>
      </c>
      <c r="S5" s="15">
        <f t="shared" ref="S5:U5" si="3">POWER($E$2,R5)</f>
        <v>1.0000006931474208</v>
      </c>
      <c r="T5" s="24">
        <f>+R5/10</f>
        <v>1.0000000000000002E-7</v>
      </c>
      <c r="U5" s="15">
        <f t="shared" si="3"/>
        <v>1.0000000693147204</v>
      </c>
      <c r="V5" s="24">
        <f>+T5/10</f>
        <v>1.0000000000000002E-8</v>
      </c>
      <c r="W5" s="15">
        <f t="shared" ref="W5" si="4">POWER($E$2,V5)</f>
        <v>1.0000000069314718</v>
      </c>
    </row>
    <row r="6" spans="2:23" ht="21" x14ac:dyDescent="0.35">
      <c r="F6">
        <v>2</v>
      </c>
      <c r="H6">
        <f t="shared" ref="H6:H13" si="5">+F6/POWER(10,$H$1)</f>
        <v>0.2</v>
      </c>
      <c r="I6" s="15">
        <f t="shared" si="0"/>
        <v>1.1486983549970351</v>
      </c>
      <c r="J6">
        <f t="shared" ref="J6:J13" si="6">+H6/10</f>
        <v>0.02</v>
      </c>
      <c r="K6" s="15">
        <f t="shared" si="1"/>
        <v>1.0139594797900291</v>
      </c>
      <c r="L6">
        <f t="shared" ref="L6:L13" si="7">+J6/10</f>
        <v>2E-3</v>
      </c>
      <c r="M6" s="15">
        <f t="shared" si="1"/>
        <v>1.0013872557113346</v>
      </c>
      <c r="N6">
        <f t="shared" ref="N6:N13" si="8">+L6/10</f>
        <v>2.0000000000000001E-4</v>
      </c>
      <c r="O6" s="15">
        <f t="shared" ref="O6:Q6" si="9">POWER($E$2,N6)</f>
        <v>1.0001386390456164</v>
      </c>
      <c r="P6">
        <f t="shared" ref="P6:P13" si="10">+N6/10</f>
        <v>2.0000000000000002E-5</v>
      </c>
      <c r="Q6" s="15">
        <f t="shared" si="9"/>
        <v>1.0000138630397022</v>
      </c>
      <c r="R6" s="24">
        <f>+P6/10</f>
        <v>2.0000000000000003E-6</v>
      </c>
      <c r="S6" s="15">
        <f t="shared" ref="S6:U6" si="11">POWER($E$2,R6)</f>
        <v>1.0000013862953221</v>
      </c>
      <c r="T6" s="24">
        <f>+R6/10</f>
        <v>2.0000000000000004E-7</v>
      </c>
      <c r="U6" s="15">
        <f t="shared" si="11"/>
        <v>1.0000001386294457</v>
      </c>
      <c r="V6" s="24">
        <f>+T6/10</f>
        <v>2.0000000000000004E-8</v>
      </c>
      <c r="W6" s="15">
        <f t="shared" ref="W6" si="12">POWER($E$2,V6)</f>
        <v>1.0000000138629437</v>
      </c>
    </row>
    <row r="7" spans="2:23" ht="21" x14ac:dyDescent="0.35">
      <c r="F7">
        <v>3</v>
      </c>
      <c r="H7">
        <f t="shared" si="5"/>
        <v>0.3</v>
      </c>
      <c r="I7" s="15">
        <f t="shared" si="0"/>
        <v>1.2311444133449163</v>
      </c>
      <c r="J7">
        <f t="shared" si="6"/>
        <v>0.03</v>
      </c>
      <c r="K7" s="15">
        <f t="shared" si="1"/>
        <v>1.0210121257071934</v>
      </c>
      <c r="L7">
        <f t="shared" si="7"/>
        <v>3.0000000000000001E-3</v>
      </c>
      <c r="M7" s="15">
        <f t="shared" si="1"/>
        <v>1.0020816050796328</v>
      </c>
      <c r="N7">
        <f t="shared" si="8"/>
        <v>3.0000000000000003E-4</v>
      </c>
      <c r="O7" s="15">
        <f t="shared" ref="O7:Q7" si="13">POWER($E$2,N7)</f>
        <v>1.0002079657760523</v>
      </c>
      <c r="P7">
        <f t="shared" si="10"/>
        <v>3.0000000000000004E-5</v>
      </c>
      <c r="Q7" s="15">
        <f t="shared" si="13"/>
        <v>1.0000207946316222</v>
      </c>
      <c r="R7" s="24">
        <f t="shared" ref="R7:R13" si="14">+P7/10</f>
        <v>3.0000000000000005E-6</v>
      </c>
      <c r="S7" s="15">
        <f t="shared" ref="S7:U7" si="15">POWER($E$2,R7)</f>
        <v>1.0000020794437037</v>
      </c>
      <c r="T7" s="24">
        <f t="shared" ref="T7:T13" si="16">+R7/10</f>
        <v>3.0000000000000004E-7</v>
      </c>
      <c r="U7" s="15">
        <f t="shared" si="15"/>
        <v>1.0000002079441759</v>
      </c>
      <c r="V7" s="24">
        <f t="shared" ref="V7:V13" si="17">+T7/10</f>
        <v>3.0000000000000004E-8</v>
      </c>
      <c r="W7" s="15">
        <f t="shared" ref="W7" si="18">POWER($E$2,V7)</f>
        <v>1.0000000207944155</v>
      </c>
    </row>
    <row r="8" spans="2:23" ht="21" x14ac:dyDescent="0.35">
      <c r="F8">
        <v>4</v>
      </c>
      <c r="H8">
        <f t="shared" si="5"/>
        <v>0.4</v>
      </c>
      <c r="I8" s="15">
        <f t="shared" si="0"/>
        <v>1.3195079107728942</v>
      </c>
      <c r="J8">
        <f t="shared" si="6"/>
        <v>0.04</v>
      </c>
      <c r="K8" s="15">
        <f t="shared" si="1"/>
        <v>1.0281138266560665</v>
      </c>
      <c r="L8">
        <f t="shared" si="7"/>
        <v>4.0000000000000001E-3</v>
      </c>
      <c r="M8" s="15">
        <f t="shared" si="1"/>
        <v>1.0027764359010778</v>
      </c>
      <c r="N8">
        <f t="shared" si="8"/>
        <v>4.0000000000000002E-4</v>
      </c>
      <c r="O8" s="15">
        <f t="shared" ref="O8:Q8" si="19">POWER($E$2,N8)</f>
        <v>1.0002772973120175</v>
      </c>
      <c r="P8">
        <f t="shared" si="10"/>
        <v>4.0000000000000003E-5</v>
      </c>
      <c r="Q8" s="15">
        <f t="shared" si="19"/>
        <v>1.0000277262715884</v>
      </c>
      <c r="R8" s="24">
        <f t="shared" si="14"/>
        <v>4.0000000000000007E-6</v>
      </c>
      <c r="S8" s="15">
        <f t="shared" ref="S8:U8" si="20">POWER($E$2,R8)</f>
        <v>1.0000027725925658</v>
      </c>
      <c r="T8" s="24">
        <f t="shared" si="16"/>
        <v>4.0000000000000009E-7</v>
      </c>
      <c r="U8" s="15">
        <f t="shared" si="20"/>
        <v>1.0000002772589107</v>
      </c>
      <c r="V8" s="24">
        <f t="shared" si="17"/>
        <v>4.0000000000000007E-8</v>
      </c>
      <c r="W8" s="15">
        <f t="shared" ref="W8" si="21">POWER($E$2,V8)</f>
        <v>1.0000000277258876</v>
      </c>
    </row>
    <row r="9" spans="2:23" ht="21" x14ac:dyDescent="0.35">
      <c r="F9">
        <v>5</v>
      </c>
      <c r="H9">
        <f t="shared" si="5"/>
        <v>0.5</v>
      </c>
      <c r="I9" s="15">
        <f t="shared" si="0"/>
        <v>1.4142135623730951</v>
      </c>
      <c r="J9">
        <f t="shared" si="6"/>
        <v>0.05</v>
      </c>
      <c r="K9" s="15">
        <f t="shared" si="1"/>
        <v>1.0352649238413776</v>
      </c>
      <c r="L9">
        <f t="shared" si="7"/>
        <v>5.0000000000000001E-3</v>
      </c>
      <c r="M9" s="15">
        <f t="shared" si="1"/>
        <v>1.0034717485095028</v>
      </c>
      <c r="N9">
        <f t="shared" si="8"/>
        <v>5.0000000000000001E-4</v>
      </c>
      <c r="O9" s="15">
        <f t="shared" ref="O9:Q9" si="22">POWER($E$2,N9)</f>
        <v>1.0003466336538454</v>
      </c>
      <c r="P9">
        <f t="shared" si="10"/>
        <v>5.0000000000000002E-5</v>
      </c>
      <c r="Q9" s="15">
        <f t="shared" si="22"/>
        <v>1.0000346579596011</v>
      </c>
      <c r="R9" s="24">
        <f t="shared" si="14"/>
        <v>5.0000000000000004E-6</v>
      </c>
      <c r="S9" s="15">
        <f t="shared" ref="S9:U9" si="23">POWER($E$2,R9)</f>
        <v>1.0000034657419086</v>
      </c>
      <c r="T9" s="24">
        <f t="shared" si="16"/>
        <v>5.0000000000000008E-7</v>
      </c>
      <c r="U9" s="15">
        <f t="shared" si="23"/>
        <v>1.0000003465736504</v>
      </c>
      <c r="V9" s="24">
        <f t="shared" si="17"/>
        <v>5.0000000000000011E-8</v>
      </c>
      <c r="W9" s="15">
        <f t="shared" ref="W9" si="24">POWER($E$2,V9)</f>
        <v>1.0000000346573596</v>
      </c>
    </row>
    <row r="10" spans="2:23" ht="21" x14ac:dyDescent="0.35">
      <c r="F10">
        <v>6</v>
      </c>
      <c r="H10">
        <f t="shared" si="5"/>
        <v>0.6</v>
      </c>
      <c r="I10" s="15">
        <f t="shared" si="0"/>
        <v>1.515716566510398</v>
      </c>
      <c r="J10">
        <f t="shared" si="6"/>
        <v>0.06</v>
      </c>
      <c r="K10" s="15">
        <f t="shared" si="1"/>
        <v>1.0424657608411214</v>
      </c>
      <c r="L10">
        <f t="shared" si="7"/>
        <v>6.0000000000000001E-3</v>
      </c>
      <c r="M10" s="15">
        <f t="shared" si="1"/>
        <v>1.0041675432389732</v>
      </c>
      <c r="N10">
        <f t="shared" si="8"/>
        <v>6.0000000000000006E-4</v>
      </c>
      <c r="O10" s="15">
        <f t="shared" ref="O10:Q10" si="25">POWER($E$2,N10)</f>
        <v>1.0004159748018686</v>
      </c>
      <c r="P10">
        <f t="shared" si="10"/>
        <v>6.0000000000000008E-5</v>
      </c>
      <c r="Q10" s="15">
        <f t="shared" si="25"/>
        <v>1.0000415896956609</v>
      </c>
      <c r="R10" s="24">
        <f t="shared" si="14"/>
        <v>6.000000000000001E-6</v>
      </c>
      <c r="S10" s="15">
        <f t="shared" ref="S10:U10" si="26">POWER($E$2,R10)</f>
        <v>1.0000041588917314</v>
      </c>
      <c r="T10" s="24">
        <f t="shared" si="16"/>
        <v>6.0000000000000008E-7</v>
      </c>
      <c r="U10" s="15">
        <f t="shared" si="26"/>
        <v>1.0000004158883948</v>
      </c>
      <c r="V10" s="24">
        <f t="shared" si="17"/>
        <v>6.0000000000000008E-8</v>
      </c>
      <c r="W10" s="15">
        <f t="shared" ref="W10" si="27">POWER($E$2,V10)</f>
        <v>1.0000000415888317</v>
      </c>
    </row>
    <row r="11" spans="2:23" ht="21" x14ac:dyDescent="0.35">
      <c r="F11">
        <v>4</v>
      </c>
      <c r="H11">
        <f t="shared" si="5"/>
        <v>0.4</v>
      </c>
      <c r="I11" s="15">
        <f t="shared" si="0"/>
        <v>1.3195079107728942</v>
      </c>
      <c r="J11">
        <f t="shared" si="6"/>
        <v>0.04</v>
      </c>
      <c r="K11" s="15">
        <f t="shared" si="1"/>
        <v>1.0281138266560665</v>
      </c>
      <c r="L11">
        <f t="shared" si="7"/>
        <v>4.0000000000000001E-3</v>
      </c>
      <c r="M11" s="15">
        <f t="shared" si="1"/>
        <v>1.0027764359010778</v>
      </c>
      <c r="N11">
        <f t="shared" si="8"/>
        <v>4.0000000000000002E-4</v>
      </c>
      <c r="O11" s="15">
        <f t="shared" ref="O11:Q11" si="28">POWER($E$2,N11)</f>
        <v>1.0002772973120175</v>
      </c>
      <c r="P11">
        <f t="shared" si="10"/>
        <v>4.0000000000000003E-5</v>
      </c>
      <c r="Q11" s="15">
        <f t="shared" si="28"/>
        <v>1.0000277262715884</v>
      </c>
      <c r="R11" s="24">
        <f t="shared" si="14"/>
        <v>4.0000000000000007E-6</v>
      </c>
      <c r="S11" s="15">
        <f t="shared" ref="S11:U11" si="29">POWER($E$2,R11)</f>
        <v>1.0000027725925658</v>
      </c>
      <c r="T11" s="24">
        <f t="shared" si="16"/>
        <v>4.0000000000000009E-7</v>
      </c>
      <c r="U11" s="15">
        <f t="shared" si="29"/>
        <v>1.0000002772589107</v>
      </c>
      <c r="V11" s="24">
        <f t="shared" si="17"/>
        <v>4.0000000000000007E-8</v>
      </c>
      <c r="W11" s="15">
        <f t="shared" ref="W11" si="30">POWER($E$2,V11)</f>
        <v>1.0000000277258876</v>
      </c>
    </row>
    <row r="12" spans="2:23" ht="21" x14ac:dyDescent="0.35">
      <c r="F12">
        <v>8</v>
      </c>
      <c r="H12">
        <f t="shared" si="5"/>
        <v>0.8</v>
      </c>
      <c r="I12" s="15">
        <f t="shared" si="0"/>
        <v>1.7411011265922482</v>
      </c>
      <c r="J12">
        <f t="shared" si="6"/>
        <v>0.08</v>
      </c>
      <c r="K12" s="15">
        <f t="shared" si="1"/>
        <v>1.0570180405613803</v>
      </c>
      <c r="L12">
        <f t="shared" si="7"/>
        <v>8.0000000000000002E-3</v>
      </c>
      <c r="M12" s="15">
        <f t="shared" si="1"/>
        <v>1.0055605803984682</v>
      </c>
      <c r="N12">
        <f t="shared" si="8"/>
        <v>8.0000000000000004E-4</v>
      </c>
      <c r="O12" s="15">
        <f t="shared" ref="O12:Q12" si="31">POWER($E$2,N12)</f>
        <v>1.0005546715178344</v>
      </c>
      <c r="P12">
        <f t="shared" si="10"/>
        <v>8.0000000000000007E-5</v>
      </c>
      <c r="Q12" s="15">
        <f t="shared" si="31"/>
        <v>1.0000554533119228</v>
      </c>
      <c r="R12" s="24">
        <f t="shared" si="14"/>
        <v>8.0000000000000013E-6</v>
      </c>
      <c r="S12" s="15">
        <f t="shared" ref="S12:U12" si="32">POWER($E$2,R12)</f>
        <v>1.0000055451928189</v>
      </c>
      <c r="T12" s="24">
        <f t="shared" si="16"/>
        <v>8.0000000000000018E-7</v>
      </c>
      <c r="U12" s="15">
        <f t="shared" si="32"/>
        <v>1.0000005545178983</v>
      </c>
      <c r="V12" s="24">
        <f t="shared" si="17"/>
        <v>8.0000000000000015E-8</v>
      </c>
      <c r="W12" s="15">
        <f t="shared" ref="W12" si="33">POWER($E$2,V12)</f>
        <v>1.0000000554517761</v>
      </c>
    </row>
    <row r="13" spans="2:23" ht="21" x14ac:dyDescent="0.35">
      <c r="F13">
        <v>9</v>
      </c>
      <c r="H13">
        <f t="shared" si="5"/>
        <v>0.9</v>
      </c>
      <c r="I13" s="15">
        <f t="shared" si="0"/>
        <v>1.8660659830736148</v>
      </c>
      <c r="J13">
        <f t="shared" si="6"/>
        <v>0.09</v>
      </c>
      <c r="K13" s="15">
        <f t="shared" si="1"/>
        <v>1.0643701824533598</v>
      </c>
      <c r="L13">
        <f t="shared" si="7"/>
        <v>8.9999999999999993E-3</v>
      </c>
      <c r="M13" s="15">
        <f t="shared" si="1"/>
        <v>1.0062578234977817</v>
      </c>
      <c r="N13">
        <f t="shared" si="8"/>
        <v>8.9999999999999998E-4</v>
      </c>
      <c r="O13" s="15">
        <f t="shared" ref="O13:Q13" si="34">POWER($E$2,N13)</f>
        <v>1.0006240270864435</v>
      </c>
      <c r="P13">
        <f t="shared" si="10"/>
        <v>8.9999999999999992E-5</v>
      </c>
      <c r="Q13" s="15">
        <f t="shared" si="34"/>
        <v>1.0000623851921255</v>
      </c>
      <c r="R13" s="24">
        <f t="shared" si="14"/>
        <v>8.9999999999999985E-6</v>
      </c>
      <c r="S13" s="15">
        <f t="shared" ref="S13:U13" si="35">POWER($E$2,R13)</f>
        <v>1.0000062383440835</v>
      </c>
      <c r="T13" s="24">
        <f t="shared" si="16"/>
        <v>8.9999999999999985E-7</v>
      </c>
      <c r="U13" s="15">
        <f t="shared" si="35"/>
        <v>1.0000006238326571</v>
      </c>
      <c r="V13" s="24">
        <f t="shared" si="17"/>
        <v>8.9999999999999985E-8</v>
      </c>
      <c r="W13" s="15">
        <f t="shared" ref="W13" si="36">POWER($E$2,V13)</f>
        <v>1.0000000623832481</v>
      </c>
    </row>
    <row r="16" spans="2:23" x14ac:dyDescent="0.25">
      <c r="B16">
        <v>2</v>
      </c>
      <c r="C16" s="1">
        <v>20.341660592638</v>
      </c>
      <c r="D16">
        <f>POWER(B16,C16)</f>
        <v>1328770.5679549521</v>
      </c>
    </row>
    <row r="17" spans="2:5" x14ac:dyDescent="0.25">
      <c r="B17">
        <v>2</v>
      </c>
      <c r="C17">
        <v>20</v>
      </c>
      <c r="D17">
        <f>POWER(B17,C17)</f>
        <v>1048576</v>
      </c>
    </row>
    <row r="18" spans="2:5" x14ac:dyDescent="0.25">
      <c r="B18">
        <v>2</v>
      </c>
      <c r="C18">
        <v>0.3</v>
      </c>
      <c r="D18" s="15">
        <f>+I7</f>
        <v>1.2311444133449163</v>
      </c>
      <c r="E18">
        <f>+D18*D17</f>
        <v>1290948.484367559</v>
      </c>
    </row>
    <row r="19" spans="2:5" x14ac:dyDescent="0.25">
      <c r="B19">
        <v>2</v>
      </c>
      <c r="C19">
        <v>0.04</v>
      </c>
      <c r="D19" s="15">
        <f>+K8</f>
        <v>1.0281138266560665</v>
      </c>
      <c r="E19">
        <f>+E18*D19</f>
        <v>1327241.9862789803</v>
      </c>
    </row>
    <row r="20" spans="2:5" x14ac:dyDescent="0.25">
      <c r="B20">
        <v>2</v>
      </c>
      <c r="C20">
        <v>1E-3</v>
      </c>
      <c r="D20" s="15">
        <f>+M5</f>
        <v>1.0006933874625807</v>
      </c>
      <c r="E20">
        <f t="shared" ref="E20:E25" si="37">+E19*D20</f>
        <v>1328162.2792320768</v>
      </c>
    </row>
    <row r="21" spans="2:5" x14ac:dyDescent="0.25">
      <c r="B21">
        <v>2</v>
      </c>
      <c r="C21">
        <v>5.9999999999999995E-4</v>
      </c>
      <c r="D21" s="15">
        <f>+O10</f>
        <v>1.0004159748018686</v>
      </c>
      <c r="E21">
        <f t="shared" si="37"/>
        <v>1328714.7612730297</v>
      </c>
    </row>
    <row r="22" spans="2:5" x14ac:dyDescent="0.25">
      <c r="B22">
        <v>2</v>
      </c>
      <c r="C22">
        <v>6.0000000000000002E-5</v>
      </c>
      <c r="D22" s="15">
        <f>+Q10</f>
        <v>1.0000415896956609</v>
      </c>
      <c r="E22">
        <f t="shared" si="37"/>
        <v>1328770.0221155712</v>
      </c>
    </row>
    <row r="23" spans="2:5" x14ac:dyDescent="0.25">
      <c r="B23">
        <v>2</v>
      </c>
      <c r="C23" s="3">
        <v>0</v>
      </c>
      <c r="D23" s="15">
        <f>+Q4</f>
        <v>1</v>
      </c>
      <c r="E23">
        <f t="shared" si="37"/>
        <v>1328770.0221155712</v>
      </c>
    </row>
    <row r="24" spans="2:5" x14ac:dyDescent="0.25">
      <c r="B24">
        <v>2</v>
      </c>
      <c r="C24">
        <v>4.9999999999999998E-8</v>
      </c>
      <c r="D24" s="15">
        <f>+U9</f>
        <v>1.0000003465736504</v>
      </c>
      <c r="E24">
        <f t="shared" si="37"/>
        <v>1328770.4826322484</v>
      </c>
    </row>
    <row r="25" spans="2:5" x14ac:dyDescent="0.25">
      <c r="B25">
        <v>2</v>
      </c>
      <c r="C25">
        <v>8.9999999999999999E-8</v>
      </c>
      <c r="D25" s="15">
        <f>+W13</f>
        <v>1.0000000623832481</v>
      </c>
      <c r="E25">
        <f t="shared" si="37"/>
        <v>1328770.565525267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A32-FC0E-485A-B3DF-7B3C3B9AAC36}">
  <dimension ref="D4:P18"/>
  <sheetViews>
    <sheetView workbookViewId="0">
      <selection activeCell="E4" sqref="E4"/>
    </sheetView>
  </sheetViews>
  <sheetFormatPr defaultRowHeight="15" x14ac:dyDescent="0.25"/>
  <cols>
    <col min="4" max="4" width="12.42578125" customWidth="1"/>
    <col min="5" max="5" width="15.7109375" customWidth="1"/>
    <col min="9" max="9" width="15.7109375" customWidth="1"/>
    <col min="10" max="10" width="12" bestFit="1" customWidth="1"/>
  </cols>
  <sheetData>
    <row r="4" spans="4:11" x14ac:dyDescent="0.25">
      <c r="D4" t="s">
        <v>106</v>
      </c>
      <c r="E4">
        <f>LN(10)</f>
        <v>2.3025850929940459</v>
      </c>
    </row>
    <row r="6" spans="4:11" x14ac:dyDescent="0.25">
      <c r="D6" t="s">
        <v>107</v>
      </c>
      <c r="E6">
        <f>10/1024</f>
        <v>9.765625E-3</v>
      </c>
    </row>
    <row r="7" spans="4:11" x14ac:dyDescent="0.25">
      <c r="D7" t="s">
        <v>108</v>
      </c>
    </row>
    <row r="16" spans="4:11" x14ac:dyDescent="0.25">
      <c r="E16" t="s">
        <v>109</v>
      </c>
      <c r="G16">
        <v>0</v>
      </c>
      <c r="H16">
        <v>1</v>
      </c>
      <c r="I16">
        <v>2</v>
      </c>
      <c r="J16">
        <v>3</v>
      </c>
      <c r="K16">
        <v>4</v>
      </c>
    </row>
    <row r="17" spans="7:16" x14ac:dyDescent="0.25">
      <c r="G17">
        <v>1</v>
      </c>
      <c r="H17" t="s">
        <v>75</v>
      </c>
      <c r="N17" t="s">
        <v>110</v>
      </c>
      <c r="P17" t="s">
        <v>111</v>
      </c>
    </row>
    <row r="18" spans="7:16" x14ac:dyDescent="0.25">
      <c r="G18">
        <v>1</v>
      </c>
      <c r="H18">
        <f>+E6</f>
        <v>9.765625E-3</v>
      </c>
      <c r="I18">
        <f>POWER($E$6,I16)/FACT(I16)</f>
        <v>4.76837158203125E-5</v>
      </c>
      <c r="J18">
        <f t="shared" ref="J18:K18" si="0">POWER($E$6,J16)/FACT(J16)</f>
        <v>1.5522042910257974E-7</v>
      </c>
      <c r="K18">
        <f t="shared" si="0"/>
        <v>3.7895612573872012E-10</v>
      </c>
      <c r="L18">
        <f>SUM(G18:K18)</f>
        <v>1.0098134643152057</v>
      </c>
      <c r="N18">
        <f>POWER(L18,1024)</f>
        <v>22026.465778251229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8F2A-3E6A-413F-B5D4-473ED5DEFF88}">
  <dimension ref="D5:J12"/>
  <sheetViews>
    <sheetView tabSelected="1" workbookViewId="0">
      <selection activeCell="D13" sqref="D13"/>
    </sheetView>
  </sheetViews>
  <sheetFormatPr defaultRowHeight="15" x14ac:dyDescent="0.25"/>
  <sheetData>
    <row r="5" spans="4:10" x14ac:dyDescent="0.25">
      <c r="I5">
        <v>2</v>
      </c>
      <c r="J5">
        <v>4</v>
      </c>
    </row>
    <row r="6" spans="4:10" x14ac:dyDescent="0.25">
      <c r="J6">
        <v>6</v>
      </c>
    </row>
    <row r="8" spans="4:10" x14ac:dyDescent="0.25">
      <c r="D8" t="s">
        <v>112</v>
      </c>
      <c r="E8" t="s">
        <v>113</v>
      </c>
      <c r="F8">
        <v>1</v>
      </c>
      <c r="H8" t="s">
        <v>112</v>
      </c>
      <c r="I8" t="s">
        <v>114</v>
      </c>
      <c r="J8">
        <v>1</v>
      </c>
    </row>
    <row r="11" spans="4:10" x14ac:dyDescent="0.25">
      <c r="D11" t="s">
        <v>115</v>
      </c>
    </row>
    <row r="12" spans="4:10" x14ac:dyDescent="0.25">
      <c r="D12" t="s">
        <v>116</v>
      </c>
      <c r="E12">
        <v>0.405465108108164</v>
      </c>
      <c r="F12">
        <v>1</v>
      </c>
      <c r="G12">
        <f>+E12+F12</f>
        <v>1.4054651081081639</v>
      </c>
      <c r="I12">
        <f>SQRT(G12)</f>
        <v>1.1855231368928081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960-FF63-4547-8364-6609223CC4B2}">
  <dimension ref="D1:K20"/>
  <sheetViews>
    <sheetView workbookViewId="0">
      <selection activeCell="D8" sqref="D8"/>
    </sheetView>
  </sheetViews>
  <sheetFormatPr defaultRowHeight="15" x14ac:dyDescent="0.25"/>
  <cols>
    <col min="8" max="8" width="22" bestFit="1" customWidth="1"/>
  </cols>
  <sheetData>
    <row r="1" spans="4:10" x14ac:dyDescent="0.25">
      <c r="D1" t="s">
        <v>95</v>
      </c>
    </row>
    <row r="2" spans="4:10" x14ac:dyDescent="0.25">
      <c r="D2" t="s">
        <v>96</v>
      </c>
    </row>
    <row r="3" spans="4:10" x14ac:dyDescent="0.25">
      <c r="D3" t="s">
        <v>97</v>
      </c>
    </row>
    <row r="16" spans="4:10" x14ac:dyDescent="0.25">
      <c r="D16" t="s">
        <v>91</v>
      </c>
      <c r="J16">
        <f>LOG10(6.4)</f>
        <v>0.80617997398388719</v>
      </c>
    </row>
    <row r="18" spans="4:11" x14ac:dyDescent="0.25">
      <c r="D18" t="s">
        <v>92</v>
      </c>
      <c r="E18">
        <f>LOG10(6)</f>
        <v>0.77815125038364363</v>
      </c>
    </row>
    <row r="19" spans="4:11" x14ac:dyDescent="0.25">
      <c r="F19">
        <f>+E20-E18</f>
        <v>6.6946789630613179E-2</v>
      </c>
      <c r="G19" t="s">
        <v>94</v>
      </c>
      <c r="H19" s="20">
        <f>+F19*0.4</f>
        <v>2.6778715852245272E-2</v>
      </c>
      <c r="J19">
        <f>+E18+H19</f>
        <v>0.80492996623588886</v>
      </c>
      <c r="K19">
        <f>POWER(10,J19)</f>
        <v>6.3816056894808479</v>
      </c>
    </row>
    <row r="20" spans="4:11" x14ac:dyDescent="0.25">
      <c r="D20" t="s">
        <v>93</v>
      </c>
      <c r="E20">
        <f>LOG10(7)</f>
        <v>0.84509804001425681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antilog</vt:lpstr>
      <vt:lpstr>Sheet3</vt:lpstr>
      <vt:lpstr>TableTest</vt:lpstr>
      <vt:lpstr>TableTest2</vt:lpstr>
      <vt:lpstr>Sheet4</vt:lpstr>
      <vt:lpstr>Sheet5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2018-09-24T15:56:24Z</dcterms:created>
  <dcterms:modified xsi:type="dcterms:W3CDTF">2018-10-07T08:19:45Z</dcterms:modified>
</cp:coreProperties>
</file>