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0" yWindow="60" windowWidth="15600" windowHeight="9675" tabRatio="642" firstSheet="1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Planificación!$B$12:$N$63</definedName>
    <definedName name="_xlnm._FilterDatabase" localSheetId="3" hidden="1">'Seguimiento de NC'!$A$4:$O$52</definedName>
    <definedName name="a">[1]Tablas!#REF!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dfsdfsfs">[1]Tablas!#REF!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hrththhhhgfh">[1]Tablas!$B$4:$B$12</definedName>
    <definedName name="LineaProduccion" localSheetId="0">#REF!</definedName>
    <definedName name="lipopoipoipo">[1]Tablas!#REF!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rteytuyuyy">[1]Tablas!#REF!</definedName>
    <definedName name="sasas">[1]Tablas!#REF!</definedName>
    <definedName name="TamanoOT" localSheetId="0">#REF!</definedName>
    <definedName name="TipoProy">Tablas!$H$3:$H$8</definedName>
    <definedName name="TiposCausa" localSheetId="0">[2]Instructivo!$B$38:$B$46</definedName>
    <definedName name="TipoServicio" localSheetId="0">#REF!</definedName>
    <definedName name="TiposNC">Tablas!$F$3:$F$7</definedName>
  </definedNames>
  <calcPr calcId="145621"/>
</workbook>
</file>

<file path=xl/calcChain.xml><?xml version="1.0" encoding="utf-8"?>
<calcChain xmlns="http://schemas.openxmlformats.org/spreadsheetml/2006/main">
  <c r="D16" i="7" l="1"/>
  <c r="F54" i="11"/>
  <c r="E54" i="11"/>
  <c r="C54" i="11"/>
  <c r="F38" i="11"/>
  <c r="E38" i="11"/>
  <c r="C38" i="11"/>
  <c r="F37" i="11"/>
  <c r="E37" i="11"/>
  <c r="C37" i="11"/>
  <c r="F31" i="11"/>
  <c r="E31" i="11"/>
  <c r="F30" i="11"/>
  <c r="E30" i="11"/>
  <c r="C30" i="11"/>
  <c r="F29" i="11"/>
  <c r="E29" i="11"/>
  <c r="C29" i="11"/>
  <c r="F28" i="11"/>
  <c r="E28" i="11"/>
  <c r="C28" i="11"/>
  <c r="F27" i="11"/>
  <c r="E27" i="11"/>
  <c r="C27" i="11"/>
  <c r="F26" i="11"/>
  <c r="E26" i="11"/>
  <c r="C26" i="11"/>
  <c r="F25" i="11"/>
  <c r="E25" i="11"/>
  <c r="C25" i="11"/>
  <c r="F24" i="11"/>
  <c r="E24" i="11"/>
  <c r="C24" i="11"/>
  <c r="F21" i="11"/>
  <c r="E21" i="11"/>
  <c r="C21" i="11"/>
  <c r="F20" i="11"/>
  <c r="E20" i="11"/>
  <c r="C20" i="11"/>
  <c r="F18" i="11"/>
  <c r="E18" i="11"/>
  <c r="C18" i="11"/>
  <c r="F17" i="11"/>
  <c r="E17" i="11"/>
  <c r="C17" i="11"/>
  <c r="I7" i="7" l="1"/>
  <c r="F53" i="11"/>
  <c r="E53" i="11"/>
  <c r="C53" i="11"/>
  <c r="F16" i="11"/>
  <c r="E16" i="11"/>
  <c r="C16" i="11"/>
  <c r="F36" i="11" l="1"/>
  <c r="E36" i="11"/>
  <c r="C36" i="11"/>
  <c r="F23" i="11"/>
  <c r="E23" i="11"/>
  <c r="C23" i="11"/>
  <c r="F15" i="11"/>
  <c r="E15" i="11"/>
  <c r="C15" i="11"/>
  <c r="F14" i="11"/>
  <c r="E14" i="11"/>
  <c r="C14" i="11"/>
  <c r="F22" i="11" l="1"/>
  <c r="E22" i="11"/>
  <c r="C22" i="11"/>
  <c r="F19" i="11"/>
  <c r="E19" i="11"/>
  <c r="C19" i="11"/>
  <c r="F13" i="11"/>
  <c r="E13" i="11"/>
  <c r="C13" i="11"/>
  <c r="F12" i="11"/>
  <c r="E12" i="11"/>
  <c r="C12" i="11"/>
  <c r="F11" i="11"/>
  <c r="E11" i="11"/>
  <c r="C11" i="11"/>
  <c r="F10" i="11"/>
  <c r="E10" i="11"/>
  <c r="C10" i="11"/>
  <c r="C9" i="11"/>
  <c r="C8" i="11"/>
  <c r="C6" i="11"/>
  <c r="C7" i="11"/>
  <c r="C31" i="11"/>
  <c r="C32" i="11"/>
  <c r="C33" i="11"/>
  <c r="C34" i="11"/>
  <c r="C35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" i="11"/>
  <c r="F52" i="11"/>
  <c r="E52" i="11"/>
  <c r="F51" i="11"/>
  <c r="E51" i="11"/>
  <c r="F50" i="11"/>
  <c r="E50" i="11"/>
  <c r="F49" i="11"/>
  <c r="E49" i="11"/>
  <c r="D60" i="7" l="1"/>
  <c r="E5" i="11" l="1"/>
  <c r="F5" i="11"/>
  <c r="E8" i="11"/>
  <c r="F8" i="11"/>
  <c r="E40" i="11" l="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F32" i="11" l="1"/>
  <c r="F33" i="11"/>
  <c r="F34" i="11"/>
  <c r="F35" i="11"/>
  <c r="F39" i="11"/>
  <c r="F6" i="11"/>
  <c r="F7" i="11"/>
  <c r="E33" i="11"/>
  <c r="E34" i="11"/>
  <c r="E35" i="11"/>
  <c r="E39" i="11"/>
  <c r="E6" i="11"/>
  <c r="E7" i="11"/>
  <c r="E32" i="11"/>
  <c r="D59" i="7"/>
  <c r="D58" i="7"/>
  <c r="D32" i="7"/>
  <c r="D31" i="7"/>
  <c r="D30" i="7"/>
  <c r="D29" i="7"/>
  <c r="D28" i="7"/>
  <c r="D33" i="7" l="1"/>
  <c r="J63" i="5" l="1"/>
  <c r="D40" i="7" s="1"/>
  <c r="M63" i="5"/>
  <c r="D14" i="7"/>
  <c r="D15" i="7" s="1"/>
  <c r="C5" i="7"/>
  <c r="E8" i="7"/>
  <c r="E6" i="7"/>
  <c r="E5" i="7"/>
  <c r="E4" i="7"/>
  <c r="E7" i="7"/>
  <c r="D41" i="7" l="1"/>
  <c r="D42" i="7" s="1"/>
  <c r="D61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<sst xmlns="http://schemas.openxmlformats.org/spreadsheetml/2006/main" count="710" uniqueCount="247">
  <si>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</si>
  <si>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</si>
  <si>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</si>
  <si>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</si>
  <si>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</si>
  <si>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</si>
  <si>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</si>
  <si>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</si>
  <si>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</si>
  <si>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</si>
  <si>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</si>
  <si>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</si>
  <si>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</si>
  <si>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</si>
  <si>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</si>
  <si>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</si>
  <si>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</si>
  <si>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</si>
  <si>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</si>
  <si>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</si>
  <si>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</si>
  <si>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</si>
  <si>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</si>
  <si>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</si>
  <si>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</si>
  <si>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</si>
  <si>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</si>
  <si>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</si>
  <si>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</si>
  <si>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</si>
  <si>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</si>
  <si>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</si>
  <si>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</si>
  <si>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</si>
  <si>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</si>
  <si>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</si>
  <si>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</si>
  <si>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</si>
  <si>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</si>
  <si>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</si>
  <si>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</si>
  <si>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</si>
  <si>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</si>
  <si>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</si>
  <si>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</si>
  <si>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</si>
  <si>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</si>
  <si>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</si>
  <si>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</si>
  <si>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</si>
  <si>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</si>
  <si>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</si>
  <si>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</si>
  <si>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</si>
  <si>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</si>
  <si>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</si>
  <si>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</si>
  <si>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</si>
  <si>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</si>
  <si>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</si>
  <si>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</si>
  <si>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</si>
  <si>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</si>
  <si>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</si>
  <si>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</si>
  <si>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</si>
  <si>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</si>
  <si>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</si>
  <si>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</si>
  <si>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</si>
  <si>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</si>
  <si>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Correlativo de revisión realizada</t>
  </si>
  <si>
    <t>Detalle adicional</t>
  </si>
  <si>
    <t>Tiempo Real en horas que duró la revisión</t>
  </si>
  <si>
    <t>Detalle de la observación encontrada</t>
  </si>
  <si>
    <t>Valor calculado que indica que la NC fue resuelta.</t>
  </si>
  <si>
    <t>Entregable revisado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</si>
  <si>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</si>
  <si>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</si>
  <si>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</si>
  <si>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</si>
  <si>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</si>
  <si>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</si>
  <si>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</si>
  <si>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</si>
  <si>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</si>
  <si>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</si>
  <si>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</si>
  <si>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</si>
  <si>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</si>
  <si>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</si>
  <si>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</si>
  <si>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</si>
  <si>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</si>
  <si>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</si>
  <si>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</si>
  <si>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</si>
  <si>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Gestor de Calidad</t>
  </si>
  <si>
    <t>Tipo Proyecto</t>
  </si>
  <si>
    <t>Tipo de Proyecto</t>
  </si>
  <si>
    <t xml:space="preserve">Fase </t>
  </si>
  <si>
    <t>Entregable</t>
  </si>
  <si>
    <t>Comentarios</t>
  </si>
  <si>
    <t>Nro. de Revisión</t>
  </si>
  <si>
    <t>D. Resumen por Origen de NC</t>
  </si>
  <si>
    <t>Documento</t>
  </si>
  <si>
    <t>Funcionalidad</t>
  </si>
  <si>
    <t>Desarrollo de Sistemas</t>
  </si>
  <si>
    <t>Revisado / Auditado</t>
  </si>
  <si>
    <t>Responsable (s) de levantar no conformidad</t>
  </si>
  <si>
    <t>Entregable / Proceso</t>
  </si>
  <si>
    <t>Proceso</t>
  </si>
  <si>
    <t>PPQA</t>
  </si>
  <si>
    <t>PP_PMC</t>
  </si>
  <si>
    <t>REQM</t>
  </si>
  <si>
    <t>MA</t>
  </si>
  <si>
    <t>Jefe de Proyecto:</t>
  </si>
  <si>
    <t>PP_PMC/PGPRO</t>
  </si>
  <si>
    <t>REQM/LMR</t>
  </si>
  <si>
    <t>GESTION DE LA CONFIGURACION</t>
  </si>
  <si>
    <t>PP_PMC/CPRO</t>
  </si>
  <si>
    <t>No hay no conformidades</t>
  </si>
  <si>
    <t>JV</t>
  </si>
  <si>
    <t>MC</t>
  </si>
  <si>
    <t>JCG</t>
  </si>
  <si>
    <t>José Valero</t>
  </si>
  <si>
    <t>Michael Cerna</t>
  </si>
  <si>
    <t>Michael Cerna, Juan Carlos Guerrero</t>
  </si>
  <si>
    <t>Setiembre-Octubre</t>
  </si>
  <si>
    <t>JJM INVENTARLINE</t>
  </si>
  <si>
    <t>HGPRD_0.1_Herramienta de Gestión</t>
  </si>
  <si>
    <t>Jose Valero / Juan Carlos Guerrero</t>
  </si>
  <si>
    <t>Michael Cerna (Analista de Calidad)</t>
  </si>
  <si>
    <t>Sistema de Inventario Online</t>
  </si>
  <si>
    <t>Analista de procesos encargado de la elaboración y actualización del proyecto</t>
  </si>
  <si>
    <t>PPQA/HGNC</t>
  </si>
  <si>
    <t>PPQA/CHP</t>
  </si>
  <si>
    <t>GC/GC</t>
  </si>
  <si>
    <t>GC/PGC</t>
  </si>
  <si>
    <t>MA/TM</t>
  </si>
  <si>
    <t>REQM/MTREQM</t>
  </si>
  <si>
    <t>REQM/PGREQM</t>
  </si>
  <si>
    <t>PPQA/MSPI</t>
  </si>
  <si>
    <t>MA/NUMNC</t>
  </si>
  <si>
    <t>MA/VREQM</t>
  </si>
  <si>
    <t>GC</t>
  </si>
  <si>
    <t>Plantilla</t>
  </si>
  <si>
    <t>0.1</t>
  </si>
  <si>
    <t>0.2</t>
  </si>
  <si>
    <t>0.3</t>
  </si>
  <si>
    <t>HGNC_V0.3_2015 Herramienta de Gestión QA-Producto</t>
  </si>
  <si>
    <t>Versión: 0.3</t>
  </si>
  <si>
    <t>AR_V0.3_2015 Acta reunión Septiembre 1</t>
  </si>
  <si>
    <t>AR_V0.3_2015 Acta reunión Septiembre 2</t>
  </si>
  <si>
    <t>AR_V0.3_2015 Acta reunión Septiembre 3</t>
  </si>
  <si>
    <t>AR_V0.3_2015 Acta reunión Septiembre 4</t>
  </si>
  <si>
    <t>AR_V0.3_2015 Acta reunión Octubre 5</t>
  </si>
  <si>
    <t>AR_V0.3_2015 Acta reunión Octubre 6</t>
  </si>
  <si>
    <t>AR_V0.3_2015 Acta reunión Octubre 7</t>
  </si>
  <si>
    <t>AR_V0.3_2015 Acta reunión Noviembre 8</t>
  </si>
  <si>
    <t>AR_V0.3_2015 Acta reunión Noviembre 9</t>
  </si>
  <si>
    <t>AR_V0.3_2015 Acta reunión Noviembre 10</t>
  </si>
  <si>
    <t>PPRO_v0.3_2015 Plan-de-Proyecto</t>
  </si>
  <si>
    <t>CPRO_V0.3_2015 Cronograma_de_Proyecto_de_Inventario</t>
  </si>
  <si>
    <t>IQ_v0.3_2015 Informe Avance Quincenal 01</t>
  </si>
  <si>
    <t>IQ_v0.3_2015 Informe Avance Quincenal 02</t>
  </si>
  <si>
    <t>IQ_v0.3_2015 Informe Avance Quincenal 03</t>
  </si>
  <si>
    <t>IQ_v0.3_2015 Informe Avance Quincenal 04</t>
  </si>
  <si>
    <t>IQ_v0.3_2015 Informe Avance Quincenal 05</t>
  </si>
  <si>
    <t>PGPRO_v0.3_2015 Proceso-de-Gestion-de-Proyecto</t>
  </si>
  <si>
    <t>ADE_v0.3_2015 Aceptacion de Entregable 01</t>
  </si>
  <si>
    <t>ADE_v0.3_2015 Aceptacion de Entregable 02</t>
  </si>
  <si>
    <t>ADE_v0.3_2015 Aceptacion de Entregable 03</t>
  </si>
  <si>
    <t>KOM_v0.3_2015 kick off meeting Externo 1</t>
  </si>
  <si>
    <t>KOM_v0.3_2015 kick off meeting Externo 2</t>
  </si>
  <si>
    <t>KOM_v0.3_2015 kick off meeting Externo 3</t>
  </si>
  <si>
    <t>ACP_v0.3_2015 Acta de Cierre de Proyecto</t>
  </si>
  <si>
    <t>REGR_V0.3_2015 Registro de Riesgos</t>
  </si>
  <si>
    <t>LMR_v0.3_2015 Lista Maestra de Requerimientos</t>
  </si>
  <si>
    <t>MTRE_V0.3_2015 Matriz de Trazabilidad de Requerimientos</t>
  </si>
  <si>
    <t>PGRE_V0.3_2015 Proceso de Gestión de Cambios a Requerimientos</t>
  </si>
  <si>
    <t>GR_V0.3_2015 Gestion de Requerimientos</t>
  </si>
  <si>
    <t>RCRE_V0.3_2015 Registro de Cambios a Requerimientos</t>
  </si>
  <si>
    <t>SOLCAMR_V0.3_2015 Solicitud de Cambios a Requerimientos</t>
  </si>
  <si>
    <t>DDISFUN_V0,3_2015 Documento de diseño funcional</t>
  </si>
  <si>
    <t>DDISTEC_V0,3_2015 Documento de diseño técnico</t>
  </si>
  <si>
    <t>CHP_v0.3_2015 Checklist Proyecto</t>
  </si>
  <si>
    <t>MSPI_v0.3_2015 Matriz seguimiento Proyectos Internos</t>
  </si>
  <si>
    <t>HGNC_v0.3_2015 Herramienta de Gestión de No Conformidades</t>
  </si>
  <si>
    <t>PPQA_V0.3_2015 Proceso de Aseguramiento de la Calidad</t>
  </si>
  <si>
    <t>GC_V0.3_2015 Gestion de la Configuracion</t>
  </si>
  <si>
    <t>PGC_V0.3_2015 Proceso de Gestion de Configuracion</t>
  </si>
  <si>
    <t>REGITCON_V0.3_2015 Registro de Items de Configuración</t>
  </si>
  <si>
    <t>SOLACC_V0.3_2015 Formato de Solicitud de Accesos-00001_2015</t>
  </si>
  <si>
    <t>SOLACC_V0.3_2015 Formato de Solicitud de Accesos-00002_2015</t>
  </si>
  <si>
    <t>SOLACC_V0.3_2015 Formato de Solicitud de Accesos-00003_2015</t>
  </si>
  <si>
    <t>TM_V0.3_2015 Tablero_metrica</t>
  </si>
  <si>
    <t>MetricaICICvV0.3_2015 Indice_cambios_items_configuracion</t>
  </si>
  <si>
    <t>NUMNC_V0.3_2015 Numero de N conformidades QA del Producto</t>
  </si>
  <si>
    <t>VREQM_V0.3_2015 Volatidad de Requerimientos</t>
  </si>
  <si>
    <t>PM_V0.3_2015 Procesos de Medicion</t>
  </si>
  <si>
    <t>RDR_V0.3_2015 Registro de Riesgos</t>
  </si>
  <si>
    <t>2.5</t>
  </si>
  <si>
    <t>PP_PMC/PPPRO</t>
  </si>
  <si>
    <t>PP_PMC/REGR</t>
  </si>
  <si>
    <t>PP_PMC/AR_01</t>
  </si>
  <si>
    <t>PP_PMC/AR_02</t>
  </si>
  <si>
    <t>PP_PMC/AR_03</t>
  </si>
  <si>
    <t>PP_PMC/AR_04</t>
  </si>
  <si>
    <t>PP_PMC/AR_05</t>
  </si>
  <si>
    <t>PP_PMC/AR_06</t>
  </si>
  <si>
    <t>PP_PMC/AR_07</t>
  </si>
  <si>
    <t>PP_PMC/AR_08</t>
  </si>
  <si>
    <t>PP_PMC/AR_09</t>
  </si>
  <si>
    <t>PP_PMC/AR_10</t>
  </si>
  <si>
    <t>PP_PMC/ADE_01</t>
  </si>
  <si>
    <t>PP_PMC/ADE_02</t>
  </si>
  <si>
    <t>PP_PMC/ADE_03</t>
  </si>
  <si>
    <t>PP_PMC/IQ_01</t>
  </si>
  <si>
    <t>PP_PMC/IQ_02</t>
  </si>
  <si>
    <t>PP_PMC/IQ_03</t>
  </si>
  <si>
    <t>PP_PMC/IQ_04</t>
  </si>
  <si>
    <t>PP_PMC/IQ_05</t>
  </si>
  <si>
    <t>PP_PMC/KOM_01</t>
  </si>
  <si>
    <t>PP_PMC/KOM_02</t>
  </si>
  <si>
    <t>PP_PMC/KOM_03</t>
  </si>
  <si>
    <t>PP_PMC/ACP</t>
  </si>
  <si>
    <t>REQM/GR</t>
  </si>
  <si>
    <t>REQM/RCRE</t>
  </si>
  <si>
    <t>REQM/SOLCAMR</t>
  </si>
  <si>
    <t>REQM/DDISFUN</t>
  </si>
  <si>
    <t>REQM/DDISTEC</t>
  </si>
  <si>
    <t>PPQA/PPQA</t>
  </si>
  <si>
    <t xml:space="preserve"> Proceso revisado/Entregable </t>
  </si>
  <si>
    <t>GC/REGITCON</t>
  </si>
  <si>
    <t>GC/SOLACC_01</t>
  </si>
  <si>
    <t>GC/SOLACC_02</t>
  </si>
  <si>
    <t>GC/SOLACC_03</t>
  </si>
  <si>
    <t>MA/MetricaICICv</t>
  </si>
  <si>
    <t>MA/PM</t>
  </si>
  <si>
    <t>MA/RDR</t>
  </si>
  <si>
    <t>Sistme de Inventario Online</t>
  </si>
  <si>
    <t>Analista de Calidad</t>
  </si>
  <si>
    <t>(MC)(JV)(JCG)</t>
  </si>
  <si>
    <t>Setiembre - Octubre-Noviembre</t>
  </si>
  <si>
    <t xml:space="preserve"> HGNC_V0.3_2014 REVISIÓN DE ASEGURAMIENTO DE LA CALIDAD - PRODUCTO</t>
  </si>
  <si>
    <t>Fecha Efectiva: 15/11/2015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</si>
</sst>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4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1"/>
      <name val="Arial"/>
      <family val="2"/>
    </font>
    <font>
      <b/>
      <sz val="12"/>
      <name val="Candara"/>
      <family val="2"/>
    </font>
    <font>
      <sz val="9"/>
      <color indexed="10"/>
      <name val="Candara"/>
      <family val="2"/>
    </font>
    <font>
      <b/>
      <sz val="9"/>
      <name val="Candara"/>
      <family val="2"/>
    </font>
    <font>
      <sz val="9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sz val="12"/>
      <name val="Candara"/>
      <family val="2"/>
    </font>
    <font>
      <i/>
      <sz val="12"/>
      <name val="Candara"/>
      <family val="2"/>
    </font>
    <font>
      <sz val="12"/>
      <color indexed="10"/>
      <name val="Candara"/>
      <family val="2"/>
    </font>
    <font>
      <b/>
      <i/>
      <sz val="12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10"/>
      <name val="Candara"/>
      <family val="2"/>
    </font>
    <font>
      <b/>
      <sz val="12"/>
      <color indexed="9"/>
      <name val="Candara"/>
      <family val="2"/>
    </font>
    <font>
      <sz val="12"/>
      <color indexed="8"/>
      <name val="Candara"/>
      <family val="2"/>
    </font>
    <font>
      <b/>
      <sz val="12"/>
      <color indexed="18"/>
      <name val="Candara"/>
      <family val="2"/>
    </font>
    <font>
      <u/>
      <sz val="12"/>
      <name val="Candara"/>
      <family val="2"/>
    </font>
    <font>
      <sz val="12"/>
      <color indexed="9"/>
      <name val="Candara"/>
      <family val="2"/>
    </font>
    <font>
      <b/>
      <sz val="14"/>
      <name val="Candara"/>
      <family val="2"/>
    </font>
    <font>
      <b/>
      <sz val="18"/>
      <name val="Candara"/>
      <family val="2"/>
    </font>
    <font>
      <u/>
      <sz val="12"/>
      <color indexed="8"/>
      <name val="Candar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2" fillId="0" borderId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</cellStyleXfs>
  <cellXfs count="199">
    <xf numFmtId="0" fontId="0" fillId="0" borderId="0" xfId="0"/>
    <xf numFmtId="0" fontId="2" fillId="24" borderId="0" xfId="43" applyFill="1"/>
    <xf numFmtId="0" fontId="1" fillId="24" borderId="0" xfId="43" applyFont="1" applyFill="1"/>
    <xf numFmtId="0" fontId="4" fillId="27" borderId="0" xfId="43" applyFont="1" applyFill="1" applyBorder="1" applyAlignment="1" applyProtection="1">
      <alignment horizontal="center" vertical="top" wrapText="1"/>
      <protection locked="0"/>
    </xf>
    <xf numFmtId="14" fontId="4" fillId="27" borderId="0" xfId="43" applyNumberFormat="1" applyFont="1" applyFill="1" applyBorder="1" applyAlignment="1" applyProtection="1">
      <alignment horizontal="center" vertical="top" wrapText="1"/>
      <protection locked="0"/>
    </xf>
    <xf numFmtId="49" fontId="4" fillId="27" borderId="0" xfId="43" applyNumberFormat="1" applyFont="1" applyFill="1" applyBorder="1" applyAlignment="1" applyProtection="1">
      <alignment horizontal="center" vertical="top" wrapText="1"/>
      <protection locked="0"/>
    </xf>
    <xf numFmtId="0" fontId="26" fillId="24" borderId="0" xfId="43" applyFont="1" applyFill="1"/>
    <xf numFmtId="0" fontId="27" fillId="30" borderId="10" xfId="42" applyFont="1" applyFill="1" applyBorder="1" applyAlignment="1">
      <alignment horizontal="center" vertical="center" wrapText="1"/>
    </xf>
    <xf numFmtId="0" fontId="28" fillId="31" borderId="10" xfId="43" applyFont="1" applyFill="1" applyBorder="1" applyAlignment="1" applyProtection="1">
      <alignment horizontal="center" vertical="top" wrapText="1"/>
      <protection locked="0"/>
    </xf>
    <xf numFmtId="49" fontId="28" fillId="31" borderId="10" xfId="43" applyNumberFormat="1" applyFont="1" applyFill="1" applyBorder="1" applyAlignment="1" applyProtection="1">
      <alignment horizontal="center" vertical="top" wrapText="1"/>
      <protection locked="0"/>
    </xf>
    <xf numFmtId="14" fontId="28" fillId="31" borderId="10" xfId="43" applyNumberFormat="1" applyFont="1" applyFill="1" applyBorder="1" applyAlignment="1" applyProtection="1">
      <alignment horizontal="center" vertical="top" wrapText="1"/>
      <protection locked="0"/>
    </xf>
    <xf numFmtId="0" fontId="31" fillId="0" borderId="0" xfId="36" applyFont="1"/>
    <xf numFmtId="0" fontId="25" fillId="0" borderId="0" xfId="36" applyFont="1"/>
    <xf numFmtId="0" fontId="32" fillId="31" borderId="10" xfId="36" applyFont="1" applyFill="1" applyBorder="1" applyAlignment="1">
      <alignment vertical="top" wrapText="1"/>
    </xf>
    <xf numFmtId="0" fontId="31" fillId="31" borderId="10" xfId="36" applyFont="1" applyFill="1" applyBorder="1" applyAlignment="1">
      <alignment vertical="top" wrapText="1"/>
    </xf>
    <xf numFmtId="0" fontId="34" fillId="0" borderId="0" xfId="36" applyFont="1" applyAlignment="1">
      <alignment horizontal="left"/>
    </xf>
    <xf numFmtId="0" fontId="31" fillId="0" borderId="0" xfId="36" applyFont="1" applyAlignment="1">
      <alignment vertical="top" wrapText="1"/>
    </xf>
    <xf numFmtId="0" fontId="31" fillId="0" borderId="0" xfId="36" applyFont="1" applyBorder="1" applyAlignment="1">
      <alignment horizontal="left" vertical="center" wrapText="1"/>
    </xf>
    <xf numFmtId="0" fontId="34" fillId="0" borderId="0" xfId="36" applyFont="1" applyAlignment="1">
      <alignment horizontal="left" vertical="top"/>
    </xf>
    <xf numFmtId="0" fontId="25" fillId="25" borderId="10" xfId="38" applyFont="1" applyFill="1" applyBorder="1" applyAlignment="1">
      <alignment horizontal="center" vertical="center"/>
    </xf>
    <xf numFmtId="0" fontId="31" fillId="0" borderId="0" xfId="36" applyFont="1" applyAlignment="1">
      <alignment vertical="center" wrapText="1"/>
    </xf>
    <xf numFmtId="0" fontId="31" fillId="0" borderId="0" xfId="36" applyFont="1" applyAlignment="1">
      <alignment vertical="center"/>
    </xf>
    <xf numFmtId="0" fontId="31" fillId="0" borderId="0" xfId="36" applyFont="1" applyAlignment="1">
      <alignment horizontal="center"/>
    </xf>
    <xf numFmtId="0" fontId="31" fillId="24" borderId="10" xfId="36" applyFont="1" applyFill="1" applyBorder="1" applyAlignment="1">
      <alignment horizontal="center"/>
    </xf>
    <xf numFmtId="0" fontId="31" fillId="0" borderId="0" xfId="36" applyFont="1" applyAlignment="1">
      <alignment horizontal="left"/>
    </xf>
    <xf numFmtId="0" fontId="35" fillId="0" borderId="0" xfId="36" applyFont="1"/>
    <xf numFmtId="0" fontId="31" fillId="0" borderId="0" xfId="36" applyFont="1" applyAlignment="1"/>
    <xf numFmtId="0" fontId="31" fillId="25" borderId="10" xfId="36" applyFont="1" applyFill="1" applyBorder="1" applyAlignment="1">
      <alignment horizontal="center"/>
    </xf>
    <xf numFmtId="0" fontId="25" fillId="0" borderId="0" xfId="36" applyFont="1" applyAlignment="1">
      <alignment horizontal="center"/>
    </xf>
    <xf numFmtId="0" fontId="36" fillId="26" borderId="10" xfId="36" applyFont="1" applyFill="1" applyBorder="1" applyAlignment="1">
      <alignment horizontal="center"/>
    </xf>
    <xf numFmtId="0" fontId="25" fillId="24" borderId="10" xfId="37" applyFont="1" applyFill="1" applyBorder="1" applyAlignment="1">
      <alignment horizontal="center" vertical="center" wrapText="1"/>
    </xf>
    <xf numFmtId="0" fontId="37" fillId="0" borderId="0" xfId="36" applyFont="1"/>
    <xf numFmtId="0" fontId="25" fillId="0" borderId="0" xfId="36" applyFont="1" applyFill="1" applyAlignment="1">
      <alignment horizontal="center"/>
    </xf>
    <xf numFmtId="0" fontId="25" fillId="0" borderId="0" xfId="37" applyFont="1" applyFill="1" applyBorder="1" applyAlignment="1">
      <alignment horizontal="left" vertical="center" wrapText="1"/>
    </xf>
    <xf numFmtId="0" fontId="31" fillId="0" borderId="0" xfId="36" applyFont="1" applyFill="1"/>
    <xf numFmtId="0" fontId="31" fillId="0" borderId="0" xfId="36" applyFont="1" applyFill="1" applyAlignment="1">
      <alignment horizontal="left" wrapText="1"/>
    </xf>
    <xf numFmtId="0" fontId="37" fillId="0" borderId="0" xfId="36" applyFont="1" applyFill="1"/>
    <xf numFmtId="0" fontId="33" fillId="0" borderId="0" xfId="32" applyFont="1"/>
    <xf numFmtId="0" fontId="31" fillId="31" borderId="10" xfId="32" applyFont="1" applyFill="1" applyBorder="1" applyAlignment="1">
      <alignment horizontal="left" vertical="center" wrapText="1" indent="1"/>
    </xf>
    <xf numFmtId="0" fontId="31" fillId="0" borderId="0" xfId="32" applyFont="1" applyBorder="1" applyAlignment="1">
      <alignment horizontal="left" vertical="center" wrapText="1" indent="1"/>
    </xf>
    <xf numFmtId="0" fontId="31" fillId="0" borderId="0" xfId="32" applyFont="1" applyBorder="1" applyAlignment="1">
      <alignment horizontal="left" wrapText="1" indent="1"/>
    </xf>
    <xf numFmtId="0" fontId="31" fillId="31" borderId="10" xfId="36" applyFont="1" applyFill="1" applyBorder="1" applyAlignment="1">
      <alignment horizontal="left" vertical="center"/>
    </xf>
    <xf numFmtId="0" fontId="31" fillId="31" borderId="10" xfId="36" applyFont="1" applyFill="1" applyBorder="1" applyAlignment="1">
      <alignment horizontal="left" vertical="top"/>
    </xf>
    <xf numFmtId="0" fontId="31" fillId="31" borderId="10" xfId="36" applyFont="1" applyFill="1" applyBorder="1" applyAlignment="1">
      <alignment horizontal="left" vertical="top" wrapText="1"/>
    </xf>
    <xf numFmtId="0" fontId="31" fillId="0" borderId="14" xfId="36" applyFont="1" applyBorder="1" applyAlignment="1">
      <alignment horizontal="left" vertical="top" wrapText="1"/>
    </xf>
    <xf numFmtId="0" fontId="31" fillId="0" borderId="0" xfId="36" applyFont="1" applyAlignment="1">
      <alignment horizontal="left" vertical="top" indent="3"/>
    </xf>
    <xf numFmtId="0" fontId="31" fillId="0" borderId="0" xfId="36" applyFont="1" applyAlignment="1">
      <alignment horizontal="left" vertical="top" indent="2"/>
    </xf>
    <xf numFmtId="0" fontId="31" fillId="0" borderId="0" xfId="32" applyFont="1" applyAlignment="1"/>
    <xf numFmtId="0" fontId="31" fillId="0" borderId="0" xfId="41" applyFont="1"/>
    <xf numFmtId="0" fontId="38" fillId="28" borderId="10" xfId="32" applyFont="1" applyFill="1" applyBorder="1" applyAlignment="1">
      <alignment horizontal="center" vertical="center" wrapText="1"/>
    </xf>
    <xf numFmtId="0" fontId="31" fillId="0" borderId="0" xfId="39" applyFont="1" applyProtection="1">
      <protection locked="0"/>
    </xf>
    <xf numFmtId="0" fontId="40" fillId="0" borderId="0" xfId="39" applyFont="1" applyAlignment="1" applyProtection="1">
      <alignment vertical="center"/>
      <protection locked="0"/>
    </xf>
    <xf numFmtId="0" fontId="31" fillId="0" borderId="0" xfId="39" applyFont="1" applyAlignment="1" applyProtection="1">
      <alignment horizontal="center" vertical="center"/>
      <protection locked="0"/>
    </xf>
    <xf numFmtId="0" fontId="31" fillId="0" borderId="0" xfId="39" applyFont="1" applyAlignment="1" applyProtection="1">
      <alignment vertical="center"/>
      <protection locked="0"/>
    </xf>
    <xf numFmtId="0" fontId="31" fillId="0" borderId="0" xfId="39" applyFont="1" applyAlignment="1" applyProtection="1">
      <alignment horizontal="center" vertical="center" wrapText="1"/>
      <protection locked="0"/>
    </xf>
    <xf numFmtId="0" fontId="31" fillId="0" borderId="0" xfId="39" applyFont="1" applyAlignment="1" applyProtection="1">
      <alignment wrapText="1"/>
      <protection locked="0"/>
    </xf>
    <xf numFmtId="0" fontId="31" fillId="0" borderId="0" xfId="39" applyFont="1" applyAlignment="1" applyProtection="1">
      <alignment vertical="center" wrapText="1"/>
      <protection locked="0"/>
    </xf>
    <xf numFmtId="0" fontId="41" fillId="0" borderId="0" xfId="39" applyFont="1" applyAlignment="1" applyProtection="1">
      <alignment horizontal="center" vertical="center" wrapText="1"/>
      <protection locked="0"/>
    </xf>
    <xf numFmtId="0" fontId="42" fillId="0" borderId="0" xfId="32" applyFont="1" applyFill="1" applyBorder="1" applyAlignment="1" applyProtection="1">
      <alignment horizontal="left" vertical="center" wrapText="1"/>
      <protection locked="0"/>
    </xf>
    <xf numFmtId="0" fontId="42" fillId="0" borderId="0" xfId="32" applyFont="1" applyFill="1" applyBorder="1" applyAlignment="1" applyProtection="1">
      <alignment horizontal="center" vertical="center" wrapText="1"/>
      <protection locked="0"/>
    </xf>
    <xf numFmtId="0" fontId="31" fillId="0" borderId="0" xfId="39" applyFont="1" applyFill="1" applyAlignment="1" applyProtection="1">
      <alignment vertical="center" wrapText="1"/>
      <protection locked="0"/>
    </xf>
    <xf numFmtId="0" fontId="31" fillId="0" borderId="0" xfId="39" applyFont="1" applyFill="1" applyAlignment="1" applyProtection="1">
      <alignment horizontal="center" vertical="center" wrapText="1"/>
      <protection locked="0"/>
    </xf>
    <xf numFmtId="0" fontId="31" fillId="0" borderId="0" xfId="39" applyFont="1" applyFill="1" applyAlignment="1" applyProtection="1">
      <alignment wrapText="1"/>
      <protection locked="0"/>
    </xf>
    <xf numFmtId="0" fontId="31" fillId="0" borderId="0" xfId="39" applyFont="1" applyFill="1" applyProtection="1">
      <protection locked="0"/>
    </xf>
    <xf numFmtId="1" fontId="31" fillId="0" borderId="0" xfId="39" applyNumberFormat="1" applyFont="1" applyBorder="1" applyAlignment="1" applyProtection="1">
      <alignment vertical="center"/>
      <protection locked="0"/>
    </xf>
    <xf numFmtId="0" fontId="31" fillId="24" borderId="10" xfId="39" applyFont="1" applyFill="1" applyBorder="1" applyAlignment="1" applyProtection="1">
      <alignment horizontal="center" vertical="center" wrapText="1"/>
      <protection locked="0"/>
    </xf>
    <xf numFmtId="14" fontId="31" fillId="0" borderId="0" xfId="39" applyNumberFormat="1" applyFont="1" applyBorder="1" applyAlignment="1" applyProtection="1">
      <alignment vertical="center"/>
      <protection locked="0"/>
    </xf>
    <xf numFmtId="14" fontId="31" fillId="0" borderId="0" xfId="39" applyNumberFormat="1" applyFont="1" applyBorder="1" applyProtection="1">
      <protection locked="0"/>
    </xf>
    <xf numFmtId="0" fontId="31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1" xfId="39" applyFont="1" applyFill="1" applyBorder="1" applyAlignment="1" applyProtection="1">
      <alignment horizontal="center" vertical="center" wrapText="1"/>
      <protection locked="0"/>
    </xf>
    <xf numFmtId="14" fontId="31" fillId="31" borderId="11" xfId="39" applyNumberFormat="1" applyFont="1" applyFill="1" applyBorder="1" applyAlignment="1" applyProtection="1">
      <alignment horizontal="center" vertical="center" wrapText="1"/>
      <protection locked="0"/>
    </xf>
    <xf numFmtId="14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0" xfId="39" applyFont="1" applyFill="1" applyBorder="1" applyAlignment="1" applyProtection="1">
      <alignment horizontal="center" vertical="center" wrapText="1"/>
      <protection locked="0"/>
    </xf>
    <xf numFmtId="0" fontId="31" fillId="31" borderId="10" xfId="0" applyFont="1" applyFill="1" applyBorder="1" applyAlignment="1">
      <alignment horizontal="center" vertical="center"/>
    </xf>
    <xf numFmtId="0" fontId="31" fillId="31" borderId="10" xfId="39" applyFont="1" applyFill="1" applyBorder="1" applyAlignment="1" applyProtection="1">
      <alignment horizontal="center" vertical="top" wrapText="1"/>
      <protection locked="0"/>
    </xf>
    <xf numFmtId="164" fontId="31" fillId="24" borderId="10" xfId="39" applyNumberFormat="1" applyFont="1" applyFill="1" applyBorder="1" applyAlignment="1" applyProtection="1">
      <alignment horizontal="center" vertical="center"/>
    </xf>
    <xf numFmtId="0" fontId="29" fillId="0" borderId="0" xfId="32" applyFont="1" applyFill="1" applyAlignment="1" applyProtection="1">
      <protection locked="0"/>
    </xf>
    <xf numFmtId="0" fontId="29" fillId="0" borderId="0" xfId="32" applyFont="1" applyFill="1" applyAlignment="1" applyProtection="1">
      <alignment horizontal="center"/>
      <protection locked="0"/>
    </xf>
    <xf numFmtId="0" fontId="30" fillId="0" borderId="0" xfId="32" applyFont="1" applyFill="1" applyAlignment="1" applyProtection="1">
      <alignment horizontal="center"/>
      <protection locked="0"/>
    </xf>
    <xf numFmtId="0" fontId="29" fillId="0" borderId="0" xfId="32" applyFont="1" applyAlignment="1" applyProtection="1">
      <alignment horizontal="center"/>
      <protection locked="0"/>
    </xf>
    <xf numFmtId="0" fontId="29" fillId="0" borderId="0" xfId="32" applyFont="1" applyProtection="1">
      <protection locked="0"/>
    </xf>
    <xf numFmtId="0" fontId="29" fillId="0" borderId="0" xfId="32" applyFont="1" applyAlignment="1" applyProtection="1">
      <alignment vertical="center" wrapText="1"/>
      <protection locked="0"/>
    </xf>
    <xf numFmtId="0" fontId="29" fillId="31" borderId="10" xfId="40" applyNumberFormat="1" applyFont="1" applyFill="1" applyBorder="1" applyAlignment="1" applyProtection="1">
      <alignment horizontal="center" vertical="center" wrapText="1"/>
      <protection locked="0"/>
    </xf>
    <xf numFmtId="0" fontId="29" fillId="31" borderId="10" xfId="40" applyFont="1" applyFill="1" applyBorder="1" applyAlignment="1">
      <alignment horizontal="center" vertical="center" wrapText="1"/>
    </xf>
    <xf numFmtId="1" fontId="29" fillId="31" borderId="10" xfId="40" applyNumberFormat="1" applyFont="1" applyFill="1" applyBorder="1" applyAlignment="1">
      <alignment horizontal="center" vertical="center" wrapText="1"/>
    </xf>
    <xf numFmtId="0" fontId="29" fillId="31" borderId="10" xfId="40" applyFont="1" applyFill="1" applyBorder="1" applyAlignment="1" applyProtection="1">
      <alignment horizontal="left" vertical="center" wrapText="1"/>
      <protection locked="0"/>
    </xf>
    <xf numFmtId="0" fontId="29" fillId="31" borderId="10" xfId="40" applyFont="1" applyFill="1" applyBorder="1" applyAlignment="1" applyProtection="1">
      <alignment horizontal="center" vertical="center" wrapText="1"/>
      <protection locked="0"/>
    </xf>
    <xf numFmtId="0" fontId="29" fillId="31" borderId="10" xfId="40" applyFont="1" applyFill="1" applyBorder="1" applyAlignment="1" applyProtection="1">
      <alignment vertical="center" wrapText="1"/>
      <protection locked="0"/>
    </xf>
    <xf numFmtId="14" fontId="29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29" fillId="31" borderId="10" xfId="0" applyFont="1" applyFill="1" applyBorder="1" applyAlignment="1" applyProtection="1">
      <alignment horizontal="center" vertical="center" wrapText="1"/>
    </xf>
    <xf numFmtId="0" fontId="29" fillId="31" borderId="10" xfId="40" applyFont="1" applyFill="1" applyBorder="1" applyAlignment="1">
      <alignment vertical="center" wrapText="1"/>
    </xf>
    <xf numFmtId="0" fontId="29" fillId="0" borderId="0" xfId="40" applyFont="1" applyAlignment="1">
      <alignment vertical="center" wrapText="1"/>
    </xf>
    <xf numFmtId="0" fontId="29" fillId="0" borderId="0" xfId="40" applyFont="1" applyFill="1" applyAlignment="1">
      <alignment vertical="center" wrapText="1"/>
    </xf>
    <xf numFmtId="0" fontId="29" fillId="31" borderId="11" xfId="39" applyFont="1" applyFill="1" applyBorder="1" applyAlignment="1" applyProtection="1">
      <alignment horizontal="center" vertical="center" wrapText="1"/>
      <protection locked="0"/>
    </xf>
    <xf numFmtId="0" fontId="29" fillId="0" borderId="0" xfId="40" applyFont="1" applyAlignment="1">
      <alignment horizontal="left" vertical="center" wrapText="1"/>
    </xf>
    <xf numFmtId="15" fontId="29" fillId="0" borderId="0" xfId="40" applyNumberFormat="1" applyFont="1" applyAlignment="1">
      <alignment horizontal="center" vertical="center" wrapText="1"/>
    </xf>
    <xf numFmtId="0" fontId="29" fillId="0" borderId="0" xfId="40" applyFont="1" applyAlignment="1">
      <alignment horizontal="center" vertical="center" wrapText="1"/>
    </xf>
    <xf numFmtId="0" fontId="29" fillId="0" borderId="0" xfId="32" applyFont="1" applyProtection="1"/>
    <xf numFmtId="0" fontId="30" fillId="0" borderId="0" xfId="32" applyFont="1" applyProtection="1"/>
    <xf numFmtId="0" fontId="29" fillId="0" borderId="0" xfId="0" applyFont="1"/>
    <xf numFmtId="0" fontId="29" fillId="0" borderId="0" xfId="0" applyFont="1" applyFill="1"/>
    <xf numFmtId="0" fontId="29" fillId="0" borderId="0" xfId="32" applyFont="1" applyFill="1" applyBorder="1" applyAlignment="1" applyProtection="1">
      <protection locked="0"/>
    </xf>
    <xf numFmtId="0" fontId="30" fillId="0" borderId="0" xfId="32" applyFont="1" applyProtection="1">
      <protection locked="0"/>
    </xf>
    <xf numFmtId="0" fontId="30" fillId="0" borderId="0" xfId="32" applyFont="1" applyFill="1" applyBorder="1" applyAlignment="1" applyProtection="1">
      <protection locked="0"/>
    </xf>
    <xf numFmtId="165" fontId="30" fillId="0" borderId="0" xfId="32" applyNumberFormat="1" applyFont="1" applyFill="1" applyBorder="1" applyProtection="1">
      <protection locked="0"/>
    </xf>
    <xf numFmtId="14" fontId="29" fillId="31" borderId="10" xfId="32" applyNumberFormat="1" applyFont="1" applyFill="1" applyBorder="1" applyAlignment="1" applyProtection="1">
      <alignment vertical="top" wrapText="1"/>
      <protection locked="0"/>
    </xf>
    <xf numFmtId="2" fontId="29" fillId="31" borderId="11" xfId="32" applyNumberFormat="1" applyFont="1" applyFill="1" applyBorder="1" applyAlignment="1" applyProtection="1">
      <alignment vertical="top" wrapText="1"/>
      <protection locked="0"/>
    </xf>
    <xf numFmtId="1" fontId="29" fillId="31" borderId="10" xfId="32" applyNumberFormat="1" applyFont="1" applyFill="1" applyBorder="1" applyAlignment="1" applyProtection="1">
      <alignment horizontal="center" vertical="top" wrapText="1"/>
    </xf>
    <xf numFmtId="0" fontId="29" fillId="31" borderId="10" xfId="32" applyFont="1" applyFill="1" applyBorder="1" applyProtection="1">
      <protection locked="0"/>
    </xf>
    <xf numFmtId="0" fontId="29" fillId="31" borderId="10" xfId="32" applyFont="1" applyFill="1" applyBorder="1" applyProtection="1"/>
    <xf numFmtId="165" fontId="30" fillId="31" borderId="10" xfId="32" applyNumberFormat="1" applyFont="1" applyFill="1" applyBorder="1" applyProtection="1">
      <protection locked="0"/>
    </xf>
    <xf numFmtId="1" fontId="30" fillId="31" borderId="10" xfId="32" applyNumberFormat="1" applyFont="1" applyFill="1" applyBorder="1" applyAlignment="1" applyProtection="1">
      <alignment horizontal="center" vertical="top" wrapText="1"/>
    </xf>
    <xf numFmtId="2" fontId="30" fillId="29" borderId="11" xfId="32" applyNumberFormat="1" applyFont="1" applyFill="1" applyBorder="1" applyAlignment="1" applyProtection="1">
      <alignment vertical="top" wrapText="1"/>
      <protection locked="0"/>
    </xf>
    <xf numFmtId="0" fontId="30" fillId="29" borderId="13" xfId="32" applyFont="1" applyFill="1" applyBorder="1" applyAlignment="1" applyProtection="1">
      <alignment vertical="top" wrapText="1"/>
      <protection locked="0"/>
    </xf>
    <xf numFmtId="0" fontId="30" fillId="29" borderId="12" xfId="32" applyFont="1" applyFill="1" applyBorder="1" applyAlignment="1" applyProtection="1">
      <alignment horizontal="center" vertical="top" wrapText="1"/>
      <protection locked="0"/>
    </xf>
    <xf numFmtId="0" fontId="29" fillId="31" borderId="10" xfId="0" applyFont="1" applyFill="1" applyBorder="1"/>
    <xf numFmtId="0" fontId="30" fillId="29" borderId="11" xfId="32" applyFont="1" applyFill="1" applyBorder="1" applyAlignment="1" applyProtection="1">
      <protection locked="0"/>
    </xf>
    <xf numFmtId="0" fontId="25" fillId="29" borderId="11" xfId="36" applyFont="1" applyFill="1" applyBorder="1" applyAlignment="1">
      <alignment horizontal="center" vertical="top"/>
    </xf>
    <xf numFmtId="0" fontId="31" fillId="0" borderId="0" xfId="0" applyFont="1"/>
    <xf numFmtId="0" fontId="31" fillId="0" borderId="10" xfId="0" applyFont="1" applyBorder="1"/>
    <xf numFmtId="0" fontId="39" fillId="0" borderId="16" xfId="32" applyFont="1" applyBorder="1" applyAlignment="1">
      <alignment vertical="top" wrapText="1"/>
    </xf>
    <xf numFmtId="0" fontId="39" fillId="0" borderId="17" xfId="32" applyFont="1" applyBorder="1" applyAlignment="1">
      <alignment vertical="top" wrapText="1"/>
    </xf>
    <xf numFmtId="0" fontId="45" fillId="0" borderId="17" xfId="32" applyFont="1" applyBorder="1" applyAlignment="1">
      <alignment vertical="top" wrapText="1"/>
    </xf>
    <xf numFmtId="0" fontId="31" fillId="0" borderId="0" xfId="0" applyFont="1" applyBorder="1"/>
    <xf numFmtId="0" fontId="39" fillId="0" borderId="18" xfId="32" applyFont="1" applyBorder="1" applyAlignment="1">
      <alignment vertical="top" wrapText="1"/>
    </xf>
    <xf numFmtId="0" fontId="30" fillId="29" borderId="12" xfId="32" applyFont="1" applyFill="1" applyBorder="1" applyAlignment="1" applyProtection="1">
      <alignment horizontal="center" vertical="center" wrapText="1"/>
      <protection locked="0"/>
    </xf>
    <xf numFmtId="0" fontId="30" fillId="29" borderId="10" xfId="32" applyFont="1" applyFill="1" applyBorder="1" applyAlignment="1" applyProtection="1">
      <alignment horizontal="center" vertical="center" wrapText="1"/>
      <protection locked="0"/>
    </xf>
    <xf numFmtId="0" fontId="30" fillId="29" borderId="10" xfId="40" applyFont="1" applyFill="1" applyBorder="1" applyAlignment="1">
      <alignment horizontal="center" vertical="center" wrapText="1"/>
    </xf>
    <xf numFmtId="0" fontId="25" fillId="29" borderId="10" xfId="39" applyFont="1" applyFill="1" applyBorder="1" applyAlignment="1" applyProtection="1">
      <alignment horizontal="center" vertical="center" wrapText="1"/>
      <protection locked="0"/>
    </xf>
    <xf numFmtId="0" fontId="25" fillId="29" borderId="10" xfId="32" applyFont="1" applyFill="1" applyBorder="1" applyAlignment="1" applyProtection="1">
      <alignment horizontal="center" vertical="center" wrapText="1"/>
      <protection locked="0"/>
    </xf>
    <xf numFmtId="0" fontId="25" fillId="29" borderId="11" xfId="39" applyFont="1" applyFill="1" applyBorder="1" applyAlignment="1" applyProtection="1">
      <alignment horizontal="center" vertical="center" wrapText="1"/>
      <protection locked="0"/>
    </xf>
    <xf numFmtId="0" fontId="25" fillId="29" borderId="10" xfId="32" applyFont="1" applyFill="1" applyBorder="1" applyAlignment="1" applyProtection="1">
      <alignment vertical="center" wrapText="1"/>
      <protection locked="0"/>
    </xf>
    <xf numFmtId="164" fontId="29" fillId="31" borderId="10" xfId="32" applyNumberFormat="1" applyFont="1" applyFill="1" applyBorder="1" applyAlignment="1" applyProtection="1">
      <alignment horizontal="center" vertical="top" wrapText="1"/>
    </xf>
    <xf numFmtId="0" fontId="25" fillId="29" borderId="0" xfId="43" applyFont="1" applyFill="1" applyAlignment="1">
      <alignment horizontal="center"/>
    </xf>
    <xf numFmtId="0" fontId="39" fillId="24" borderId="0" xfId="39" applyFont="1" applyFill="1" applyBorder="1" applyAlignment="1" applyProtection="1">
      <alignment horizontal="left"/>
      <protection locked="0"/>
    </xf>
    <xf numFmtId="0" fontId="32" fillId="31" borderId="11" xfId="36" applyFont="1" applyFill="1" applyBorder="1" applyAlignment="1">
      <alignment horizontal="left" vertical="top" wrapText="1"/>
    </xf>
    <xf numFmtId="0" fontId="32" fillId="31" borderId="19" xfId="36" applyFont="1" applyFill="1" applyBorder="1" applyAlignment="1">
      <alignment horizontal="left" vertical="top" wrapText="1"/>
    </xf>
    <xf numFmtId="0" fontId="32" fillId="31" borderId="15" xfId="36" applyFont="1" applyFill="1" applyBorder="1" applyAlignment="1">
      <alignment horizontal="left" vertical="top" wrapText="1"/>
    </xf>
    <xf numFmtId="0" fontId="25" fillId="24" borderId="0" xfId="36" applyFont="1" applyFill="1" applyBorder="1" applyAlignment="1">
      <alignment horizontal="center" vertical="top"/>
    </xf>
    <xf numFmtId="0" fontId="31" fillId="31" borderId="11" xfId="32" applyFont="1" applyFill="1" applyBorder="1" applyAlignment="1">
      <alignment horizontal="left" wrapText="1" indent="1"/>
    </xf>
    <xf numFmtId="0" fontId="31" fillId="31" borderId="19" xfId="32" applyFont="1" applyFill="1" applyBorder="1" applyAlignment="1">
      <alignment horizontal="left" wrapText="1" indent="1"/>
    </xf>
    <xf numFmtId="0" fontId="31" fillId="31" borderId="15" xfId="32" applyFont="1" applyFill="1" applyBorder="1" applyAlignment="1">
      <alignment horizontal="left" wrapText="1" indent="1"/>
    </xf>
    <xf numFmtId="0" fontId="32" fillId="31" borderId="19" xfId="36" applyFont="1" applyFill="1" applyBorder="1" applyAlignment="1">
      <alignment horizontal="left" vertical="top"/>
    </xf>
    <xf numFmtId="0" fontId="32" fillId="31" borderId="15" xfId="36" applyFont="1" applyFill="1" applyBorder="1" applyAlignment="1">
      <alignment horizontal="left" vertical="top"/>
    </xf>
    <xf numFmtId="0" fontId="32" fillId="31" borderId="11" xfId="36" applyFont="1" applyFill="1" applyBorder="1" applyAlignment="1">
      <alignment horizontal="left" vertical="top"/>
    </xf>
    <xf numFmtId="14" fontId="32" fillId="31" borderId="11" xfId="36" applyNumberFormat="1" applyFont="1" applyFill="1" applyBorder="1" applyAlignment="1">
      <alignment horizontal="left" vertical="top" wrapText="1"/>
    </xf>
    <xf numFmtId="0" fontId="25" fillId="31" borderId="11" xfId="36" applyFont="1" applyFill="1" applyBorder="1" applyAlignment="1">
      <alignment horizontal="center" vertical="top"/>
    </xf>
    <xf numFmtId="0" fontId="25" fillId="31" borderId="19" xfId="36" applyFont="1" applyFill="1" applyBorder="1" applyAlignment="1">
      <alignment horizontal="center" vertical="top"/>
    </xf>
    <xf numFmtId="0" fontId="25" fillId="31" borderId="15" xfId="36" applyFont="1" applyFill="1" applyBorder="1" applyAlignment="1">
      <alignment horizontal="center" vertical="top"/>
    </xf>
    <xf numFmtId="0" fontId="25" fillId="32" borderId="11" xfId="32" applyFont="1" applyFill="1" applyBorder="1" applyAlignment="1">
      <alignment horizontal="center" vertical="center" wrapText="1"/>
    </xf>
    <xf numFmtId="0" fontId="25" fillId="32" borderId="19" xfId="32" applyFont="1" applyFill="1" applyBorder="1" applyAlignment="1">
      <alignment horizontal="center" vertical="center" wrapText="1"/>
    </xf>
    <xf numFmtId="0" fontId="25" fillId="32" borderId="15" xfId="32" applyFont="1" applyFill="1" applyBorder="1" applyAlignment="1">
      <alignment horizontal="center" vertical="center" wrapText="1"/>
    </xf>
    <xf numFmtId="0" fontId="38" fillId="28" borderId="11" xfId="32" applyFont="1" applyFill="1" applyBorder="1" applyAlignment="1">
      <alignment horizontal="center" vertical="center" wrapText="1"/>
    </xf>
    <xf numFmtId="0" fontId="38" fillId="28" borderId="19" xfId="32" applyFont="1" applyFill="1" applyBorder="1" applyAlignment="1">
      <alignment horizontal="center" vertical="center" wrapText="1"/>
    </xf>
    <xf numFmtId="0" fontId="38" fillId="28" borderId="15" xfId="32" applyFont="1" applyFill="1" applyBorder="1" applyAlignment="1">
      <alignment horizontal="center" vertical="center" wrapText="1"/>
    </xf>
    <xf numFmtId="0" fontId="25" fillId="31" borderId="11" xfId="36" applyFont="1" applyFill="1" applyBorder="1" applyAlignment="1">
      <alignment horizontal="center" vertical="center" wrapText="1"/>
    </xf>
    <xf numFmtId="0" fontId="25" fillId="31" borderId="19" xfId="36" applyFont="1" applyFill="1" applyBorder="1" applyAlignment="1">
      <alignment horizontal="center" vertical="center" wrapText="1"/>
    </xf>
    <xf numFmtId="0" fontId="25" fillId="31" borderId="15" xfId="36" applyFont="1" applyFill="1" applyBorder="1" applyAlignment="1">
      <alignment horizontal="center" vertical="center" wrapText="1"/>
    </xf>
    <xf numFmtId="0" fontId="31" fillId="31" borderId="11" xfId="36" applyFont="1" applyFill="1" applyBorder="1" applyAlignment="1">
      <alignment horizontal="left" vertical="center" wrapText="1"/>
    </xf>
    <xf numFmtId="0" fontId="31" fillId="31" borderId="19" xfId="36" applyFont="1" applyFill="1" applyBorder="1" applyAlignment="1">
      <alignment horizontal="left" vertical="center" wrapText="1"/>
    </xf>
    <xf numFmtId="0" fontId="31" fillId="31" borderId="15" xfId="36" applyFont="1" applyFill="1" applyBorder="1" applyAlignment="1">
      <alignment horizontal="left" vertical="center" wrapText="1"/>
    </xf>
    <xf numFmtId="0" fontId="25" fillId="25" borderId="11" xfId="38" applyFont="1" applyFill="1" applyBorder="1" applyAlignment="1">
      <alignment horizontal="center" vertical="center"/>
    </xf>
    <xf numFmtId="0" fontId="25" fillId="25" borderId="15" xfId="38" applyFont="1" applyFill="1" applyBorder="1" applyAlignment="1">
      <alignment horizontal="center" vertical="center"/>
    </xf>
    <xf numFmtId="0" fontId="31" fillId="31" borderId="11" xfId="36" applyFont="1" applyFill="1" applyBorder="1" applyAlignment="1">
      <alignment horizontal="center" vertical="top"/>
    </xf>
    <xf numFmtId="0" fontId="33" fillId="31" borderId="19" xfId="32" applyFont="1" applyFill="1" applyBorder="1" applyAlignment="1">
      <alignment horizontal="center"/>
    </xf>
    <xf numFmtId="0" fontId="33" fillId="31" borderId="15" xfId="32" applyFont="1" applyFill="1" applyBorder="1" applyAlignment="1">
      <alignment horizontal="center"/>
    </xf>
    <xf numFmtId="0" fontId="44" fillId="31" borderId="0" xfId="39" applyFont="1" applyFill="1" applyBorder="1" applyAlignment="1" applyProtection="1">
      <alignment horizontal="center" vertical="center"/>
      <protection locked="0"/>
    </xf>
    <xf numFmtId="0" fontId="31" fillId="31" borderId="11" xfId="39" applyFont="1" applyFill="1" applyBorder="1" applyAlignment="1" applyProtection="1">
      <alignment horizontal="center" vertical="top" wrapText="1"/>
      <protection locked="0"/>
    </xf>
    <xf numFmtId="0" fontId="31" fillId="31" borderId="19" xfId="39" applyFont="1" applyFill="1" applyBorder="1" applyAlignment="1" applyProtection="1">
      <alignment horizontal="center" vertical="top" wrapText="1"/>
      <protection locked="0"/>
    </xf>
    <xf numFmtId="0" fontId="31" fillId="31" borderId="15" xfId="39" applyFont="1" applyFill="1" applyBorder="1" applyAlignment="1" applyProtection="1">
      <alignment horizontal="center" vertical="top" wrapText="1"/>
      <protection locked="0"/>
    </xf>
    <xf numFmtId="0" fontId="31" fillId="24" borderId="0" xfId="39" applyFont="1" applyFill="1" applyBorder="1" applyAlignment="1" applyProtection="1">
      <alignment horizontal="center" vertical="top" wrapText="1"/>
      <protection locked="0"/>
    </xf>
    <xf numFmtId="0" fontId="25" fillId="29" borderId="11" xfId="32" applyFont="1" applyFill="1" applyBorder="1" applyAlignment="1" applyProtection="1">
      <alignment horizontal="center" vertical="top" wrapText="1"/>
      <protection locked="0"/>
    </xf>
    <xf numFmtId="0" fontId="25" fillId="29" borderId="15" xfId="32" applyFont="1" applyFill="1" applyBorder="1" applyAlignment="1" applyProtection="1">
      <alignment horizontal="center" vertical="top" wrapText="1"/>
      <protection locked="0"/>
    </xf>
    <xf numFmtId="0" fontId="30" fillId="29" borderId="10" xfId="39" applyFont="1" applyFill="1" applyBorder="1" applyAlignment="1" applyProtection="1">
      <alignment horizontal="left" vertical="top" wrapText="1"/>
      <protection locked="0"/>
    </xf>
    <xf numFmtId="0" fontId="29" fillId="31" borderId="11" xfId="39" applyFont="1" applyFill="1" applyBorder="1" applyAlignment="1" applyProtection="1">
      <alignment horizontal="left" vertical="top" wrapText="1"/>
      <protection locked="0"/>
    </xf>
    <xf numFmtId="0" fontId="29" fillId="31" borderId="19" xfId="39" applyFont="1" applyFill="1" applyBorder="1" applyAlignment="1" applyProtection="1">
      <alignment horizontal="left" vertical="top" wrapText="1"/>
      <protection locked="0"/>
    </xf>
    <xf numFmtId="0" fontId="29" fillId="31" borderId="15" xfId="39" applyFont="1" applyFill="1" applyBorder="1" applyAlignment="1" applyProtection="1">
      <alignment horizontal="left" vertical="top" wrapText="1"/>
      <protection locked="0"/>
    </xf>
    <xf numFmtId="0" fontId="30" fillId="29" borderId="11" xfId="39" applyFont="1" applyFill="1" applyBorder="1" applyAlignment="1" applyProtection="1">
      <alignment horizontal="left" vertical="top" wrapText="1"/>
      <protection locked="0"/>
    </xf>
    <xf numFmtId="0" fontId="30" fillId="29" borderId="15" xfId="39" applyFont="1" applyFill="1" applyBorder="1" applyAlignment="1" applyProtection="1">
      <alignment horizontal="left" vertical="top" wrapText="1"/>
      <protection locked="0"/>
    </xf>
    <xf numFmtId="0" fontId="30" fillId="31" borderId="0" xfId="32" applyFont="1" applyFill="1" applyAlignment="1" applyProtection="1">
      <alignment horizontal="center" vertical="center"/>
      <protection locked="0"/>
    </xf>
    <xf numFmtId="49" fontId="30" fillId="29" borderId="10" xfId="32" applyNumberFormat="1" applyFont="1" applyFill="1" applyBorder="1" applyAlignment="1" applyProtection="1">
      <alignment horizontal="left" vertical="center" wrapText="1"/>
    </xf>
    <xf numFmtId="0" fontId="30" fillId="29" borderId="13" xfId="39" applyFont="1" applyFill="1" applyBorder="1" applyAlignment="1" applyProtection="1">
      <alignment horizontal="left" vertical="top" wrapText="1"/>
      <protection locked="0"/>
    </xf>
    <xf numFmtId="0" fontId="30" fillId="29" borderId="23" xfId="39" applyFont="1" applyFill="1" applyBorder="1" applyAlignment="1" applyProtection="1">
      <alignment horizontal="left" vertical="top" wrapText="1"/>
      <protection locked="0"/>
    </xf>
    <xf numFmtId="0" fontId="30" fillId="29" borderId="10" xfId="32" applyFont="1" applyFill="1" applyBorder="1" applyAlignment="1" applyProtection="1">
      <alignment horizontal="left"/>
      <protection locked="0"/>
    </xf>
    <xf numFmtId="0" fontId="30" fillId="29" borderId="10" xfId="32" applyFont="1" applyFill="1" applyBorder="1" applyAlignment="1" applyProtection="1">
      <alignment horizontal="left" vertical="top" wrapText="1"/>
      <protection locked="0"/>
    </xf>
    <xf numFmtId="14" fontId="29" fillId="31" borderId="13" xfId="32" applyNumberFormat="1" applyFont="1" applyFill="1" applyBorder="1" applyAlignment="1" applyProtection="1">
      <alignment horizontal="left" vertical="top" wrapText="1"/>
      <protection locked="0"/>
    </xf>
    <xf numFmtId="14" fontId="29" fillId="31" borderId="23" xfId="32" applyNumberFormat="1" applyFont="1" applyFill="1" applyBorder="1" applyAlignment="1" applyProtection="1">
      <alignment horizontal="left" vertical="top" wrapText="1"/>
      <protection locked="0"/>
    </xf>
    <xf numFmtId="0" fontId="30" fillId="29" borderId="13" xfId="32" applyFont="1" applyFill="1" applyBorder="1" applyAlignment="1" applyProtection="1">
      <alignment horizontal="left" vertical="center" wrapText="1"/>
      <protection locked="0"/>
    </xf>
    <xf numFmtId="0" fontId="30" fillId="29" borderId="23" xfId="32" applyFont="1" applyFill="1" applyBorder="1" applyAlignment="1" applyProtection="1">
      <alignment horizontal="left" vertical="center" wrapText="1"/>
      <protection locked="0"/>
    </xf>
    <xf numFmtId="0" fontId="30" fillId="29" borderId="11" xfId="32" applyFont="1" applyFill="1" applyBorder="1" applyAlignment="1" applyProtection="1">
      <alignment horizontal="left" vertical="top" wrapText="1"/>
      <protection locked="0"/>
    </xf>
    <xf numFmtId="0" fontId="31" fillId="0" borderId="24" xfId="32" applyFont="1" applyBorder="1" applyAlignment="1">
      <alignment horizontal="left" vertical="center" wrapText="1"/>
    </xf>
    <xf numFmtId="0" fontId="31" fillId="0" borderId="25" xfId="32" applyFont="1" applyBorder="1" applyAlignment="1">
      <alignment horizontal="left" vertical="center" wrapText="1"/>
    </xf>
    <xf numFmtId="0" fontId="31" fillId="0" borderId="26" xfId="32" applyFont="1" applyBorder="1" applyAlignment="1">
      <alignment horizontal="left" vertical="center" wrapText="1"/>
    </xf>
    <xf numFmtId="0" fontId="43" fillId="31" borderId="20" xfId="32" applyFont="1" applyFill="1" applyBorder="1" applyAlignment="1" applyProtection="1">
      <alignment vertical="center"/>
      <protection locked="0"/>
    </xf>
    <xf numFmtId="0" fontId="43" fillId="31" borderId="21" xfId="32" applyFont="1" applyFill="1" applyBorder="1" applyAlignment="1" applyProtection="1">
      <alignment vertical="center"/>
      <protection locked="0"/>
    </xf>
    <xf numFmtId="0" fontId="43" fillId="31" borderId="22" xfId="32" applyFont="1" applyFill="1" applyBorder="1" applyAlignment="1" applyProtection="1">
      <alignment vertical="center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numFmt formatCode="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noFill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/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8.6980450313665955E-2"/>
          <c:y val="3.127155818325477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0.0</c:formatCode>
                <c:ptCount val="2"/>
                <c:pt idx="0">
                  <c:v>77</c:v>
                </c:pt>
                <c:pt idx="1">
                  <c:v>76.5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4120832"/>
        <c:axId val="144142336"/>
      </c:barChart>
      <c:catAx>
        <c:axId val="1441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14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42336"/>
        <c:scaling>
          <c:orientation val="minMax"/>
          <c:max val="70"/>
          <c:min val="50"/>
        </c:scaling>
        <c:delete val="1"/>
        <c:axPos val="l"/>
        <c:numFmt formatCode="0.0" sourceLinked="1"/>
        <c:majorTickMark val="none"/>
        <c:minorTickMark val="none"/>
        <c:tickLblPos val="nextTo"/>
        <c:crossAx val="1441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355712"/>
        <c:axId val="144357632"/>
        <c:axId val="0"/>
      </c:bar3DChart>
      <c:catAx>
        <c:axId val="14435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19050</xdr:rowOff>
    </xdr:from>
    <xdr:to>
      <xdr:col>1</xdr:col>
      <xdr:colOff>1330054</xdr:colOff>
      <xdr:row>1</xdr:row>
      <xdr:rowOff>600074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71450"/>
          <a:ext cx="939529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2</xdr:col>
      <xdr:colOff>581025</xdr:colOff>
      <xdr:row>4</xdr:row>
      <xdr:rowOff>57038</xdr:rowOff>
    </xdr:to>
    <xdr:pic>
      <xdr:nvPicPr>
        <xdr:cNvPr id="4" name="Imagen 3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"/>
          <a:ext cx="1323975" cy="813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28575</xdr:rowOff>
    </xdr:from>
    <xdr:to>
      <xdr:col>1</xdr:col>
      <xdr:colOff>533400</xdr:colOff>
      <xdr:row>0</xdr:row>
      <xdr:rowOff>28575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85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76200</xdr:colOff>
      <xdr:row>0</xdr:row>
      <xdr:rowOff>9525</xdr:rowOff>
    </xdr:from>
    <xdr:to>
      <xdr:col>2</xdr:col>
      <xdr:colOff>942975</xdr:colOff>
      <xdr:row>1</xdr:row>
      <xdr:rowOff>342900</xdr:rowOff>
    </xdr:to>
    <xdr:pic>
      <xdr:nvPicPr>
        <xdr:cNvPr id="7" name="Imagen 6" descr="C:\Users\Juan Carlos\AppData\Local\Microsoft\Windows\INetCache\Content.Word\Logo2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525"/>
          <a:ext cx="866775" cy="523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tta/Desktop/PDSI/HGPRD_0.3_2015_Herramienta-Gesti&#243;n-QA-de-Produc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PPQA</v>
          </cell>
        </row>
        <row r="5">
          <cell r="B5" t="str">
            <v>PP_PMC</v>
          </cell>
        </row>
        <row r="6">
          <cell r="B6" t="str">
            <v>REQM</v>
          </cell>
        </row>
        <row r="7">
          <cell r="B7" t="str">
            <v>CM</v>
          </cell>
        </row>
        <row r="8">
          <cell r="B8" t="str">
            <v>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14" sqref="E14"/>
    </sheetView>
  </sheetViews>
  <sheetFormatPr baseColWidth="10" defaultColWidth="9.140625" defaultRowHeight="12.75"/>
  <cols>
    <col min="1" max="1" width="9" style="2" customWidth="1"/>
    <col min="2" max="2" width="7.42578125" style="2" customWidth="1"/>
    <col min="3" max="3" width="9" style="2" customWidth="1"/>
    <col min="4" max="4" width="12.85546875" style="2" customWidth="1"/>
    <col min="5" max="5" width="15.5703125" style="2" customWidth="1"/>
    <col min="6" max="6" width="26.140625" style="2" customWidth="1"/>
    <col min="7" max="7" width="13.5703125" style="2" customWidth="1"/>
    <col min="8" max="8" width="15" style="2" customWidth="1"/>
    <col min="9" max="16384" width="9.140625" style="2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5.75">
      <c r="A2" s="1"/>
      <c r="B2" s="136" t="s">
        <v>61</v>
      </c>
      <c r="C2" s="136"/>
      <c r="D2" s="136"/>
      <c r="E2" s="136"/>
      <c r="F2" s="136"/>
      <c r="G2" s="136"/>
      <c r="H2" s="136"/>
      <c r="I2" s="1"/>
    </row>
    <row r="3" spans="1:9">
      <c r="A3" s="1"/>
      <c r="B3" s="6"/>
      <c r="C3" s="6"/>
      <c r="D3" s="6"/>
      <c r="E3" s="6"/>
      <c r="F3" s="6"/>
      <c r="G3" s="6"/>
      <c r="H3" s="6"/>
      <c r="I3" s="1"/>
    </row>
    <row r="4" spans="1:9" ht="36.75" customHeight="1">
      <c r="A4" s="1"/>
      <c r="B4" s="7" t="s">
        <v>62</v>
      </c>
      <c r="C4" s="7" t="s">
        <v>63</v>
      </c>
      <c r="D4" s="7" t="s">
        <v>64</v>
      </c>
      <c r="E4" s="7" t="s">
        <v>65</v>
      </c>
      <c r="F4" s="7" t="s">
        <v>6</v>
      </c>
      <c r="G4" s="7" t="s">
        <v>66</v>
      </c>
      <c r="H4" s="7" t="s">
        <v>67</v>
      </c>
      <c r="I4" s="1"/>
    </row>
    <row r="5" spans="1:9" ht="36">
      <c r="A5" s="1"/>
      <c r="B5" s="8">
        <v>1</v>
      </c>
      <c r="C5" s="9" t="s">
        <v>147</v>
      </c>
      <c r="D5" s="10">
        <v>42248</v>
      </c>
      <c r="E5" s="8" t="s">
        <v>132</v>
      </c>
      <c r="F5" s="8" t="s">
        <v>146</v>
      </c>
      <c r="G5" s="8" t="s">
        <v>146</v>
      </c>
      <c r="H5" s="8" t="s">
        <v>125</v>
      </c>
      <c r="I5" s="1"/>
    </row>
    <row r="6" spans="1:9" ht="36">
      <c r="A6" s="1"/>
      <c r="B6" s="8">
        <v>1</v>
      </c>
      <c r="C6" s="9" t="s">
        <v>148</v>
      </c>
      <c r="D6" s="10">
        <v>42292</v>
      </c>
      <c r="E6" s="8" t="s">
        <v>132</v>
      </c>
      <c r="F6" s="8" t="s">
        <v>133</v>
      </c>
      <c r="G6" s="8" t="s">
        <v>68</v>
      </c>
      <c r="H6" s="8" t="s">
        <v>125</v>
      </c>
      <c r="I6" s="1"/>
    </row>
    <row r="7" spans="1:9" ht="36">
      <c r="A7" s="1"/>
      <c r="B7" s="8">
        <v>1</v>
      </c>
      <c r="C7" s="9" t="s">
        <v>149</v>
      </c>
      <c r="D7" s="10">
        <v>42323</v>
      </c>
      <c r="E7" s="8" t="s">
        <v>132</v>
      </c>
      <c r="F7" s="8" t="s">
        <v>133</v>
      </c>
      <c r="G7" s="8" t="s">
        <v>68</v>
      </c>
      <c r="H7" s="8" t="s">
        <v>125</v>
      </c>
      <c r="I7" s="1"/>
    </row>
    <row r="8" spans="1:9">
      <c r="A8" s="1"/>
      <c r="B8" s="3"/>
      <c r="C8" s="5"/>
      <c r="D8" s="4"/>
      <c r="E8" s="3"/>
      <c r="F8" s="3"/>
      <c r="G8" s="3"/>
      <c r="H8" s="3"/>
      <c r="I8" s="1"/>
    </row>
    <row r="9" spans="1:9">
      <c r="A9" s="1"/>
      <c r="B9" s="3"/>
      <c r="C9" s="5"/>
      <c r="D9" s="4"/>
      <c r="E9" s="3"/>
      <c r="F9" s="3"/>
      <c r="G9" s="3"/>
      <c r="H9" s="3"/>
      <c r="I9" s="1"/>
    </row>
    <row r="10" spans="1:9">
      <c r="B10" s="3"/>
      <c r="C10" s="5"/>
      <c r="D10" s="4"/>
      <c r="E10" s="3"/>
      <c r="F10" s="3"/>
      <c r="G10" s="3"/>
      <c r="H10" s="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C2" sqref="C2:E2"/>
    </sheetView>
  </sheetViews>
  <sheetFormatPr baseColWidth="10" defaultColWidth="9.140625" defaultRowHeight="15.75"/>
  <cols>
    <col min="1" max="1" width="3" style="11" customWidth="1"/>
    <col min="2" max="2" width="27.85546875" style="11" customWidth="1"/>
    <col min="3" max="3" width="11.5703125" style="11" customWidth="1"/>
    <col min="4" max="4" width="12.42578125" style="11" customWidth="1"/>
    <col min="5" max="5" width="75.28515625" style="11" customWidth="1"/>
    <col min="6" max="16384" width="9.140625" style="11"/>
  </cols>
  <sheetData>
    <row r="1" spans="1:8" ht="12" customHeight="1"/>
    <row r="2" spans="1:8" ht="48.75" customHeight="1">
      <c r="A2" s="12"/>
      <c r="B2" s="13"/>
      <c r="C2" s="158" t="s">
        <v>150</v>
      </c>
      <c r="D2" s="159"/>
      <c r="E2" s="160"/>
    </row>
    <row r="3" spans="1:8">
      <c r="A3" s="12"/>
      <c r="B3" s="14" t="s">
        <v>151</v>
      </c>
      <c r="C3" s="166" t="s">
        <v>246</v>
      </c>
      <c r="D3" s="167"/>
      <c r="E3" s="168"/>
    </row>
    <row r="4" spans="1:8" ht="21.75" customHeight="1">
      <c r="A4" s="12"/>
      <c r="B4" s="15" t="s">
        <v>42</v>
      </c>
      <c r="C4" s="16"/>
      <c r="D4" s="16"/>
    </row>
    <row r="5" spans="1:8" ht="24.75" customHeight="1">
      <c r="A5" s="12"/>
      <c r="B5" s="161" t="s">
        <v>69</v>
      </c>
      <c r="C5" s="162"/>
      <c r="D5" s="162"/>
      <c r="E5" s="163"/>
    </row>
    <row r="6" spans="1:8">
      <c r="A6" s="12"/>
      <c r="B6" s="17"/>
      <c r="C6" s="17"/>
      <c r="D6" s="17"/>
      <c r="E6" s="17"/>
    </row>
    <row r="7" spans="1:8">
      <c r="A7" s="12"/>
      <c r="B7" s="18" t="s">
        <v>5</v>
      </c>
      <c r="C7" s="16"/>
      <c r="D7" s="16"/>
    </row>
    <row r="8" spans="1:8">
      <c r="A8" s="12"/>
      <c r="B8" s="19" t="s">
        <v>5</v>
      </c>
      <c r="C8" s="20"/>
      <c r="D8" s="164" t="s">
        <v>6</v>
      </c>
      <c r="E8" s="165"/>
    </row>
    <row r="9" spans="1:8">
      <c r="A9" s="12"/>
      <c r="B9" s="21"/>
      <c r="C9" s="16"/>
      <c r="D9" s="22"/>
      <c r="E9" s="22"/>
    </row>
    <row r="10" spans="1:8" ht="12" customHeight="1">
      <c r="A10" s="12"/>
      <c r="B10" s="23" t="s">
        <v>82</v>
      </c>
      <c r="D10" s="24" t="s">
        <v>43</v>
      </c>
      <c r="E10" s="24"/>
    </row>
    <row r="11" spans="1:8" ht="9.9499999999999993" customHeight="1">
      <c r="A11" s="12"/>
      <c r="B11" s="25"/>
      <c r="D11" s="26"/>
      <c r="E11" s="26"/>
    </row>
    <row r="12" spans="1:8" ht="12" customHeight="1">
      <c r="A12" s="12"/>
      <c r="B12" s="27" t="s">
        <v>82</v>
      </c>
      <c r="D12" s="24" t="s">
        <v>44</v>
      </c>
      <c r="E12" s="24"/>
    </row>
    <row r="13" spans="1:8" ht="9.9499999999999993" customHeight="1">
      <c r="A13" s="12"/>
      <c r="D13" s="26"/>
      <c r="E13" s="26"/>
    </row>
    <row r="14" spans="1:8" ht="12" customHeight="1">
      <c r="A14" s="28"/>
      <c r="B14" s="29" t="s">
        <v>82</v>
      </c>
      <c r="D14" s="24" t="s">
        <v>88</v>
      </c>
      <c r="E14" s="24"/>
    </row>
    <row r="15" spans="1:8">
      <c r="A15" s="28"/>
      <c r="D15" s="26"/>
      <c r="E15" s="26"/>
    </row>
    <row r="16" spans="1:8" ht="12" customHeight="1">
      <c r="A16" s="28"/>
      <c r="B16" s="30" t="s">
        <v>82</v>
      </c>
      <c r="D16" s="24" t="s">
        <v>45</v>
      </c>
      <c r="E16" s="24"/>
      <c r="H16" s="31"/>
    </row>
    <row r="17" spans="1:8" s="34" customFormat="1" ht="12" customHeight="1">
      <c r="A17" s="32"/>
      <c r="B17" s="33"/>
      <c r="D17" s="35"/>
      <c r="E17" s="35"/>
      <c r="H17" s="36"/>
    </row>
    <row r="18" spans="1:8">
      <c r="A18" s="28"/>
    </row>
    <row r="19" spans="1:8" s="37" customFormat="1" ht="16.5" customHeight="1">
      <c r="B19" s="152" t="s">
        <v>46</v>
      </c>
      <c r="C19" s="153"/>
      <c r="D19" s="153"/>
      <c r="E19" s="154"/>
    </row>
    <row r="20" spans="1:8" s="37" customFormat="1" ht="13.5" customHeight="1">
      <c r="B20" s="49" t="s">
        <v>70</v>
      </c>
      <c r="C20" s="155" t="s">
        <v>6</v>
      </c>
      <c r="D20" s="156"/>
      <c r="E20" s="157"/>
    </row>
    <row r="21" spans="1:8" s="37" customFormat="1" ht="12.75" customHeight="1">
      <c r="B21" s="38" t="s">
        <v>48</v>
      </c>
      <c r="C21" s="142" t="s">
        <v>49</v>
      </c>
      <c r="D21" s="143"/>
      <c r="E21" s="144"/>
    </row>
    <row r="22" spans="1:8" s="37" customFormat="1" ht="12.75" customHeight="1">
      <c r="B22" s="38" t="s">
        <v>17</v>
      </c>
      <c r="C22" s="142" t="s">
        <v>18</v>
      </c>
      <c r="D22" s="143"/>
      <c r="E22" s="144"/>
    </row>
    <row r="23" spans="1:8" s="37" customFormat="1" ht="12.75" customHeight="1">
      <c r="B23" s="38" t="s">
        <v>3</v>
      </c>
      <c r="C23" s="142" t="s">
        <v>89</v>
      </c>
      <c r="D23" s="143"/>
      <c r="E23" s="144"/>
    </row>
    <row r="24" spans="1:8" s="37" customFormat="1" ht="13.5" customHeight="1">
      <c r="B24" s="38" t="s">
        <v>7</v>
      </c>
      <c r="C24" s="142" t="s">
        <v>8</v>
      </c>
      <c r="D24" s="143"/>
      <c r="E24" s="144"/>
    </row>
    <row r="25" spans="1:8" s="37" customFormat="1" ht="13.5" customHeight="1">
      <c r="B25" s="39"/>
      <c r="C25" s="40"/>
      <c r="D25" s="40"/>
      <c r="E25" s="40"/>
    </row>
    <row r="26" spans="1:8">
      <c r="A26" s="28"/>
      <c r="B26" s="18"/>
    </row>
    <row r="27" spans="1:8" s="37" customFormat="1" ht="16.5" customHeight="1">
      <c r="B27" s="152" t="s">
        <v>52</v>
      </c>
      <c r="C27" s="153"/>
      <c r="D27" s="153"/>
      <c r="E27" s="154"/>
    </row>
    <row r="28" spans="1:8" s="37" customFormat="1" ht="13.5" customHeight="1">
      <c r="B28" s="49" t="s">
        <v>70</v>
      </c>
      <c r="C28" s="155" t="s">
        <v>6</v>
      </c>
      <c r="D28" s="156"/>
      <c r="E28" s="157"/>
    </row>
    <row r="29" spans="1:8" ht="12.75" customHeight="1">
      <c r="A29" s="28"/>
      <c r="B29" s="149" t="s">
        <v>50</v>
      </c>
      <c r="C29" s="150"/>
      <c r="D29" s="150"/>
      <c r="E29" s="151"/>
      <c r="F29" s="37"/>
      <c r="G29" s="37"/>
    </row>
    <row r="30" spans="1:8" ht="16.5" customHeight="1">
      <c r="A30" s="28"/>
      <c r="B30" s="41" t="s">
        <v>116</v>
      </c>
      <c r="C30" s="138" t="s">
        <v>125</v>
      </c>
      <c r="D30" s="139"/>
      <c r="E30" s="140"/>
      <c r="F30" s="37"/>
      <c r="G30" s="37"/>
    </row>
    <row r="31" spans="1:8" ht="16.5" customHeight="1">
      <c r="A31" s="28"/>
      <c r="B31" s="42" t="s">
        <v>97</v>
      </c>
      <c r="C31" s="138" t="s">
        <v>126</v>
      </c>
      <c r="D31" s="139"/>
      <c r="E31" s="140"/>
      <c r="F31" s="37"/>
      <c r="G31" s="37"/>
    </row>
    <row r="32" spans="1:8" ht="16.5" customHeight="1">
      <c r="A32" s="28"/>
      <c r="B32" s="42" t="s">
        <v>9</v>
      </c>
      <c r="C32" s="138" t="s">
        <v>127</v>
      </c>
      <c r="D32" s="139"/>
      <c r="E32" s="140"/>
      <c r="F32" s="37"/>
      <c r="G32" s="37"/>
    </row>
    <row r="33" spans="1:7" ht="16.5" customHeight="1">
      <c r="A33" s="28"/>
      <c r="B33" s="42" t="s">
        <v>21</v>
      </c>
      <c r="C33" s="148">
        <v>42292</v>
      </c>
      <c r="D33" s="139"/>
      <c r="E33" s="140"/>
      <c r="F33" s="37"/>
      <c r="G33" s="37"/>
    </row>
    <row r="34" spans="1:7" ht="16.5" customHeight="1">
      <c r="A34" s="28"/>
      <c r="B34" s="42" t="s">
        <v>1</v>
      </c>
      <c r="C34" s="138" t="s">
        <v>128</v>
      </c>
      <c r="D34" s="139"/>
      <c r="E34" s="140"/>
    </row>
    <row r="35" spans="1:7" ht="16.5" customHeight="1">
      <c r="A35" s="28"/>
      <c r="B35" s="42" t="s">
        <v>22</v>
      </c>
      <c r="C35" s="148">
        <v>42299</v>
      </c>
      <c r="D35" s="139"/>
      <c r="E35" s="140"/>
    </row>
    <row r="36" spans="1:7" ht="16.5" customHeight="1">
      <c r="A36" s="28"/>
      <c r="B36" s="149" t="s">
        <v>51</v>
      </c>
      <c r="C36" s="150"/>
      <c r="D36" s="150"/>
      <c r="E36" s="151"/>
    </row>
    <row r="37" spans="1:7" ht="16.5" customHeight="1">
      <c r="A37" s="28"/>
      <c r="B37" s="42" t="s">
        <v>32</v>
      </c>
      <c r="C37" s="138">
        <v>1</v>
      </c>
      <c r="D37" s="139"/>
      <c r="E37" s="140"/>
    </row>
    <row r="38" spans="1:7" ht="16.5" customHeight="1">
      <c r="A38" s="28"/>
      <c r="B38" s="42" t="s">
        <v>38</v>
      </c>
      <c r="C38" s="138" t="s">
        <v>129</v>
      </c>
      <c r="D38" s="139"/>
      <c r="E38" s="140"/>
    </row>
    <row r="39" spans="1:7" ht="17.25" customHeight="1">
      <c r="A39" s="28"/>
      <c r="B39" s="42" t="s">
        <v>90</v>
      </c>
      <c r="C39" s="138" t="s">
        <v>112</v>
      </c>
      <c r="D39" s="139"/>
      <c r="E39" s="140"/>
    </row>
    <row r="40" spans="1:7" ht="16.5" customHeight="1">
      <c r="A40" s="28"/>
      <c r="B40" s="42" t="s">
        <v>101</v>
      </c>
      <c r="C40" s="138" t="s">
        <v>130</v>
      </c>
      <c r="D40" s="139"/>
      <c r="E40" s="140"/>
    </row>
    <row r="41" spans="1:7" ht="16.5" customHeight="1">
      <c r="A41" s="28"/>
      <c r="B41" s="42" t="s">
        <v>0</v>
      </c>
      <c r="C41" s="138" t="s">
        <v>126</v>
      </c>
      <c r="D41" s="139"/>
      <c r="E41" s="140"/>
    </row>
    <row r="42" spans="1:7" ht="16.5" customHeight="1">
      <c r="A42" s="28"/>
      <c r="B42" s="42" t="s">
        <v>4</v>
      </c>
      <c r="C42" s="138" t="s">
        <v>134</v>
      </c>
      <c r="D42" s="139"/>
      <c r="E42" s="140"/>
    </row>
    <row r="43" spans="1:7" ht="16.5" customHeight="1">
      <c r="A43" s="28"/>
      <c r="B43" s="43" t="s">
        <v>56</v>
      </c>
      <c r="C43" s="148">
        <v>42291</v>
      </c>
      <c r="D43" s="139"/>
      <c r="E43" s="140"/>
    </row>
    <row r="44" spans="1:7" ht="16.5" customHeight="1">
      <c r="A44" s="28"/>
      <c r="B44" s="43" t="s">
        <v>57</v>
      </c>
      <c r="C44" s="148">
        <v>42299</v>
      </c>
      <c r="D44" s="139"/>
      <c r="E44" s="140"/>
    </row>
    <row r="45" spans="1:7" ht="16.5" customHeight="1">
      <c r="A45" s="28"/>
      <c r="B45" s="42" t="s">
        <v>14</v>
      </c>
      <c r="C45" s="138" t="s">
        <v>128</v>
      </c>
      <c r="D45" s="139"/>
      <c r="E45" s="140"/>
    </row>
    <row r="46" spans="1:7" ht="16.5" customHeight="1">
      <c r="A46" s="28"/>
      <c r="B46" s="43" t="s">
        <v>58</v>
      </c>
      <c r="C46" s="148">
        <v>42292</v>
      </c>
      <c r="D46" s="139"/>
      <c r="E46" s="140"/>
    </row>
    <row r="47" spans="1:7" ht="16.5" customHeight="1">
      <c r="A47" s="28"/>
      <c r="B47" s="43" t="s">
        <v>59</v>
      </c>
      <c r="C47" s="148">
        <v>42299</v>
      </c>
      <c r="D47" s="139"/>
      <c r="E47" s="140"/>
    </row>
    <row r="48" spans="1:7" ht="16.5" customHeight="1">
      <c r="A48" s="28"/>
      <c r="B48" s="42" t="s">
        <v>15</v>
      </c>
      <c r="C48" s="138" t="s">
        <v>73</v>
      </c>
      <c r="D48" s="139"/>
      <c r="E48" s="140"/>
    </row>
    <row r="49" spans="1:13" ht="16.5" customHeight="1">
      <c r="A49" s="28"/>
      <c r="B49" s="42" t="s">
        <v>102</v>
      </c>
      <c r="C49" s="138" t="s">
        <v>72</v>
      </c>
      <c r="D49" s="139"/>
      <c r="E49" s="140"/>
    </row>
    <row r="50" spans="1:13" ht="16.5" customHeight="1">
      <c r="A50" s="37"/>
      <c r="B50" s="44"/>
      <c r="C50" s="40"/>
      <c r="D50" s="40"/>
      <c r="E50" s="40"/>
      <c r="F50" s="37"/>
      <c r="G50" s="37"/>
      <c r="H50" s="37"/>
      <c r="I50" s="37"/>
      <c r="J50" s="37"/>
      <c r="K50" s="37"/>
      <c r="L50" s="37"/>
      <c r="M50" s="37"/>
    </row>
    <row r="51" spans="1:13" s="37" customFormat="1" ht="16.5" customHeight="1">
      <c r="A51" s="28"/>
      <c r="B51" s="18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s="37" customFormat="1" ht="16.5" customHeight="1">
      <c r="B52" s="152" t="s">
        <v>53</v>
      </c>
      <c r="C52" s="153"/>
      <c r="D52" s="153"/>
      <c r="E52" s="154"/>
    </row>
    <row r="53" spans="1:13" ht="16.5" customHeight="1">
      <c r="A53" s="37"/>
      <c r="B53" s="49" t="s">
        <v>47</v>
      </c>
      <c r="C53" s="155" t="s">
        <v>6</v>
      </c>
      <c r="D53" s="156"/>
      <c r="E53" s="157"/>
      <c r="F53" s="37"/>
      <c r="G53" s="37"/>
      <c r="H53" s="37"/>
      <c r="I53" s="37"/>
      <c r="J53" s="37"/>
      <c r="K53" s="37"/>
      <c r="L53" s="37"/>
      <c r="M53" s="37"/>
    </row>
    <row r="54" spans="1:13" ht="16.5" customHeight="1">
      <c r="A54" s="28"/>
      <c r="B54" s="42" t="s">
        <v>103</v>
      </c>
      <c r="C54" s="138" t="s">
        <v>71</v>
      </c>
      <c r="D54" s="139"/>
      <c r="E54" s="140"/>
    </row>
    <row r="55" spans="1:13" ht="16.5" customHeight="1">
      <c r="A55" s="28"/>
      <c r="B55" s="42" t="s">
        <v>99</v>
      </c>
      <c r="C55" s="138" t="s">
        <v>77</v>
      </c>
      <c r="D55" s="139"/>
      <c r="E55" s="140"/>
    </row>
    <row r="56" spans="1:13" ht="16.5" customHeight="1">
      <c r="A56" s="28"/>
      <c r="B56" s="42" t="s">
        <v>76</v>
      </c>
      <c r="C56" s="138" t="s">
        <v>78</v>
      </c>
      <c r="D56" s="139"/>
      <c r="E56" s="140"/>
    </row>
    <row r="57" spans="1:13" ht="16.5" customHeight="1">
      <c r="A57" s="28"/>
      <c r="B57" s="42" t="s">
        <v>96</v>
      </c>
      <c r="C57" s="138" t="s">
        <v>131</v>
      </c>
      <c r="D57" s="145"/>
      <c r="E57" s="146"/>
    </row>
    <row r="58" spans="1:13" ht="16.5" customHeight="1">
      <c r="A58" s="28"/>
      <c r="B58" s="42" t="s">
        <v>23</v>
      </c>
      <c r="C58" s="138" t="s">
        <v>126</v>
      </c>
      <c r="D58" s="145"/>
      <c r="E58" s="146"/>
    </row>
    <row r="59" spans="1:13" ht="16.5" customHeight="1">
      <c r="A59" s="28"/>
      <c r="B59" s="42" t="s">
        <v>79</v>
      </c>
      <c r="C59" s="138" t="s">
        <v>74</v>
      </c>
      <c r="D59" s="145"/>
      <c r="E59" s="146"/>
    </row>
    <row r="60" spans="1:13" ht="54" customHeight="1">
      <c r="A60" s="28"/>
      <c r="B60" s="42" t="s">
        <v>35</v>
      </c>
      <c r="C60" s="138" t="s">
        <v>91</v>
      </c>
      <c r="D60" s="145"/>
      <c r="E60" s="146"/>
    </row>
    <row r="61" spans="1:13" ht="16.5" customHeight="1">
      <c r="A61" s="28"/>
      <c r="B61" s="42" t="s">
        <v>54</v>
      </c>
      <c r="C61" s="147" t="s">
        <v>81</v>
      </c>
      <c r="D61" s="145"/>
      <c r="E61" s="146"/>
    </row>
    <row r="62" spans="1:13" ht="30" customHeight="1">
      <c r="A62" s="28"/>
      <c r="B62" s="42" t="s">
        <v>27</v>
      </c>
      <c r="C62" s="138" t="s">
        <v>55</v>
      </c>
      <c r="D62" s="145"/>
      <c r="E62" s="146"/>
    </row>
    <row r="63" spans="1:13" ht="16.5" customHeight="1">
      <c r="A63" s="28"/>
      <c r="B63" s="42" t="s">
        <v>28</v>
      </c>
      <c r="C63" s="147" t="s">
        <v>60</v>
      </c>
      <c r="D63" s="145"/>
      <c r="E63" s="146"/>
    </row>
    <row r="64" spans="1:13" ht="16.5" customHeight="1">
      <c r="A64" s="28"/>
      <c r="B64" s="42" t="s">
        <v>29</v>
      </c>
      <c r="C64" s="147" t="s">
        <v>75</v>
      </c>
      <c r="D64" s="145"/>
      <c r="E64" s="146"/>
    </row>
    <row r="65" spans="1:8" ht="16.5" customHeight="1">
      <c r="A65" s="28"/>
      <c r="B65" s="42" t="s">
        <v>87</v>
      </c>
      <c r="C65" s="138" t="s">
        <v>72</v>
      </c>
      <c r="D65" s="139"/>
      <c r="E65" s="140"/>
    </row>
    <row r="66" spans="1:8" ht="16.5" customHeight="1">
      <c r="A66" s="28"/>
      <c r="B66" s="45"/>
      <c r="C66" s="46"/>
      <c r="D66" s="47"/>
      <c r="E66" s="47"/>
    </row>
    <row r="67" spans="1:8" ht="16.5" customHeight="1">
      <c r="A67" s="28"/>
      <c r="B67" s="141"/>
      <c r="C67" s="141"/>
      <c r="D67" s="141"/>
      <c r="E67" s="141"/>
      <c r="F67" s="48"/>
      <c r="G67" s="48"/>
      <c r="H67" s="48"/>
    </row>
    <row r="68" spans="1:8" ht="16.5" customHeight="1">
      <c r="A68" s="28"/>
      <c r="B68" s="137"/>
      <c r="C68" s="137"/>
      <c r="D68" s="137"/>
      <c r="E68" s="137"/>
      <c r="F68" s="48"/>
      <c r="G68" s="48"/>
      <c r="H68" s="48"/>
    </row>
    <row r="69" spans="1:8" ht="16.5" customHeight="1">
      <c r="A69" s="28"/>
      <c r="B69" s="137"/>
      <c r="C69" s="137"/>
      <c r="D69" s="137"/>
      <c r="E69" s="137"/>
      <c r="F69" s="48"/>
      <c r="G69" s="48"/>
      <c r="H69" s="48"/>
    </row>
    <row r="70" spans="1:8" ht="16.5" customHeight="1">
      <c r="A70" s="28"/>
      <c r="B70" s="137"/>
      <c r="C70" s="137"/>
      <c r="D70" s="137"/>
      <c r="E70" s="137"/>
      <c r="F70" s="48"/>
      <c r="G70" s="48"/>
      <c r="H70" s="48"/>
    </row>
    <row r="71" spans="1:8" ht="16.5" customHeight="1">
      <c r="A71" s="28"/>
      <c r="B71" s="137"/>
      <c r="C71" s="137"/>
      <c r="D71" s="137"/>
      <c r="E71" s="137"/>
      <c r="F71" s="48"/>
      <c r="G71" s="48"/>
      <c r="H71" s="48"/>
    </row>
    <row r="72" spans="1:8" ht="16.5" customHeight="1">
      <c r="A72" s="28"/>
      <c r="B72" s="137"/>
      <c r="C72" s="137"/>
      <c r="D72" s="137"/>
      <c r="E72" s="137"/>
      <c r="F72" s="48"/>
      <c r="G72" s="48"/>
      <c r="H72" s="48"/>
    </row>
    <row r="73" spans="1:8" ht="16.5" customHeight="1">
      <c r="A73" s="32"/>
      <c r="B73" s="137"/>
      <c r="C73" s="137"/>
      <c r="D73" s="137"/>
      <c r="E73" s="137"/>
      <c r="F73" s="48"/>
      <c r="G73" s="48"/>
      <c r="H73" s="48"/>
    </row>
    <row r="74" spans="1:8" ht="16.5" customHeight="1">
      <c r="A74" s="28"/>
      <c r="B74" s="137"/>
      <c r="C74" s="137"/>
      <c r="D74" s="137"/>
      <c r="E74" s="137"/>
      <c r="F74" s="48"/>
      <c r="G74" s="48"/>
      <c r="H74" s="48"/>
    </row>
    <row r="75" spans="1:8" ht="16.5" customHeight="1">
      <c r="A75" s="28"/>
      <c r="B75" s="137"/>
      <c r="C75" s="137"/>
      <c r="D75" s="137"/>
      <c r="E75" s="137"/>
      <c r="F75" s="48"/>
      <c r="G75" s="48"/>
      <c r="H75" s="48"/>
    </row>
    <row r="76" spans="1:8" ht="16.5" customHeight="1">
      <c r="A76" s="28"/>
      <c r="B76" s="137"/>
      <c r="C76" s="137"/>
      <c r="D76" s="137"/>
      <c r="E76" s="137"/>
      <c r="F76" s="48"/>
      <c r="G76" s="48"/>
      <c r="H76" s="48"/>
    </row>
    <row r="77" spans="1:8" ht="16.5" customHeight="1">
      <c r="A77" s="28"/>
      <c r="B77" s="137"/>
      <c r="C77" s="137"/>
      <c r="D77" s="137"/>
      <c r="E77" s="137"/>
      <c r="F77" s="48"/>
      <c r="G77" s="48"/>
      <c r="H77" s="48"/>
    </row>
    <row r="78" spans="1:8" ht="16.5" customHeight="1">
      <c r="A78" s="28"/>
      <c r="B78" s="137"/>
      <c r="C78" s="137"/>
      <c r="D78" s="137"/>
      <c r="E78" s="137"/>
      <c r="F78" s="48"/>
      <c r="G78" s="48"/>
      <c r="H78" s="48"/>
    </row>
    <row r="79" spans="1:8" ht="16.5" customHeight="1">
      <c r="A79" s="32"/>
      <c r="B79" s="137"/>
      <c r="C79" s="137"/>
      <c r="D79" s="137"/>
      <c r="E79" s="137"/>
      <c r="F79" s="48"/>
      <c r="G79" s="48"/>
      <c r="H79" s="48"/>
    </row>
    <row r="80" spans="1:8" ht="16.5" customHeight="1">
      <c r="A80" s="32"/>
      <c r="B80" s="137"/>
      <c r="C80" s="137"/>
      <c r="D80" s="137"/>
      <c r="E80" s="137"/>
      <c r="F80" s="48"/>
      <c r="G80" s="48"/>
      <c r="H80" s="48"/>
    </row>
    <row r="81" spans="1:8" ht="16.5" customHeight="1">
      <c r="A81" s="32"/>
      <c r="B81" s="137"/>
      <c r="C81" s="137"/>
      <c r="D81" s="137"/>
      <c r="E81" s="137"/>
      <c r="F81" s="48"/>
      <c r="G81" s="48"/>
      <c r="H81" s="48"/>
    </row>
    <row r="82" spans="1:8" ht="16.5" customHeight="1">
      <c r="A82" s="32"/>
      <c r="B82" s="137"/>
      <c r="C82" s="137"/>
      <c r="D82" s="137"/>
      <c r="E82" s="137"/>
      <c r="F82" s="48"/>
      <c r="G82" s="48"/>
      <c r="H82" s="48"/>
    </row>
    <row r="83" spans="1:8" ht="16.5" customHeight="1">
      <c r="A83" s="32"/>
      <c r="B83" s="137"/>
      <c r="C83" s="137"/>
      <c r="D83" s="137"/>
      <c r="E83" s="137"/>
      <c r="F83" s="48"/>
      <c r="G83" s="48"/>
      <c r="H83" s="48"/>
    </row>
    <row r="84" spans="1:8" ht="16.5" customHeight="1">
      <c r="A84" s="32"/>
      <c r="B84" s="137"/>
      <c r="C84" s="137"/>
      <c r="D84" s="137"/>
      <c r="E84" s="137"/>
      <c r="F84" s="48"/>
      <c r="G84" s="48"/>
      <c r="H84" s="48"/>
    </row>
    <row r="85" spans="1:8" ht="16.5" customHeight="1">
      <c r="A85" s="32"/>
      <c r="B85" s="137"/>
      <c r="C85" s="137"/>
      <c r="D85" s="137"/>
      <c r="E85" s="137"/>
      <c r="F85" s="48"/>
      <c r="G85" s="48"/>
      <c r="H85" s="48"/>
    </row>
    <row r="86" spans="1:8" ht="16.5" customHeight="1">
      <c r="A86" s="32"/>
      <c r="B86" s="137"/>
      <c r="C86" s="137"/>
      <c r="D86" s="137"/>
      <c r="E86" s="137"/>
      <c r="F86" s="48"/>
      <c r="G86" s="48"/>
      <c r="H86" s="48"/>
    </row>
    <row r="87" spans="1:8" ht="16.5" customHeight="1">
      <c r="A87" s="32"/>
      <c r="F87" s="48"/>
      <c r="G87" s="48"/>
      <c r="H87" s="48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2:Y67"/>
  <sheetViews>
    <sheetView showGridLines="0" zoomScale="85" zoomScaleNormal="85" workbookViewId="0">
      <selection activeCell="E4" sqref="E4"/>
    </sheetView>
  </sheetViews>
  <sheetFormatPr baseColWidth="10" defaultColWidth="11.42578125" defaultRowHeight="15.75"/>
  <cols>
    <col min="1" max="1" width="3.5703125" style="50" customWidth="1"/>
    <col min="2" max="2" width="11.42578125" style="53"/>
    <col min="3" max="3" width="16.85546875" style="52" customWidth="1"/>
    <col min="4" max="4" width="21.42578125" style="53" customWidth="1"/>
    <col min="5" max="5" width="69.5703125" style="50" bestFit="1" customWidth="1"/>
    <col min="6" max="7" width="16.5703125" style="53" customWidth="1"/>
    <col min="8" max="8" width="12.85546875" style="52" bestFit="1" customWidth="1"/>
    <col min="9" max="9" width="11" style="52" bestFit="1" customWidth="1"/>
    <col min="10" max="10" width="10.7109375" style="52" customWidth="1"/>
    <col min="11" max="12" width="11.85546875" style="52" bestFit="1" customWidth="1"/>
    <col min="13" max="13" width="10.7109375" style="52" customWidth="1"/>
    <col min="14" max="14" width="23.5703125" style="52" customWidth="1"/>
    <col min="15" max="24" width="11.42578125" style="50"/>
    <col min="25" max="25" width="15" style="50" bestFit="1" customWidth="1"/>
    <col min="26" max="16384" width="11.42578125" style="50"/>
  </cols>
  <sheetData>
    <row r="2" spans="2:25">
      <c r="B2" s="169" t="s">
        <v>245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</row>
    <row r="3" spans="2:25" ht="18" customHeight="1"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</row>
    <row r="4" spans="2:25" ht="11.25" customHeight="1">
      <c r="B4" s="51"/>
    </row>
    <row r="5" spans="2:25" ht="15" customHeight="1"/>
    <row r="6" spans="2:25" s="55" customFormat="1" ht="15" customHeight="1">
      <c r="B6" s="174" t="s">
        <v>116</v>
      </c>
      <c r="C6" s="175"/>
      <c r="D6" s="170" t="s">
        <v>125</v>
      </c>
      <c r="E6" s="171"/>
      <c r="F6" s="172"/>
      <c r="G6" s="173"/>
      <c r="H6" s="173"/>
      <c r="I6" s="54"/>
      <c r="J6" s="54"/>
      <c r="K6" s="54"/>
      <c r="L6" s="54"/>
      <c r="M6" s="54"/>
      <c r="N6" s="54"/>
      <c r="Y6" s="50"/>
    </row>
    <row r="7" spans="2:25" s="55" customFormat="1" ht="15" customHeight="1">
      <c r="B7" s="174" t="s">
        <v>242</v>
      </c>
      <c r="C7" s="175"/>
      <c r="D7" s="170" t="s">
        <v>126</v>
      </c>
      <c r="E7" s="171"/>
      <c r="F7" s="172"/>
      <c r="G7" s="56"/>
      <c r="H7" s="54"/>
      <c r="I7" s="54"/>
      <c r="J7" s="54"/>
      <c r="K7" s="54"/>
      <c r="L7" s="54"/>
      <c r="M7" s="54"/>
      <c r="N7" s="54"/>
      <c r="Y7" s="50"/>
    </row>
    <row r="8" spans="2:25" s="55" customFormat="1" ht="15" customHeight="1">
      <c r="B8" s="174" t="s">
        <v>9</v>
      </c>
      <c r="C8" s="175"/>
      <c r="D8" s="170" t="s">
        <v>243</v>
      </c>
      <c r="E8" s="171"/>
      <c r="F8" s="172"/>
      <c r="G8" s="56"/>
      <c r="H8" s="54"/>
      <c r="I8" s="54"/>
      <c r="J8" s="54"/>
      <c r="K8" s="54"/>
      <c r="L8" s="54"/>
      <c r="M8" s="54"/>
      <c r="N8" s="54"/>
      <c r="Y8" s="50"/>
    </row>
    <row r="9" spans="2:25" s="55" customFormat="1" ht="27.75" customHeight="1">
      <c r="B9" s="174" t="s">
        <v>21</v>
      </c>
      <c r="C9" s="175"/>
      <c r="D9" s="70">
        <v>42262</v>
      </c>
      <c r="E9" s="134" t="s">
        <v>22</v>
      </c>
      <c r="F9" s="71">
        <v>42323</v>
      </c>
      <c r="G9" s="56"/>
      <c r="H9" s="57"/>
      <c r="I9" s="54"/>
      <c r="J9" s="54"/>
      <c r="K9" s="54"/>
      <c r="L9" s="54"/>
      <c r="M9" s="54"/>
      <c r="N9" s="54"/>
      <c r="Y9" s="50"/>
    </row>
    <row r="10" spans="2:25" s="55" customFormat="1" ht="15" customHeight="1">
      <c r="B10" s="174" t="s">
        <v>1</v>
      </c>
      <c r="C10" s="175"/>
      <c r="D10" s="170" t="s">
        <v>244</v>
      </c>
      <c r="E10" s="171"/>
      <c r="F10" s="172"/>
      <c r="G10" s="56"/>
      <c r="H10" s="54"/>
      <c r="I10" s="54"/>
      <c r="J10" s="54"/>
      <c r="K10" s="54"/>
      <c r="L10" s="54"/>
      <c r="M10" s="54"/>
      <c r="N10" s="54"/>
      <c r="Y10" s="50"/>
    </row>
    <row r="11" spans="2:25" s="62" customFormat="1" ht="15" customHeight="1">
      <c r="B11" s="58"/>
      <c r="C11" s="59"/>
      <c r="D11" s="58"/>
      <c r="E11" s="58"/>
      <c r="F11" s="60"/>
      <c r="G11" s="60"/>
      <c r="H11" s="61"/>
      <c r="I11" s="61"/>
      <c r="J11" s="61"/>
      <c r="K11" s="61"/>
      <c r="L11" s="61"/>
      <c r="M11" s="61"/>
      <c r="N11" s="61"/>
      <c r="Y11" s="63"/>
    </row>
    <row r="12" spans="2:25" ht="47.25">
      <c r="B12" s="131" t="s">
        <v>32</v>
      </c>
      <c r="C12" s="132" t="s">
        <v>99</v>
      </c>
      <c r="D12" s="133" t="s">
        <v>90</v>
      </c>
      <c r="E12" s="132" t="s">
        <v>110</v>
      </c>
      <c r="F12" s="133" t="s">
        <v>108</v>
      </c>
      <c r="G12" s="133" t="s">
        <v>23</v>
      </c>
      <c r="H12" s="131" t="s">
        <v>10</v>
      </c>
      <c r="I12" s="131" t="s">
        <v>11</v>
      </c>
      <c r="J12" s="131" t="s">
        <v>14</v>
      </c>
      <c r="K12" s="131" t="s">
        <v>12</v>
      </c>
      <c r="L12" s="131" t="s">
        <v>13</v>
      </c>
      <c r="M12" s="131" t="s">
        <v>15</v>
      </c>
      <c r="N12" s="131" t="s">
        <v>102</v>
      </c>
    </row>
    <row r="13" spans="2:25" ht="31.5">
      <c r="B13" s="132">
        <v>1</v>
      </c>
      <c r="C13" s="68" t="s">
        <v>107</v>
      </c>
      <c r="D13" s="68" t="s">
        <v>113</v>
      </c>
      <c r="E13" s="69" t="s">
        <v>163</v>
      </c>
      <c r="F13" s="69" t="s">
        <v>122</v>
      </c>
      <c r="G13" s="69" t="s">
        <v>123</v>
      </c>
      <c r="H13" s="70">
        <v>42256</v>
      </c>
      <c r="I13" s="71">
        <v>42323</v>
      </c>
      <c r="J13" s="72">
        <v>2</v>
      </c>
      <c r="K13" s="70">
        <v>42267</v>
      </c>
      <c r="L13" s="71">
        <v>42325</v>
      </c>
      <c r="M13" s="73">
        <v>1</v>
      </c>
      <c r="N13" s="73"/>
    </row>
    <row r="14" spans="2:25" ht="31.5">
      <c r="B14" s="132">
        <v>2</v>
      </c>
      <c r="C14" s="68" t="s">
        <v>107</v>
      </c>
      <c r="D14" s="68" t="s">
        <v>113</v>
      </c>
      <c r="E14" s="69" t="s">
        <v>169</v>
      </c>
      <c r="F14" s="69" t="s">
        <v>122</v>
      </c>
      <c r="G14" s="69" t="s">
        <v>123</v>
      </c>
      <c r="H14" s="70">
        <v>42256</v>
      </c>
      <c r="I14" s="71">
        <v>42323</v>
      </c>
      <c r="J14" s="72">
        <v>2</v>
      </c>
      <c r="K14" s="70">
        <v>42267</v>
      </c>
      <c r="L14" s="71">
        <v>42325</v>
      </c>
      <c r="M14" s="73">
        <v>4</v>
      </c>
      <c r="N14" s="73"/>
    </row>
    <row r="15" spans="2:25" ht="31.5">
      <c r="B15" s="132">
        <v>3</v>
      </c>
      <c r="C15" s="68" t="s">
        <v>107</v>
      </c>
      <c r="D15" s="68" t="s">
        <v>113</v>
      </c>
      <c r="E15" s="69" t="s">
        <v>162</v>
      </c>
      <c r="F15" s="69" t="s">
        <v>124</v>
      </c>
      <c r="G15" s="69" t="s">
        <v>123</v>
      </c>
      <c r="H15" s="70">
        <v>42256</v>
      </c>
      <c r="I15" s="71">
        <v>42323</v>
      </c>
      <c r="J15" s="72">
        <v>1.5</v>
      </c>
      <c r="K15" s="70">
        <v>42267</v>
      </c>
      <c r="L15" s="71">
        <v>42325</v>
      </c>
      <c r="M15" s="73">
        <v>2</v>
      </c>
      <c r="N15" s="73"/>
    </row>
    <row r="16" spans="2:25" ht="31.5">
      <c r="B16" s="132">
        <v>4</v>
      </c>
      <c r="C16" s="68" t="s">
        <v>107</v>
      </c>
      <c r="D16" s="68" t="s">
        <v>113</v>
      </c>
      <c r="E16" s="69" t="s">
        <v>177</v>
      </c>
      <c r="F16" s="69" t="s">
        <v>123</v>
      </c>
      <c r="G16" s="69" t="s">
        <v>124</v>
      </c>
      <c r="H16" s="70">
        <v>42256</v>
      </c>
      <c r="I16" s="71">
        <v>42323</v>
      </c>
      <c r="J16" s="72">
        <v>3</v>
      </c>
      <c r="K16" s="70">
        <v>42267</v>
      </c>
      <c r="L16" s="71">
        <v>42325</v>
      </c>
      <c r="M16" s="73">
        <v>2</v>
      </c>
      <c r="N16" s="73"/>
    </row>
    <row r="17" spans="2:14" ht="31.5">
      <c r="B17" s="132">
        <v>5</v>
      </c>
      <c r="C17" s="68" t="s">
        <v>107</v>
      </c>
      <c r="D17" s="68" t="s">
        <v>113</v>
      </c>
      <c r="E17" s="69" t="s">
        <v>152</v>
      </c>
      <c r="F17" s="69" t="s">
        <v>122</v>
      </c>
      <c r="G17" s="69" t="s">
        <v>123</v>
      </c>
      <c r="H17" s="70">
        <v>42256</v>
      </c>
      <c r="I17" s="71">
        <v>42323</v>
      </c>
      <c r="J17" s="72">
        <v>1</v>
      </c>
      <c r="K17" s="70">
        <v>42267</v>
      </c>
      <c r="L17" s="71">
        <v>42325</v>
      </c>
      <c r="M17" s="73">
        <v>1</v>
      </c>
      <c r="N17" s="73"/>
    </row>
    <row r="18" spans="2:14" ht="31.5">
      <c r="B18" s="132">
        <v>6</v>
      </c>
      <c r="C18" s="68" t="s">
        <v>107</v>
      </c>
      <c r="D18" s="68" t="s">
        <v>113</v>
      </c>
      <c r="E18" s="69" t="s">
        <v>153</v>
      </c>
      <c r="F18" s="69" t="s">
        <v>122</v>
      </c>
      <c r="G18" s="69" t="s">
        <v>123</v>
      </c>
      <c r="H18" s="70">
        <v>42256</v>
      </c>
      <c r="I18" s="71">
        <v>42323</v>
      </c>
      <c r="J18" s="72">
        <v>1</v>
      </c>
      <c r="K18" s="70">
        <v>42267</v>
      </c>
      <c r="L18" s="71">
        <v>42325</v>
      </c>
      <c r="M18" s="73">
        <v>1</v>
      </c>
      <c r="N18" s="73"/>
    </row>
    <row r="19" spans="2:14" ht="31.5">
      <c r="B19" s="132">
        <v>7</v>
      </c>
      <c r="C19" s="68" t="s">
        <v>107</v>
      </c>
      <c r="D19" s="68" t="s">
        <v>113</v>
      </c>
      <c r="E19" s="69" t="s">
        <v>154</v>
      </c>
      <c r="F19" s="69" t="s">
        <v>122</v>
      </c>
      <c r="G19" s="69" t="s">
        <v>123</v>
      </c>
      <c r="H19" s="70">
        <v>42256</v>
      </c>
      <c r="I19" s="71">
        <v>42323</v>
      </c>
      <c r="J19" s="72">
        <v>1</v>
      </c>
      <c r="K19" s="70">
        <v>42267</v>
      </c>
      <c r="L19" s="71">
        <v>42325</v>
      </c>
      <c r="M19" s="73">
        <v>1</v>
      </c>
      <c r="N19" s="73"/>
    </row>
    <row r="20" spans="2:14" ht="31.5">
      <c r="B20" s="132">
        <v>8</v>
      </c>
      <c r="C20" s="68" t="s">
        <v>107</v>
      </c>
      <c r="D20" s="68" t="s">
        <v>113</v>
      </c>
      <c r="E20" s="69" t="s">
        <v>155</v>
      </c>
      <c r="F20" s="69" t="s">
        <v>122</v>
      </c>
      <c r="G20" s="69" t="s">
        <v>123</v>
      </c>
      <c r="H20" s="70">
        <v>42256</v>
      </c>
      <c r="I20" s="71">
        <v>42323</v>
      </c>
      <c r="J20" s="72">
        <v>1</v>
      </c>
      <c r="K20" s="70">
        <v>42267</v>
      </c>
      <c r="L20" s="71">
        <v>42325</v>
      </c>
      <c r="M20" s="73">
        <v>1</v>
      </c>
      <c r="N20" s="73"/>
    </row>
    <row r="21" spans="2:14" ht="31.5">
      <c r="B21" s="132">
        <v>9</v>
      </c>
      <c r="C21" s="68" t="s">
        <v>107</v>
      </c>
      <c r="D21" s="68" t="s">
        <v>113</v>
      </c>
      <c r="E21" s="69" t="s">
        <v>156</v>
      </c>
      <c r="F21" s="69" t="s">
        <v>122</v>
      </c>
      <c r="G21" s="69" t="s">
        <v>123</v>
      </c>
      <c r="H21" s="70">
        <v>42256</v>
      </c>
      <c r="I21" s="71">
        <v>42323</v>
      </c>
      <c r="J21" s="72">
        <v>1</v>
      </c>
      <c r="K21" s="70">
        <v>42267</v>
      </c>
      <c r="L21" s="71">
        <v>42325</v>
      </c>
      <c r="M21" s="73">
        <v>2</v>
      </c>
      <c r="N21" s="73"/>
    </row>
    <row r="22" spans="2:14" ht="31.5">
      <c r="B22" s="132">
        <v>10</v>
      </c>
      <c r="C22" s="68" t="s">
        <v>107</v>
      </c>
      <c r="D22" s="68" t="s">
        <v>113</v>
      </c>
      <c r="E22" s="69" t="s">
        <v>157</v>
      </c>
      <c r="F22" s="69" t="s">
        <v>122</v>
      </c>
      <c r="G22" s="69" t="s">
        <v>123</v>
      </c>
      <c r="H22" s="70">
        <v>42256</v>
      </c>
      <c r="I22" s="71">
        <v>42323</v>
      </c>
      <c r="J22" s="72">
        <v>1</v>
      </c>
      <c r="K22" s="70">
        <v>42267</v>
      </c>
      <c r="L22" s="71">
        <v>42325</v>
      </c>
      <c r="M22" s="73">
        <v>1</v>
      </c>
      <c r="N22" s="73"/>
    </row>
    <row r="23" spans="2:14" ht="31.5">
      <c r="B23" s="132">
        <v>11</v>
      </c>
      <c r="C23" s="68" t="s">
        <v>107</v>
      </c>
      <c r="D23" s="68" t="s">
        <v>113</v>
      </c>
      <c r="E23" s="69" t="s">
        <v>158</v>
      </c>
      <c r="F23" s="69" t="s">
        <v>122</v>
      </c>
      <c r="G23" s="69" t="s">
        <v>123</v>
      </c>
      <c r="H23" s="70">
        <v>42256</v>
      </c>
      <c r="I23" s="71">
        <v>42323</v>
      </c>
      <c r="J23" s="72">
        <v>1</v>
      </c>
      <c r="K23" s="70">
        <v>42267</v>
      </c>
      <c r="L23" s="71">
        <v>42325</v>
      </c>
      <c r="M23" s="73">
        <v>1</v>
      </c>
      <c r="N23" s="73"/>
    </row>
    <row r="24" spans="2:14" ht="31.5">
      <c r="B24" s="132">
        <v>12</v>
      </c>
      <c r="C24" s="68" t="s">
        <v>107</v>
      </c>
      <c r="D24" s="68" t="s">
        <v>113</v>
      </c>
      <c r="E24" s="69" t="s">
        <v>159</v>
      </c>
      <c r="F24" s="69" t="s">
        <v>122</v>
      </c>
      <c r="G24" s="69" t="s">
        <v>123</v>
      </c>
      <c r="H24" s="70">
        <v>42256</v>
      </c>
      <c r="I24" s="71">
        <v>42323</v>
      </c>
      <c r="J24" s="72">
        <v>1</v>
      </c>
      <c r="K24" s="70">
        <v>42267</v>
      </c>
      <c r="L24" s="71">
        <v>42325</v>
      </c>
      <c r="M24" s="73">
        <v>1</v>
      </c>
      <c r="N24" s="73"/>
    </row>
    <row r="25" spans="2:14" ht="31.5">
      <c r="B25" s="132">
        <v>13</v>
      </c>
      <c r="C25" s="68" t="s">
        <v>107</v>
      </c>
      <c r="D25" s="68" t="s">
        <v>113</v>
      </c>
      <c r="E25" s="69" t="s">
        <v>160</v>
      </c>
      <c r="F25" s="69" t="s">
        <v>122</v>
      </c>
      <c r="G25" s="69" t="s">
        <v>123</v>
      </c>
      <c r="H25" s="70">
        <v>42256</v>
      </c>
      <c r="I25" s="71">
        <v>42323</v>
      </c>
      <c r="J25" s="72">
        <v>1</v>
      </c>
      <c r="K25" s="70">
        <v>42267</v>
      </c>
      <c r="L25" s="71">
        <v>42325</v>
      </c>
      <c r="M25" s="73">
        <v>1</v>
      </c>
      <c r="N25" s="73"/>
    </row>
    <row r="26" spans="2:14" ht="31.5">
      <c r="B26" s="132">
        <v>14</v>
      </c>
      <c r="C26" s="68" t="s">
        <v>107</v>
      </c>
      <c r="D26" s="68" t="s">
        <v>113</v>
      </c>
      <c r="E26" s="69" t="s">
        <v>161</v>
      </c>
      <c r="F26" s="69" t="s">
        <v>122</v>
      </c>
      <c r="G26" s="69" t="s">
        <v>123</v>
      </c>
      <c r="H26" s="70">
        <v>42256</v>
      </c>
      <c r="I26" s="71">
        <v>42323</v>
      </c>
      <c r="J26" s="72">
        <v>1</v>
      </c>
      <c r="K26" s="70">
        <v>42267</v>
      </c>
      <c r="L26" s="71">
        <v>42325</v>
      </c>
      <c r="M26" s="73">
        <v>1</v>
      </c>
      <c r="N26" s="73"/>
    </row>
    <row r="27" spans="2:14" ht="31.5">
      <c r="B27" s="132">
        <v>15</v>
      </c>
      <c r="C27" s="68" t="s">
        <v>107</v>
      </c>
      <c r="D27" s="68" t="s">
        <v>113</v>
      </c>
      <c r="E27" s="69" t="s">
        <v>170</v>
      </c>
      <c r="F27" s="69" t="s">
        <v>122</v>
      </c>
      <c r="G27" s="69" t="s">
        <v>123</v>
      </c>
      <c r="H27" s="70">
        <v>42256</v>
      </c>
      <c r="I27" s="71">
        <v>42323</v>
      </c>
      <c r="J27" s="72">
        <v>1</v>
      </c>
      <c r="K27" s="70">
        <v>42267</v>
      </c>
      <c r="L27" s="71">
        <v>42325</v>
      </c>
      <c r="M27" s="73">
        <v>1</v>
      </c>
      <c r="N27" s="73"/>
    </row>
    <row r="28" spans="2:14" ht="31.5">
      <c r="B28" s="132">
        <v>16</v>
      </c>
      <c r="C28" s="68" t="s">
        <v>107</v>
      </c>
      <c r="D28" s="68" t="s">
        <v>113</v>
      </c>
      <c r="E28" s="69" t="s">
        <v>171</v>
      </c>
      <c r="F28" s="69" t="s">
        <v>122</v>
      </c>
      <c r="G28" s="69" t="s">
        <v>123</v>
      </c>
      <c r="H28" s="70">
        <v>42256</v>
      </c>
      <c r="I28" s="71">
        <v>42323</v>
      </c>
      <c r="J28" s="72">
        <v>1</v>
      </c>
      <c r="K28" s="70">
        <v>42267</v>
      </c>
      <c r="L28" s="71">
        <v>42325</v>
      </c>
      <c r="M28" s="73">
        <v>1</v>
      </c>
      <c r="N28" s="73"/>
    </row>
    <row r="29" spans="2:14" ht="31.5">
      <c r="B29" s="132">
        <v>17</v>
      </c>
      <c r="C29" s="68" t="s">
        <v>107</v>
      </c>
      <c r="D29" s="68" t="s">
        <v>113</v>
      </c>
      <c r="E29" s="69" t="s">
        <v>172</v>
      </c>
      <c r="F29" s="69" t="s">
        <v>122</v>
      </c>
      <c r="G29" s="69" t="s">
        <v>123</v>
      </c>
      <c r="H29" s="70">
        <v>42256</v>
      </c>
      <c r="I29" s="71">
        <v>42323</v>
      </c>
      <c r="J29" s="72">
        <v>1</v>
      </c>
      <c r="K29" s="70">
        <v>42267</v>
      </c>
      <c r="L29" s="71">
        <v>42325</v>
      </c>
      <c r="M29" s="73">
        <v>1</v>
      </c>
      <c r="N29" s="73"/>
    </row>
    <row r="30" spans="2:14" ht="31.5">
      <c r="B30" s="132">
        <v>18</v>
      </c>
      <c r="C30" s="68" t="s">
        <v>107</v>
      </c>
      <c r="D30" s="68" t="s">
        <v>113</v>
      </c>
      <c r="E30" s="69" t="s">
        <v>164</v>
      </c>
      <c r="F30" s="69" t="s">
        <v>122</v>
      </c>
      <c r="G30" s="69" t="s">
        <v>123</v>
      </c>
      <c r="H30" s="70">
        <v>42256</v>
      </c>
      <c r="I30" s="71">
        <v>42323</v>
      </c>
      <c r="J30" s="72">
        <v>1</v>
      </c>
      <c r="K30" s="70">
        <v>42267</v>
      </c>
      <c r="L30" s="71">
        <v>42325</v>
      </c>
      <c r="M30" s="73">
        <v>1</v>
      </c>
      <c r="N30" s="73"/>
    </row>
    <row r="31" spans="2:14" ht="31.5">
      <c r="B31" s="132">
        <v>19</v>
      </c>
      <c r="C31" s="68" t="s">
        <v>107</v>
      </c>
      <c r="D31" s="68" t="s">
        <v>113</v>
      </c>
      <c r="E31" s="69" t="s">
        <v>165</v>
      </c>
      <c r="F31" s="69" t="s">
        <v>122</v>
      </c>
      <c r="G31" s="69" t="s">
        <v>123</v>
      </c>
      <c r="H31" s="70">
        <v>42256</v>
      </c>
      <c r="I31" s="71">
        <v>42323</v>
      </c>
      <c r="J31" s="72">
        <v>1</v>
      </c>
      <c r="K31" s="70">
        <v>42267</v>
      </c>
      <c r="L31" s="71">
        <v>42325</v>
      </c>
      <c r="M31" s="73">
        <v>1</v>
      </c>
      <c r="N31" s="73"/>
    </row>
    <row r="32" spans="2:14" ht="31.5">
      <c r="B32" s="132">
        <v>20</v>
      </c>
      <c r="C32" s="68" t="s">
        <v>107</v>
      </c>
      <c r="D32" s="68" t="s">
        <v>113</v>
      </c>
      <c r="E32" s="69" t="s">
        <v>166</v>
      </c>
      <c r="F32" s="69" t="s">
        <v>122</v>
      </c>
      <c r="G32" s="69" t="s">
        <v>123</v>
      </c>
      <c r="H32" s="70">
        <v>42256</v>
      </c>
      <c r="I32" s="71">
        <v>42323</v>
      </c>
      <c r="J32" s="72">
        <v>1</v>
      </c>
      <c r="K32" s="70">
        <v>42267</v>
      </c>
      <c r="L32" s="71">
        <v>42325</v>
      </c>
      <c r="M32" s="73">
        <v>1</v>
      </c>
      <c r="N32" s="73"/>
    </row>
    <row r="33" spans="2:14" ht="31.5">
      <c r="B33" s="132">
        <v>21</v>
      </c>
      <c r="C33" s="68" t="s">
        <v>107</v>
      </c>
      <c r="D33" s="68" t="s">
        <v>113</v>
      </c>
      <c r="E33" s="69" t="s">
        <v>167</v>
      </c>
      <c r="F33" s="69" t="s">
        <v>122</v>
      </c>
      <c r="G33" s="69" t="s">
        <v>123</v>
      </c>
      <c r="H33" s="70">
        <v>42256</v>
      </c>
      <c r="I33" s="71">
        <v>42323</v>
      </c>
      <c r="J33" s="72">
        <v>1</v>
      </c>
      <c r="K33" s="70">
        <v>42267</v>
      </c>
      <c r="L33" s="71">
        <v>42325</v>
      </c>
      <c r="M33" s="73">
        <v>1</v>
      </c>
      <c r="N33" s="73"/>
    </row>
    <row r="34" spans="2:14" ht="31.5">
      <c r="B34" s="132">
        <v>22</v>
      </c>
      <c r="C34" s="68" t="s">
        <v>107</v>
      </c>
      <c r="D34" s="68" t="s">
        <v>113</v>
      </c>
      <c r="E34" s="69" t="s">
        <v>168</v>
      </c>
      <c r="F34" s="69" t="s">
        <v>122</v>
      </c>
      <c r="G34" s="69" t="s">
        <v>123</v>
      </c>
      <c r="H34" s="70">
        <v>42256</v>
      </c>
      <c r="I34" s="71">
        <v>42323</v>
      </c>
      <c r="J34" s="72">
        <v>1</v>
      </c>
      <c r="K34" s="70">
        <v>42267</v>
      </c>
      <c r="L34" s="71">
        <v>42325</v>
      </c>
      <c r="M34" s="73">
        <v>1</v>
      </c>
      <c r="N34" s="73"/>
    </row>
    <row r="35" spans="2:14" ht="31.5">
      <c r="B35" s="132">
        <v>23</v>
      </c>
      <c r="C35" s="68" t="s">
        <v>107</v>
      </c>
      <c r="D35" s="68" t="s">
        <v>113</v>
      </c>
      <c r="E35" s="69" t="s">
        <v>173</v>
      </c>
      <c r="F35" s="69" t="s">
        <v>122</v>
      </c>
      <c r="G35" s="69" t="s">
        <v>123</v>
      </c>
      <c r="H35" s="70">
        <v>42256</v>
      </c>
      <c r="I35" s="71">
        <v>42323</v>
      </c>
      <c r="J35" s="72">
        <v>1</v>
      </c>
      <c r="K35" s="70">
        <v>42267</v>
      </c>
      <c r="L35" s="71">
        <v>42325</v>
      </c>
      <c r="M35" s="73">
        <v>1</v>
      </c>
      <c r="N35" s="73"/>
    </row>
    <row r="36" spans="2:14" ht="31.5">
      <c r="B36" s="132">
        <v>24</v>
      </c>
      <c r="C36" s="68" t="s">
        <v>107</v>
      </c>
      <c r="D36" s="68" t="s">
        <v>113</v>
      </c>
      <c r="E36" s="69" t="s">
        <v>174</v>
      </c>
      <c r="F36" s="69" t="s">
        <v>122</v>
      </c>
      <c r="G36" s="69" t="s">
        <v>123</v>
      </c>
      <c r="H36" s="70">
        <v>42256</v>
      </c>
      <c r="I36" s="71">
        <v>42323</v>
      </c>
      <c r="J36" s="72">
        <v>1</v>
      </c>
      <c r="K36" s="70">
        <v>42267</v>
      </c>
      <c r="L36" s="71">
        <v>42325</v>
      </c>
      <c r="M36" s="73">
        <v>1</v>
      </c>
      <c r="N36" s="73"/>
    </row>
    <row r="37" spans="2:14" ht="31.5">
      <c r="B37" s="132">
        <v>25</v>
      </c>
      <c r="C37" s="68" t="s">
        <v>107</v>
      </c>
      <c r="D37" s="68" t="s">
        <v>113</v>
      </c>
      <c r="E37" s="69" t="s">
        <v>175</v>
      </c>
      <c r="F37" s="69" t="s">
        <v>122</v>
      </c>
      <c r="G37" s="69" t="s">
        <v>123</v>
      </c>
      <c r="H37" s="70">
        <v>42256</v>
      </c>
      <c r="I37" s="71">
        <v>42323</v>
      </c>
      <c r="J37" s="72">
        <v>1</v>
      </c>
      <c r="K37" s="70">
        <v>42267</v>
      </c>
      <c r="L37" s="71">
        <v>42325</v>
      </c>
      <c r="M37" s="73">
        <v>1</v>
      </c>
      <c r="N37" s="73"/>
    </row>
    <row r="38" spans="2:14" ht="31.5">
      <c r="B38" s="132">
        <v>26</v>
      </c>
      <c r="C38" s="68" t="s">
        <v>107</v>
      </c>
      <c r="D38" s="68" t="s">
        <v>113</v>
      </c>
      <c r="E38" s="69" t="s">
        <v>176</v>
      </c>
      <c r="F38" s="69" t="s">
        <v>122</v>
      </c>
      <c r="G38" s="69" t="s">
        <v>123</v>
      </c>
      <c r="H38" s="70">
        <v>42256</v>
      </c>
      <c r="I38" s="71">
        <v>42323</v>
      </c>
      <c r="J38" s="72">
        <v>1</v>
      </c>
      <c r="K38" s="70">
        <v>42267</v>
      </c>
      <c r="L38" s="71">
        <v>42325</v>
      </c>
      <c r="M38" s="73">
        <v>1</v>
      </c>
      <c r="N38" s="73"/>
    </row>
    <row r="39" spans="2:14" ht="31.5">
      <c r="B39" s="132">
        <v>27</v>
      </c>
      <c r="C39" s="74" t="s">
        <v>107</v>
      </c>
      <c r="D39" s="74" t="s">
        <v>114</v>
      </c>
      <c r="E39" s="75" t="s">
        <v>178</v>
      </c>
      <c r="F39" s="69" t="s">
        <v>124</v>
      </c>
      <c r="G39" s="69" t="s">
        <v>123</v>
      </c>
      <c r="H39" s="70">
        <v>42262</v>
      </c>
      <c r="I39" s="71">
        <v>42323</v>
      </c>
      <c r="J39" s="72">
        <v>1</v>
      </c>
      <c r="K39" s="70">
        <v>42269</v>
      </c>
      <c r="L39" s="71">
        <v>42325</v>
      </c>
      <c r="M39" s="73">
        <v>1</v>
      </c>
      <c r="N39" s="73"/>
    </row>
    <row r="40" spans="2:14" ht="31.5">
      <c r="B40" s="132">
        <v>28</v>
      </c>
      <c r="C40" s="74" t="s">
        <v>107</v>
      </c>
      <c r="D40" s="74" t="s">
        <v>114</v>
      </c>
      <c r="E40" s="75" t="s">
        <v>179</v>
      </c>
      <c r="F40" s="69" t="s">
        <v>124</v>
      </c>
      <c r="G40" s="69" t="s">
        <v>123</v>
      </c>
      <c r="H40" s="70">
        <v>42262</v>
      </c>
      <c r="I40" s="71">
        <v>42323</v>
      </c>
      <c r="J40" s="72">
        <v>2</v>
      </c>
      <c r="K40" s="70">
        <v>42269</v>
      </c>
      <c r="L40" s="71">
        <v>42325</v>
      </c>
      <c r="M40" s="73">
        <v>4</v>
      </c>
      <c r="N40" s="73"/>
    </row>
    <row r="41" spans="2:14" ht="31.5">
      <c r="B41" s="132">
        <v>29</v>
      </c>
      <c r="C41" s="74" t="s">
        <v>107</v>
      </c>
      <c r="D41" s="74" t="s">
        <v>114</v>
      </c>
      <c r="E41" s="75" t="s">
        <v>180</v>
      </c>
      <c r="F41" s="69" t="s">
        <v>124</v>
      </c>
      <c r="G41" s="69" t="s">
        <v>123</v>
      </c>
      <c r="H41" s="70">
        <v>42262</v>
      </c>
      <c r="I41" s="71">
        <v>42323</v>
      </c>
      <c r="J41" s="72">
        <v>2</v>
      </c>
      <c r="K41" s="70">
        <v>42269</v>
      </c>
      <c r="L41" s="71">
        <v>42325</v>
      </c>
      <c r="M41" s="73">
        <v>3</v>
      </c>
      <c r="N41" s="73"/>
    </row>
    <row r="42" spans="2:14" ht="31.5">
      <c r="B42" s="132">
        <v>30</v>
      </c>
      <c r="C42" s="74" t="s">
        <v>107</v>
      </c>
      <c r="D42" s="74" t="s">
        <v>114</v>
      </c>
      <c r="E42" s="75" t="s">
        <v>181</v>
      </c>
      <c r="F42" s="69" t="s">
        <v>124</v>
      </c>
      <c r="G42" s="69" t="s">
        <v>123</v>
      </c>
      <c r="H42" s="70">
        <v>42262</v>
      </c>
      <c r="I42" s="71">
        <v>42323</v>
      </c>
      <c r="J42" s="72">
        <v>1</v>
      </c>
      <c r="K42" s="70">
        <v>42269</v>
      </c>
      <c r="L42" s="71">
        <v>42325</v>
      </c>
      <c r="M42" s="73">
        <v>1</v>
      </c>
      <c r="N42" s="73"/>
    </row>
    <row r="43" spans="2:14" ht="31.5">
      <c r="B43" s="132">
        <v>31</v>
      </c>
      <c r="C43" s="74" t="s">
        <v>107</v>
      </c>
      <c r="D43" s="74" t="s">
        <v>114</v>
      </c>
      <c r="E43" s="76" t="s">
        <v>182</v>
      </c>
      <c r="F43" s="69" t="s">
        <v>124</v>
      </c>
      <c r="G43" s="69" t="s">
        <v>123</v>
      </c>
      <c r="H43" s="70">
        <v>42262</v>
      </c>
      <c r="I43" s="71">
        <v>42323</v>
      </c>
      <c r="J43" s="72">
        <v>2</v>
      </c>
      <c r="K43" s="70">
        <v>42269</v>
      </c>
      <c r="L43" s="71">
        <v>42325</v>
      </c>
      <c r="M43" s="73">
        <v>3</v>
      </c>
      <c r="N43" s="73"/>
    </row>
    <row r="44" spans="2:14" ht="31.5">
      <c r="B44" s="132">
        <v>32</v>
      </c>
      <c r="C44" s="74" t="s">
        <v>107</v>
      </c>
      <c r="D44" s="74" t="s">
        <v>114</v>
      </c>
      <c r="E44" s="76" t="s">
        <v>183</v>
      </c>
      <c r="F44" s="69" t="s">
        <v>124</v>
      </c>
      <c r="G44" s="69" t="s">
        <v>123</v>
      </c>
      <c r="H44" s="70">
        <v>42262</v>
      </c>
      <c r="I44" s="71">
        <v>42323</v>
      </c>
      <c r="J44" s="72">
        <v>3</v>
      </c>
      <c r="K44" s="70">
        <v>42269</v>
      </c>
      <c r="L44" s="71">
        <v>42325</v>
      </c>
      <c r="M44" s="73">
        <v>1</v>
      </c>
      <c r="N44" s="73"/>
    </row>
    <row r="45" spans="2:14" ht="31.5">
      <c r="B45" s="132">
        <v>33</v>
      </c>
      <c r="C45" s="74" t="s">
        <v>107</v>
      </c>
      <c r="D45" s="74" t="s">
        <v>114</v>
      </c>
      <c r="E45" s="76" t="s">
        <v>184</v>
      </c>
      <c r="F45" s="69" t="s">
        <v>124</v>
      </c>
      <c r="G45" s="69" t="s">
        <v>123</v>
      </c>
      <c r="H45" s="70">
        <v>42262</v>
      </c>
      <c r="I45" s="71">
        <v>42323</v>
      </c>
      <c r="J45" s="72">
        <v>3</v>
      </c>
      <c r="K45" s="70">
        <v>42269</v>
      </c>
      <c r="L45" s="71">
        <v>42325</v>
      </c>
      <c r="M45" s="73">
        <v>3</v>
      </c>
      <c r="N45" s="73"/>
    </row>
    <row r="46" spans="2:14" ht="31.5">
      <c r="B46" s="132">
        <v>34</v>
      </c>
      <c r="C46" s="74" t="s">
        <v>107</v>
      </c>
      <c r="D46" s="74" t="s">
        <v>114</v>
      </c>
      <c r="E46" s="76" t="s">
        <v>185</v>
      </c>
      <c r="F46" s="69" t="s">
        <v>124</v>
      </c>
      <c r="G46" s="69" t="s">
        <v>123</v>
      </c>
      <c r="H46" s="70">
        <v>42262</v>
      </c>
      <c r="I46" s="71">
        <v>42323</v>
      </c>
      <c r="J46" s="72">
        <v>3</v>
      </c>
      <c r="K46" s="70">
        <v>42269</v>
      </c>
      <c r="L46" s="71">
        <v>42325</v>
      </c>
      <c r="M46" s="73">
        <v>3</v>
      </c>
      <c r="N46" s="73"/>
    </row>
    <row r="47" spans="2:14" ht="31.5">
      <c r="B47" s="132">
        <v>35</v>
      </c>
      <c r="C47" s="68" t="s">
        <v>107</v>
      </c>
      <c r="D47" s="68" t="s">
        <v>112</v>
      </c>
      <c r="E47" s="77" t="s">
        <v>189</v>
      </c>
      <c r="F47" s="69" t="s">
        <v>123</v>
      </c>
      <c r="G47" s="69" t="s">
        <v>122</v>
      </c>
      <c r="H47" s="70">
        <v>42262</v>
      </c>
      <c r="I47" s="71">
        <v>42323</v>
      </c>
      <c r="J47" s="72">
        <v>2</v>
      </c>
      <c r="K47" s="70">
        <v>42269</v>
      </c>
      <c r="L47" s="71">
        <v>42325</v>
      </c>
      <c r="M47" s="73">
        <v>1.5</v>
      </c>
      <c r="N47" s="73"/>
    </row>
    <row r="48" spans="2:14" ht="31.5">
      <c r="B48" s="132">
        <v>36</v>
      </c>
      <c r="C48" s="68" t="s">
        <v>107</v>
      </c>
      <c r="D48" s="68" t="s">
        <v>112</v>
      </c>
      <c r="E48" s="76" t="s">
        <v>188</v>
      </c>
      <c r="F48" s="69" t="s">
        <v>123</v>
      </c>
      <c r="G48" s="69" t="s">
        <v>124</v>
      </c>
      <c r="H48" s="70">
        <v>42262</v>
      </c>
      <c r="I48" s="71">
        <v>42323</v>
      </c>
      <c r="J48" s="72">
        <v>3</v>
      </c>
      <c r="K48" s="70">
        <v>42269</v>
      </c>
      <c r="L48" s="71">
        <v>42325</v>
      </c>
      <c r="M48" s="73">
        <v>4</v>
      </c>
      <c r="N48" s="73"/>
    </row>
    <row r="49" spans="1:14" ht="31.5">
      <c r="A49" s="55"/>
      <c r="B49" s="132">
        <v>37</v>
      </c>
      <c r="C49" s="68" t="s">
        <v>107</v>
      </c>
      <c r="D49" s="68" t="s">
        <v>112</v>
      </c>
      <c r="E49" s="69" t="s">
        <v>187</v>
      </c>
      <c r="F49" s="69" t="s">
        <v>123</v>
      </c>
      <c r="G49" s="69" t="s">
        <v>124</v>
      </c>
      <c r="H49" s="70">
        <v>42262</v>
      </c>
      <c r="I49" s="71">
        <v>42323</v>
      </c>
      <c r="J49" s="72">
        <v>2</v>
      </c>
      <c r="K49" s="70">
        <v>42269</v>
      </c>
      <c r="L49" s="71">
        <v>42325</v>
      </c>
      <c r="M49" s="73">
        <v>1.5</v>
      </c>
      <c r="N49" s="73"/>
    </row>
    <row r="50" spans="1:14" ht="33.75" customHeight="1">
      <c r="A50" s="55"/>
      <c r="B50" s="132">
        <v>38</v>
      </c>
      <c r="C50" s="68" t="s">
        <v>107</v>
      </c>
      <c r="D50" s="68" t="s">
        <v>112</v>
      </c>
      <c r="E50" s="69" t="s">
        <v>186</v>
      </c>
      <c r="F50" s="69" t="s">
        <v>123</v>
      </c>
      <c r="G50" s="69" t="s">
        <v>122</v>
      </c>
      <c r="H50" s="70">
        <v>42262</v>
      </c>
      <c r="I50" s="71">
        <v>42323</v>
      </c>
      <c r="J50" s="72">
        <v>1</v>
      </c>
      <c r="K50" s="70">
        <v>42269</v>
      </c>
      <c r="L50" s="71">
        <v>42325</v>
      </c>
      <c r="M50" s="73">
        <v>1.5</v>
      </c>
      <c r="N50" s="73"/>
    </row>
    <row r="51" spans="1:14" ht="31.5">
      <c r="A51" s="55"/>
      <c r="B51" s="132">
        <v>39</v>
      </c>
      <c r="C51" s="74" t="s">
        <v>107</v>
      </c>
      <c r="D51" s="74" t="s">
        <v>119</v>
      </c>
      <c r="E51" s="75" t="s">
        <v>190</v>
      </c>
      <c r="F51" s="69" t="s">
        <v>124</v>
      </c>
      <c r="G51" s="69" t="s">
        <v>123</v>
      </c>
      <c r="H51" s="70">
        <v>42262</v>
      </c>
      <c r="I51" s="71">
        <v>42323</v>
      </c>
      <c r="J51" s="72">
        <v>1</v>
      </c>
      <c r="K51" s="70">
        <v>42269</v>
      </c>
      <c r="L51" s="71">
        <v>42325</v>
      </c>
      <c r="M51" s="73">
        <v>2</v>
      </c>
      <c r="N51" s="73"/>
    </row>
    <row r="52" spans="1:14" ht="31.5">
      <c r="A52" s="55"/>
      <c r="B52" s="132">
        <v>40</v>
      </c>
      <c r="C52" s="74" t="s">
        <v>107</v>
      </c>
      <c r="D52" s="74" t="s">
        <v>119</v>
      </c>
      <c r="E52" s="75" t="s">
        <v>191</v>
      </c>
      <c r="F52" s="69" t="s">
        <v>124</v>
      </c>
      <c r="G52" s="69" t="s">
        <v>123</v>
      </c>
      <c r="H52" s="70">
        <v>42262</v>
      </c>
      <c r="I52" s="71">
        <v>42323</v>
      </c>
      <c r="J52" s="72">
        <v>1</v>
      </c>
      <c r="K52" s="70">
        <v>42269</v>
      </c>
      <c r="L52" s="71">
        <v>42325</v>
      </c>
      <c r="M52" s="73">
        <v>2</v>
      </c>
      <c r="N52" s="73"/>
    </row>
    <row r="53" spans="1:14" ht="31.5">
      <c r="A53" s="55"/>
      <c r="B53" s="132">
        <v>41</v>
      </c>
      <c r="C53" s="74" t="s">
        <v>107</v>
      </c>
      <c r="D53" s="74" t="s">
        <v>119</v>
      </c>
      <c r="E53" s="75" t="s">
        <v>192</v>
      </c>
      <c r="F53" s="69" t="s">
        <v>124</v>
      </c>
      <c r="G53" s="69" t="s">
        <v>123</v>
      </c>
      <c r="H53" s="70">
        <v>42262</v>
      </c>
      <c r="I53" s="71">
        <v>42323</v>
      </c>
      <c r="J53" s="72">
        <v>1</v>
      </c>
      <c r="K53" s="70">
        <v>42269</v>
      </c>
      <c r="L53" s="71">
        <v>42325</v>
      </c>
      <c r="M53" s="73">
        <v>1</v>
      </c>
      <c r="N53" s="73"/>
    </row>
    <row r="54" spans="1:14" ht="31.5">
      <c r="A54" s="55"/>
      <c r="B54" s="132">
        <v>42</v>
      </c>
      <c r="C54" s="74" t="s">
        <v>107</v>
      </c>
      <c r="D54" s="74" t="s">
        <v>119</v>
      </c>
      <c r="E54" s="69" t="s">
        <v>193</v>
      </c>
      <c r="F54" s="69" t="s">
        <v>124</v>
      </c>
      <c r="G54" s="69" t="s">
        <v>123</v>
      </c>
      <c r="H54" s="70">
        <v>42262</v>
      </c>
      <c r="I54" s="71">
        <v>42323</v>
      </c>
      <c r="J54" s="72">
        <v>1.5</v>
      </c>
      <c r="K54" s="70">
        <v>42269</v>
      </c>
      <c r="L54" s="71">
        <v>42325</v>
      </c>
      <c r="M54" s="73">
        <v>1</v>
      </c>
      <c r="N54" s="73"/>
    </row>
    <row r="55" spans="1:14" ht="31.5">
      <c r="A55" s="55"/>
      <c r="B55" s="132">
        <v>43</v>
      </c>
      <c r="C55" s="74" t="s">
        <v>107</v>
      </c>
      <c r="D55" s="74" t="s">
        <v>119</v>
      </c>
      <c r="E55" s="69" t="s">
        <v>194</v>
      </c>
      <c r="F55" s="69" t="s">
        <v>124</v>
      </c>
      <c r="G55" s="69" t="s">
        <v>123</v>
      </c>
      <c r="H55" s="70">
        <v>42262</v>
      </c>
      <c r="I55" s="71">
        <v>42323</v>
      </c>
      <c r="J55" s="72">
        <v>1.5</v>
      </c>
      <c r="K55" s="70">
        <v>42269</v>
      </c>
      <c r="L55" s="71">
        <v>42325</v>
      </c>
      <c r="M55" s="73">
        <v>1.5</v>
      </c>
      <c r="N55" s="73"/>
    </row>
    <row r="56" spans="1:14" ht="31.5">
      <c r="A56" s="55"/>
      <c r="B56" s="132">
        <v>44</v>
      </c>
      <c r="C56" s="68" t="s">
        <v>107</v>
      </c>
      <c r="D56" s="74" t="s">
        <v>119</v>
      </c>
      <c r="E56" s="69" t="s">
        <v>195</v>
      </c>
      <c r="F56" s="69" t="s">
        <v>124</v>
      </c>
      <c r="G56" s="69" t="s">
        <v>123</v>
      </c>
      <c r="H56" s="70">
        <v>42262</v>
      </c>
      <c r="I56" s="71">
        <v>42323</v>
      </c>
      <c r="J56" s="72">
        <v>1.5</v>
      </c>
      <c r="K56" s="70">
        <v>42269</v>
      </c>
      <c r="L56" s="71">
        <v>42325</v>
      </c>
      <c r="M56" s="73">
        <v>1</v>
      </c>
      <c r="N56" s="73"/>
    </row>
    <row r="57" spans="1:14" ht="31.5">
      <c r="A57" s="55"/>
      <c r="B57" s="132">
        <v>45</v>
      </c>
      <c r="C57" s="74" t="s">
        <v>107</v>
      </c>
      <c r="D57" s="68" t="s">
        <v>115</v>
      </c>
      <c r="E57" s="76" t="s">
        <v>196</v>
      </c>
      <c r="F57" s="69" t="s">
        <v>122</v>
      </c>
      <c r="G57" s="69" t="s">
        <v>123</v>
      </c>
      <c r="H57" s="70">
        <v>42262</v>
      </c>
      <c r="I57" s="71">
        <v>42323</v>
      </c>
      <c r="J57" s="72">
        <v>2</v>
      </c>
      <c r="K57" s="70">
        <v>42269</v>
      </c>
      <c r="L57" s="71">
        <v>42325</v>
      </c>
      <c r="M57" s="73">
        <v>1.5</v>
      </c>
      <c r="N57" s="73"/>
    </row>
    <row r="58" spans="1:14" ht="31.5">
      <c r="A58" s="55"/>
      <c r="B58" s="132">
        <v>46</v>
      </c>
      <c r="C58" s="68" t="s">
        <v>107</v>
      </c>
      <c r="D58" s="68" t="s">
        <v>115</v>
      </c>
      <c r="E58" s="69" t="s">
        <v>197</v>
      </c>
      <c r="F58" s="69" t="s">
        <v>122</v>
      </c>
      <c r="G58" s="69" t="s">
        <v>123</v>
      </c>
      <c r="H58" s="70">
        <v>42262</v>
      </c>
      <c r="I58" s="71">
        <v>42323</v>
      </c>
      <c r="J58" s="72">
        <v>3</v>
      </c>
      <c r="K58" s="70">
        <v>42269</v>
      </c>
      <c r="L58" s="71">
        <v>42325</v>
      </c>
      <c r="M58" s="73">
        <v>3</v>
      </c>
      <c r="N58" s="73"/>
    </row>
    <row r="59" spans="1:14" ht="31.5">
      <c r="A59" s="55"/>
      <c r="B59" s="132">
        <v>47</v>
      </c>
      <c r="C59" s="68" t="s">
        <v>107</v>
      </c>
      <c r="D59" s="68" t="s">
        <v>115</v>
      </c>
      <c r="E59" s="69" t="s">
        <v>198</v>
      </c>
      <c r="F59" s="69" t="s">
        <v>122</v>
      </c>
      <c r="G59" s="69" t="s">
        <v>123</v>
      </c>
      <c r="H59" s="70">
        <v>42262</v>
      </c>
      <c r="I59" s="71">
        <v>42323</v>
      </c>
      <c r="J59" s="72">
        <v>3</v>
      </c>
      <c r="K59" s="70">
        <v>42269</v>
      </c>
      <c r="L59" s="71">
        <v>42325</v>
      </c>
      <c r="M59" s="73">
        <v>2</v>
      </c>
      <c r="N59" s="73"/>
    </row>
    <row r="60" spans="1:14" ht="31.5">
      <c r="A60" s="55"/>
      <c r="B60" s="132">
        <v>48</v>
      </c>
      <c r="C60" s="68" t="s">
        <v>107</v>
      </c>
      <c r="D60" s="68" t="s">
        <v>115</v>
      </c>
      <c r="E60" s="69" t="s">
        <v>199</v>
      </c>
      <c r="F60" s="69" t="s">
        <v>122</v>
      </c>
      <c r="G60" s="69" t="s">
        <v>123</v>
      </c>
      <c r="H60" s="70">
        <v>42262</v>
      </c>
      <c r="I60" s="71">
        <v>42323</v>
      </c>
      <c r="J60" s="72">
        <v>2</v>
      </c>
      <c r="K60" s="70">
        <v>42269</v>
      </c>
      <c r="L60" s="71">
        <v>42325</v>
      </c>
      <c r="M60" s="73">
        <v>1</v>
      </c>
      <c r="N60" s="73"/>
    </row>
    <row r="61" spans="1:14" ht="31.5">
      <c r="A61" s="55"/>
      <c r="B61" s="132">
        <v>49</v>
      </c>
      <c r="C61" s="68" t="s">
        <v>107</v>
      </c>
      <c r="D61" s="68" t="s">
        <v>115</v>
      </c>
      <c r="E61" s="69" t="s">
        <v>200</v>
      </c>
      <c r="F61" s="69" t="s">
        <v>122</v>
      </c>
      <c r="G61" s="69" t="s">
        <v>123</v>
      </c>
      <c r="H61" s="70">
        <v>42262</v>
      </c>
      <c r="I61" s="71">
        <v>42323</v>
      </c>
      <c r="J61" s="72">
        <v>2</v>
      </c>
      <c r="K61" s="70">
        <v>42269</v>
      </c>
      <c r="L61" s="71">
        <v>42325</v>
      </c>
      <c r="M61" s="73">
        <v>1</v>
      </c>
      <c r="N61" s="73"/>
    </row>
    <row r="62" spans="1:14" ht="31.5">
      <c r="A62" s="55"/>
      <c r="B62" s="132">
        <v>50</v>
      </c>
      <c r="C62" s="68" t="s">
        <v>107</v>
      </c>
      <c r="D62" s="68" t="s">
        <v>115</v>
      </c>
      <c r="E62" s="69" t="s">
        <v>201</v>
      </c>
      <c r="F62" s="69" t="s">
        <v>122</v>
      </c>
      <c r="G62" s="69" t="s">
        <v>123</v>
      </c>
      <c r="H62" s="70">
        <v>42262</v>
      </c>
      <c r="I62" s="71">
        <v>42323</v>
      </c>
      <c r="J62" s="72">
        <v>2</v>
      </c>
      <c r="K62" s="70">
        <v>42269</v>
      </c>
      <c r="L62" s="71">
        <v>42325</v>
      </c>
      <c r="M62" s="73" t="s">
        <v>202</v>
      </c>
      <c r="N62" s="73"/>
    </row>
    <row r="63" spans="1:14" ht="12.75" customHeight="1">
      <c r="B63" s="64"/>
      <c r="J63" s="78">
        <f>SUM(J13:J62)</f>
        <v>77</v>
      </c>
      <c r="L63" s="65" t="s">
        <v>16</v>
      </c>
      <c r="M63" s="78">
        <f>SUM(M13:M62)</f>
        <v>76.5</v>
      </c>
    </row>
    <row r="64" spans="1:14">
      <c r="A64" s="55"/>
      <c r="B64" s="64"/>
      <c r="D64" s="66"/>
      <c r="E64" s="67"/>
    </row>
    <row r="65" spans="1:1">
      <c r="A65" s="55"/>
    </row>
    <row r="66" spans="1:1">
      <c r="A66" s="55"/>
    </row>
    <row r="67" spans="1:1" ht="12.75" customHeight="1"/>
  </sheetData>
  <autoFilter ref="B12:N63"/>
  <mergeCells count="11">
    <mergeCell ref="B10:C10"/>
    <mergeCell ref="B8:C8"/>
    <mergeCell ref="B9:C9"/>
    <mergeCell ref="D8:F8"/>
    <mergeCell ref="D10:F10"/>
    <mergeCell ref="B2:N3"/>
    <mergeCell ref="D7:F7"/>
    <mergeCell ref="G6:H6"/>
    <mergeCell ref="B6:C6"/>
    <mergeCell ref="B7:C7"/>
    <mergeCell ref="D6:F6"/>
  </mergeCells>
  <phoneticPr fontId="3" type="noConversion"/>
  <dataValidations count="3">
    <dataValidation type="list" allowBlank="1" showInputMessage="1" showErrorMessage="1" sqref="D42:D46 D51:D62">
      <formula1>IF(C42="Fast Track",f_fast,IF(C42="Configuraciones Tipo o Nuevas",f_tipo,IF(C42="Desarrollos Departamentales",f_depar,IF(C42="Desarrollos Adicionales ATIS",f_atis,IF(C42="Definición de Requerimientos",f_req,f_inci)))))</formula1>
    </dataValidation>
    <dataValidation type="list" allowBlank="1" showInputMessage="1" showErrorMessage="1" sqref="D47:D50 D13:D41">
      <formula1>f_depar</formula1>
    </dataValidation>
    <dataValidation type="list" allowBlank="1" showInputMessage="1" showErrorMessage="1" sqref="C13:C62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64"/>
  <sheetViews>
    <sheetView showGridLines="0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N1"/>
    </sheetView>
  </sheetViews>
  <sheetFormatPr baseColWidth="10" defaultColWidth="9.140625" defaultRowHeight="15"/>
  <cols>
    <col min="1" max="1" width="4.5703125" style="97" customWidth="1"/>
    <col min="2" max="2" width="8.140625" style="98" customWidth="1"/>
    <col min="3" max="3" width="24.7109375" style="94" bestFit="1" customWidth="1"/>
    <col min="4" max="4" width="19.5703125" style="94" bestFit="1" customWidth="1"/>
    <col min="5" max="5" width="12.5703125" style="94" bestFit="1" customWidth="1"/>
    <col min="6" max="6" width="7.7109375" style="99" bestFit="1" customWidth="1"/>
    <col min="7" max="7" width="52.140625" style="99" customWidth="1"/>
    <col min="8" max="9" width="16.5703125" style="94" customWidth="1"/>
    <col min="10" max="10" width="19.85546875" style="94" customWidth="1"/>
    <col min="11" max="11" width="31.7109375" style="94" hidden="1" customWidth="1"/>
    <col min="12" max="14" width="12" style="98" customWidth="1"/>
    <col min="15" max="15" width="13.7109375" style="94" customWidth="1"/>
    <col min="16" max="16384" width="9.140625" style="94"/>
  </cols>
  <sheetData>
    <row r="1" spans="1:15" s="79" customFormat="1" ht="63.75" customHeight="1" thickBot="1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15" s="79" customFormat="1" ht="11.4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5" s="83" customFormat="1" ht="10.5" customHeight="1">
      <c r="A3" s="82"/>
      <c r="B3" s="82"/>
      <c r="C3" s="82"/>
      <c r="M3" s="82"/>
    </row>
    <row r="4" spans="1:15" s="84" customFormat="1" ht="60" customHeight="1">
      <c r="A4" s="128" t="s">
        <v>25</v>
      </c>
      <c r="B4" s="128" t="s">
        <v>80</v>
      </c>
      <c r="C4" s="129" t="s">
        <v>99</v>
      </c>
      <c r="D4" s="129" t="s">
        <v>233</v>
      </c>
      <c r="E4" s="128" t="s">
        <v>95</v>
      </c>
      <c r="F4" s="128" t="s">
        <v>23</v>
      </c>
      <c r="G4" s="128" t="s">
        <v>26</v>
      </c>
      <c r="H4" s="129" t="s">
        <v>35</v>
      </c>
      <c r="I4" s="128" t="s">
        <v>33</v>
      </c>
      <c r="J4" s="128" t="s">
        <v>109</v>
      </c>
      <c r="K4" s="128" t="s">
        <v>34</v>
      </c>
      <c r="L4" s="128" t="s">
        <v>27</v>
      </c>
      <c r="M4" s="128" t="s">
        <v>28</v>
      </c>
      <c r="N4" s="128" t="s">
        <v>29</v>
      </c>
      <c r="O4" s="128" t="s">
        <v>87</v>
      </c>
    </row>
    <row r="5" spans="1:15" ht="30">
      <c r="A5" s="130">
        <v>1</v>
      </c>
      <c r="B5" s="85">
        <v>1</v>
      </c>
      <c r="C5" s="86" t="str">
        <f>VLOOKUP(B5,Planificación!$B$13:$E$109,2,FALSE)</f>
        <v>Desarrollo de Sistemas</v>
      </c>
      <c r="D5" s="87" t="s">
        <v>120</v>
      </c>
      <c r="E5" s="86" t="str">
        <f>VLOOKUP(B5,Planificación!$B$13:$F$109,5,FALSE)</f>
        <v>JV</v>
      </c>
      <c r="F5" s="86" t="str">
        <f>VLOOKUP(B5,Planificación!$B$13:$G$109,6,FALSE)</f>
        <v>MC</v>
      </c>
      <c r="G5" s="88" t="s">
        <v>121</v>
      </c>
      <c r="H5" s="89" t="s">
        <v>105</v>
      </c>
      <c r="I5" s="89" t="s">
        <v>83</v>
      </c>
      <c r="J5" s="89" t="s">
        <v>123</v>
      </c>
      <c r="K5" s="90"/>
      <c r="L5" s="91">
        <v>42318</v>
      </c>
      <c r="M5" s="91">
        <v>42325</v>
      </c>
      <c r="N5" s="92">
        <v>1</v>
      </c>
      <c r="O5" s="93"/>
    </row>
    <row r="6" spans="1:15" ht="30">
      <c r="A6" s="130">
        <v>2</v>
      </c>
      <c r="B6" s="85">
        <v>1</v>
      </c>
      <c r="C6" s="86" t="str">
        <f>VLOOKUP(B6,Planificación!$B$13:$E$109,2,FALSE)</f>
        <v>Desarrollo de Sistemas</v>
      </c>
      <c r="D6" s="87" t="s">
        <v>117</v>
      </c>
      <c r="E6" s="86" t="str">
        <f>VLOOKUP(B6,Planificación!$B$13:$F$109,5,FALSE)</f>
        <v>JV</v>
      </c>
      <c r="F6" s="86" t="str">
        <f>VLOOKUP(B6,Planificación!$B$13:$G$109,6,FALSE)</f>
        <v>MC</v>
      </c>
      <c r="G6" s="88" t="s">
        <v>121</v>
      </c>
      <c r="H6" s="89" t="s">
        <v>105</v>
      </c>
      <c r="I6" s="89" t="s">
        <v>83</v>
      </c>
      <c r="J6" s="89" t="s">
        <v>123</v>
      </c>
      <c r="K6" s="90"/>
      <c r="L6" s="91">
        <v>42318</v>
      </c>
      <c r="M6" s="91">
        <v>42325</v>
      </c>
      <c r="N6" s="92">
        <v>1</v>
      </c>
      <c r="O6" s="93"/>
    </row>
    <row r="7" spans="1:15" ht="30">
      <c r="A7" s="130">
        <v>3</v>
      </c>
      <c r="B7" s="85">
        <v>2</v>
      </c>
      <c r="C7" s="86" t="str">
        <f>VLOOKUP(B7,Planificación!$B$13:$E$109,2,FALSE)</f>
        <v>Desarrollo de Sistemas</v>
      </c>
      <c r="D7" s="87" t="s">
        <v>203</v>
      </c>
      <c r="E7" s="86" t="str">
        <f>VLOOKUP(B7,Planificación!$B$13:$F$109,5,FALSE)</f>
        <v>JV</v>
      </c>
      <c r="F7" s="86" t="str">
        <f>VLOOKUP(B7,Planificación!$B$13:$G$109,6,FALSE)</f>
        <v>MC</v>
      </c>
      <c r="G7" s="88" t="s">
        <v>121</v>
      </c>
      <c r="H7" s="89" t="s">
        <v>105</v>
      </c>
      <c r="I7" s="89" t="s">
        <v>83</v>
      </c>
      <c r="J7" s="89" t="s">
        <v>123</v>
      </c>
      <c r="K7" s="90"/>
      <c r="L7" s="91">
        <v>42318</v>
      </c>
      <c r="M7" s="91">
        <v>42325</v>
      </c>
      <c r="N7" s="92">
        <v>1</v>
      </c>
      <c r="O7" s="93"/>
    </row>
    <row r="8" spans="1:15" ht="30">
      <c r="A8" s="130">
        <v>4</v>
      </c>
      <c r="B8" s="85">
        <v>1</v>
      </c>
      <c r="C8" s="86" t="str">
        <f>VLOOKUP(B8,Planificación!$B$13:$E$109,2,FALSE)</f>
        <v>Desarrollo de Sistemas</v>
      </c>
      <c r="D8" s="87" t="s">
        <v>204</v>
      </c>
      <c r="E8" s="86" t="str">
        <f>VLOOKUP(B8,Planificación!$B$13:$F$109,5,FALSE)</f>
        <v>JV</v>
      </c>
      <c r="F8" s="86" t="str">
        <f>VLOOKUP(B8,Planificación!$B$13:$G$109,6,FALSE)</f>
        <v>MC</v>
      </c>
      <c r="G8" s="88" t="s">
        <v>121</v>
      </c>
      <c r="H8" s="89" t="s">
        <v>105</v>
      </c>
      <c r="I8" s="89" t="s">
        <v>83</v>
      </c>
      <c r="J8" s="89" t="s">
        <v>123</v>
      </c>
      <c r="K8" s="90"/>
      <c r="L8" s="91">
        <v>42323</v>
      </c>
      <c r="M8" s="91">
        <v>42325</v>
      </c>
      <c r="N8" s="92">
        <v>1</v>
      </c>
      <c r="O8" s="93"/>
    </row>
    <row r="9" spans="1:15" ht="30">
      <c r="A9" s="130">
        <v>5</v>
      </c>
      <c r="B9" s="85">
        <v>1</v>
      </c>
      <c r="C9" s="86" t="str">
        <f>VLOOKUP(B9,Planificación!$B$13:$E$109,2,FALSE)</f>
        <v>Desarrollo de Sistemas</v>
      </c>
      <c r="D9" s="87" t="s">
        <v>205</v>
      </c>
      <c r="E9" s="86" t="s">
        <v>122</v>
      </c>
      <c r="F9" s="86" t="s">
        <v>123</v>
      </c>
      <c r="G9" s="88" t="s">
        <v>121</v>
      </c>
      <c r="H9" s="89" t="s">
        <v>105</v>
      </c>
      <c r="I9" s="89" t="s">
        <v>83</v>
      </c>
      <c r="J9" s="89" t="s">
        <v>123</v>
      </c>
      <c r="K9" s="90"/>
      <c r="L9" s="91">
        <v>42310</v>
      </c>
      <c r="M9" s="91">
        <v>42325</v>
      </c>
      <c r="N9" s="92">
        <v>1</v>
      </c>
      <c r="O9" s="93"/>
    </row>
    <row r="10" spans="1:15" ht="30">
      <c r="A10" s="130">
        <v>6</v>
      </c>
      <c r="B10" s="85">
        <v>1</v>
      </c>
      <c r="C10" s="86" t="str">
        <f>VLOOKUP(B10,Planificación!$B$13:$E$109,2,FALSE)</f>
        <v>Desarrollo de Sistemas</v>
      </c>
      <c r="D10" s="87" t="s">
        <v>206</v>
      </c>
      <c r="E10" s="86" t="str">
        <f>VLOOKUP(B10,Planificación!$B$13:$F$109,5,FALSE)</f>
        <v>JV</v>
      </c>
      <c r="F10" s="86" t="str">
        <f>VLOOKUP(B10,Planificación!$B$13:$G$109,6,FALSE)</f>
        <v>MC</v>
      </c>
      <c r="G10" s="88" t="s">
        <v>121</v>
      </c>
      <c r="H10" s="89" t="s">
        <v>105</v>
      </c>
      <c r="I10" s="89" t="s">
        <v>83</v>
      </c>
      <c r="J10" s="89" t="s">
        <v>123</v>
      </c>
      <c r="K10" s="90"/>
      <c r="L10" s="91">
        <v>42310</v>
      </c>
      <c r="M10" s="91">
        <v>42325</v>
      </c>
      <c r="N10" s="92">
        <v>1</v>
      </c>
      <c r="O10" s="93"/>
    </row>
    <row r="11" spans="1:15" s="95" customFormat="1" ht="30">
      <c r="A11" s="130">
        <v>7</v>
      </c>
      <c r="B11" s="85">
        <v>1</v>
      </c>
      <c r="C11" s="86" t="str">
        <f>VLOOKUP(B11,Planificación!$B$13:$E$109,2,FALSE)</f>
        <v>Desarrollo de Sistemas</v>
      </c>
      <c r="D11" s="87" t="s">
        <v>207</v>
      </c>
      <c r="E11" s="86" t="str">
        <f>VLOOKUP(B11,Planificación!$B$13:$F$109,5,FALSE)</f>
        <v>JV</v>
      </c>
      <c r="F11" s="86" t="str">
        <f>VLOOKUP(B11,Planificación!$B$13:$G$109,6,FALSE)</f>
        <v>MC</v>
      </c>
      <c r="G11" s="88" t="s">
        <v>121</v>
      </c>
      <c r="H11" s="89" t="s">
        <v>105</v>
      </c>
      <c r="I11" s="89" t="s">
        <v>83</v>
      </c>
      <c r="J11" s="89" t="s">
        <v>123</v>
      </c>
      <c r="K11" s="90"/>
      <c r="L11" s="91">
        <v>42310</v>
      </c>
      <c r="M11" s="91">
        <v>42325</v>
      </c>
      <c r="N11" s="92">
        <v>1</v>
      </c>
      <c r="O11" s="93"/>
    </row>
    <row r="12" spans="1:15" ht="30">
      <c r="A12" s="130">
        <v>8</v>
      </c>
      <c r="B12" s="85">
        <v>1</v>
      </c>
      <c r="C12" s="86" t="str">
        <f>VLOOKUP(B12,Planificación!$B$13:$E$109,2,FALSE)</f>
        <v>Desarrollo de Sistemas</v>
      </c>
      <c r="D12" s="87" t="s">
        <v>208</v>
      </c>
      <c r="E12" s="86" t="str">
        <f>VLOOKUP(B12,Planificación!$B$13:$F$109,5,FALSE)</f>
        <v>JV</v>
      </c>
      <c r="F12" s="86" t="str">
        <f>VLOOKUP(B12,Planificación!$B$13:$G$109,6,FALSE)</f>
        <v>MC</v>
      </c>
      <c r="G12" s="88" t="s">
        <v>121</v>
      </c>
      <c r="H12" s="89" t="s">
        <v>105</v>
      </c>
      <c r="I12" s="89" t="s">
        <v>83</v>
      </c>
      <c r="J12" s="89" t="s">
        <v>123</v>
      </c>
      <c r="K12" s="90"/>
      <c r="L12" s="91">
        <v>42310</v>
      </c>
      <c r="M12" s="91">
        <v>42325</v>
      </c>
      <c r="N12" s="92">
        <v>1</v>
      </c>
      <c r="O12" s="93"/>
    </row>
    <row r="13" spans="1:15" ht="30">
      <c r="A13" s="130">
        <v>9</v>
      </c>
      <c r="B13" s="85">
        <v>1</v>
      </c>
      <c r="C13" s="86" t="str">
        <f>VLOOKUP(B13,Planificación!$B$13:$E$109,2,FALSE)</f>
        <v>Desarrollo de Sistemas</v>
      </c>
      <c r="D13" s="87" t="s">
        <v>209</v>
      </c>
      <c r="E13" s="86" t="str">
        <f>VLOOKUP(B13,Planificación!$B$13:$F$109,5,FALSE)</f>
        <v>JV</v>
      </c>
      <c r="F13" s="86" t="str">
        <f>VLOOKUP(B13,Planificación!$B$13:$G$109,6,FALSE)</f>
        <v>MC</v>
      </c>
      <c r="G13" s="88" t="s">
        <v>121</v>
      </c>
      <c r="H13" s="89" t="s">
        <v>105</v>
      </c>
      <c r="I13" s="89" t="s">
        <v>83</v>
      </c>
      <c r="J13" s="89" t="s">
        <v>123</v>
      </c>
      <c r="K13" s="90"/>
      <c r="L13" s="91">
        <v>42310</v>
      </c>
      <c r="M13" s="91">
        <v>42325</v>
      </c>
      <c r="N13" s="92">
        <v>1</v>
      </c>
      <c r="O13" s="93"/>
    </row>
    <row r="14" spans="1:15" ht="30">
      <c r="A14" s="130">
        <v>10</v>
      </c>
      <c r="B14" s="85">
        <v>1</v>
      </c>
      <c r="C14" s="86" t="str">
        <f>VLOOKUP(B14,Planificación!$B$13:$E$109,2,FALSE)</f>
        <v>Desarrollo de Sistemas</v>
      </c>
      <c r="D14" s="87" t="s">
        <v>210</v>
      </c>
      <c r="E14" s="86" t="str">
        <f>VLOOKUP(B14,Planificación!$B$13:$F$109,5,FALSE)</f>
        <v>JV</v>
      </c>
      <c r="F14" s="86" t="str">
        <f>VLOOKUP(B14,Planificación!$B$13:$G$109,6,FALSE)</f>
        <v>MC</v>
      </c>
      <c r="G14" s="88" t="s">
        <v>121</v>
      </c>
      <c r="H14" s="89" t="s">
        <v>105</v>
      </c>
      <c r="I14" s="89" t="s">
        <v>83</v>
      </c>
      <c r="J14" s="89" t="s">
        <v>123</v>
      </c>
      <c r="K14" s="90"/>
      <c r="L14" s="91">
        <v>42310</v>
      </c>
      <c r="M14" s="91">
        <v>42325</v>
      </c>
      <c r="N14" s="92">
        <v>1</v>
      </c>
      <c r="O14" s="93"/>
    </row>
    <row r="15" spans="1:15" ht="30">
      <c r="A15" s="130">
        <v>11</v>
      </c>
      <c r="B15" s="85">
        <v>1</v>
      </c>
      <c r="C15" s="86" t="str">
        <f>VLOOKUP(B15,Planificación!$B$13:$E$109,2,FALSE)</f>
        <v>Desarrollo de Sistemas</v>
      </c>
      <c r="D15" s="87" t="s">
        <v>211</v>
      </c>
      <c r="E15" s="86" t="str">
        <f>VLOOKUP(B15,Planificación!$B$13:$F$109,5,FALSE)</f>
        <v>JV</v>
      </c>
      <c r="F15" s="86" t="str">
        <f>VLOOKUP(B15,Planificación!$B$13:$G$109,6,FALSE)</f>
        <v>MC</v>
      </c>
      <c r="G15" s="88" t="s">
        <v>121</v>
      </c>
      <c r="H15" s="89" t="s">
        <v>105</v>
      </c>
      <c r="I15" s="89" t="s">
        <v>83</v>
      </c>
      <c r="J15" s="89" t="s">
        <v>123</v>
      </c>
      <c r="K15" s="90"/>
      <c r="L15" s="91">
        <v>42310</v>
      </c>
      <c r="M15" s="91">
        <v>42325</v>
      </c>
      <c r="N15" s="92">
        <v>1</v>
      </c>
      <c r="O15" s="93"/>
    </row>
    <row r="16" spans="1:15" ht="30">
      <c r="A16" s="130">
        <v>12</v>
      </c>
      <c r="B16" s="85">
        <v>1</v>
      </c>
      <c r="C16" s="86" t="str">
        <f>VLOOKUP(B16,Planificación!$B$13:$E$109,2,FALSE)</f>
        <v>Desarrollo de Sistemas</v>
      </c>
      <c r="D16" s="87" t="s">
        <v>212</v>
      </c>
      <c r="E16" s="86" t="str">
        <f>VLOOKUP(B16,Planificación!$B$13:$F$109,5,FALSE)</f>
        <v>JV</v>
      </c>
      <c r="F16" s="86" t="str">
        <f>VLOOKUP(B16,Planificación!$B$13:$G$109,6,FALSE)</f>
        <v>MC</v>
      </c>
      <c r="G16" s="88" t="s">
        <v>121</v>
      </c>
      <c r="H16" s="89" t="s">
        <v>105</v>
      </c>
      <c r="I16" s="89" t="s">
        <v>83</v>
      </c>
      <c r="J16" s="89" t="s">
        <v>123</v>
      </c>
      <c r="K16" s="90"/>
      <c r="L16" s="91">
        <v>42310</v>
      </c>
      <c r="M16" s="91">
        <v>42325</v>
      </c>
      <c r="N16" s="92">
        <v>1</v>
      </c>
      <c r="O16" s="93"/>
    </row>
    <row r="17" spans="1:15" ht="30">
      <c r="A17" s="130">
        <v>13</v>
      </c>
      <c r="B17" s="85">
        <v>1</v>
      </c>
      <c r="C17" s="86" t="str">
        <f>VLOOKUP(B17,Planificación!$B$13:$E$109,2,FALSE)</f>
        <v>Desarrollo de Sistemas</v>
      </c>
      <c r="D17" s="87" t="s">
        <v>213</v>
      </c>
      <c r="E17" s="86" t="str">
        <f>VLOOKUP(B17,Planificación!$B$13:$F$109,5,FALSE)</f>
        <v>JV</v>
      </c>
      <c r="F17" s="86" t="str">
        <f>VLOOKUP(B17,Planificación!$B$13:$G$109,6,FALSE)</f>
        <v>MC</v>
      </c>
      <c r="G17" s="88" t="s">
        <v>121</v>
      </c>
      <c r="H17" s="89" t="s">
        <v>105</v>
      </c>
      <c r="I17" s="89" t="s">
        <v>83</v>
      </c>
      <c r="J17" s="89" t="s">
        <v>123</v>
      </c>
      <c r="K17" s="90"/>
      <c r="L17" s="91">
        <v>42310</v>
      </c>
      <c r="M17" s="91">
        <v>42325</v>
      </c>
      <c r="N17" s="92">
        <v>1</v>
      </c>
      <c r="O17" s="93"/>
    </row>
    <row r="18" spans="1:15" ht="30">
      <c r="A18" s="130">
        <v>14</v>
      </c>
      <c r="B18" s="85">
        <v>1</v>
      </c>
      <c r="C18" s="86" t="str">
        <f>VLOOKUP(B18,Planificación!$B$13:$E$109,2,FALSE)</f>
        <v>Desarrollo de Sistemas</v>
      </c>
      <c r="D18" s="87" t="s">
        <v>214</v>
      </c>
      <c r="E18" s="86" t="str">
        <f>VLOOKUP(B18,Planificación!$B$13:$F$109,5,FALSE)</f>
        <v>JV</v>
      </c>
      <c r="F18" s="86" t="str">
        <f>VLOOKUP(B18,Planificación!$B$13:$G$109,6,FALSE)</f>
        <v>MC</v>
      </c>
      <c r="G18" s="88" t="s">
        <v>121</v>
      </c>
      <c r="H18" s="89" t="s">
        <v>105</v>
      </c>
      <c r="I18" s="89" t="s">
        <v>83</v>
      </c>
      <c r="J18" s="89" t="s">
        <v>123</v>
      </c>
      <c r="K18" s="90"/>
      <c r="L18" s="91">
        <v>42310</v>
      </c>
      <c r="M18" s="91">
        <v>42325</v>
      </c>
      <c r="N18" s="92">
        <v>1</v>
      </c>
      <c r="O18" s="93"/>
    </row>
    <row r="19" spans="1:15" ht="30">
      <c r="A19" s="130">
        <v>15</v>
      </c>
      <c r="B19" s="85">
        <v>1</v>
      </c>
      <c r="C19" s="86" t="str">
        <f>VLOOKUP(B19,Planificación!$B$13:$E$109,2,FALSE)</f>
        <v>Desarrollo de Sistemas</v>
      </c>
      <c r="D19" s="87" t="s">
        <v>215</v>
      </c>
      <c r="E19" s="86" t="str">
        <f>VLOOKUP(B19,Planificación!$B$13:$F$109,5,FALSE)</f>
        <v>JV</v>
      </c>
      <c r="F19" s="86" t="str">
        <f>VLOOKUP(B19,Planificación!$B$13:$G$109,6,FALSE)</f>
        <v>MC</v>
      </c>
      <c r="G19" s="88" t="s">
        <v>121</v>
      </c>
      <c r="H19" s="89" t="s">
        <v>105</v>
      </c>
      <c r="I19" s="89" t="s">
        <v>83</v>
      </c>
      <c r="J19" s="89" t="s">
        <v>123</v>
      </c>
      <c r="K19" s="90"/>
      <c r="L19" s="91">
        <v>42323</v>
      </c>
      <c r="M19" s="91">
        <v>42325</v>
      </c>
      <c r="N19" s="92">
        <v>1</v>
      </c>
      <c r="O19" s="93"/>
    </row>
    <row r="20" spans="1:15" ht="30">
      <c r="A20" s="130">
        <v>16</v>
      </c>
      <c r="B20" s="85">
        <v>1</v>
      </c>
      <c r="C20" s="86" t="str">
        <f>VLOOKUP(B20,Planificación!$B$13:$E$109,2,FALSE)</f>
        <v>Desarrollo de Sistemas</v>
      </c>
      <c r="D20" s="87" t="s">
        <v>216</v>
      </c>
      <c r="E20" s="86" t="str">
        <f>VLOOKUP(B20,Planificación!$B$13:$F$109,5,FALSE)</f>
        <v>JV</v>
      </c>
      <c r="F20" s="86" t="str">
        <f>VLOOKUP(B20,Planificación!$B$13:$G$109,6,FALSE)</f>
        <v>MC</v>
      </c>
      <c r="G20" s="88" t="s">
        <v>121</v>
      </c>
      <c r="H20" s="89" t="s">
        <v>105</v>
      </c>
      <c r="I20" s="89" t="s">
        <v>83</v>
      </c>
      <c r="J20" s="89" t="s">
        <v>123</v>
      </c>
      <c r="K20" s="90"/>
      <c r="L20" s="91">
        <v>42323</v>
      </c>
      <c r="M20" s="91">
        <v>42325</v>
      </c>
      <c r="N20" s="92">
        <v>1</v>
      </c>
      <c r="O20" s="93"/>
    </row>
    <row r="21" spans="1:15" ht="30">
      <c r="A21" s="130">
        <v>17</v>
      </c>
      <c r="B21" s="85">
        <v>1</v>
      </c>
      <c r="C21" s="86" t="str">
        <f>VLOOKUP(B21,Planificación!$B$13:$E$109,2,FALSE)</f>
        <v>Desarrollo de Sistemas</v>
      </c>
      <c r="D21" s="87" t="s">
        <v>217</v>
      </c>
      <c r="E21" s="86" t="str">
        <f>VLOOKUP(B21,Planificación!$B$13:$F$109,5,FALSE)</f>
        <v>JV</v>
      </c>
      <c r="F21" s="86" t="str">
        <f>VLOOKUP(B21,Planificación!$B$13:$G$109,6,FALSE)</f>
        <v>MC</v>
      </c>
      <c r="G21" s="88" t="s">
        <v>121</v>
      </c>
      <c r="H21" s="89" t="s">
        <v>105</v>
      </c>
      <c r="I21" s="89" t="s">
        <v>83</v>
      </c>
      <c r="J21" s="89" t="s">
        <v>123</v>
      </c>
      <c r="K21" s="90"/>
      <c r="L21" s="91">
        <v>42323</v>
      </c>
      <c r="M21" s="91">
        <v>42325</v>
      </c>
      <c r="N21" s="92">
        <v>1</v>
      </c>
      <c r="O21" s="93"/>
    </row>
    <row r="22" spans="1:15" ht="30">
      <c r="A22" s="130">
        <v>18</v>
      </c>
      <c r="B22" s="85">
        <v>1</v>
      </c>
      <c r="C22" s="86" t="str">
        <f>VLOOKUP(B22,Planificación!$B$13:$E$109,2,FALSE)</f>
        <v>Desarrollo de Sistemas</v>
      </c>
      <c r="D22" s="87" t="s">
        <v>218</v>
      </c>
      <c r="E22" s="86" t="str">
        <f>VLOOKUP(B22,Planificación!$B$13:$F$109,5,FALSE)</f>
        <v>JV</v>
      </c>
      <c r="F22" s="86" t="str">
        <f>VLOOKUP(B22,Planificación!$B$13:$G$109,6,FALSE)</f>
        <v>MC</v>
      </c>
      <c r="G22" s="88" t="s">
        <v>121</v>
      </c>
      <c r="H22" s="89" t="s">
        <v>105</v>
      </c>
      <c r="I22" s="89" t="s">
        <v>83</v>
      </c>
      <c r="J22" s="89" t="s">
        <v>123</v>
      </c>
      <c r="K22" s="90"/>
      <c r="L22" s="91">
        <v>42323</v>
      </c>
      <c r="M22" s="91">
        <v>42325</v>
      </c>
      <c r="N22" s="92">
        <v>1</v>
      </c>
      <c r="O22" s="93"/>
    </row>
    <row r="23" spans="1:15" ht="30">
      <c r="A23" s="130">
        <v>19</v>
      </c>
      <c r="B23" s="85">
        <v>1</v>
      </c>
      <c r="C23" s="86" t="str">
        <f>VLOOKUP(B23,Planificación!$B$13:$E$109,2,FALSE)</f>
        <v>Desarrollo de Sistemas</v>
      </c>
      <c r="D23" s="87" t="s">
        <v>219</v>
      </c>
      <c r="E23" s="86" t="str">
        <f>VLOOKUP(B23,Planificación!$B$13:$F$109,5,FALSE)</f>
        <v>JV</v>
      </c>
      <c r="F23" s="86" t="str">
        <f>VLOOKUP(B23,Planificación!$B$13:$G$109,6,FALSE)</f>
        <v>MC</v>
      </c>
      <c r="G23" s="88" t="s">
        <v>121</v>
      </c>
      <c r="H23" s="89" t="s">
        <v>105</v>
      </c>
      <c r="I23" s="89" t="s">
        <v>83</v>
      </c>
      <c r="J23" s="89" t="s">
        <v>123</v>
      </c>
      <c r="K23" s="90"/>
      <c r="L23" s="91">
        <v>42323</v>
      </c>
      <c r="M23" s="91">
        <v>42325</v>
      </c>
      <c r="N23" s="92">
        <v>1</v>
      </c>
      <c r="O23" s="93"/>
    </row>
    <row r="24" spans="1:15" ht="30">
      <c r="A24" s="130">
        <v>20</v>
      </c>
      <c r="B24" s="85">
        <v>1</v>
      </c>
      <c r="C24" s="86" t="str">
        <f>VLOOKUP(B24,Planificación!$B$13:$E$109,2,FALSE)</f>
        <v>Desarrollo de Sistemas</v>
      </c>
      <c r="D24" s="87" t="s">
        <v>220</v>
      </c>
      <c r="E24" s="86" t="str">
        <f>VLOOKUP(B24,Planificación!$B$13:$F$109,5,FALSE)</f>
        <v>JV</v>
      </c>
      <c r="F24" s="86" t="str">
        <f>VLOOKUP(B24,Planificación!$B$13:$G$109,6,FALSE)</f>
        <v>MC</v>
      </c>
      <c r="G24" s="88" t="s">
        <v>121</v>
      </c>
      <c r="H24" s="89" t="s">
        <v>105</v>
      </c>
      <c r="I24" s="89" t="s">
        <v>83</v>
      </c>
      <c r="J24" s="89" t="s">
        <v>123</v>
      </c>
      <c r="K24" s="90"/>
      <c r="L24" s="91">
        <v>42323</v>
      </c>
      <c r="M24" s="91">
        <v>42325</v>
      </c>
      <c r="N24" s="92">
        <v>1</v>
      </c>
      <c r="O24" s="93"/>
    </row>
    <row r="25" spans="1:15" ht="30">
      <c r="A25" s="130">
        <v>21</v>
      </c>
      <c r="B25" s="85">
        <v>1</v>
      </c>
      <c r="C25" s="86" t="str">
        <f>VLOOKUP(B25,Planificación!$B$13:$E$109,2,FALSE)</f>
        <v>Desarrollo de Sistemas</v>
      </c>
      <c r="D25" s="87" t="s">
        <v>221</v>
      </c>
      <c r="E25" s="86" t="str">
        <f>VLOOKUP(B25,Planificación!$B$13:$F$109,5,FALSE)</f>
        <v>JV</v>
      </c>
      <c r="F25" s="86" t="str">
        <f>VLOOKUP(B25,Planificación!$B$13:$G$109,6,FALSE)</f>
        <v>MC</v>
      </c>
      <c r="G25" s="88" t="s">
        <v>121</v>
      </c>
      <c r="H25" s="89" t="s">
        <v>105</v>
      </c>
      <c r="I25" s="89" t="s">
        <v>83</v>
      </c>
      <c r="J25" s="89" t="s">
        <v>123</v>
      </c>
      <c r="K25" s="90"/>
      <c r="L25" s="91">
        <v>42323</v>
      </c>
      <c r="M25" s="91">
        <v>42325</v>
      </c>
      <c r="N25" s="92">
        <v>1</v>
      </c>
      <c r="O25" s="93"/>
    </row>
    <row r="26" spans="1:15" ht="30">
      <c r="A26" s="130">
        <v>22</v>
      </c>
      <c r="B26" s="85">
        <v>1</v>
      </c>
      <c r="C26" s="86" t="str">
        <f>VLOOKUP(B26,Planificación!$B$13:$E$109,2,FALSE)</f>
        <v>Desarrollo de Sistemas</v>
      </c>
      <c r="D26" s="87" t="s">
        <v>222</v>
      </c>
      <c r="E26" s="86" t="str">
        <f>VLOOKUP(B26,Planificación!$B$13:$F$109,5,FALSE)</f>
        <v>JV</v>
      </c>
      <c r="F26" s="86" t="str">
        <f>VLOOKUP(B26,Planificación!$B$13:$G$109,6,FALSE)</f>
        <v>MC</v>
      </c>
      <c r="G26" s="88" t="s">
        <v>121</v>
      </c>
      <c r="H26" s="89" t="s">
        <v>105</v>
      </c>
      <c r="I26" s="89" t="s">
        <v>83</v>
      </c>
      <c r="J26" s="89" t="s">
        <v>123</v>
      </c>
      <c r="K26" s="90"/>
      <c r="L26" s="91">
        <v>42323</v>
      </c>
      <c r="M26" s="91">
        <v>42325</v>
      </c>
      <c r="N26" s="92">
        <v>1</v>
      </c>
      <c r="O26" s="93"/>
    </row>
    <row r="27" spans="1:15" ht="30">
      <c r="A27" s="130">
        <v>23</v>
      </c>
      <c r="B27" s="85">
        <v>1</v>
      </c>
      <c r="C27" s="86" t="str">
        <f>VLOOKUP(B27,Planificación!$B$13:$E$109,2,FALSE)</f>
        <v>Desarrollo de Sistemas</v>
      </c>
      <c r="D27" s="87" t="s">
        <v>223</v>
      </c>
      <c r="E27" s="86" t="str">
        <f>VLOOKUP(B27,Planificación!$B$13:$F$109,5,FALSE)</f>
        <v>JV</v>
      </c>
      <c r="F27" s="86" t="str">
        <f>VLOOKUP(B27,Planificación!$B$13:$G$109,6,FALSE)</f>
        <v>MC</v>
      </c>
      <c r="G27" s="88" t="s">
        <v>121</v>
      </c>
      <c r="H27" s="89" t="s">
        <v>105</v>
      </c>
      <c r="I27" s="89" t="s">
        <v>83</v>
      </c>
      <c r="J27" s="89" t="s">
        <v>123</v>
      </c>
      <c r="K27" s="90"/>
      <c r="L27" s="91">
        <v>42323</v>
      </c>
      <c r="M27" s="91">
        <v>42325</v>
      </c>
      <c r="N27" s="92">
        <v>1</v>
      </c>
      <c r="O27" s="93"/>
    </row>
    <row r="28" spans="1:15" ht="30">
      <c r="A28" s="130">
        <v>24</v>
      </c>
      <c r="B28" s="85">
        <v>1</v>
      </c>
      <c r="C28" s="86" t="str">
        <f>VLOOKUP(B28,Planificación!$B$13:$E$109,2,FALSE)</f>
        <v>Desarrollo de Sistemas</v>
      </c>
      <c r="D28" s="87" t="s">
        <v>224</v>
      </c>
      <c r="E28" s="86" t="str">
        <f>VLOOKUP(B28,Planificación!$B$13:$F$109,5,FALSE)</f>
        <v>JV</v>
      </c>
      <c r="F28" s="86" t="str">
        <f>VLOOKUP(B28,Planificación!$B$13:$G$109,6,FALSE)</f>
        <v>MC</v>
      </c>
      <c r="G28" s="88" t="s">
        <v>121</v>
      </c>
      <c r="H28" s="89" t="s">
        <v>105</v>
      </c>
      <c r="I28" s="89" t="s">
        <v>83</v>
      </c>
      <c r="J28" s="89" t="s">
        <v>123</v>
      </c>
      <c r="K28" s="90"/>
      <c r="L28" s="91">
        <v>42323</v>
      </c>
      <c r="M28" s="91">
        <v>42325</v>
      </c>
      <c r="N28" s="92">
        <v>1</v>
      </c>
      <c r="O28" s="93"/>
    </row>
    <row r="29" spans="1:15" ht="30">
      <c r="A29" s="130">
        <v>25</v>
      </c>
      <c r="B29" s="85">
        <v>1</v>
      </c>
      <c r="C29" s="86" t="str">
        <f>VLOOKUP(B29,Planificación!$B$13:$E$109,2,FALSE)</f>
        <v>Desarrollo de Sistemas</v>
      </c>
      <c r="D29" s="87" t="s">
        <v>225</v>
      </c>
      <c r="E29" s="86" t="str">
        <f>VLOOKUP(B29,Planificación!$B$13:$F$109,5,FALSE)</f>
        <v>JV</v>
      </c>
      <c r="F29" s="86" t="str">
        <f>VLOOKUP(B29,Planificación!$B$13:$G$109,6,FALSE)</f>
        <v>MC</v>
      </c>
      <c r="G29" s="88" t="s">
        <v>121</v>
      </c>
      <c r="H29" s="89" t="s">
        <v>105</v>
      </c>
      <c r="I29" s="89" t="s">
        <v>83</v>
      </c>
      <c r="J29" s="89" t="s">
        <v>123</v>
      </c>
      <c r="K29" s="90"/>
      <c r="L29" s="91">
        <v>42323</v>
      </c>
      <c r="M29" s="91">
        <v>42325</v>
      </c>
      <c r="N29" s="92">
        <v>1</v>
      </c>
      <c r="O29" s="93"/>
    </row>
    <row r="30" spans="1:15" ht="30">
      <c r="A30" s="130">
        <v>26</v>
      </c>
      <c r="B30" s="85">
        <v>1</v>
      </c>
      <c r="C30" s="86" t="str">
        <f>VLOOKUP(B30,Planificación!$B$13:$E$109,2,FALSE)</f>
        <v>Desarrollo de Sistemas</v>
      </c>
      <c r="D30" s="87" t="s">
        <v>226</v>
      </c>
      <c r="E30" s="86" t="str">
        <f>VLOOKUP(B30,Planificación!$B$13:$F$109,5,FALSE)</f>
        <v>JV</v>
      </c>
      <c r="F30" s="86" t="str">
        <f>VLOOKUP(B30,Planificación!$B$13:$G$109,6,FALSE)</f>
        <v>MC</v>
      </c>
      <c r="G30" s="88" t="s">
        <v>121</v>
      </c>
      <c r="H30" s="89" t="s">
        <v>105</v>
      </c>
      <c r="I30" s="89" t="s">
        <v>83</v>
      </c>
      <c r="J30" s="89" t="s">
        <v>123</v>
      </c>
      <c r="K30" s="90"/>
      <c r="L30" s="91">
        <v>42323</v>
      </c>
      <c r="M30" s="91">
        <v>42325</v>
      </c>
      <c r="N30" s="92">
        <v>1</v>
      </c>
      <c r="O30" s="93"/>
    </row>
    <row r="31" spans="1:15" ht="30">
      <c r="A31" s="130">
        <v>27</v>
      </c>
      <c r="B31" s="85">
        <v>1</v>
      </c>
      <c r="C31" s="86" t="str">
        <f>VLOOKUP(B31,Planificación!$B$13:$E$109,2,FALSE)</f>
        <v>Desarrollo de Sistemas</v>
      </c>
      <c r="D31" s="87" t="s">
        <v>118</v>
      </c>
      <c r="E31" s="86" t="str">
        <f>VLOOKUP(B31,Planificación!$B$13:$F$109,5,FALSE)</f>
        <v>JV</v>
      </c>
      <c r="F31" s="86" t="str">
        <f>VLOOKUP(B31,Planificación!$B$13:$G$109,6,FALSE)</f>
        <v>MC</v>
      </c>
      <c r="G31" s="88" t="s">
        <v>121</v>
      </c>
      <c r="H31" s="89" t="s">
        <v>105</v>
      </c>
      <c r="I31" s="89" t="s">
        <v>83</v>
      </c>
      <c r="J31" s="89" t="s">
        <v>123</v>
      </c>
      <c r="K31" s="90"/>
      <c r="L31" s="91">
        <v>42323</v>
      </c>
      <c r="M31" s="91">
        <v>42325</v>
      </c>
      <c r="N31" s="92">
        <v>1</v>
      </c>
      <c r="O31" s="93"/>
    </row>
    <row r="32" spans="1:15" ht="30">
      <c r="A32" s="130">
        <v>28</v>
      </c>
      <c r="B32" s="85">
        <v>1</v>
      </c>
      <c r="C32" s="86" t="str">
        <f>VLOOKUP(B32,Planificación!$B$13:$E$109,2,FALSE)</f>
        <v>Desarrollo de Sistemas</v>
      </c>
      <c r="D32" s="87" t="s">
        <v>140</v>
      </c>
      <c r="E32" s="86" t="str">
        <f>VLOOKUP(B32,Planificación!$B$13:$F$109,5,FALSE)</f>
        <v>JV</v>
      </c>
      <c r="F32" s="86" t="str">
        <f>VLOOKUP(B32,Planificación!$B$13:$G$109,6,FALSE)</f>
        <v>MC</v>
      </c>
      <c r="G32" s="88" t="s">
        <v>121</v>
      </c>
      <c r="H32" s="89" t="s">
        <v>105</v>
      </c>
      <c r="I32" s="89" t="s">
        <v>83</v>
      </c>
      <c r="J32" s="89" t="s">
        <v>123</v>
      </c>
      <c r="K32" s="90"/>
      <c r="L32" s="91">
        <v>42323</v>
      </c>
      <c r="M32" s="91">
        <v>42325</v>
      </c>
      <c r="N32" s="92">
        <v>1</v>
      </c>
      <c r="O32" s="93"/>
    </row>
    <row r="33" spans="1:15" s="95" customFormat="1" ht="30">
      <c r="A33" s="130">
        <v>29</v>
      </c>
      <c r="B33" s="85">
        <v>1</v>
      </c>
      <c r="C33" s="86" t="str">
        <f>VLOOKUP(B33,Planificación!$B$13:$E$109,2,FALSE)</f>
        <v>Desarrollo de Sistemas</v>
      </c>
      <c r="D33" s="87" t="s">
        <v>141</v>
      </c>
      <c r="E33" s="86" t="str">
        <f>VLOOKUP(B33,Planificación!$B$13:$F$109,5,FALSE)</f>
        <v>JV</v>
      </c>
      <c r="F33" s="86" t="str">
        <f>VLOOKUP(B33,Planificación!$B$13:$G$109,6,FALSE)</f>
        <v>MC</v>
      </c>
      <c r="G33" s="88" t="s">
        <v>121</v>
      </c>
      <c r="H33" s="89" t="s">
        <v>105</v>
      </c>
      <c r="I33" s="89" t="s">
        <v>83</v>
      </c>
      <c r="J33" s="89" t="s">
        <v>123</v>
      </c>
      <c r="K33" s="90"/>
      <c r="L33" s="91">
        <v>42323</v>
      </c>
      <c r="M33" s="91">
        <v>42325</v>
      </c>
      <c r="N33" s="92">
        <v>1</v>
      </c>
      <c r="O33" s="93"/>
    </row>
    <row r="34" spans="1:15" ht="30">
      <c r="A34" s="130">
        <v>30</v>
      </c>
      <c r="B34" s="85">
        <v>1</v>
      </c>
      <c r="C34" s="86" t="str">
        <f>VLOOKUP(B34,Planificación!$B$13:$E$109,2,FALSE)</f>
        <v>Desarrollo de Sistemas</v>
      </c>
      <c r="D34" s="87" t="s">
        <v>227</v>
      </c>
      <c r="E34" s="86" t="str">
        <f>VLOOKUP(B34,Planificación!$B$13:$F$109,5,FALSE)</f>
        <v>JV</v>
      </c>
      <c r="F34" s="86" t="str">
        <f>VLOOKUP(B34,Planificación!$B$13:$G$109,6,FALSE)</f>
        <v>MC</v>
      </c>
      <c r="G34" s="88" t="s">
        <v>121</v>
      </c>
      <c r="H34" s="89" t="s">
        <v>105</v>
      </c>
      <c r="I34" s="89" t="s">
        <v>83</v>
      </c>
      <c r="J34" s="89" t="s">
        <v>123</v>
      </c>
      <c r="K34" s="90"/>
      <c r="L34" s="91">
        <v>42323</v>
      </c>
      <c r="M34" s="91">
        <v>42325</v>
      </c>
      <c r="N34" s="92">
        <v>1</v>
      </c>
      <c r="O34" s="93"/>
    </row>
    <row r="35" spans="1:15" ht="30">
      <c r="A35" s="130">
        <v>31</v>
      </c>
      <c r="B35" s="85">
        <v>1</v>
      </c>
      <c r="C35" s="86" t="str">
        <f>VLOOKUP(B35,Planificación!$B$13:$E$109,2,FALSE)</f>
        <v>Desarrollo de Sistemas</v>
      </c>
      <c r="D35" s="87" t="s">
        <v>228</v>
      </c>
      <c r="E35" s="86" t="str">
        <f>VLOOKUP(B35,Planificación!$B$13:$F$109,5,FALSE)</f>
        <v>JV</v>
      </c>
      <c r="F35" s="86" t="str">
        <f>VLOOKUP(B35,Planificación!$B$13:$G$109,6,FALSE)</f>
        <v>MC</v>
      </c>
      <c r="G35" s="88" t="s">
        <v>121</v>
      </c>
      <c r="H35" s="89" t="s">
        <v>105</v>
      </c>
      <c r="I35" s="89" t="s">
        <v>83</v>
      </c>
      <c r="J35" s="89" t="s">
        <v>123</v>
      </c>
      <c r="K35" s="90"/>
      <c r="L35" s="91">
        <v>42323</v>
      </c>
      <c r="M35" s="91">
        <v>42325</v>
      </c>
      <c r="N35" s="92">
        <v>1</v>
      </c>
      <c r="O35" s="93"/>
    </row>
    <row r="36" spans="1:15" ht="30">
      <c r="A36" s="130">
        <v>32</v>
      </c>
      <c r="B36" s="85">
        <v>1</v>
      </c>
      <c r="C36" s="86" t="str">
        <f>VLOOKUP(B36,Planificación!$B$13:$E$109,2,FALSE)</f>
        <v>Desarrollo de Sistemas</v>
      </c>
      <c r="D36" s="87" t="s">
        <v>229</v>
      </c>
      <c r="E36" s="86" t="str">
        <f>VLOOKUP(B36,Planificación!$B$13:$F$109,5,FALSE)</f>
        <v>JV</v>
      </c>
      <c r="F36" s="86" t="str">
        <f>VLOOKUP(B36,Planificación!$B$13:$G$109,6,FALSE)</f>
        <v>MC</v>
      </c>
      <c r="G36" s="88" t="s">
        <v>121</v>
      </c>
      <c r="H36" s="89" t="s">
        <v>105</v>
      </c>
      <c r="I36" s="89" t="s">
        <v>83</v>
      </c>
      <c r="J36" s="89" t="s">
        <v>123</v>
      </c>
      <c r="K36" s="90"/>
      <c r="L36" s="91">
        <v>42323</v>
      </c>
      <c r="M36" s="91">
        <v>42325</v>
      </c>
      <c r="N36" s="92">
        <v>1</v>
      </c>
      <c r="O36" s="93"/>
    </row>
    <row r="37" spans="1:15" ht="30">
      <c r="A37" s="130">
        <v>33</v>
      </c>
      <c r="B37" s="85">
        <v>1</v>
      </c>
      <c r="C37" s="86" t="str">
        <f>VLOOKUP(B37,Planificación!$B$13:$E$109,2,FALSE)</f>
        <v>Desarrollo de Sistemas</v>
      </c>
      <c r="D37" s="87" t="s">
        <v>230</v>
      </c>
      <c r="E37" s="86" t="str">
        <f>VLOOKUP(B37,Planificación!$B$13:$F$109,5,FALSE)</f>
        <v>JV</v>
      </c>
      <c r="F37" s="86" t="str">
        <f>VLOOKUP(B37,Planificación!$B$13:$G$109,6,FALSE)</f>
        <v>MC</v>
      </c>
      <c r="G37" s="88" t="s">
        <v>121</v>
      </c>
      <c r="H37" s="89" t="s">
        <v>105</v>
      </c>
      <c r="I37" s="89" t="s">
        <v>83</v>
      </c>
      <c r="J37" s="89" t="s">
        <v>123</v>
      </c>
      <c r="K37" s="90"/>
      <c r="L37" s="91">
        <v>42323</v>
      </c>
      <c r="M37" s="91">
        <v>42325</v>
      </c>
      <c r="N37" s="92">
        <v>1</v>
      </c>
      <c r="O37" s="93"/>
    </row>
    <row r="38" spans="1:15" ht="30">
      <c r="A38" s="130">
        <v>34</v>
      </c>
      <c r="B38" s="85">
        <v>1</v>
      </c>
      <c r="C38" s="86" t="str">
        <f>VLOOKUP(B38,Planificación!$B$13:$E$109,2,FALSE)</f>
        <v>Desarrollo de Sistemas</v>
      </c>
      <c r="D38" s="87" t="s">
        <v>231</v>
      </c>
      <c r="E38" s="86" t="str">
        <f>VLOOKUP(B38,Planificación!$B$13:$F$109,5,FALSE)</f>
        <v>JV</v>
      </c>
      <c r="F38" s="86" t="str">
        <f>VLOOKUP(B38,Planificación!$B$13:$G$109,6,FALSE)</f>
        <v>MC</v>
      </c>
      <c r="G38" s="88" t="s">
        <v>121</v>
      </c>
      <c r="H38" s="89" t="s">
        <v>105</v>
      </c>
      <c r="I38" s="89" t="s">
        <v>83</v>
      </c>
      <c r="J38" s="89" t="s">
        <v>123</v>
      </c>
      <c r="K38" s="90"/>
      <c r="L38" s="91">
        <v>42323</v>
      </c>
      <c r="M38" s="91">
        <v>42325</v>
      </c>
      <c r="N38" s="92">
        <v>1</v>
      </c>
      <c r="O38" s="93"/>
    </row>
    <row r="39" spans="1:15" ht="36" customHeight="1">
      <c r="A39" s="130">
        <v>35</v>
      </c>
      <c r="B39" s="85">
        <v>1</v>
      </c>
      <c r="C39" s="86" t="str">
        <f>VLOOKUP(B39,Planificación!$B$13:$E$109,2,FALSE)</f>
        <v>Desarrollo de Sistemas</v>
      </c>
      <c r="D39" s="87" t="s">
        <v>232</v>
      </c>
      <c r="E39" s="86" t="str">
        <f>VLOOKUP(B39,Planificación!$B$13:$F$109,5,FALSE)</f>
        <v>JV</v>
      </c>
      <c r="F39" s="86" t="str">
        <f>VLOOKUP(B39,Planificación!$B$13:$G$109,6,FALSE)</f>
        <v>MC</v>
      </c>
      <c r="G39" s="88" t="s">
        <v>121</v>
      </c>
      <c r="H39" s="89" t="s">
        <v>105</v>
      </c>
      <c r="I39" s="89" t="s">
        <v>83</v>
      </c>
      <c r="J39" s="96" t="s">
        <v>122</v>
      </c>
      <c r="K39" s="90"/>
      <c r="L39" s="91">
        <v>42323</v>
      </c>
      <c r="M39" s="91">
        <v>42325</v>
      </c>
      <c r="N39" s="92">
        <v>1</v>
      </c>
      <c r="O39" s="93"/>
    </row>
    <row r="40" spans="1:15" ht="30">
      <c r="A40" s="130">
        <v>36</v>
      </c>
      <c r="B40" s="85">
        <v>1</v>
      </c>
      <c r="C40" s="86" t="str">
        <f>VLOOKUP(B40,Planificación!$B$13:$E$109,2,FALSE)</f>
        <v>Desarrollo de Sistemas</v>
      </c>
      <c r="D40" s="87" t="s">
        <v>135</v>
      </c>
      <c r="E40" s="86" t="str">
        <f>VLOOKUP(B40,Planificación!$B$13:$F$109,5,FALSE)</f>
        <v>JV</v>
      </c>
      <c r="F40" s="86" t="str">
        <f>VLOOKUP(B40,Planificación!$B$13:$G$109,6,FALSE)</f>
        <v>MC</v>
      </c>
      <c r="G40" s="88" t="s">
        <v>121</v>
      </c>
      <c r="H40" s="89" t="s">
        <v>105</v>
      </c>
      <c r="I40" s="89" t="s">
        <v>83</v>
      </c>
      <c r="J40" s="96" t="s">
        <v>124</v>
      </c>
      <c r="K40" s="90"/>
      <c r="L40" s="91">
        <v>42323</v>
      </c>
      <c r="M40" s="91">
        <v>42325</v>
      </c>
      <c r="N40" s="92">
        <v>1</v>
      </c>
      <c r="O40" s="93"/>
    </row>
    <row r="41" spans="1:15" ht="30">
      <c r="A41" s="130">
        <v>37</v>
      </c>
      <c r="B41" s="85">
        <v>1</v>
      </c>
      <c r="C41" s="86" t="str">
        <f>VLOOKUP(B41,Planificación!$B$13:$E$109,2,FALSE)</f>
        <v>Desarrollo de Sistemas</v>
      </c>
      <c r="D41" s="87" t="s">
        <v>142</v>
      </c>
      <c r="E41" s="86" t="str">
        <f>VLOOKUP(B41,Planificación!$B$13:$F$109,5,FALSE)</f>
        <v>JV</v>
      </c>
      <c r="F41" s="86" t="str">
        <f>VLOOKUP(B41,Planificación!$B$13:$G$109,6,FALSE)</f>
        <v>MC</v>
      </c>
      <c r="G41" s="88" t="s">
        <v>121</v>
      </c>
      <c r="H41" s="89" t="s">
        <v>105</v>
      </c>
      <c r="I41" s="89" t="s">
        <v>83</v>
      </c>
      <c r="J41" s="96" t="s">
        <v>124</v>
      </c>
      <c r="K41" s="90"/>
      <c r="L41" s="91">
        <v>42323</v>
      </c>
      <c r="M41" s="91">
        <v>42325</v>
      </c>
      <c r="N41" s="92">
        <v>1</v>
      </c>
      <c r="O41" s="93"/>
    </row>
    <row r="42" spans="1:15" ht="30">
      <c r="A42" s="130">
        <v>38</v>
      </c>
      <c r="B42" s="85">
        <v>1</v>
      </c>
      <c r="C42" s="86" t="str">
        <f>VLOOKUP(B42,Planificación!$B$13:$E$109,2,FALSE)</f>
        <v>Desarrollo de Sistemas</v>
      </c>
      <c r="D42" s="87" t="s">
        <v>136</v>
      </c>
      <c r="E42" s="86" t="str">
        <f>VLOOKUP(B42,Planificación!$B$13:$F$109,5,FALSE)</f>
        <v>JV</v>
      </c>
      <c r="F42" s="86" t="str">
        <f>VLOOKUP(B42,Planificación!$B$13:$G$109,6,FALSE)</f>
        <v>MC</v>
      </c>
      <c r="G42" s="88" t="s">
        <v>121</v>
      </c>
      <c r="H42" s="89" t="s">
        <v>105</v>
      </c>
      <c r="I42" s="89" t="s">
        <v>83</v>
      </c>
      <c r="J42" s="96" t="s">
        <v>122</v>
      </c>
      <c r="K42" s="90"/>
      <c r="L42" s="91">
        <v>42323</v>
      </c>
      <c r="M42" s="91">
        <v>42325</v>
      </c>
      <c r="N42" s="92">
        <v>1</v>
      </c>
      <c r="O42" s="93"/>
    </row>
    <row r="43" spans="1:15" ht="30">
      <c r="A43" s="130">
        <v>39</v>
      </c>
      <c r="B43" s="85">
        <v>1</v>
      </c>
      <c r="C43" s="86" t="str">
        <f>VLOOKUP(B43,Planificación!$B$13:$E$109,2,FALSE)</f>
        <v>Desarrollo de Sistemas</v>
      </c>
      <c r="D43" s="87" t="s">
        <v>137</v>
      </c>
      <c r="E43" s="86" t="str">
        <f>VLOOKUP(B43,Planificación!$B$13:$F$109,5,FALSE)</f>
        <v>JV</v>
      </c>
      <c r="F43" s="86" t="str">
        <f>VLOOKUP(B43,Planificación!$B$13:$G$109,6,FALSE)</f>
        <v>MC</v>
      </c>
      <c r="G43" s="88" t="s">
        <v>121</v>
      </c>
      <c r="H43" s="89" t="s">
        <v>105</v>
      </c>
      <c r="I43" s="89" t="s">
        <v>83</v>
      </c>
      <c r="J43" s="96" t="s">
        <v>123</v>
      </c>
      <c r="K43" s="90"/>
      <c r="L43" s="91">
        <v>42323</v>
      </c>
      <c r="M43" s="91">
        <v>42325</v>
      </c>
      <c r="N43" s="92">
        <v>1</v>
      </c>
      <c r="O43" s="93"/>
    </row>
    <row r="44" spans="1:15" ht="30">
      <c r="A44" s="130">
        <v>40</v>
      </c>
      <c r="B44" s="85">
        <v>1</v>
      </c>
      <c r="C44" s="86" t="str">
        <f>VLOOKUP(B44,Planificación!$B$13:$E$109,2,FALSE)</f>
        <v>Desarrollo de Sistemas</v>
      </c>
      <c r="D44" s="87" t="s">
        <v>138</v>
      </c>
      <c r="E44" s="86" t="str">
        <f>VLOOKUP(B44,Planificación!$B$13:$F$109,5,FALSE)</f>
        <v>JV</v>
      </c>
      <c r="F44" s="86" t="str">
        <f>VLOOKUP(B44,Planificación!$B$13:$G$109,6,FALSE)</f>
        <v>MC</v>
      </c>
      <c r="G44" s="88" t="s">
        <v>121</v>
      </c>
      <c r="H44" s="89" t="s">
        <v>105</v>
      </c>
      <c r="I44" s="89" t="s">
        <v>83</v>
      </c>
      <c r="J44" s="96" t="s">
        <v>123</v>
      </c>
      <c r="K44" s="90"/>
      <c r="L44" s="91">
        <v>42323</v>
      </c>
      <c r="M44" s="91">
        <v>42325</v>
      </c>
      <c r="N44" s="92">
        <v>1</v>
      </c>
      <c r="O44" s="93"/>
    </row>
    <row r="45" spans="1:15" ht="30">
      <c r="A45" s="130">
        <v>41</v>
      </c>
      <c r="B45" s="85">
        <v>1</v>
      </c>
      <c r="C45" s="86" t="str">
        <f>VLOOKUP(B45,Planificación!$B$13:$E$109,2,FALSE)</f>
        <v>Desarrollo de Sistemas</v>
      </c>
      <c r="D45" s="87" t="s">
        <v>234</v>
      </c>
      <c r="E45" s="86" t="str">
        <f>VLOOKUP(B45,Planificación!$B$13:$F$109,5,FALSE)</f>
        <v>JV</v>
      </c>
      <c r="F45" s="86" t="str">
        <f>VLOOKUP(B45,Planificación!$B$13:$G$109,6,FALSE)</f>
        <v>MC</v>
      </c>
      <c r="G45" s="88" t="s">
        <v>121</v>
      </c>
      <c r="H45" s="89" t="s">
        <v>105</v>
      </c>
      <c r="I45" s="89" t="s">
        <v>83</v>
      </c>
      <c r="J45" s="96" t="s">
        <v>123</v>
      </c>
      <c r="K45" s="90"/>
      <c r="L45" s="91">
        <v>42323</v>
      </c>
      <c r="M45" s="91">
        <v>42325</v>
      </c>
      <c r="N45" s="92">
        <v>1</v>
      </c>
      <c r="O45" s="93"/>
    </row>
    <row r="46" spans="1:15" ht="30">
      <c r="A46" s="130">
        <v>42</v>
      </c>
      <c r="B46" s="85">
        <v>1</v>
      </c>
      <c r="C46" s="86" t="str">
        <f>VLOOKUP(B46,Planificación!$B$13:$E$109,2,FALSE)</f>
        <v>Desarrollo de Sistemas</v>
      </c>
      <c r="D46" s="87" t="s">
        <v>235</v>
      </c>
      <c r="E46" s="86" t="str">
        <f>VLOOKUP(B46,Planificación!$B$13:$F$109,5,FALSE)</f>
        <v>JV</v>
      </c>
      <c r="F46" s="86" t="str">
        <f>VLOOKUP(B46,Planificación!$B$13:$G$109,6,FALSE)</f>
        <v>MC</v>
      </c>
      <c r="G46" s="88" t="s">
        <v>121</v>
      </c>
      <c r="H46" s="89" t="s">
        <v>105</v>
      </c>
      <c r="I46" s="89" t="s">
        <v>83</v>
      </c>
      <c r="J46" s="96" t="s">
        <v>123</v>
      </c>
      <c r="K46" s="90"/>
      <c r="L46" s="91">
        <v>42323</v>
      </c>
      <c r="M46" s="91">
        <v>42325</v>
      </c>
      <c r="N46" s="92">
        <v>1</v>
      </c>
      <c r="O46" s="93"/>
    </row>
    <row r="47" spans="1:15" ht="30">
      <c r="A47" s="130">
        <v>43</v>
      </c>
      <c r="B47" s="85">
        <v>1</v>
      </c>
      <c r="C47" s="86" t="str">
        <f>VLOOKUP(B47,Planificación!$B$13:$E$109,2,FALSE)</f>
        <v>Desarrollo de Sistemas</v>
      </c>
      <c r="D47" s="87" t="s">
        <v>236</v>
      </c>
      <c r="E47" s="86" t="str">
        <f>VLOOKUP(B47,Planificación!$B$13:$F$109,5,FALSE)</f>
        <v>JV</v>
      </c>
      <c r="F47" s="86" t="str">
        <f>VLOOKUP(B47,Planificación!$B$13:$G$109,6,FALSE)</f>
        <v>MC</v>
      </c>
      <c r="G47" s="88" t="s">
        <v>121</v>
      </c>
      <c r="H47" s="89" t="s">
        <v>105</v>
      </c>
      <c r="I47" s="89" t="s">
        <v>83</v>
      </c>
      <c r="J47" s="96" t="s">
        <v>123</v>
      </c>
      <c r="K47" s="90"/>
      <c r="L47" s="91">
        <v>42323</v>
      </c>
      <c r="M47" s="91">
        <v>42325</v>
      </c>
      <c r="N47" s="92">
        <v>1</v>
      </c>
      <c r="O47" s="93"/>
    </row>
    <row r="48" spans="1:15" ht="30">
      <c r="A48" s="130">
        <v>44</v>
      </c>
      <c r="B48" s="85">
        <v>1</v>
      </c>
      <c r="C48" s="86" t="str">
        <f>VLOOKUP(B48,Planificación!$B$13:$E$109,2,FALSE)</f>
        <v>Desarrollo de Sistemas</v>
      </c>
      <c r="D48" s="87" t="s">
        <v>237</v>
      </c>
      <c r="E48" s="86" t="str">
        <f>VLOOKUP(B48,Planificación!$B$13:$F$109,5,FALSE)</f>
        <v>JV</v>
      </c>
      <c r="F48" s="86" t="str">
        <f>VLOOKUP(B48,Planificación!$B$13:$G$109,6,FALSE)</f>
        <v>MC</v>
      </c>
      <c r="G48" s="88" t="s">
        <v>121</v>
      </c>
      <c r="H48" s="89" t="s">
        <v>105</v>
      </c>
      <c r="I48" s="89" t="s">
        <v>83</v>
      </c>
      <c r="J48" s="96" t="s">
        <v>123</v>
      </c>
      <c r="K48" s="90"/>
      <c r="L48" s="91">
        <v>42323</v>
      </c>
      <c r="M48" s="91">
        <v>42325</v>
      </c>
      <c r="N48" s="92">
        <v>1</v>
      </c>
      <c r="O48" s="93"/>
    </row>
    <row r="49" spans="1:15" ht="30">
      <c r="A49" s="130">
        <v>45</v>
      </c>
      <c r="B49" s="85">
        <v>1</v>
      </c>
      <c r="C49" s="86" t="str">
        <f>VLOOKUP(B49,Planificación!$B$13:$E$109,2,FALSE)</f>
        <v>Desarrollo de Sistemas</v>
      </c>
      <c r="D49" s="87" t="s">
        <v>139</v>
      </c>
      <c r="E49" s="86" t="str">
        <f>VLOOKUP(B49,Planificación!$B$13:$F$109,5,FALSE)</f>
        <v>JV</v>
      </c>
      <c r="F49" s="86" t="str">
        <f>VLOOKUP(B49,Planificación!$B$13:$G$109,6,FALSE)</f>
        <v>MC</v>
      </c>
      <c r="G49" s="88" t="s">
        <v>121</v>
      </c>
      <c r="H49" s="89" t="s">
        <v>105</v>
      </c>
      <c r="I49" s="89" t="s">
        <v>83</v>
      </c>
      <c r="J49" s="96" t="s">
        <v>123</v>
      </c>
      <c r="K49" s="90"/>
      <c r="L49" s="91">
        <v>42323</v>
      </c>
      <c r="M49" s="91">
        <v>42325</v>
      </c>
      <c r="N49" s="92">
        <v>1</v>
      </c>
      <c r="O49" s="93"/>
    </row>
    <row r="50" spans="1:15" ht="30">
      <c r="A50" s="130">
        <v>46</v>
      </c>
      <c r="B50" s="85">
        <v>1</v>
      </c>
      <c r="C50" s="86" t="str">
        <f>VLOOKUP(B50,Planificación!$B$13:$E$109,2,FALSE)</f>
        <v>Desarrollo de Sistemas</v>
      </c>
      <c r="D50" s="87" t="s">
        <v>238</v>
      </c>
      <c r="E50" s="86" t="str">
        <f>VLOOKUP(B50,Planificación!$B$13:$F$109,5,FALSE)</f>
        <v>JV</v>
      </c>
      <c r="F50" s="86" t="str">
        <f>VLOOKUP(B50,Planificación!$B$13:$G$109,6,FALSE)</f>
        <v>MC</v>
      </c>
      <c r="G50" s="88" t="s">
        <v>121</v>
      </c>
      <c r="H50" s="89" t="s">
        <v>105</v>
      </c>
      <c r="I50" s="89" t="s">
        <v>83</v>
      </c>
      <c r="J50" s="96" t="s">
        <v>123</v>
      </c>
      <c r="K50" s="90"/>
      <c r="L50" s="91">
        <v>42323</v>
      </c>
      <c r="M50" s="91">
        <v>42325</v>
      </c>
      <c r="N50" s="92">
        <v>1</v>
      </c>
      <c r="O50" s="93"/>
    </row>
    <row r="51" spans="1:15" ht="30">
      <c r="A51" s="130">
        <v>47</v>
      </c>
      <c r="B51" s="85">
        <v>1</v>
      </c>
      <c r="C51" s="86" t="str">
        <f>VLOOKUP(B51,Planificación!$B$13:$E$109,2,FALSE)</f>
        <v>Desarrollo de Sistemas</v>
      </c>
      <c r="D51" s="87" t="s">
        <v>143</v>
      </c>
      <c r="E51" s="86" t="str">
        <f>VLOOKUP(B51,Planificación!$B$13:$F$109,5,FALSE)</f>
        <v>JV</v>
      </c>
      <c r="F51" s="86" t="str">
        <f>VLOOKUP(B51,Planificación!$B$13:$G$109,6,FALSE)</f>
        <v>MC</v>
      </c>
      <c r="G51" s="88" t="s">
        <v>121</v>
      </c>
      <c r="H51" s="89" t="s">
        <v>105</v>
      </c>
      <c r="I51" s="89" t="s">
        <v>83</v>
      </c>
      <c r="J51" s="96" t="s">
        <v>123</v>
      </c>
      <c r="K51" s="90"/>
      <c r="L51" s="91">
        <v>42323</v>
      </c>
      <c r="M51" s="91">
        <v>42325</v>
      </c>
      <c r="N51" s="92">
        <v>1</v>
      </c>
      <c r="O51" s="93"/>
    </row>
    <row r="52" spans="1:15" ht="30">
      <c r="A52" s="130">
        <v>48</v>
      </c>
      <c r="B52" s="85">
        <v>1</v>
      </c>
      <c r="C52" s="86" t="str">
        <f>VLOOKUP(B52,Planificación!$B$13:$E$109,2,FALSE)</f>
        <v>Desarrollo de Sistemas</v>
      </c>
      <c r="D52" s="87" t="s">
        <v>144</v>
      </c>
      <c r="E52" s="86" t="str">
        <f>VLOOKUP(B52,Planificación!$B$13:$F$109,5,FALSE)</f>
        <v>JV</v>
      </c>
      <c r="F52" s="86" t="str">
        <f>VLOOKUP(B52,Planificación!$B$13:$G$109,6,FALSE)</f>
        <v>MC</v>
      </c>
      <c r="G52" s="88" t="s">
        <v>121</v>
      </c>
      <c r="H52" s="89" t="s">
        <v>105</v>
      </c>
      <c r="I52" s="89" t="s">
        <v>83</v>
      </c>
      <c r="J52" s="96" t="s">
        <v>123</v>
      </c>
      <c r="K52" s="90"/>
      <c r="L52" s="91">
        <v>42323</v>
      </c>
      <c r="M52" s="91">
        <v>42325</v>
      </c>
      <c r="N52" s="92">
        <v>1</v>
      </c>
      <c r="O52" s="93"/>
    </row>
    <row r="53" spans="1:15" ht="30">
      <c r="A53" s="130">
        <v>49</v>
      </c>
      <c r="B53" s="85">
        <v>1</v>
      </c>
      <c r="C53" s="86" t="str">
        <f>VLOOKUP(B53,Planificación!$B$13:$E$109,2,FALSE)</f>
        <v>Desarrollo de Sistemas</v>
      </c>
      <c r="D53" s="87" t="s">
        <v>239</v>
      </c>
      <c r="E53" s="86" t="str">
        <f>VLOOKUP(B53,Planificación!$B$13:$F$109,5,FALSE)</f>
        <v>JV</v>
      </c>
      <c r="F53" s="86" t="str">
        <f>VLOOKUP(B53,Planificación!$B$13:$G$109,6,FALSE)</f>
        <v>MC</v>
      </c>
      <c r="G53" s="88" t="s">
        <v>121</v>
      </c>
      <c r="H53" s="89" t="s">
        <v>105</v>
      </c>
      <c r="I53" s="89" t="s">
        <v>83</v>
      </c>
      <c r="J53" s="96" t="s">
        <v>123</v>
      </c>
      <c r="K53" s="90"/>
      <c r="L53" s="91">
        <v>42323</v>
      </c>
      <c r="M53" s="91">
        <v>42325</v>
      </c>
      <c r="N53" s="92">
        <v>1</v>
      </c>
      <c r="O53" s="93"/>
    </row>
    <row r="54" spans="1:15" ht="30">
      <c r="A54" s="130">
        <v>50</v>
      </c>
      <c r="B54" s="85">
        <v>1</v>
      </c>
      <c r="C54" s="86" t="str">
        <f>VLOOKUP(B54,Planificación!$B$13:$E$109,2,FALSE)</f>
        <v>Desarrollo de Sistemas</v>
      </c>
      <c r="D54" s="87" t="s">
        <v>240</v>
      </c>
      <c r="E54" s="86" t="str">
        <f>VLOOKUP(B54,Planificación!$B$13:$F$109,5,FALSE)</f>
        <v>JV</v>
      </c>
      <c r="F54" s="86" t="str">
        <f>VLOOKUP(B54,Planificación!$B$13:$G$109,6,FALSE)</f>
        <v>MC</v>
      </c>
      <c r="G54" s="88" t="s">
        <v>121</v>
      </c>
      <c r="H54" s="89" t="s">
        <v>105</v>
      </c>
      <c r="I54" s="89" t="s">
        <v>83</v>
      </c>
      <c r="J54" s="96" t="s">
        <v>123</v>
      </c>
      <c r="K54" s="90"/>
      <c r="L54" s="91">
        <v>42323</v>
      </c>
      <c r="M54" s="91">
        <v>42325</v>
      </c>
      <c r="N54" s="92">
        <v>1</v>
      </c>
      <c r="O54" s="93"/>
    </row>
    <row r="55" spans="1:15">
      <c r="A55" s="94"/>
      <c r="B55" s="94"/>
      <c r="F55" s="94"/>
      <c r="G55" s="94"/>
      <c r="L55" s="94"/>
      <c r="M55" s="94"/>
      <c r="N55" s="94"/>
    </row>
    <row r="56" spans="1:15">
      <c r="A56" s="94"/>
      <c r="B56" s="94"/>
      <c r="F56" s="94"/>
      <c r="G56" s="94"/>
      <c r="L56" s="94"/>
      <c r="M56" s="94"/>
      <c r="N56" s="94"/>
    </row>
    <row r="57" spans="1:15">
      <c r="A57" s="94"/>
      <c r="B57" s="94"/>
      <c r="F57" s="94"/>
      <c r="G57" s="94"/>
      <c r="L57" s="94"/>
      <c r="M57" s="94"/>
      <c r="N57" s="94"/>
    </row>
    <row r="58" spans="1:15">
      <c r="A58" s="94"/>
      <c r="B58" s="94"/>
      <c r="F58" s="94"/>
      <c r="G58" s="94"/>
      <c r="L58" s="94"/>
      <c r="M58" s="94"/>
      <c r="N58" s="94"/>
    </row>
    <row r="59" spans="1:15">
      <c r="A59" s="94"/>
      <c r="B59" s="94"/>
      <c r="F59" s="94"/>
      <c r="G59" s="94"/>
      <c r="L59" s="94"/>
      <c r="M59" s="94"/>
      <c r="N59" s="94"/>
    </row>
    <row r="60" spans="1:15">
      <c r="A60" s="94"/>
      <c r="B60" s="94"/>
      <c r="F60" s="94"/>
      <c r="G60" s="94"/>
      <c r="L60" s="94"/>
      <c r="M60" s="94"/>
      <c r="N60" s="94"/>
    </row>
    <row r="61" spans="1:15">
      <c r="A61" s="94"/>
      <c r="B61" s="94"/>
      <c r="F61" s="94"/>
      <c r="G61" s="94"/>
      <c r="L61" s="94"/>
      <c r="M61" s="94"/>
      <c r="N61" s="94"/>
    </row>
    <row r="62" spans="1:15">
      <c r="A62" s="94"/>
      <c r="B62" s="94"/>
      <c r="F62" s="94"/>
      <c r="G62" s="94"/>
      <c r="L62" s="94"/>
      <c r="M62" s="94"/>
      <c r="N62" s="94"/>
    </row>
    <row r="63" spans="1:15">
      <c r="A63" s="94"/>
      <c r="B63" s="94"/>
      <c r="F63" s="94"/>
      <c r="G63" s="94"/>
      <c r="L63" s="94"/>
      <c r="M63" s="94"/>
      <c r="N63" s="94"/>
    </row>
    <row r="64" spans="1:15">
      <c r="A64" s="94"/>
      <c r="B64" s="94"/>
      <c r="F64" s="94"/>
      <c r="G64" s="94"/>
      <c r="L64" s="94"/>
      <c r="M64" s="94"/>
      <c r="N64" s="94"/>
    </row>
  </sheetData>
  <autoFilter ref="A4:O52"/>
  <mergeCells count="1">
    <mergeCell ref="A1:N1"/>
  </mergeCells>
  <phoneticPr fontId="3" type="noConversion"/>
  <dataValidations count="2">
    <dataValidation type="list" allowBlank="1" showInputMessage="1" showErrorMessage="1" sqref="H5:H54">
      <formula1>TiposNC</formula1>
    </dataValidation>
    <dataValidation type="list" allowBlank="1" showInputMessage="1" showErrorMessage="1" sqref="I5:I54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61"/>
  <sheetViews>
    <sheetView showGridLines="0" tabSelected="1" zoomScaleNormal="100" workbookViewId="0">
      <selection activeCell="C3" sqref="C3"/>
    </sheetView>
  </sheetViews>
  <sheetFormatPr baseColWidth="10" defaultColWidth="9.140625" defaultRowHeight="15"/>
  <cols>
    <col min="1" max="2" width="2.28515625" style="102" customWidth="1"/>
    <col min="3" max="3" width="31.140625" style="102" customWidth="1"/>
    <col min="4" max="4" width="14.7109375" style="102" customWidth="1"/>
    <col min="5" max="5" width="8.28515625" style="102" customWidth="1"/>
    <col min="6" max="8" width="9.140625" style="102" customWidth="1"/>
    <col min="9" max="9" width="15.85546875" style="102" customWidth="1"/>
    <col min="10" max="16384" width="9.140625" style="102"/>
  </cols>
  <sheetData>
    <row r="1" spans="1:12">
      <c r="C1" s="182" t="s">
        <v>2</v>
      </c>
      <c r="D1" s="182"/>
      <c r="E1" s="182"/>
      <c r="F1" s="182"/>
      <c r="G1" s="182"/>
      <c r="H1" s="182"/>
      <c r="I1" s="182"/>
      <c r="J1" s="182"/>
      <c r="K1" s="182"/>
      <c r="L1" s="182"/>
    </row>
    <row r="2" spans="1:12" s="83" customFormat="1" ht="29.25" customHeight="1">
      <c r="A2" s="100"/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 spans="1:12" s="105" customFormat="1" ht="34.5" customHeight="1">
      <c r="A3" s="101"/>
    </row>
    <row r="4" spans="1:12" s="105" customFormat="1">
      <c r="A4" s="101"/>
      <c r="C4" s="176" t="s">
        <v>116</v>
      </c>
      <c r="D4" s="176"/>
      <c r="E4" s="177" t="str">
        <f>IF(Planificación!D6&lt;&gt;"",Planificación!D6,"")</f>
        <v>José Valero</v>
      </c>
      <c r="F4" s="178"/>
      <c r="G4" s="178"/>
      <c r="H4" s="178"/>
      <c r="I4" s="179"/>
    </row>
    <row r="5" spans="1:12" s="105" customFormat="1">
      <c r="A5" s="101"/>
      <c r="C5" s="180" t="str">
        <f>Planificación!B7</f>
        <v>Analista de Calidad</v>
      </c>
      <c r="D5" s="181"/>
      <c r="E5" s="177" t="str">
        <f>IF(Planificación!D7&lt;&gt;"",Planificación!D7,"")</f>
        <v>Michael Cerna</v>
      </c>
      <c r="F5" s="178"/>
      <c r="G5" s="178"/>
      <c r="H5" s="178"/>
      <c r="I5" s="179"/>
    </row>
    <row r="6" spans="1:12" s="105" customFormat="1">
      <c r="A6" s="101"/>
      <c r="C6" s="184" t="s">
        <v>9</v>
      </c>
      <c r="D6" s="185"/>
      <c r="E6" s="177" t="str">
        <f>IF(Planificación!D8&lt;&gt;"",Planificación!D8,"")</f>
        <v>(MC)(JV)(JCG)</v>
      </c>
      <c r="F6" s="178"/>
      <c r="G6" s="178"/>
      <c r="H6" s="178"/>
      <c r="I6" s="179"/>
    </row>
    <row r="7" spans="1:12" s="105" customFormat="1" ht="36" customHeight="1">
      <c r="A7" s="101"/>
      <c r="C7" s="187" t="s">
        <v>21</v>
      </c>
      <c r="D7" s="187"/>
      <c r="E7" s="188">
        <f>IF(Planificación!D9&lt;&gt;"",Planificación!D9,"")</f>
        <v>42262</v>
      </c>
      <c r="F7" s="189"/>
      <c r="G7" s="190" t="s">
        <v>22</v>
      </c>
      <c r="H7" s="191"/>
      <c r="I7" s="108">
        <f>IF(Planificación!F9&lt;&gt;"",Planificación!F9,"")</f>
        <v>42323</v>
      </c>
    </row>
    <row r="8" spans="1:12" s="105" customFormat="1">
      <c r="A8" s="101"/>
      <c r="C8" s="187" t="s">
        <v>1</v>
      </c>
      <c r="D8" s="192"/>
      <c r="E8" s="177" t="str">
        <f>IF(Planificación!D10&lt;&gt;"",Planificación!D10,"")</f>
        <v>Setiembre - Octubre-Noviembre</v>
      </c>
      <c r="F8" s="178"/>
      <c r="G8" s="178"/>
      <c r="H8" s="178"/>
      <c r="I8" s="179"/>
    </row>
    <row r="13" spans="1:12">
      <c r="C13" s="186" t="s">
        <v>31</v>
      </c>
      <c r="D13" s="186"/>
      <c r="E13" s="106"/>
      <c r="F13" s="106"/>
      <c r="G13" s="106"/>
      <c r="H13" s="106"/>
      <c r="I13" s="106"/>
      <c r="J13" s="103"/>
    </row>
    <row r="14" spans="1:12">
      <c r="C14" s="119" t="s">
        <v>40</v>
      </c>
      <c r="D14" s="111">
        <f>COUNTA(Planificación!C13:C62)</f>
        <v>50</v>
      </c>
    </row>
    <row r="15" spans="1:12" ht="14.25" customHeight="1">
      <c r="C15" s="119" t="s">
        <v>24</v>
      </c>
      <c r="D15" s="111">
        <f>D14-D16</f>
        <v>0</v>
      </c>
    </row>
    <row r="16" spans="1:12">
      <c r="C16" s="119" t="s">
        <v>41</v>
      </c>
      <c r="D16" s="112">
        <f>COUNTA(Planificación!L13:L62)</f>
        <v>50</v>
      </c>
    </row>
    <row r="17" spans="3:5">
      <c r="C17" s="119" t="s">
        <v>19</v>
      </c>
      <c r="D17" s="113">
        <f>(D16/(IF(D14=0,1,D14)))</f>
        <v>1</v>
      </c>
    </row>
    <row r="18" spans="3:5">
      <c r="C18" s="119" t="s">
        <v>20</v>
      </c>
      <c r="D18" s="113">
        <f>1-D17</f>
        <v>0</v>
      </c>
    </row>
    <row r="19" spans="3:5">
      <c r="C19" s="104"/>
      <c r="D19" s="107"/>
      <c r="E19" s="103"/>
    </row>
    <row r="20" spans="3:5">
      <c r="C20" s="104"/>
      <c r="D20" s="107"/>
      <c r="E20" s="103"/>
    </row>
    <row r="21" spans="3:5">
      <c r="C21" s="104"/>
      <c r="D21" s="107"/>
      <c r="E21" s="103"/>
    </row>
    <row r="22" spans="3:5">
      <c r="C22" s="104"/>
      <c r="D22" s="107"/>
      <c r="E22" s="103"/>
    </row>
    <row r="23" spans="3:5">
      <c r="C23" s="104"/>
      <c r="D23" s="107"/>
      <c r="E23" s="103"/>
    </row>
    <row r="24" spans="3:5">
      <c r="C24" s="104"/>
      <c r="D24" s="107"/>
      <c r="E24" s="103"/>
    </row>
    <row r="26" spans="3:5" ht="15" customHeight="1">
      <c r="C26" s="183" t="s">
        <v>39</v>
      </c>
      <c r="D26" s="183"/>
    </row>
    <row r="27" spans="3:5">
      <c r="C27" s="116" t="s">
        <v>35</v>
      </c>
      <c r="D27" s="117" t="s">
        <v>16</v>
      </c>
    </row>
    <row r="28" spans="3:5">
      <c r="C28" s="109" t="s">
        <v>105</v>
      </c>
      <c r="D28" s="110">
        <f>COUNTIF('Seguimiento de NC'!$H$5:$H$155,C28)</f>
        <v>50</v>
      </c>
    </row>
    <row r="29" spans="3:5">
      <c r="C29" s="109" t="s">
        <v>106</v>
      </c>
      <c r="D29" s="110">
        <f>COUNTIF('Seguimiento de NC'!$H$5:$H$155,C29)</f>
        <v>0</v>
      </c>
    </row>
    <row r="30" spans="3:5">
      <c r="C30" s="109" t="s">
        <v>37</v>
      </c>
      <c r="D30" s="110">
        <f>COUNTIF('Seguimiento de NC'!$H$5:$H$155,C30)</f>
        <v>0</v>
      </c>
    </row>
    <row r="31" spans="3:5">
      <c r="C31" s="109" t="s">
        <v>36</v>
      </c>
      <c r="D31" s="110">
        <f>COUNTIF('Seguimiento de NC'!$H$5:$H$155,C31)</f>
        <v>0</v>
      </c>
    </row>
    <row r="32" spans="3:5">
      <c r="C32" s="109" t="s">
        <v>111</v>
      </c>
      <c r="D32" s="110">
        <f>COUNTIF('Seguimiento de NC'!$H$5:$H$155,C32)</f>
        <v>0</v>
      </c>
    </row>
    <row r="33" spans="3:4">
      <c r="C33" s="115" t="s">
        <v>16</v>
      </c>
      <c r="D33" s="114">
        <f>SUM(D28:D32)</f>
        <v>50</v>
      </c>
    </row>
    <row r="39" spans="3:4">
      <c r="C39" s="183" t="s">
        <v>92</v>
      </c>
      <c r="D39" s="183"/>
    </row>
    <row r="40" spans="3:4">
      <c r="C40" s="115" t="s">
        <v>93</v>
      </c>
      <c r="D40" s="135">
        <f>Planificación!J63</f>
        <v>77</v>
      </c>
    </row>
    <row r="41" spans="3:4">
      <c r="C41" s="115" t="s">
        <v>94</v>
      </c>
      <c r="D41" s="135">
        <f>Planificación!M63</f>
        <v>76.5</v>
      </c>
    </row>
    <row r="42" spans="3:4">
      <c r="C42" s="115" t="s">
        <v>16</v>
      </c>
      <c r="D42" s="135">
        <f>-(D40-D41)</f>
        <v>-0.5</v>
      </c>
    </row>
    <row r="56" spans="3:4">
      <c r="C56" s="183" t="s">
        <v>104</v>
      </c>
      <c r="D56" s="183"/>
    </row>
    <row r="57" spans="3:4">
      <c r="C57" s="116" t="s">
        <v>35</v>
      </c>
      <c r="D57" s="117" t="s">
        <v>16</v>
      </c>
    </row>
    <row r="58" spans="3:4">
      <c r="C58" s="118" t="s">
        <v>83</v>
      </c>
      <c r="D58" s="110">
        <f>COUNTIF('Seguimiento de NC'!$I$5:$I$155,C58)</f>
        <v>50</v>
      </c>
    </row>
    <row r="59" spans="3:4">
      <c r="C59" s="118" t="s">
        <v>85</v>
      </c>
      <c r="D59" s="110">
        <f>COUNTIF('Seguimiento de NC'!$I$5:$I$155,C59)</f>
        <v>0</v>
      </c>
    </row>
    <row r="60" spans="3:4">
      <c r="C60" s="118" t="s">
        <v>86</v>
      </c>
      <c r="D60" s="110">
        <f>COUNTIF('Seguimiento de NC'!$I$5:$I$155,C60)</f>
        <v>0</v>
      </c>
    </row>
    <row r="61" spans="3:4">
      <c r="C61" s="115" t="s">
        <v>16</v>
      </c>
      <c r="D61" s="114">
        <f>SUM(D58:D60)</f>
        <v>50</v>
      </c>
    </row>
  </sheetData>
  <mergeCells count="16"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1:L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13" sqref="H13"/>
    </sheetView>
  </sheetViews>
  <sheetFormatPr baseColWidth="10" defaultColWidth="9.140625" defaultRowHeight="15.75"/>
  <cols>
    <col min="1" max="1" width="26.5703125" style="121" bestFit="1" customWidth="1"/>
    <col min="2" max="2" width="36.5703125" style="121" customWidth="1"/>
    <col min="3" max="3" width="4.5703125" style="121" customWidth="1"/>
    <col min="4" max="4" width="45.85546875" style="121" bestFit="1" customWidth="1"/>
    <col min="5" max="5" width="4.85546875" style="121" customWidth="1"/>
    <col min="6" max="6" width="26.42578125" style="121" bestFit="1" customWidth="1"/>
    <col min="7" max="7" width="5.28515625" style="121" customWidth="1"/>
    <col min="8" max="8" width="32.140625" style="121" bestFit="1" customWidth="1"/>
    <col min="9" max="9" width="9.140625" style="121" customWidth="1"/>
    <col min="10" max="10" width="27.42578125" style="121" bestFit="1" customWidth="1"/>
    <col min="11" max="11" width="35" style="121" customWidth="1"/>
    <col min="12" max="16384" width="9.140625" style="121"/>
  </cols>
  <sheetData>
    <row r="2" spans="1:11">
      <c r="A2" s="120" t="s">
        <v>99</v>
      </c>
      <c r="B2" s="120" t="s">
        <v>100</v>
      </c>
      <c r="D2" s="120" t="s">
        <v>33</v>
      </c>
      <c r="F2" s="120" t="s">
        <v>84</v>
      </c>
      <c r="H2" s="120" t="s">
        <v>98</v>
      </c>
      <c r="J2"/>
      <c r="K2"/>
    </row>
    <row r="3" spans="1:11" ht="16.5" thickBot="1">
      <c r="A3" s="37"/>
      <c r="B3" s="37"/>
      <c r="D3" s="122" t="s">
        <v>83</v>
      </c>
      <c r="F3" s="122" t="s">
        <v>111</v>
      </c>
      <c r="H3" s="122" t="s">
        <v>241</v>
      </c>
      <c r="J3"/>
      <c r="K3"/>
    </row>
    <row r="4" spans="1:11">
      <c r="A4" s="193" t="s">
        <v>107</v>
      </c>
      <c r="B4" s="123" t="s">
        <v>112</v>
      </c>
      <c r="D4" s="122" t="s">
        <v>85</v>
      </c>
      <c r="F4" s="122" t="s">
        <v>105</v>
      </c>
      <c r="H4" s="122"/>
      <c r="J4"/>
      <c r="K4"/>
    </row>
    <row r="5" spans="1:11">
      <c r="A5" s="194"/>
      <c r="B5" s="124" t="s">
        <v>113</v>
      </c>
      <c r="D5" s="122" t="s">
        <v>86</v>
      </c>
      <c r="F5" s="122" t="s">
        <v>106</v>
      </c>
      <c r="H5" s="122"/>
      <c r="J5"/>
      <c r="K5"/>
    </row>
    <row r="6" spans="1:11">
      <c r="A6" s="194"/>
      <c r="B6" s="124" t="s">
        <v>114</v>
      </c>
      <c r="F6" s="122" t="s">
        <v>37</v>
      </c>
      <c r="H6" s="122"/>
      <c r="J6"/>
      <c r="K6"/>
    </row>
    <row r="7" spans="1:11">
      <c r="A7" s="194"/>
      <c r="B7" s="124" t="s">
        <v>145</v>
      </c>
      <c r="F7" s="122" t="s">
        <v>36</v>
      </c>
      <c r="H7" s="122"/>
      <c r="J7"/>
      <c r="K7"/>
    </row>
    <row r="8" spans="1:11">
      <c r="A8" s="194"/>
      <c r="B8" s="124" t="s">
        <v>115</v>
      </c>
      <c r="H8" s="122"/>
      <c r="J8"/>
      <c r="K8"/>
    </row>
    <row r="9" spans="1:11">
      <c r="A9" s="194"/>
      <c r="B9" s="125" t="s">
        <v>112</v>
      </c>
      <c r="J9"/>
      <c r="K9"/>
    </row>
    <row r="10" spans="1:11">
      <c r="A10" s="194"/>
      <c r="B10" s="124"/>
      <c r="F10" s="126"/>
      <c r="J10"/>
      <c r="K10"/>
    </row>
    <row r="11" spans="1:11">
      <c r="A11" s="194"/>
      <c r="B11" s="124"/>
      <c r="F11" s="126"/>
      <c r="J11"/>
      <c r="K11"/>
    </row>
    <row r="12" spans="1:11" ht="12.75" customHeight="1" thickBot="1">
      <c r="A12" s="195"/>
      <c r="B12" s="127"/>
      <c r="F12" s="126"/>
      <c r="J12"/>
      <c r="K12"/>
    </row>
    <row r="13" spans="1:11">
      <c r="J13"/>
      <c r="K13"/>
    </row>
    <row r="14" spans="1:11">
      <c r="J14"/>
      <c r="K14"/>
    </row>
    <row r="15" spans="1:11">
      <c r="J15"/>
      <c r="K15"/>
    </row>
    <row r="16" spans="1:11">
      <c r="J16"/>
      <c r="K16"/>
    </row>
    <row r="17" spans="10:11">
      <c r="J17"/>
      <c r="K17"/>
    </row>
    <row r="18" spans="10:11">
      <c r="J18"/>
      <c r="K18"/>
    </row>
    <row r="19" spans="10:11">
      <c r="J19"/>
      <c r="K19"/>
    </row>
    <row r="20" spans="10:11">
      <c r="J20"/>
      <c r="K20"/>
    </row>
    <row r="21" spans="10:11">
      <c r="J21"/>
      <c r="K21"/>
    </row>
    <row r="22" spans="10:11">
      <c r="J22"/>
      <c r="K22"/>
    </row>
    <row r="23" spans="10:11">
      <c r="J23"/>
      <c r="K23"/>
    </row>
    <row r="24" spans="10:11">
      <c r="J24"/>
      <c r="K24"/>
    </row>
    <row r="25" spans="10:11">
      <c r="J25"/>
      <c r="K25"/>
    </row>
    <row r="26" spans="10:11">
      <c r="J26"/>
      <c r="K26"/>
    </row>
    <row r="27" spans="10:11">
      <c r="J27"/>
      <c r="K27"/>
    </row>
    <row r="28" spans="10:11">
      <c r="J28"/>
      <c r="K28"/>
    </row>
    <row r="29" spans="10:11">
      <c r="J29"/>
      <c r="K29"/>
    </row>
    <row r="30" spans="10:11">
      <c r="J30"/>
      <c r="K30"/>
    </row>
    <row r="31" spans="10:11">
      <c r="J31"/>
      <c r="K31"/>
    </row>
    <row r="32" spans="10:11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</sheetData>
  <mergeCells count="1">
    <mergeCell ref="A4:A1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VALERO</cp:lastModifiedBy>
  <cp:lastPrinted>2008-05-09T02:48:55Z</cp:lastPrinted>
  <dcterms:created xsi:type="dcterms:W3CDTF">2007-02-12T17:08:23Z</dcterms:created>
  <dcterms:modified xsi:type="dcterms:W3CDTF">2015-11-17T19:14:54Z</dcterms:modified>
</cp:coreProperties>
</file>