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sto\Desktop\Data Analytics\"/>
    </mc:Choice>
  </mc:AlternateContent>
  <xr:revisionPtr revIDLastSave="0" documentId="13_ncr:1_{D618D94F-F6DC-4FDE-88A1-DE0C75123C56}" xr6:coauthVersionLast="47" xr6:coauthVersionMax="47" xr10:uidLastSave="{00000000-0000-0000-0000-000000000000}"/>
  <bookViews>
    <workbookView xWindow="3075" yWindow="2175" windowWidth="22680" windowHeight="12630" activeTab="7" xr2:uid="{256F44AE-5137-4344-8C17-3F8ED0928599}"/>
  </bookViews>
  <sheets>
    <sheet name="raw_data" sheetId="16" r:id="rId1"/>
    <sheet name="data_reference" sheetId="2" r:id="rId2"/>
    <sheet name="data_reference_2" sheetId="3" r:id="rId3"/>
    <sheet name="answer_1" sheetId="8" r:id="rId4"/>
    <sheet name="answer_2" sheetId="10" r:id="rId5"/>
    <sheet name="answer_3" sheetId="11" r:id="rId6"/>
    <sheet name="answer_4" sheetId="14" r:id="rId7"/>
    <sheet name="insights" sheetId="15" r:id="rId8"/>
  </sheets>
  <definedNames>
    <definedName name="_xlnm._FilterDatabase" localSheetId="1" hidden="1">data_reference!$A$1:$Q$271</definedName>
  </definedNames>
  <calcPr calcId="18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11" i="2"/>
  <c r="K12" i="2"/>
  <c r="K13" i="2"/>
  <c r="K14" i="2"/>
  <c r="K15" i="2"/>
  <c r="K16" i="2"/>
  <c r="K17" i="2"/>
  <c r="K18" i="2"/>
  <c r="K19" i="2"/>
  <c r="K20" i="2"/>
  <c r="K3" i="2"/>
  <c r="K5" i="2"/>
  <c r="K6" i="2"/>
  <c r="K7" i="2"/>
  <c r="K8" i="2"/>
  <c r="K9" i="2"/>
  <c r="K10" i="2"/>
  <c r="K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D66" i="2"/>
  <c r="D15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G2" i="2"/>
  <c r="B3" i="2"/>
  <c r="C3" i="2"/>
  <c r="D3" i="2" s="1"/>
  <c r="M3" i="2"/>
  <c r="B4" i="2"/>
  <c r="C4" i="2"/>
  <c r="D4" i="2" s="1"/>
  <c r="M4" i="2"/>
  <c r="B5" i="2"/>
  <c r="C5" i="2"/>
  <c r="D5" i="2" s="1"/>
  <c r="M5" i="2"/>
  <c r="B6" i="2"/>
  <c r="C6" i="2"/>
  <c r="D6" i="2" s="1"/>
  <c r="M6" i="2"/>
  <c r="B7" i="2"/>
  <c r="C7" i="2"/>
  <c r="D7" i="2" s="1"/>
  <c r="M7" i="2"/>
  <c r="B8" i="2"/>
  <c r="C8" i="2"/>
  <c r="D8" i="2" s="1"/>
  <c r="M8" i="2"/>
  <c r="B9" i="2"/>
  <c r="C9" i="2"/>
  <c r="D9" i="2" s="1"/>
  <c r="M9" i="2"/>
  <c r="B10" i="2"/>
  <c r="C10" i="2"/>
  <c r="D10" i="2" s="1"/>
  <c r="M10" i="2"/>
  <c r="B11" i="2"/>
  <c r="C11" i="2"/>
  <c r="D11" i="2" s="1"/>
  <c r="M11" i="2"/>
  <c r="B13" i="2"/>
  <c r="C13" i="2"/>
  <c r="D13" i="2" s="1"/>
  <c r="M13" i="2"/>
  <c r="B14" i="2"/>
  <c r="C14" i="2"/>
  <c r="D14" i="2" s="1"/>
  <c r="M14" i="2"/>
  <c r="B15" i="2"/>
  <c r="C15" i="2"/>
  <c r="D15" i="2" s="1"/>
  <c r="M15" i="2"/>
  <c r="B16" i="2"/>
  <c r="C16" i="2"/>
  <c r="D16" i="2" s="1"/>
  <c r="M16" i="2"/>
  <c r="B17" i="2"/>
  <c r="C17" i="2"/>
  <c r="D17" i="2" s="1"/>
  <c r="M17" i="2"/>
  <c r="B18" i="2"/>
  <c r="C18" i="2"/>
  <c r="D18" i="2" s="1"/>
  <c r="M18" i="2"/>
  <c r="B19" i="2"/>
  <c r="C19" i="2"/>
  <c r="D19" i="2" s="1"/>
  <c r="M19" i="2"/>
  <c r="B20" i="2"/>
  <c r="C20" i="2"/>
  <c r="D20" i="2" s="1"/>
  <c r="M20" i="2"/>
  <c r="B21" i="2"/>
  <c r="C21" i="2"/>
  <c r="D21" i="2" s="1"/>
  <c r="M21" i="2"/>
  <c r="B23" i="2"/>
  <c r="C23" i="2"/>
  <c r="D23" i="2" s="1"/>
  <c r="M23" i="2"/>
  <c r="B24" i="2"/>
  <c r="C24" i="2"/>
  <c r="D24" i="2" s="1"/>
  <c r="M24" i="2"/>
  <c r="B25" i="2"/>
  <c r="C25" i="2"/>
  <c r="D25" i="2" s="1"/>
  <c r="M25" i="2"/>
  <c r="B26" i="2"/>
  <c r="C26" i="2"/>
  <c r="D26" i="2" s="1"/>
  <c r="M26" i="2"/>
  <c r="B27" i="2"/>
  <c r="C27" i="2"/>
  <c r="D27" i="2" s="1"/>
  <c r="M27" i="2"/>
  <c r="B28" i="2"/>
  <c r="C28" i="2"/>
  <c r="D28" i="2" s="1"/>
  <c r="M28" i="2"/>
  <c r="B29" i="2"/>
  <c r="C29" i="2"/>
  <c r="D29" i="2" s="1"/>
  <c r="M29" i="2"/>
  <c r="B30" i="2"/>
  <c r="C30" i="2"/>
  <c r="D30" i="2" s="1"/>
  <c r="M30" i="2"/>
  <c r="B31" i="2"/>
  <c r="C31" i="2"/>
  <c r="D31" i="2" s="1"/>
  <c r="M31" i="2"/>
  <c r="B33" i="2"/>
  <c r="C33" i="2"/>
  <c r="D33" i="2" s="1"/>
  <c r="M33" i="2"/>
  <c r="B34" i="2"/>
  <c r="C34" i="2"/>
  <c r="D34" i="2" s="1"/>
  <c r="M34" i="2"/>
  <c r="B35" i="2"/>
  <c r="C35" i="2"/>
  <c r="D35" i="2" s="1"/>
  <c r="M35" i="2"/>
  <c r="B36" i="2"/>
  <c r="C36" i="2"/>
  <c r="D36" i="2" s="1"/>
  <c r="M36" i="2"/>
  <c r="B37" i="2"/>
  <c r="C37" i="2"/>
  <c r="D37" i="2" s="1"/>
  <c r="M37" i="2"/>
  <c r="B38" i="2"/>
  <c r="C38" i="2"/>
  <c r="D38" i="2" s="1"/>
  <c r="M38" i="2"/>
  <c r="B39" i="2"/>
  <c r="C39" i="2"/>
  <c r="D39" i="2" s="1"/>
  <c r="M39" i="2"/>
  <c r="B40" i="2"/>
  <c r="C40" i="2"/>
  <c r="D40" i="2" s="1"/>
  <c r="M40" i="2"/>
  <c r="B41" i="2"/>
  <c r="C41" i="2"/>
  <c r="D41" i="2" s="1"/>
  <c r="M41" i="2"/>
  <c r="B43" i="2"/>
  <c r="C43" i="2"/>
  <c r="D43" i="2" s="1"/>
  <c r="M43" i="2"/>
  <c r="B44" i="2"/>
  <c r="C44" i="2"/>
  <c r="D44" i="2" s="1"/>
  <c r="M44" i="2"/>
  <c r="B45" i="2"/>
  <c r="C45" i="2"/>
  <c r="D45" i="2" s="1"/>
  <c r="M45" i="2"/>
  <c r="B46" i="2"/>
  <c r="C46" i="2"/>
  <c r="D46" i="2" s="1"/>
  <c r="M46" i="2"/>
  <c r="B47" i="2"/>
  <c r="C47" i="2"/>
  <c r="D47" i="2" s="1"/>
  <c r="M47" i="2"/>
  <c r="B48" i="2"/>
  <c r="C48" i="2"/>
  <c r="D48" i="2" s="1"/>
  <c r="M48" i="2"/>
  <c r="B49" i="2"/>
  <c r="C49" i="2"/>
  <c r="D49" i="2" s="1"/>
  <c r="M49" i="2"/>
  <c r="B50" i="2"/>
  <c r="C50" i="2"/>
  <c r="D50" i="2" s="1"/>
  <c r="M50" i="2"/>
  <c r="B51" i="2"/>
  <c r="C51" i="2"/>
  <c r="D51" i="2" s="1"/>
  <c r="M51" i="2"/>
  <c r="B53" i="2"/>
  <c r="C53" i="2"/>
  <c r="D53" i="2" s="1"/>
  <c r="M53" i="2"/>
  <c r="B54" i="2"/>
  <c r="C54" i="2"/>
  <c r="D54" i="2" s="1"/>
  <c r="M54" i="2"/>
  <c r="B55" i="2"/>
  <c r="C55" i="2"/>
  <c r="D55" i="2" s="1"/>
  <c r="M55" i="2"/>
  <c r="B56" i="2"/>
  <c r="C56" i="2"/>
  <c r="D56" i="2" s="1"/>
  <c r="M56" i="2"/>
  <c r="B57" i="2"/>
  <c r="C57" i="2"/>
  <c r="D57" i="2" s="1"/>
  <c r="M57" i="2"/>
  <c r="B58" i="2"/>
  <c r="C58" i="2"/>
  <c r="D58" i="2" s="1"/>
  <c r="M58" i="2"/>
  <c r="B59" i="2"/>
  <c r="C59" i="2"/>
  <c r="D59" i="2" s="1"/>
  <c r="M59" i="2"/>
  <c r="B60" i="2"/>
  <c r="C60" i="2"/>
  <c r="D60" i="2" s="1"/>
  <c r="M60" i="2"/>
  <c r="B61" i="2"/>
  <c r="C61" i="2"/>
  <c r="D61" i="2" s="1"/>
  <c r="M61" i="2"/>
  <c r="B63" i="2"/>
  <c r="C63" i="2"/>
  <c r="D63" i="2" s="1"/>
  <c r="M63" i="2"/>
  <c r="B64" i="2"/>
  <c r="C64" i="2"/>
  <c r="D64" i="2" s="1"/>
  <c r="M64" i="2"/>
  <c r="B65" i="2"/>
  <c r="C65" i="2"/>
  <c r="D65" i="2" s="1"/>
  <c r="M65" i="2"/>
  <c r="B66" i="2"/>
  <c r="C66" i="2"/>
  <c r="M66" i="2"/>
  <c r="B67" i="2"/>
  <c r="C67" i="2"/>
  <c r="D67" i="2" s="1"/>
  <c r="M67" i="2"/>
  <c r="B68" i="2"/>
  <c r="C68" i="2"/>
  <c r="D68" i="2" s="1"/>
  <c r="M68" i="2"/>
  <c r="B69" i="2"/>
  <c r="C69" i="2"/>
  <c r="D69" i="2" s="1"/>
  <c r="M69" i="2"/>
  <c r="B70" i="2"/>
  <c r="C70" i="2"/>
  <c r="D70" i="2" s="1"/>
  <c r="M70" i="2"/>
  <c r="B71" i="2"/>
  <c r="C71" i="2"/>
  <c r="D71" i="2" s="1"/>
  <c r="M71" i="2"/>
  <c r="B73" i="2"/>
  <c r="C73" i="2"/>
  <c r="D73" i="2" s="1"/>
  <c r="M73" i="2"/>
  <c r="B74" i="2"/>
  <c r="C74" i="2"/>
  <c r="D74" i="2" s="1"/>
  <c r="M74" i="2"/>
  <c r="B75" i="2"/>
  <c r="C75" i="2"/>
  <c r="D75" i="2" s="1"/>
  <c r="M75" i="2"/>
  <c r="B76" i="2"/>
  <c r="C76" i="2"/>
  <c r="D76" i="2" s="1"/>
  <c r="M76" i="2"/>
  <c r="B77" i="2"/>
  <c r="C77" i="2"/>
  <c r="D77" i="2" s="1"/>
  <c r="M77" i="2"/>
  <c r="B78" i="2"/>
  <c r="C78" i="2"/>
  <c r="D78" i="2" s="1"/>
  <c r="M78" i="2"/>
  <c r="B79" i="2"/>
  <c r="C79" i="2"/>
  <c r="D79" i="2" s="1"/>
  <c r="M79" i="2"/>
  <c r="B80" i="2"/>
  <c r="C80" i="2"/>
  <c r="D80" i="2" s="1"/>
  <c r="M80" i="2"/>
  <c r="B81" i="2"/>
  <c r="C81" i="2"/>
  <c r="D81" i="2" s="1"/>
  <c r="M81" i="2"/>
  <c r="B83" i="2"/>
  <c r="C83" i="2"/>
  <c r="D83" i="2" s="1"/>
  <c r="M83" i="2"/>
  <c r="B84" i="2"/>
  <c r="C84" i="2"/>
  <c r="D84" i="2" s="1"/>
  <c r="M84" i="2"/>
  <c r="B85" i="2"/>
  <c r="C85" i="2"/>
  <c r="D85" i="2" s="1"/>
  <c r="M85" i="2"/>
  <c r="B86" i="2"/>
  <c r="C86" i="2"/>
  <c r="D86" i="2" s="1"/>
  <c r="M86" i="2"/>
  <c r="B87" i="2"/>
  <c r="C87" i="2"/>
  <c r="D87" i="2" s="1"/>
  <c r="M87" i="2"/>
  <c r="B88" i="2"/>
  <c r="C88" i="2"/>
  <c r="D88" i="2" s="1"/>
  <c r="M88" i="2"/>
  <c r="B89" i="2"/>
  <c r="C89" i="2"/>
  <c r="D89" i="2" s="1"/>
  <c r="M89" i="2"/>
  <c r="B90" i="2"/>
  <c r="C90" i="2"/>
  <c r="D90" i="2" s="1"/>
  <c r="M90" i="2"/>
  <c r="B91" i="2"/>
  <c r="C91" i="2"/>
  <c r="D91" i="2" s="1"/>
  <c r="M91" i="2"/>
  <c r="B93" i="2"/>
  <c r="C93" i="2"/>
  <c r="D93" i="2" s="1"/>
  <c r="M93" i="2"/>
  <c r="B94" i="2"/>
  <c r="C94" i="2"/>
  <c r="D94" i="2" s="1"/>
  <c r="M94" i="2"/>
  <c r="B95" i="2"/>
  <c r="C95" i="2"/>
  <c r="D95" i="2" s="1"/>
  <c r="M95" i="2"/>
  <c r="B96" i="2"/>
  <c r="C96" i="2"/>
  <c r="D96" i="2" s="1"/>
  <c r="M96" i="2"/>
  <c r="B97" i="2"/>
  <c r="C97" i="2"/>
  <c r="D97" i="2" s="1"/>
  <c r="M97" i="2"/>
  <c r="B98" i="2"/>
  <c r="C98" i="2"/>
  <c r="D98" i="2" s="1"/>
  <c r="M98" i="2"/>
  <c r="B99" i="2"/>
  <c r="C99" i="2"/>
  <c r="D99" i="2" s="1"/>
  <c r="M99" i="2"/>
  <c r="B100" i="2"/>
  <c r="C100" i="2"/>
  <c r="D100" i="2" s="1"/>
  <c r="M100" i="2"/>
  <c r="B101" i="2"/>
  <c r="C101" i="2"/>
  <c r="D101" i="2" s="1"/>
  <c r="M101" i="2"/>
  <c r="B103" i="2"/>
  <c r="C103" i="2"/>
  <c r="D103" i="2" s="1"/>
  <c r="M103" i="2"/>
  <c r="B104" i="2"/>
  <c r="C104" i="2"/>
  <c r="D104" i="2" s="1"/>
  <c r="M104" i="2"/>
  <c r="B105" i="2"/>
  <c r="C105" i="2"/>
  <c r="D105" i="2" s="1"/>
  <c r="M105" i="2"/>
  <c r="B106" i="2"/>
  <c r="C106" i="2"/>
  <c r="D106" i="2" s="1"/>
  <c r="M106" i="2"/>
  <c r="B107" i="2"/>
  <c r="C107" i="2"/>
  <c r="D107" i="2" s="1"/>
  <c r="M107" i="2"/>
  <c r="B108" i="2"/>
  <c r="C108" i="2"/>
  <c r="D108" i="2" s="1"/>
  <c r="M108" i="2"/>
  <c r="B109" i="2"/>
  <c r="C109" i="2"/>
  <c r="D109" i="2" s="1"/>
  <c r="M109" i="2"/>
  <c r="B110" i="2"/>
  <c r="C110" i="2"/>
  <c r="D110" i="2" s="1"/>
  <c r="M110" i="2"/>
  <c r="B111" i="2"/>
  <c r="C111" i="2"/>
  <c r="D111" i="2" s="1"/>
  <c r="M111" i="2"/>
  <c r="B113" i="2"/>
  <c r="C113" i="2"/>
  <c r="D113" i="2" s="1"/>
  <c r="M113" i="2"/>
  <c r="B114" i="2"/>
  <c r="C114" i="2"/>
  <c r="D114" i="2" s="1"/>
  <c r="M114" i="2"/>
  <c r="B115" i="2"/>
  <c r="C115" i="2"/>
  <c r="D115" i="2" s="1"/>
  <c r="M115" i="2"/>
  <c r="B116" i="2"/>
  <c r="C116" i="2"/>
  <c r="D116" i="2" s="1"/>
  <c r="M116" i="2"/>
  <c r="B117" i="2"/>
  <c r="C117" i="2"/>
  <c r="D117" i="2" s="1"/>
  <c r="M117" i="2"/>
  <c r="B118" i="2"/>
  <c r="C118" i="2"/>
  <c r="D118" i="2" s="1"/>
  <c r="M118" i="2"/>
  <c r="B119" i="2"/>
  <c r="C119" i="2"/>
  <c r="D119" i="2" s="1"/>
  <c r="M119" i="2"/>
  <c r="B120" i="2"/>
  <c r="C120" i="2"/>
  <c r="D120" i="2" s="1"/>
  <c r="M120" i="2"/>
  <c r="B121" i="2"/>
  <c r="C121" i="2"/>
  <c r="D121" i="2" s="1"/>
  <c r="M121" i="2"/>
  <c r="B123" i="2"/>
  <c r="C123" i="2"/>
  <c r="D123" i="2" s="1"/>
  <c r="M123" i="2"/>
  <c r="B124" i="2"/>
  <c r="C124" i="2"/>
  <c r="D124" i="2" s="1"/>
  <c r="M124" i="2"/>
  <c r="B125" i="2"/>
  <c r="C125" i="2"/>
  <c r="D125" i="2" s="1"/>
  <c r="M125" i="2"/>
  <c r="B126" i="2"/>
  <c r="C126" i="2"/>
  <c r="D126" i="2" s="1"/>
  <c r="M126" i="2"/>
  <c r="B127" i="2"/>
  <c r="C127" i="2"/>
  <c r="D127" i="2" s="1"/>
  <c r="M127" i="2"/>
  <c r="B128" i="2"/>
  <c r="C128" i="2"/>
  <c r="D128" i="2" s="1"/>
  <c r="M128" i="2"/>
  <c r="B129" i="2"/>
  <c r="C129" i="2"/>
  <c r="D129" i="2" s="1"/>
  <c r="M129" i="2"/>
  <c r="B130" i="2"/>
  <c r="C130" i="2"/>
  <c r="D130" i="2" s="1"/>
  <c r="M130" i="2"/>
  <c r="B131" i="2"/>
  <c r="C131" i="2"/>
  <c r="D131" i="2" s="1"/>
  <c r="M131" i="2"/>
  <c r="B133" i="2"/>
  <c r="C133" i="2"/>
  <c r="D133" i="2" s="1"/>
  <c r="M133" i="2"/>
  <c r="B134" i="2"/>
  <c r="C134" i="2"/>
  <c r="D134" i="2" s="1"/>
  <c r="M134" i="2"/>
  <c r="B135" i="2"/>
  <c r="C135" i="2"/>
  <c r="D135" i="2" s="1"/>
  <c r="M135" i="2"/>
  <c r="B136" i="2"/>
  <c r="C136" i="2"/>
  <c r="D136" i="2" s="1"/>
  <c r="M136" i="2"/>
  <c r="B137" i="2"/>
  <c r="C137" i="2"/>
  <c r="D137" i="2" s="1"/>
  <c r="M137" i="2"/>
  <c r="B138" i="2"/>
  <c r="C138" i="2"/>
  <c r="D138" i="2" s="1"/>
  <c r="M138" i="2"/>
  <c r="B139" i="2"/>
  <c r="C139" i="2"/>
  <c r="D139" i="2" s="1"/>
  <c r="M139" i="2"/>
  <c r="B140" i="2"/>
  <c r="C140" i="2"/>
  <c r="D140" i="2" s="1"/>
  <c r="M140" i="2"/>
  <c r="B141" i="2"/>
  <c r="C141" i="2"/>
  <c r="D141" i="2" s="1"/>
  <c r="M141" i="2"/>
  <c r="B143" i="2"/>
  <c r="C143" i="2"/>
  <c r="D143" i="2" s="1"/>
  <c r="M143" i="2"/>
  <c r="B144" i="2"/>
  <c r="C144" i="2"/>
  <c r="D144" i="2" s="1"/>
  <c r="M144" i="2"/>
  <c r="B145" i="2"/>
  <c r="C145" i="2"/>
  <c r="D145" i="2" s="1"/>
  <c r="M145" i="2"/>
  <c r="B146" i="2"/>
  <c r="C146" i="2"/>
  <c r="D146" i="2" s="1"/>
  <c r="M146" i="2"/>
  <c r="B147" i="2"/>
  <c r="C147" i="2"/>
  <c r="D147" i="2" s="1"/>
  <c r="M147" i="2"/>
  <c r="B148" i="2"/>
  <c r="C148" i="2"/>
  <c r="D148" i="2" s="1"/>
  <c r="M148" i="2"/>
  <c r="B149" i="2"/>
  <c r="C149" i="2"/>
  <c r="D149" i="2" s="1"/>
  <c r="M149" i="2"/>
  <c r="B150" i="2"/>
  <c r="C150" i="2"/>
  <c r="M150" i="2"/>
  <c r="B151" i="2"/>
  <c r="C151" i="2"/>
  <c r="D151" i="2" s="1"/>
  <c r="M151" i="2"/>
  <c r="B153" i="2"/>
  <c r="C153" i="2"/>
  <c r="D153" i="2" s="1"/>
  <c r="M153" i="2"/>
  <c r="B154" i="2"/>
  <c r="C154" i="2"/>
  <c r="D154" i="2" s="1"/>
  <c r="M154" i="2"/>
  <c r="B155" i="2"/>
  <c r="C155" i="2"/>
  <c r="D155" i="2" s="1"/>
  <c r="M155" i="2"/>
  <c r="B156" i="2"/>
  <c r="C156" i="2"/>
  <c r="D156" i="2" s="1"/>
  <c r="M156" i="2"/>
  <c r="B157" i="2"/>
  <c r="C157" i="2"/>
  <c r="D157" i="2" s="1"/>
  <c r="M157" i="2"/>
  <c r="B158" i="2"/>
  <c r="C158" i="2"/>
  <c r="D158" i="2" s="1"/>
  <c r="M158" i="2"/>
  <c r="B159" i="2"/>
  <c r="C159" i="2"/>
  <c r="D159" i="2" s="1"/>
  <c r="M159" i="2"/>
  <c r="B160" i="2"/>
  <c r="C160" i="2"/>
  <c r="D160" i="2" s="1"/>
  <c r="M160" i="2"/>
  <c r="B161" i="2"/>
  <c r="C161" i="2"/>
  <c r="D161" i="2" s="1"/>
  <c r="M161" i="2"/>
  <c r="B163" i="2"/>
  <c r="C163" i="2"/>
  <c r="D163" i="2" s="1"/>
  <c r="M163" i="2"/>
  <c r="B164" i="2"/>
  <c r="C164" i="2"/>
  <c r="D164" i="2" s="1"/>
  <c r="M164" i="2"/>
  <c r="B165" i="2"/>
  <c r="C165" i="2"/>
  <c r="D165" i="2" s="1"/>
  <c r="M165" i="2"/>
  <c r="B166" i="2"/>
  <c r="C166" i="2"/>
  <c r="D166" i="2" s="1"/>
  <c r="M166" i="2"/>
  <c r="B167" i="2"/>
  <c r="C167" i="2"/>
  <c r="D167" i="2" s="1"/>
  <c r="M167" i="2"/>
  <c r="B168" i="2"/>
  <c r="C168" i="2"/>
  <c r="D168" i="2" s="1"/>
  <c r="M168" i="2"/>
  <c r="B169" i="2"/>
  <c r="C169" i="2"/>
  <c r="D169" i="2" s="1"/>
  <c r="M169" i="2"/>
  <c r="B170" i="2"/>
  <c r="C170" i="2"/>
  <c r="D170" i="2" s="1"/>
  <c r="M170" i="2"/>
  <c r="B171" i="2"/>
  <c r="C171" i="2"/>
  <c r="D171" i="2" s="1"/>
  <c r="M171" i="2"/>
  <c r="B173" i="2"/>
  <c r="C173" i="2"/>
  <c r="D173" i="2" s="1"/>
  <c r="M173" i="2"/>
  <c r="B174" i="2"/>
  <c r="C174" i="2"/>
  <c r="D174" i="2" s="1"/>
  <c r="M174" i="2"/>
  <c r="B175" i="2"/>
  <c r="C175" i="2"/>
  <c r="D175" i="2" s="1"/>
  <c r="M175" i="2"/>
  <c r="B176" i="2"/>
  <c r="C176" i="2"/>
  <c r="D176" i="2" s="1"/>
  <c r="M176" i="2"/>
  <c r="B177" i="2"/>
  <c r="C177" i="2"/>
  <c r="D177" i="2" s="1"/>
  <c r="M177" i="2"/>
  <c r="B178" i="2"/>
  <c r="C178" i="2"/>
  <c r="D178" i="2" s="1"/>
  <c r="M178" i="2"/>
  <c r="B179" i="2"/>
  <c r="C179" i="2"/>
  <c r="D179" i="2" s="1"/>
  <c r="M179" i="2"/>
  <c r="B180" i="2"/>
  <c r="C180" i="2"/>
  <c r="D180" i="2" s="1"/>
  <c r="M180" i="2"/>
  <c r="B181" i="2"/>
  <c r="C181" i="2"/>
  <c r="D181" i="2" s="1"/>
  <c r="M181" i="2"/>
  <c r="B183" i="2"/>
  <c r="C183" i="2"/>
  <c r="D183" i="2" s="1"/>
  <c r="M183" i="2"/>
  <c r="B184" i="2"/>
  <c r="C184" i="2"/>
  <c r="D184" i="2" s="1"/>
  <c r="M184" i="2"/>
  <c r="B185" i="2"/>
  <c r="C185" i="2"/>
  <c r="D185" i="2" s="1"/>
  <c r="M185" i="2"/>
  <c r="B186" i="2"/>
  <c r="C186" i="2"/>
  <c r="D186" i="2" s="1"/>
  <c r="M186" i="2"/>
  <c r="B187" i="2"/>
  <c r="C187" i="2"/>
  <c r="D187" i="2" s="1"/>
  <c r="M187" i="2"/>
  <c r="B188" i="2"/>
  <c r="C188" i="2"/>
  <c r="D188" i="2" s="1"/>
  <c r="M188" i="2"/>
  <c r="B189" i="2"/>
  <c r="C189" i="2"/>
  <c r="D189" i="2" s="1"/>
  <c r="M189" i="2"/>
  <c r="B190" i="2"/>
  <c r="C190" i="2"/>
  <c r="D190" i="2" s="1"/>
  <c r="M190" i="2"/>
  <c r="B191" i="2"/>
  <c r="C191" i="2"/>
  <c r="D191" i="2" s="1"/>
  <c r="M191" i="2"/>
  <c r="B193" i="2"/>
  <c r="C193" i="2"/>
  <c r="D193" i="2" s="1"/>
  <c r="M193" i="2"/>
  <c r="B194" i="2"/>
  <c r="C194" i="2"/>
  <c r="D194" i="2" s="1"/>
  <c r="M194" i="2"/>
  <c r="B195" i="2"/>
  <c r="C195" i="2"/>
  <c r="D195" i="2" s="1"/>
  <c r="M195" i="2"/>
  <c r="B196" i="2"/>
  <c r="C196" i="2"/>
  <c r="D196" i="2" s="1"/>
  <c r="M196" i="2"/>
  <c r="B197" i="2"/>
  <c r="C197" i="2"/>
  <c r="D197" i="2" s="1"/>
  <c r="M197" i="2"/>
  <c r="B198" i="2"/>
  <c r="C198" i="2"/>
  <c r="D198" i="2" s="1"/>
  <c r="M198" i="2"/>
  <c r="B199" i="2"/>
  <c r="C199" i="2"/>
  <c r="D199" i="2" s="1"/>
  <c r="M199" i="2"/>
  <c r="B200" i="2"/>
  <c r="C200" i="2"/>
  <c r="D200" i="2" s="1"/>
  <c r="M200" i="2"/>
  <c r="B201" i="2"/>
  <c r="C201" i="2"/>
  <c r="D201" i="2" s="1"/>
  <c r="M201" i="2"/>
  <c r="B203" i="2"/>
  <c r="C203" i="2"/>
  <c r="D203" i="2" s="1"/>
  <c r="M203" i="2"/>
  <c r="B204" i="2"/>
  <c r="C204" i="2"/>
  <c r="D204" i="2" s="1"/>
  <c r="M204" i="2"/>
  <c r="B205" i="2"/>
  <c r="C205" i="2"/>
  <c r="D205" i="2" s="1"/>
  <c r="M205" i="2"/>
  <c r="B206" i="2"/>
  <c r="C206" i="2"/>
  <c r="D206" i="2" s="1"/>
  <c r="M206" i="2"/>
  <c r="B207" i="2"/>
  <c r="C207" i="2"/>
  <c r="D207" i="2" s="1"/>
  <c r="M207" i="2"/>
  <c r="B208" i="2"/>
  <c r="C208" i="2"/>
  <c r="D208" i="2" s="1"/>
  <c r="M208" i="2"/>
  <c r="B209" i="2"/>
  <c r="C209" i="2"/>
  <c r="D209" i="2" s="1"/>
  <c r="M209" i="2"/>
  <c r="B210" i="2"/>
  <c r="C210" i="2"/>
  <c r="D210" i="2" s="1"/>
  <c r="M210" i="2"/>
  <c r="B211" i="2"/>
  <c r="C211" i="2"/>
  <c r="D211" i="2" s="1"/>
  <c r="M211" i="2"/>
  <c r="B213" i="2"/>
  <c r="C213" i="2"/>
  <c r="D213" i="2" s="1"/>
  <c r="M213" i="2"/>
  <c r="B214" i="2"/>
  <c r="C214" i="2"/>
  <c r="D214" i="2" s="1"/>
  <c r="M214" i="2"/>
  <c r="B215" i="2"/>
  <c r="C215" i="2"/>
  <c r="D215" i="2" s="1"/>
  <c r="M215" i="2"/>
  <c r="B216" i="2"/>
  <c r="C216" i="2"/>
  <c r="D216" i="2" s="1"/>
  <c r="M216" i="2"/>
  <c r="B217" i="2"/>
  <c r="C217" i="2"/>
  <c r="D217" i="2" s="1"/>
  <c r="M217" i="2"/>
  <c r="B218" i="2"/>
  <c r="C218" i="2"/>
  <c r="D218" i="2" s="1"/>
  <c r="M218" i="2"/>
  <c r="B219" i="2"/>
  <c r="C219" i="2"/>
  <c r="D219" i="2" s="1"/>
  <c r="M219" i="2"/>
  <c r="B220" i="2"/>
  <c r="C220" i="2"/>
  <c r="D220" i="2" s="1"/>
  <c r="M220" i="2"/>
  <c r="B221" i="2"/>
  <c r="C221" i="2"/>
  <c r="D221" i="2" s="1"/>
  <c r="M221" i="2"/>
  <c r="B223" i="2"/>
  <c r="C223" i="2"/>
  <c r="D223" i="2" s="1"/>
  <c r="M223" i="2"/>
  <c r="B224" i="2"/>
  <c r="C224" i="2"/>
  <c r="D224" i="2" s="1"/>
  <c r="M224" i="2"/>
  <c r="B225" i="2"/>
  <c r="C225" i="2"/>
  <c r="D225" i="2" s="1"/>
  <c r="M225" i="2"/>
  <c r="B226" i="2"/>
  <c r="C226" i="2"/>
  <c r="D226" i="2" s="1"/>
  <c r="M226" i="2"/>
  <c r="B227" i="2"/>
  <c r="C227" i="2"/>
  <c r="D227" i="2" s="1"/>
  <c r="M227" i="2"/>
  <c r="B228" i="2"/>
  <c r="C228" i="2"/>
  <c r="D228" i="2" s="1"/>
  <c r="M228" i="2"/>
  <c r="B229" i="2"/>
  <c r="C229" i="2"/>
  <c r="D229" i="2" s="1"/>
  <c r="M229" i="2"/>
  <c r="B230" i="2"/>
  <c r="C230" i="2"/>
  <c r="D230" i="2" s="1"/>
  <c r="M230" i="2"/>
  <c r="B231" i="2"/>
  <c r="C231" i="2"/>
  <c r="D231" i="2" s="1"/>
  <c r="M231" i="2"/>
  <c r="B233" i="2"/>
  <c r="C233" i="2"/>
  <c r="D233" i="2" s="1"/>
  <c r="M233" i="2"/>
  <c r="B234" i="2"/>
  <c r="C234" i="2"/>
  <c r="D234" i="2" s="1"/>
  <c r="M234" i="2"/>
  <c r="B235" i="2"/>
  <c r="C235" i="2"/>
  <c r="D235" i="2" s="1"/>
  <c r="M235" i="2"/>
  <c r="B236" i="2"/>
  <c r="C236" i="2"/>
  <c r="D236" i="2" s="1"/>
  <c r="M236" i="2"/>
  <c r="B237" i="2"/>
  <c r="C237" i="2"/>
  <c r="D237" i="2" s="1"/>
  <c r="M237" i="2"/>
  <c r="B238" i="2"/>
  <c r="C238" i="2"/>
  <c r="D238" i="2" s="1"/>
  <c r="M238" i="2"/>
  <c r="B239" i="2"/>
  <c r="C239" i="2"/>
  <c r="D239" i="2" s="1"/>
  <c r="M239" i="2"/>
  <c r="B240" i="2"/>
  <c r="C240" i="2"/>
  <c r="D240" i="2" s="1"/>
  <c r="M240" i="2"/>
  <c r="B241" i="2"/>
  <c r="C241" i="2"/>
  <c r="D241" i="2" s="1"/>
  <c r="M241" i="2"/>
  <c r="B243" i="2"/>
  <c r="C243" i="2"/>
  <c r="D243" i="2" s="1"/>
  <c r="M243" i="2"/>
  <c r="B244" i="2"/>
  <c r="C244" i="2"/>
  <c r="D244" i="2" s="1"/>
  <c r="M244" i="2"/>
  <c r="B245" i="2"/>
  <c r="C245" i="2"/>
  <c r="D245" i="2" s="1"/>
  <c r="M245" i="2"/>
  <c r="B246" i="2"/>
  <c r="C246" i="2"/>
  <c r="D246" i="2" s="1"/>
  <c r="M246" i="2"/>
  <c r="B247" i="2"/>
  <c r="C247" i="2"/>
  <c r="D247" i="2" s="1"/>
  <c r="M247" i="2"/>
  <c r="B248" i="2"/>
  <c r="C248" i="2"/>
  <c r="D248" i="2" s="1"/>
  <c r="M248" i="2"/>
  <c r="B249" i="2"/>
  <c r="C249" i="2"/>
  <c r="D249" i="2" s="1"/>
  <c r="M249" i="2"/>
  <c r="B250" i="2"/>
  <c r="C250" i="2"/>
  <c r="D250" i="2" s="1"/>
  <c r="M250" i="2"/>
  <c r="B251" i="2"/>
  <c r="C251" i="2"/>
  <c r="D251" i="2" s="1"/>
  <c r="M251" i="2"/>
  <c r="B253" i="2"/>
  <c r="C253" i="2"/>
  <c r="D253" i="2" s="1"/>
  <c r="M253" i="2"/>
  <c r="B254" i="2"/>
  <c r="C254" i="2"/>
  <c r="D254" i="2" s="1"/>
  <c r="M254" i="2"/>
  <c r="B255" i="2"/>
  <c r="C255" i="2"/>
  <c r="D255" i="2" s="1"/>
  <c r="M255" i="2"/>
  <c r="B256" i="2"/>
  <c r="C256" i="2"/>
  <c r="D256" i="2" s="1"/>
  <c r="M256" i="2"/>
  <c r="B257" i="2"/>
  <c r="C257" i="2"/>
  <c r="D257" i="2" s="1"/>
  <c r="M257" i="2"/>
  <c r="B258" i="2"/>
  <c r="C258" i="2"/>
  <c r="D258" i="2" s="1"/>
  <c r="M258" i="2"/>
  <c r="B259" i="2"/>
  <c r="C259" i="2"/>
  <c r="D259" i="2" s="1"/>
  <c r="M259" i="2"/>
  <c r="B260" i="2"/>
  <c r="C260" i="2"/>
  <c r="D260" i="2" s="1"/>
  <c r="M260" i="2"/>
  <c r="B261" i="2"/>
  <c r="C261" i="2"/>
  <c r="D261" i="2" s="1"/>
  <c r="M261" i="2"/>
  <c r="B263" i="2"/>
  <c r="C263" i="2"/>
  <c r="D263" i="2" s="1"/>
  <c r="M263" i="2"/>
  <c r="B264" i="2"/>
  <c r="C264" i="2"/>
  <c r="D264" i="2" s="1"/>
  <c r="M264" i="2"/>
  <c r="B265" i="2"/>
  <c r="C265" i="2"/>
  <c r="D265" i="2" s="1"/>
  <c r="M265" i="2"/>
  <c r="B266" i="2"/>
  <c r="C266" i="2"/>
  <c r="D266" i="2" s="1"/>
  <c r="M266" i="2"/>
  <c r="B267" i="2"/>
  <c r="C267" i="2"/>
  <c r="D267" i="2" s="1"/>
  <c r="M267" i="2"/>
  <c r="B268" i="2"/>
  <c r="C268" i="2"/>
  <c r="D268" i="2" s="1"/>
  <c r="M268" i="2"/>
  <c r="B269" i="2"/>
  <c r="C269" i="2"/>
  <c r="D269" i="2" s="1"/>
  <c r="M269" i="2"/>
  <c r="B270" i="2"/>
  <c r="C270" i="2"/>
  <c r="D270" i="2" s="1"/>
  <c r="M270" i="2"/>
  <c r="B271" i="2"/>
  <c r="C271" i="2"/>
  <c r="D271" i="2" s="1"/>
  <c r="M271" i="2"/>
  <c r="C12" i="2"/>
  <c r="D12" i="2" s="1"/>
  <c r="C22" i="2"/>
  <c r="D22" i="2" s="1"/>
  <c r="C32" i="2"/>
  <c r="D32" i="2" s="1"/>
  <c r="C42" i="2"/>
  <c r="D42" i="2" s="1"/>
  <c r="C52" i="2"/>
  <c r="D52" i="2" s="1"/>
  <c r="C62" i="2"/>
  <c r="D62" i="2" s="1"/>
  <c r="C72" i="2"/>
  <c r="D72" i="2" s="1"/>
  <c r="C82" i="2"/>
  <c r="D82" i="2" s="1"/>
  <c r="C92" i="2"/>
  <c r="D92" i="2" s="1"/>
  <c r="C102" i="2"/>
  <c r="D102" i="2" s="1"/>
  <c r="C112" i="2"/>
  <c r="D112" i="2" s="1"/>
  <c r="C122" i="2"/>
  <c r="D122" i="2" s="1"/>
  <c r="C132" i="2"/>
  <c r="D132" i="2" s="1"/>
  <c r="C142" i="2"/>
  <c r="D142" i="2" s="1"/>
  <c r="C152" i="2"/>
  <c r="D152" i="2" s="1"/>
  <c r="C162" i="2"/>
  <c r="D162" i="2" s="1"/>
  <c r="C172" i="2"/>
  <c r="D172" i="2" s="1"/>
  <c r="C182" i="2"/>
  <c r="D182" i="2" s="1"/>
  <c r="C192" i="2"/>
  <c r="D192" i="2" s="1"/>
  <c r="C202" i="2"/>
  <c r="D202" i="2" s="1"/>
  <c r="C212" i="2"/>
  <c r="D212" i="2" s="1"/>
  <c r="C222" i="2"/>
  <c r="D222" i="2" s="1"/>
  <c r="C232" i="2"/>
  <c r="D232" i="2" s="1"/>
  <c r="C242" i="2"/>
  <c r="D242" i="2" s="1"/>
  <c r="C252" i="2"/>
  <c r="D252" i="2" s="1"/>
  <c r="C262" i="2"/>
  <c r="D262" i="2" s="1"/>
  <c r="C2" i="2"/>
  <c r="D2" i="2" s="1"/>
  <c r="B252" i="2"/>
  <c r="B242" i="2"/>
  <c r="B232" i="2"/>
  <c r="B222" i="2"/>
  <c r="B212" i="2"/>
  <c r="B202" i="2"/>
  <c r="B192" i="2"/>
  <c r="B182" i="2"/>
  <c r="B172" i="2"/>
  <c r="B162" i="2"/>
  <c r="B152" i="2"/>
  <c r="B142" i="2"/>
  <c r="B132" i="2"/>
  <c r="B122" i="2"/>
  <c r="B112" i="2"/>
  <c r="B102" i="2"/>
  <c r="B92" i="2"/>
  <c r="B82" i="2"/>
  <c r="B72" i="2"/>
  <c r="B62" i="2"/>
  <c r="B52" i="2"/>
  <c r="B42" i="2"/>
  <c r="B32" i="2"/>
  <c r="B22" i="2"/>
  <c r="B12" i="2"/>
  <c r="B2" i="2"/>
  <c r="B262" i="2"/>
  <c r="M252" i="2"/>
  <c r="M242" i="2"/>
  <c r="M232" i="2"/>
  <c r="M222" i="2"/>
  <c r="M212" i="2"/>
  <c r="M202" i="2"/>
  <c r="M192" i="2"/>
  <c r="M182" i="2"/>
  <c r="M172" i="2"/>
  <c r="M162" i="2"/>
  <c r="M152" i="2"/>
  <c r="M142" i="2"/>
  <c r="M132" i="2"/>
  <c r="M122" i="2"/>
  <c r="M112" i="2"/>
  <c r="M102" i="2"/>
  <c r="M92" i="2"/>
  <c r="M82" i="2"/>
  <c r="M72" i="2"/>
  <c r="M62" i="2"/>
  <c r="M52" i="2"/>
  <c r="M42" i="2"/>
  <c r="M32" i="2"/>
  <c r="M22" i="2"/>
  <c r="M12" i="2"/>
  <c r="M2" i="2"/>
  <c r="M262" i="2"/>
</calcChain>
</file>

<file path=xl/sharedStrings.xml><?xml version="1.0" encoding="utf-8"?>
<sst xmlns="http://schemas.openxmlformats.org/spreadsheetml/2006/main" count="401" uniqueCount="357">
  <si>
    <t>Customer Satisfaction</t>
  </si>
  <si>
    <t>Avg Queue Time</t>
  </si>
  <si>
    <t>Avg Aht</t>
  </si>
  <si>
    <t>Calls Handled</t>
  </si>
  <si>
    <t>Product Id</t>
  </si>
  <si>
    <t>Date</t>
  </si>
  <si>
    <t>Supervisor</t>
  </si>
  <si>
    <t>Lisa</t>
  </si>
  <si>
    <t>Diaz</t>
  </si>
  <si>
    <t>Carol Mario</t>
  </si>
  <si>
    <t>Josh</t>
  </si>
  <si>
    <t>Vega</t>
  </si>
  <si>
    <t>Cecille</t>
  </si>
  <si>
    <t>Chen</t>
  </si>
  <si>
    <t>Lester De Mesa</t>
  </si>
  <si>
    <t>Jay</t>
  </si>
  <si>
    <t>Alvarez</t>
  </si>
  <si>
    <t>Eric</t>
  </si>
  <si>
    <t>Molina</t>
  </si>
  <si>
    <t>Jane</t>
  </si>
  <si>
    <t>Hernandez</t>
  </si>
  <si>
    <t>Peter</t>
  </si>
  <si>
    <t>Rivera</t>
  </si>
  <si>
    <t>Rachel</t>
  </si>
  <si>
    <t>Delos Santos</t>
  </si>
  <si>
    <t>Cherry</t>
  </si>
  <si>
    <t>Castillo</t>
  </si>
  <si>
    <t>Mark</t>
  </si>
  <si>
    <t>Ventura</t>
  </si>
  <si>
    <t>Full Name</t>
  </si>
  <si>
    <t>Lisa  Diaz</t>
  </si>
  <si>
    <t>Josh  Vega</t>
  </si>
  <si>
    <t>Cecille  Chen</t>
  </si>
  <si>
    <t>Jay  Alvarez</t>
  </si>
  <si>
    <t>Eric  Molina</t>
  </si>
  <si>
    <t>Jane  Hernandez</t>
  </si>
  <si>
    <t>Peter  Rivera</t>
  </si>
  <si>
    <t>Rachel  Delos Santos</t>
  </si>
  <si>
    <t>Cherry  Castillo</t>
  </si>
  <si>
    <t>Mark  Ventura</t>
  </si>
  <si>
    <t>Agent id</t>
  </si>
  <si>
    <t>Product_ID</t>
  </si>
  <si>
    <t>Product_Name</t>
  </si>
  <si>
    <t>Call_Review</t>
  </si>
  <si>
    <t>Personal Loan</t>
  </si>
  <si>
    <t>5 business days</t>
  </si>
  <si>
    <t>Car Loan</t>
  </si>
  <si>
    <t>7 business days</t>
  </si>
  <si>
    <t>Property Loan</t>
  </si>
  <si>
    <t>10 business days</t>
  </si>
  <si>
    <t>Hire Date</t>
  </si>
  <si>
    <t>Agent ID</t>
  </si>
  <si>
    <t>First Name</t>
  </si>
  <si>
    <t>Last Name</t>
  </si>
  <si>
    <t>Product Name</t>
  </si>
  <si>
    <t>Row Labels</t>
  </si>
  <si>
    <t>Grand Total</t>
  </si>
  <si>
    <t>Sum of Calls Handled</t>
  </si>
  <si>
    <t>Week</t>
  </si>
  <si>
    <t>Year</t>
  </si>
  <si>
    <t>Month</t>
  </si>
  <si>
    <t>Day</t>
  </si>
  <si>
    <t>Average of Customer Satisfaction</t>
  </si>
  <si>
    <t>Cut off date</t>
  </si>
  <si>
    <t>Tenure</t>
  </si>
  <si>
    <t>Average of Tenure</t>
  </si>
  <si>
    <t>Avg AHT in Minutes</t>
  </si>
  <si>
    <t>Average of Avg AHT in Minutes</t>
  </si>
  <si>
    <t>Day No.</t>
  </si>
  <si>
    <r>
      <t xml:space="preserve">of 13 months, has an avg customer satisfaction of </t>
    </r>
    <r>
      <rPr>
        <sz val="11"/>
        <color theme="8"/>
        <rFont val="Calibri"/>
        <family val="2"/>
        <scheme val="minor"/>
      </rPr>
      <t>7.88</t>
    </r>
    <r>
      <rPr>
        <sz val="11"/>
        <color theme="1"/>
        <rFont val="Calibri"/>
        <family val="2"/>
        <scheme val="minor"/>
      </rPr>
      <t xml:space="preserve"> and </t>
    </r>
  </si>
  <si>
    <r>
      <t xml:space="preserve">agent 10 </t>
    </r>
    <r>
      <rPr>
        <sz val="11"/>
        <color theme="9"/>
        <rFont val="Calibri"/>
        <family val="2"/>
        <scheme val="minor"/>
      </rPr>
      <t>(Mark Ventura)</t>
    </r>
    <r>
      <rPr>
        <sz val="11"/>
        <color theme="1"/>
        <rFont val="Calibri"/>
        <family val="2"/>
        <scheme val="minor"/>
      </rPr>
      <t xml:space="preserve"> with a tenure of just 4 months,</t>
    </r>
  </si>
  <si>
    <r>
      <t xml:space="preserve">has an avg customer satisfaction of </t>
    </r>
    <r>
      <rPr>
        <sz val="11"/>
        <color theme="8"/>
        <rFont val="Calibri"/>
        <family val="2"/>
        <scheme val="minor"/>
      </rPr>
      <t>7.83</t>
    </r>
    <r>
      <rPr>
        <sz val="11"/>
        <color theme="1"/>
        <rFont val="Calibri"/>
        <family val="2"/>
        <scheme val="minor"/>
      </rPr>
      <t xml:space="preserve">. Thus, making them </t>
    </r>
  </si>
  <si>
    <r>
      <t xml:space="preserve">2. Based on the pivot chart, agent 5 </t>
    </r>
    <r>
      <rPr>
        <sz val="11"/>
        <color theme="9"/>
        <rFont val="Calibri"/>
        <family val="2"/>
        <scheme val="minor"/>
      </rPr>
      <t>(Eric Molina)</t>
    </r>
    <r>
      <rPr>
        <sz val="11"/>
        <color theme="1"/>
        <rFont val="Calibri"/>
        <family val="2"/>
        <scheme val="minor"/>
      </rPr>
      <t xml:space="preserve"> with a tenure </t>
    </r>
  </si>
  <si>
    <t>which is the longest call duration among other products.</t>
  </si>
  <si>
    <r>
      <t>3. As shown in the chart,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9"/>
        <rFont val="Calibri"/>
        <family val="2"/>
        <scheme val="minor"/>
      </rPr>
      <t>car loan</t>
    </r>
    <r>
      <rPr>
        <sz val="11"/>
        <color theme="1"/>
        <rFont val="Calibri"/>
        <family val="2"/>
        <scheme val="minor"/>
      </rPr>
      <t xml:space="preserve"> has an average call duration of </t>
    </r>
    <r>
      <rPr>
        <b/>
        <sz val="11"/>
        <color theme="1"/>
        <rFont val="Calibri"/>
        <family val="2"/>
        <scheme val="minor"/>
      </rPr>
      <t xml:space="preserve">6 minutes 34 seconds </t>
    </r>
  </si>
  <si>
    <t>the top performers in the month of June.</t>
  </si>
  <si>
    <t>Sun</t>
  </si>
  <si>
    <t>Mon</t>
  </si>
  <si>
    <t>Tue</t>
  </si>
  <si>
    <t>Wed</t>
  </si>
  <si>
    <t>Thu</t>
  </si>
  <si>
    <t>Fri</t>
  </si>
  <si>
    <t>Sat</t>
  </si>
  <si>
    <t>Average of Calls Handled</t>
  </si>
  <si>
    <t>Average of Avg Aht</t>
  </si>
  <si>
    <t>Average of Avg Queue Time</t>
  </si>
  <si>
    <t>agent_id;date;product_id;calls_handled;avg_aht;avg_queue_time;Customer_satisfaction</t>
  </si>
  <si>
    <t>10;44360;1;29;754;65;7</t>
  </si>
  <si>
    <t>6;44362;2;18;432;30;</t>
  </si>
  <si>
    <t>10;44351;1;32;1.325;44;8</t>
  </si>
  <si>
    <t>4;44370;2;13;545;57;7</t>
  </si>
  <si>
    <t>2;44367;3;6;86;21;10</t>
  </si>
  <si>
    <t>9;44354;3;39;266;15;9</t>
  </si>
  <si>
    <t>3;44364;1;12;1.765;65;6</t>
  </si>
  <si>
    <t>7;44354;1;28;1.728;88;6</t>
  </si>
  <si>
    <t>2;44363;2;6;598;41;9</t>
  </si>
  <si>
    <t>4;44358;2;21;75;78;6</t>
  </si>
  <si>
    <t>9;44357;3;37;180;52;7</t>
  </si>
  <si>
    <t>2;44350;1;1;639;55;7</t>
  </si>
  <si>
    <t>6;44357;3;21;57;16;9</t>
  </si>
  <si>
    <t>2;44353;1;1;407;20;</t>
  </si>
  <si>
    <t>4;44353;3;15;456;71;6</t>
  </si>
  <si>
    <t>6;44348;3;19;367;23;10</t>
  </si>
  <si>
    <t>6;44367;1;17;1.067;53;7</t>
  </si>
  <si>
    <t>3;44359;2;28;720;52;7</t>
  </si>
  <si>
    <t>8;44351;2;27;389;62;7</t>
  </si>
  <si>
    <t>1;44358;2;28;959;43;8</t>
  </si>
  <si>
    <t>9;44361;1;35;1.537;58;7</t>
  </si>
  <si>
    <t>2;44366;2;26;55;74;6</t>
  </si>
  <si>
    <t>9;44356;2;36;808;13;10</t>
  </si>
  <si>
    <t>5;44352;3;22;187;69;7</t>
  </si>
  <si>
    <t>2;44349;3;5;136;16;</t>
  </si>
  <si>
    <t>6;44368;2;17;81;70;6</t>
  </si>
  <si>
    <t>6;44371;2;17;41;27;10</t>
  </si>
  <si>
    <t>2;44368;1;1;560;39;8</t>
  </si>
  <si>
    <t>9;44369;3;37;74;79;6</t>
  </si>
  <si>
    <t>9;44372;3;39;105;56;7</t>
  </si>
  <si>
    <t>10;44370;2;32;101;10;10</t>
  </si>
  <si>
    <t>7;44352;2;23;302;59;7</t>
  </si>
  <si>
    <t>10;44361;2;34;202;37;8</t>
  </si>
  <si>
    <t>3;44361;1;12;1.208;75;6</t>
  </si>
  <si>
    <t>3;44370;1;13;1.935;86;6</t>
  </si>
  <si>
    <t>10;44363;1;31;1.386;24;9</t>
  </si>
  <si>
    <t>7;44351;1;25;1.371;76;6</t>
  </si>
  <si>
    <t>6;44351;3;28;185;46;</t>
  </si>
  <si>
    <t>9;44371;2;34;513;31;8</t>
  </si>
  <si>
    <t>1;44352;2;24;907;53;7</t>
  </si>
  <si>
    <t>4;44359;3;23;87;30;8</t>
  </si>
  <si>
    <t>9;44364;1;33;1.47;29;10</t>
  </si>
  <si>
    <t>6;44350;2;20;127;63;7</t>
  </si>
  <si>
    <t>4;44362;3;12;228;87;6</t>
  </si>
  <si>
    <t>8;44370;3;26;155;67;7</t>
  </si>
  <si>
    <t>7;44350;3;31;24;43;8</t>
  </si>
  <si>
    <t>6;44363;3;19;101;27;8</t>
  </si>
  <si>
    <t>3;44360;3;18;189;38;8</t>
  </si>
  <si>
    <t>8;44363;2;24;124;24;9</t>
  </si>
  <si>
    <t>5;44361;3;23;104;21;</t>
  </si>
  <si>
    <t>8;44359;1;23;967;89;5</t>
  </si>
  <si>
    <t>3;44355;1;14;1.902;77;6</t>
  </si>
  <si>
    <t>4;44355;2;10;33;26;10</t>
  </si>
  <si>
    <t>7;44359;3;20;107;53;7</t>
  </si>
  <si>
    <t>6;44366;3;29;382;96;5</t>
  </si>
  <si>
    <t>7;44370;2;28;497;68;6</t>
  </si>
  <si>
    <t>4;44360;1;10;817;40;8</t>
  </si>
  <si>
    <t>8;44358;3;24;190;70;7</t>
  </si>
  <si>
    <t>1;44354;1;5;1.987;38;9</t>
  </si>
  <si>
    <t>4;44351;1;27;396;97;5</t>
  </si>
  <si>
    <t>5;44365;1;20;1.326;25;8</t>
  </si>
  <si>
    <t>5;44362;1;19;1.718;78;6</t>
  </si>
  <si>
    <t>3;44351;3;23;807;74;6</t>
  </si>
  <si>
    <t>3;44373;1;24;1.921;84;6</t>
  </si>
  <si>
    <t>8;44352;3;25;441;53;7</t>
  </si>
  <si>
    <t>2;44374;1;3;219;45;8</t>
  </si>
  <si>
    <t>6;44354;3;20;142;89;6</t>
  </si>
  <si>
    <t>6;44349;1;18;747;13;10</t>
  </si>
  <si>
    <t>8;44356;1;24;1.365;23;9</t>
  </si>
  <si>
    <t>8;44350;1;25;842;66;6</t>
  </si>
  <si>
    <t>6;44352;1;20;1.122;88;5</t>
  </si>
  <si>
    <t>10;44353;3;36;426;71;6</t>
  </si>
  <si>
    <t>1;44356;3;10;874;42;9</t>
  </si>
  <si>
    <t>4;44365;3;26;199;83;6</t>
  </si>
  <si>
    <t>10;44349;2;34;185;81;</t>
  </si>
  <si>
    <t>3;44365;2;20;792;59;7</t>
  </si>
  <si>
    <t>7;44368;3;29;102;30;8</t>
  </si>
  <si>
    <t>5;44363;2;21;279;23;9</t>
  </si>
  <si>
    <t>8;44367;3;29;378;86;6</t>
  </si>
  <si>
    <t>6;44369;3;22;205;79;6</t>
  </si>
  <si>
    <t>1;44364;2;7;1.15;28;8</t>
  </si>
  <si>
    <t>3;44363;3;17;321;38;9</t>
  </si>
  <si>
    <t>5;44350;1;18;1.473;17;9</t>
  </si>
  <si>
    <t>9;44360;3;38;149;10;10</t>
  </si>
  <si>
    <t>2;44372;2;21;180;45;8</t>
  </si>
  <si>
    <t>2;44370;3;7;49;33;8</t>
  </si>
  <si>
    <t>8;44371;1;22;1.14;32;8</t>
  </si>
  <si>
    <t>4;44357;1;9;705;13;10</t>
  </si>
  <si>
    <t>4;44372;1;28;671;90;6</t>
  </si>
  <si>
    <t>6;44370;1;16;604;62;7</t>
  </si>
  <si>
    <t>7;44369;1;28;1.291;68;6</t>
  </si>
  <si>
    <t>8;44364;3;29;56;70;7</t>
  </si>
  <si>
    <t>8;44357;2;27;405;66;7</t>
  </si>
  <si>
    <t>9;44352;1;32;1.549;85;5</t>
  </si>
  <si>
    <t>3;44357;3;18;217;28;10</t>
  </si>
  <si>
    <t>6;44353;2;17;294;67;7</t>
  </si>
  <si>
    <t>4;44356;3;14;18;15;10</t>
  </si>
  <si>
    <t>7;44361;2;27;634;68;6</t>
  </si>
  <si>
    <t>10;44348;1;29;953;61;</t>
  </si>
  <si>
    <t>4;44366;1;23;448;79;5</t>
  </si>
  <si>
    <t>9;44373;1;35;1.81;33;8</t>
  </si>
  <si>
    <t>1;44374;3;9;1.119;69;6</t>
  </si>
  <si>
    <t>10;44368;3;34;164;30;10</t>
  </si>
  <si>
    <t>3;44372;3;25;614;86;6</t>
  </si>
  <si>
    <t>3;44354;3;18;766;61;7</t>
  </si>
  <si>
    <t>5;44372;2;26;289;55;7</t>
  </si>
  <si>
    <t>6;44373;1;20;884;43;8</t>
  </si>
  <si>
    <t>3;44366;3;20;703;86;5</t>
  </si>
  <si>
    <t>8;44349;3;28;402;63;7</t>
  </si>
  <si>
    <t>4;44364;2;13;158;36;8</t>
  </si>
  <si>
    <t>2;44358;3;29;341;67;</t>
  </si>
  <si>
    <t>3;44368;2;13;727;30;10</t>
  </si>
  <si>
    <t>8;44348;2;25;606;22;10</t>
  </si>
  <si>
    <t>7;44362;3;29;491;72;6</t>
  </si>
  <si>
    <t>7;44372;1;25;1.453;44;8</t>
  </si>
  <si>
    <t>1;44367;2;9;1.986;11;10</t>
  </si>
  <si>
    <t>1;44353;3;8;821;83;6</t>
  </si>
  <si>
    <t>9;44349;1;33;1.292;45;8</t>
  </si>
  <si>
    <t>10;44352;2;32;701;69;7</t>
  </si>
  <si>
    <t>2;44352;3;24;186;84;6</t>
  </si>
  <si>
    <t>7;44364;2;30;656;69;7</t>
  </si>
  <si>
    <t>2;44361;3;5;199;42;8</t>
  </si>
  <si>
    <t>3;44358;1;26;1.483;67;6</t>
  </si>
  <si>
    <t>5;44356;1;21;1.609;28;9</t>
  </si>
  <si>
    <t>4;44374;3;14;187;81;6</t>
  </si>
  <si>
    <t>4;44350;3;14;198;76;6</t>
  </si>
  <si>
    <t>3;44362;2;14;605;14;</t>
  </si>
  <si>
    <t>10;44365;3;35;470;38;8</t>
  </si>
  <si>
    <t>4;44354;1;10;975;37;8</t>
  </si>
  <si>
    <t>9;44353;2;36;778;32;8</t>
  </si>
  <si>
    <t>2;44356;1;4;730;57;7</t>
  </si>
  <si>
    <t>8;44360;2;25;443;67;7</t>
  </si>
  <si>
    <t>6;44356;2;18;146;74;6</t>
  </si>
  <si>
    <t>9;44362;2;36;326;44;9</t>
  </si>
  <si>
    <t>2;44365;1;24;436;32;8</t>
  </si>
  <si>
    <t>1;44371;3;10;1.456;19;9</t>
  </si>
  <si>
    <t>10;44359;3;36;362;38;8</t>
  </si>
  <si>
    <t>7;44365;3;30;370;43;8</t>
  </si>
  <si>
    <t>3;44353;2;13;742;13;</t>
  </si>
  <si>
    <t>3;44349;1;14;1.777;74;6</t>
  </si>
  <si>
    <t>3;44369;3;17;457;35;9</t>
  </si>
  <si>
    <t>4;44348;1;8;381;18;9</t>
  </si>
  <si>
    <t>7;44363;1;25;1.19;29;9</t>
  </si>
  <si>
    <t>3;44352;1;27;1.639;56;7</t>
  </si>
  <si>
    <t>10;44372;1;27;901;44;8</t>
  </si>
  <si>
    <t>6;44360;3;19;402;30;10</t>
  </si>
  <si>
    <t>7;44367;2;28;394;25;8</t>
  </si>
  <si>
    <t>1;44360;1;4;1.839;32;9</t>
  </si>
  <si>
    <t>1;44359;3;30;1.422;79;5</t>
  </si>
  <si>
    <t>2;44357;2;5;41;24;10</t>
  </si>
  <si>
    <t>5;44353;1;20;1.298;17;10</t>
  </si>
  <si>
    <t>4;44373;2;30;689;90;6</t>
  </si>
  <si>
    <t>5;44355;3;24;154;33;8</t>
  </si>
  <si>
    <t>5;44366;2;22;576;52;7</t>
  </si>
  <si>
    <t>10;44362;3;35;441;39;8</t>
  </si>
  <si>
    <t>6;44358;1;20;874;75;6</t>
  </si>
  <si>
    <t>9;44348;3;37;300;67;7</t>
  </si>
  <si>
    <t>1;44372;1;23;1.054;73;5</t>
  </si>
  <si>
    <t>3;44348;3;17;635;54;7</t>
  </si>
  <si>
    <t>5;44357;2;23;768;83;6</t>
  </si>
  <si>
    <t>1;44368;3;8;783;31;8</t>
  </si>
  <si>
    <t>4;44371;3;14;212;31;8</t>
  </si>
  <si>
    <t>2;44373;3;22;446;77;6</t>
  </si>
  <si>
    <t>4;44349;2;11;179;30;8</t>
  </si>
  <si>
    <t>3;44374;2;16;537;26;9</t>
  </si>
  <si>
    <t>2;44348;2;3;207;33;8</t>
  </si>
  <si>
    <t>7;44349;2;29;504;64;7</t>
  </si>
  <si>
    <t>1;44355;2;6;607;25;10</t>
  </si>
  <si>
    <t>5;44367;3;22;359;25;</t>
  </si>
  <si>
    <t>4;44369;1;11;708;11;10</t>
  </si>
  <si>
    <t>1;44351;1;25;1.713;55;7</t>
  </si>
  <si>
    <t>1;44370;2;7;1.211;18;9</t>
  </si>
  <si>
    <t>5;44369;2;21;696;62;7</t>
  </si>
  <si>
    <t>3;44371;2;14;368;78;6</t>
  </si>
  <si>
    <t>6;44361;1;17;878;40;9</t>
  </si>
  <si>
    <t>8;44353;1;25;1.437;68;6</t>
  </si>
  <si>
    <t>10;44355;2;33;63;53;7</t>
  </si>
  <si>
    <t>5;44360;2;21;643;21;10</t>
  </si>
  <si>
    <t>2;44371;1;4;473;11;10</t>
  </si>
  <si>
    <t>8;44374;1;22;1.214;39;8</t>
  </si>
  <si>
    <t>7;44356;3;30;84;21;10</t>
  </si>
  <si>
    <t>7;44360;1;25;1.53;30;9</t>
  </si>
  <si>
    <t>8;44368;1;25;793;25;8</t>
  </si>
  <si>
    <t>6;44364;1;17;875;36;</t>
  </si>
  <si>
    <t>1;44349;2;8;1.47;22;</t>
  </si>
  <si>
    <t>1;44373;2;28;1.813;91;5</t>
  </si>
  <si>
    <t>9;44365;2;36;734;56;7</t>
  </si>
  <si>
    <t>10;44357;1;31;860;15;10</t>
  </si>
  <si>
    <t>5;44349;3;25;596;36;9</t>
  </si>
  <si>
    <t>9;44358;1;35;1.718;96;5</t>
  </si>
  <si>
    <t>2;44362;1;2;105;73;6</t>
  </si>
  <si>
    <t>7;44358;2;21;668;71;6</t>
  </si>
  <si>
    <t>8;44373;3;20;25;82;5</t>
  </si>
  <si>
    <t>2;44351;2;20;8;34;8</t>
  </si>
  <si>
    <t>1;44363;1;4;1.942;33;9</t>
  </si>
  <si>
    <t>8;44369;2;26;197;64;7</t>
  </si>
  <si>
    <t>5;44371;1;20;1.382;83;6</t>
  </si>
  <si>
    <t>2;44364;3;5;107;72;6</t>
  </si>
  <si>
    <t>6;44372;3;30;331;90;5</t>
  </si>
  <si>
    <t>2;44369;2;4;262;62;7</t>
  </si>
  <si>
    <t>7;44353;3;30;104;83;</t>
  </si>
  <si>
    <t>5;44359;1;29;1.399;37;8</t>
  </si>
  <si>
    <t>7;44373;2;30;254;28;8</t>
  </si>
  <si>
    <t>5;44368;1;19;1.566;26;9</t>
  </si>
  <si>
    <t>9;44359;2;37;449;87;5</t>
  </si>
  <si>
    <t>5;44373;3;26;518;43;8</t>
  </si>
  <si>
    <t>5;44354;2;22;508;10;10</t>
  </si>
  <si>
    <t>9;44368;2;36;364;57;7</t>
  </si>
  <si>
    <t>3;44367;1;14;1.562;38;9</t>
  </si>
  <si>
    <t>10;44358;2;32;200;56;7</t>
  </si>
  <si>
    <t>4;44367;2;13;219;34;8</t>
  </si>
  <si>
    <t>6;44355;1;16;1.091;60;7</t>
  </si>
  <si>
    <t>7;44348;1;28;1.802;30;10</t>
  </si>
  <si>
    <t>6;44359;2;23;480;70;5</t>
  </si>
  <si>
    <t>1;44365;3;23;686;73;6</t>
  </si>
  <si>
    <t>7;44357;1;27;1.698;26;10</t>
  </si>
  <si>
    <t>3;44356;2;13;816;63;7</t>
  </si>
  <si>
    <t>6;44365;2;23;119;58;7</t>
  </si>
  <si>
    <t>2;44354;2;3;101;78;6</t>
  </si>
  <si>
    <t>9;44363;3;39;279;70;7</t>
  </si>
  <si>
    <t>9;44367;1;33;1.465;82;6</t>
  </si>
  <si>
    <t>7;44374;3;29;296;11;10</t>
  </si>
  <si>
    <t>10;44364;2;34;366;26;10</t>
  </si>
  <si>
    <t>4;44363;1;8;761;38;9</t>
  </si>
  <si>
    <t>1;44369;1;6;2.972;33;9</t>
  </si>
  <si>
    <t>1;44361;2;7;1.182;72;6</t>
  </si>
  <si>
    <t>5;44358;3;30;290;36;8</t>
  </si>
  <si>
    <t>10;44371;3;34;238;43;8</t>
  </si>
  <si>
    <t>10;44367;2;34;722;80;6</t>
  </si>
  <si>
    <t>8;44354;2;27;268;64;7</t>
  </si>
  <si>
    <t>7;44371;3;30;249;57;7</t>
  </si>
  <si>
    <t>8;44366;2;26;123;59;7</t>
  </si>
  <si>
    <t>3;44350;2;15;960;64;7</t>
  </si>
  <si>
    <t>10;44350;3;33;157;39;9</t>
  </si>
  <si>
    <t>8;44355;3;28;80;16;9</t>
  </si>
  <si>
    <t>8;44365;1;21;903;70;6</t>
  </si>
  <si>
    <t>4;44368;3;12;73;19;10</t>
  </si>
  <si>
    <t>7;44355;2;30;900;28;8</t>
  </si>
  <si>
    <t>9;44351;3;38;585;42;8</t>
  </si>
  <si>
    <t>10;44366;1;31;1.39;69;7</t>
  </si>
  <si>
    <t>5;44374;1;18;1.422;27;8</t>
  </si>
  <si>
    <t>5;44364;3;24;464;78;6</t>
  </si>
  <si>
    <t>4;44352;2;21;138;62;7</t>
  </si>
  <si>
    <t>2;44360;2;5;131;22;9</t>
  </si>
  <si>
    <t>6;44374;2;19;445;27;9</t>
  </si>
  <si>
    <t>1;44350;3;8;494;63;7</t>
  </si>
  <si>
    <t>5;44370;3;24;504;32;9</t>
  </si>
  <si>
    <t>9;44374;2;34;427;16;10</t>
  </si>
  <si>
    <t>10;44356;3;34;207;56;7</t>
  </si>
  <si>
    <t>1;44366;1;21;1.668;81;5</t>
  </si>
  <si>
    <t>10;44354;1;32;1.293;28;8</t>
  </si>
  <si>
    <t>9;44366;3;37;22;72;6</t>
  </si>
  <si>
    <t>4;44361;2;11;31;18;</t>
  </si>
  <si>
    <t>1;44348;1;6;2.992;13;</t>
  </si>
  <si>
    <t>5;44348;2;20;545;27;8</t>
  </si>
  <si>
    <t>1;44362;3;10;1.275;53;7</t>
  </si>
  <si>
    <t>8;44361;3;26;356;69;7</t>
  </si>
  <si>
    <t>1;44357;1;4;1.82;19;</t>
  </si>
  <si>
    <t>2;44355;3;7;9;90;6</t>
  </si>
  <si>
    <t>9;44370;1;33;1.4;21;9</t>
  </si>
  <si>
    <t>10;44374;3;35;479;57;7</t>
  </si>
  <si>
    <t>2;44359;1;28;490;33;8</t>
  </si>
  <si>
    <t>8;44372;2;30;34;34;8</t>
  </si>
  <si>
    <t>8;44362;1;25;1.421;36;9</t>
  </si>
  <si>
    <t>7;44366;1;20;1.023;42;</t>
  </si>
  <si>
    <t>5;44351;2;22;847;78;5</t>
  </si>
  <si>
    <t>10;44373;2;34;468;96;5</t>
  </si>
  <si>
    <t>10;44369;1;31;937;95;</t>
  </si>
  <si>
    <t>9;44350;2;36;896;45;9</t>
  </si>
  <si>
    <t>9;44355;1;35;1.616;27;8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</si>
</sst>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Week&quot;\ 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1" fillId="0" borderId="0" xfId="0" applyNumberFormat="1" applyFont="1"/>
    <xf numFmtId="14" fontId="1" fillId="0" borderId="0" xfId="0" applyNumberFormat="1" applyFont="1"/>
    <xf numFmtId="0" fontId="1" fillId="2" borderId="0" xfId="0" applyFont="1" applyFill="1"/>
    <xf numFmtId="1" fontId="0" fillId="0" borderId="0" xfId="0" applyNumberFormat="1" applyAlignment="1">
      <alignment horizontal="left"/>
    </xf>
    <xf numFmtId="45" fontId="0" fillId="0" borderId="0" xfId="0" applyNumberFormat="1"/>
    <xf numFmtId="165" fontId="0" fillId="0" borderId="0" xfId="0" applyNumberFormat="1"/>
    <xf numFmtId="45" fontId="0" fillId="0" borderId="0" xfId="0" pivotButton="1" applyNumberFormat="1"/>
    <xf numFmtId="45" fontId="0" fillId="0" borderId="0" xfId="0" applyNumberFormat="1" applyAlignment="1">
      <alignment horizontal="left"/>
    </xf>
    <xf numFmtId="165" fontId="1" fillId="0" borderId="0" xfId="0" applyNumberFormat="1" applyFont="1"/>
    <xf numFmtId="4" fontId="0" fillId="0" borderId="0" xfId="0" applyNumberFormat="1"/>
    <xf numFmtId="0" fontId="4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1" xfId="0" applyBorder="1" applyAlignment="1">
      <alignment vertical="center"/>
    </xf>
  </cellXfs>
  <cellStyles count="1">
    <cellStyle name="Normal" xfId="0" builtinId="0"/>
  </cellStyles>
  <dxfs count="47">
    <dxf>
      <fill>
        <patternFill>
          <bgColor theme="8" tint="0.39994506668294322"/>
        </patternFill>
      </fill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0" formatCode="General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0" formatCode="General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font>
        <strike val="0"/>
        <outline val="0"/>
        <shadow val="0"/>
        <u val="none"/>
        <vertAlign val="baseline"/>
        <sz val="11"/>
        <color theme="9"/>
        <name val="Calibri"/>
        <family val="2"/>
        <scheme val="minor"/>
      </font>
    </dxf>
    <dxf>
      <numFmt numFmtId="4" formatCode="#,##0.00"/>
    </dxf>
    <dxf>
      <numFmt numFmtId="1" formatCode="0"/>
    </dxf>
    <dxf>
      <numFmt numFmtId="19" formatCode="dd/mm/yyyy"/>
    </dxf>
    <dxf>
      <numFmt numFmtId="165" formatCode="0.0000000000"/>
    </dxf>
    <dxf>
      <numFmt numFmtId="164" formatCode="&quot;Week&quot;\ 0"/>
    </dxf>
    <dxf>
      <numFmt numFmtId="164" formatCode="&quot;Week&quot;\ 0"/>
    </dxf>
    <dxf>
      <numFmt numFmtId="164" formatCode="&quot;Week&quot;\ 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C61D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[assignment_time&amp;date_functions.xlsx]answer_1!PivotTable4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volume trend in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answer_1!$B$4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answer_1!$A$5:$A$32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strCache>
            </c:strRef>
          </c:cat>
          <c:val>
            <c:numRef>
              <c:f>answer_1!$B$5:$B$32</c:f>
              <c:numCache>
                <c:formatCode>General</c:formatCode>
                <c:ptCount val="27"/>
                <c:pt idx="0">
                  <c:v>192</c:v>
                </c:pt>
                <c:pt idx="1">
                  <c:v>205</c:v>
                </c:pt>
                <c:pt idx="2">
                  <c:v>201</c:v>
                </c:pt>
                <c:pt idx="3">
                  <c:v>267</c:v>
                </c:pt>
                <c:pt idx="4">
                  <c:v>250</c:v>
                </c:pt>
                <c:pt idx="5">
                  <c:v>201</c:v>
                </c:pt>
                <c:pt idx="6">
                  <c:v>204</c:v>
                </c:pt>
                <c:pt idx="7">
                  <c:v>203</c:v>
                </c:pt>
                <c:pt idx="8">
                  <c:v>204</c:v>
                </c:pt>
                <c:pt idx="9">
                  <c:v>202</c:v>
                </c:pt>
                <c:pt idx="10">
                  <c:v>266</c:v>
                </c:pt>
                <c:pt idx="11">
                  <c:v>277</c:v>
                </c:pt>
                <c:pt idx="12">
                  <c:v>194</c:v>
                </c:pt>
                <c:pt idx="13">
                  <c:v>197</c:v>
                </c:pt>
                <c:pt idx="14">
                  <c:v>200</c:v>
                </c:pt>
                <c:pt idx="15">
                  <c:v>194</c:v>
                </c:pt>
                <c:pt idx="16">
                  <c:v>204</c:v>
                </c:pt>
                <c:pt idx="17">
                  <c:v>258</c:v>
                </c:pt>
                <c:pt idx="18">
                  <c:v>255</c:v>
                </c:pt>
                <c:pt idx="19">
                  <c:v>205</c:v>
                </c:pt>
                <c:pt idx="20">
                  <c:v>194</c:v>
                </c:pt>
                <c:pt idx="21">
                  <c:v>203</c:v>
                </c:pt>
                <c:pt idx="22">
                  <c:v>199</c:v>
                </c:pt>
                <c:pt idx="23">
                  <c:v>199</c:v>
                </c:pt>
                <c:pt idx="24">
                  <c:v>274</c:v>
                </c:pt>
                <c:pt idx="25">
                  <c:v>269</c:v>
                </c:pt>
                <c:pt idx="26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2-4169-BA41-4E6F72C6A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132303"/>
        <c:axId val="1214136047"/>
      </c:lineChart>
      <c:catAx>
        <c:axId val="121413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36047"/>
        <c:crosses val="autoZero"/>
        <c:auto val="1"/>
        <c:lblAlgn val="ctr"/>
        <c:lblOffset val="100"/>
        <c:noMultiLvlLbl val="0"/>
      </c:catAx>
      <c:valAx>
        <c:axId val="1214136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3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[assignment_time&amp;date_functions.xlsx]answer_2!PivotTable1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Agents performance based on customer</a:t>
            </a:r>
            <a:r>
              <a:rPr lang="en-US" b="1" baseline="0"/>
              <a:t> satisfaction</a:t>
            </a:r>
            <a:endParaRPr lang="en-US" b="1"/>
          </a:p>
        </c:rich>
      </c:tx>
      <c:layout>
        <c:manualLayout>
          <c:xMode val="edge"/>
          <c:yMode val="edge"/>
          <c:x val="9.9940711017979023E-2"/>
          <c:y val="1.99461983139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answer_2!$B$3</c:f>
              <c:strCache>
                <c:ptCount val="1"/>
                <c:pt idx="0">
                  <c:v>Average of Customer Satisfaction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answer_2!$A$4:$A$13</c:f>
              <c:strCache>
                <c:ptCount val="10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8</c:v>
                </c:pt>
                <c:pt idx="9">
                  <c:v>3</c:v>
                </c:pt>
              </c:strCache>
            </c:strRef>
          </c:cat>
          <c:val>
            <c:numRef>
              <c:f>answer_2!$B$4:$B$13</c:f>
              <c:numCache>
                <c:formatCode>#,##0.00</c:formatCode>
                <c:ptCount val="10"/>
                <c:pt idx="0">
                  <c:v>7.88</c:v>
                </c:pt>
                <c:pt idx="1">
                  <c:v>7.833333333333333</c:v>
                </c:pt>
                <c:pt idx="2">
                  <c:v>7.64</c:v>
                </c:pt>
                <c:pt idx="3">
                  <c:v>7.6296296296296298</c:v>
                </c:pt>
                <c:pt idx="4">
                  <c:v>7.625</c:v>
                </c:pt>
                <c:pt idx="5">
                  <c:v>7.5384615384615383</c:v>
                </c:pt>
                <c:pt idx="6">
                  <c:v>7.458333333333333</c:v>
                </c:pt>
                <c:pt idx="7">
                  <c:v>7.291666666666667</c:v>
                </c:pt>
                <c:pt idx="8">
                  <c:v>7.2592592592592595</c:v>
                </c:pt>
                <c:pt idx="9">
                  <c:v>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0-491C-840C-D4DA4E5B1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153359"/>
        <c:axId val="422137551"/>
      </c:barChart>
      <c:barChart>
        <c:barDir val="col"/>
        <c:grouping val="clustered"/>
        <c:varyColors val="0"/>
        <c:ser>
          <c:idx val="1"/>
          <c:order val="1"/>
          <c:tx>
            <c:strRef>
              <c:f>answer_2!$C$3</c:f>
              <c:strCache>
                <c:ptCount val="1"/>
                <c:pt idx="0">
                  <c:v>Average of Tenure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answer_2!$A$4:$A$13</c:f>
              <c:strCache>
                <c:ptCount val="10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8</c:v>
                </c:pt>
                <c:pt idx="9">
                  <c:v>3</c:v>
                </c:pt>
              </c:strCache>
            </c:strRef>
          </c:cat>
          <c:val>
            <c:numRef>
              <c:f>answer_2!$C$4:$C$13</c:f>
              <c:numCache>
                <c:formatCode>General</c:formatCode>
                <c:ptCount val="10"/>
                <c:pt idx="0">
                  <c:v>13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22</c:v>
                </c:pt>
                <c:pt idx="5">
                  <c:v>16</c:v>
                </c:pt>
                <c:pt idx="6">
                  <c:v>24</c:v>
                </c:pt>
                <c:pt idx="7">
                  <c:v>8</c:v>
                </c:pt>
                <c:pt idx="8">
                  <c:v>5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0-491C-840C-D4DA4E5B1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137967"/>
        <c:axId val="422161679"/>
      </c:barChart>
      <c:catAx>
        <c:axId val="42215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agent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37551"/>
        <c:crosses val="autoZero"/>
        <c:auto val="1"/>
        <c:lblAlgn val="ctr"/>
        <c:lblOffset val="100"/>
        <c:noMultiLvlLbl val="0"/>
      </c:catAx>
      <c:valAx>
        <c:axId val="422137551"/>
        <c:scaling>
          <c:orientation val="minMax"/>
          <c:max val="9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60000"/>
                        <a:lumOff val="40000"/>
                      </a:schemeClr>
                    </a:solidFill>
                  </a:rPr>
                  <a:t>Customer 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accent1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53359"/>
        <c:crosses val="autoZero"/>
        <c:crossBetween val="between"/>
      </c:valAx>
      <c:valAx>
        <c:axId val="422161679"/>
        <c:scaling>
          <c:orientation val="minMax"/>
          <c:max val="3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No. of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37967"/>
        <c:crosses val="max"/>
        <c:crossBetween val="between"/>
      </c:valAx>
      <c:catAx>
        <c:axId val="4221379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161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[assignment_time&amp;date_functions.xlsx]answer_3!PivotTable6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call duration per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answer_3!$B$3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answer_3!$A$4:$A$6</c:f>
              <c:strCache>
                <c:ptCount val="3"/>
                <c:pt idx="0">
                  <c:v>Car Loan</c:v>
                </c:pt>
                <c:pt idx="1">
                  <c:v>Property Loan</c:v>
                </c:pt>
                <c:pt idx="2">
                  <c:v>Personal Loan</c:v>
                </c:pt>
              </c:strCache>
            </c:strRef>
          </c:cat>
          <c:val>
            <c:numRef>
              <c:f>answer_3!$B$4:$B$6</c:f>
              <c:numCache>
                <c:formatCode>General</c:formatCode>
                <c:ptCount val="3"/>
                <c:pt idx="0">
                  <c:v>393.50902222222226</c:v>
                </c:pt>
                <c:pt idx="1">
                  <c:v>286.12524444444443</c:v>
                </c:pt>
                <c:pt idx="2">
                  <c:v>253.12851111111118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E-47F2-B69E-794528556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736175"/>
        <c:axId val="1393728687"/>
      </c:lineChart>
      <c:catAx>
        <c:axId val="139373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28687"/>
        <c:crosses val="autoZero"/>
        <c:auto val="1"/>
        <c:lblAlgn val="ctr"/>
        <c:lblOffset val="100"/>
        <c:noMultiLvlLbl val="0"/>
      </c:catAx>
      <c:valAx>
        <c:axId val="1393728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3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[assignment_time&amp;date_functions.xlsx]answer_3!PivotTable2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>
                    <a:lumMod val="50000"/>
                  </a:schemeClr>
                </a:solidFill>
              </a:rPr>
              <a:t>AVERAGE</a:t>
            </a:r>
            <a:r>
              <a:rPr lang="en-US" b="1" baseline="0">
                <a:solidFill>
                  <a:schemeClr val="bg2">
                    <a:lumMod val="50000"/>
                  </a:schemeClr>
                </a:solidFill>
              </a:rPr>
              <a:t> CALL DURATION PER PRODUCT</a:t>
            </a:r>
            <a:endParaRPr lang="en-US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3333333333333329E-2"/>
              <c:y val="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2777777777777882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3333223972003531E-2"/>
              <c:y val="4.39816637503644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4027777777777762E-2"/>
                  <c:h val="7.8634441528142307E-2"/>
                </c:manualLayout>
              </c15:layout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3333223972003531E-2"/>
              <c:y val="4.39816637503644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4027777777777762E-2"/>
                  <c:h val="7.8634441528142307E-2"/>
                </c:manualLayout>
              </c15:layout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3333333333333329E-2"/>
              <c:y val="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2777777777777882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3333223972003531E-2"/>
              <c:y val="4.39816637503644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4027777777777762E-2"/>
                  <c:h val="7.8634441528142307E-2"/>
                </c:manualLayout>
              </c15:layout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3333333333333329E-2"/>
              <c:y val="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2777777777777882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3333223972003531E-2"/>
              <c:y val="4.39816637503644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4027777777777762E-2"/>
                  <c:h val="7.8634441528142307E-2"/>
                </c:manualLayout>
              </c15:layout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3333333333333329E-2"/>
              <c:y val="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2777777777777882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58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58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3333223972003531E-2"/>
              <c:y val="4.39816637503644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4027777777777762E-2"/>
                  <c:h val="7.8634441528142307E-2"/>
                </c:manualLayout>
              </c15:layout>
            </c:ext>
          </c:extLst>
        </c:dLbl>
      </c:pivotFmt>
      <c:pivotFmt>
        <c:idx val="18"/>
        <c:spPr>
          <a:ln w="158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3333333333333329E-2"/>
              <c:y val="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58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2777777777777882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answer_3!$B$21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DBD-42C7-BB86-01D0B5235D50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DBD-42C7-BB86-01D0B5235D50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DBD-42C7-BB86-01D0B5235D50}"/>
              </c:ext>
            </c:extLst>
          </c:dPt>
          <c:dLbls>
            <c:dLbl>
              <c:idx val="0"/>
              <c:layout>
                <c:manualLayout>
                  <c:x val="-8.3333223972003531E-2"/>
                  <c:y val="4.39816637503644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4027777777777762E-2"/>
                      <c:h val="7.86344415281423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DBD-42C7-BB86-01D0B5235D50}"/>
                </c:ext>
              </c:extLst>
            </c:dLbl>
            <c:dLbl>
              <c:idx val="1"/>
              <c:layout>
                <c:manualLayout>
                  <c:x val="-8.3333333333333329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BD-42C7-BB86-01D0B5235D50}"/>
                </c:ext>
              </c:extLst>
            </c:dLbl>
            <c:dLbl>
              <c:idx val="2"/>
              <c:layout>
                <c:manualLayout>
                  <c:x val="-5.2777777777777882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BD-42C7-BB86-01D0B5235D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answer_3!$A$22:$A$24</c:f>
              <c:strCache>
                <c:ptCount val="3"/>
                <c:pt idx="0">
                  <c:v>Car Loan</c:v>
                </c:pt>
                <c:pt idx="1">
                  <c:v>Property Loan</c:v>
                </c:pt>
                <c:pt idx="2">
                  <c:v>Personal Loan</c:v>
                </c:pt>
              </c:strCache>
            </c:strRef>
          </c:cat>
          <c:val>
            <c:numRef>
              <c:f>answer_3!$B$22:$B$24</c:f>
              <c:numCache>
                <c:formatCode>mm:ss</c:formatCode>
                <c:ptCount val="3"/>
                <c:pt idx="0">
                  <c:v>4.5545025720164604E-3</c:v>
                </c:pt>
                <c:pt idx="1">
                  <c:v>3.3116347736625524E-3</c:v>
                </c:pt>
                <c:pt idx="2">
                  <c:v>2.9297281378600831E-3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D-42C7-BB86-01D0B523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05887"/>
        <c:axId val="513800479"/>
      </c:lineChart>
      <c:catAx>
        <c:axId val="51380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00479"/>
        <c:crosses val="autoZero"/>
        <c:auto val="1"/>
        <c:lblAlgn val="ctr"/>
        <c:lblOffset val="100"/>
        <c:noMultiLvlLbl val="0"/>
      </c:catAx>
      <c:valAx>
        <c:axId val="513800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2">
                        <a:lumMod val="50000"/>
                      </a:schemeClr>
                    </a:solidFill>
                  </a:rPr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0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[assignment_time&amp;date_functions.xlsx]answer_4!PivotTable3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volume 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answer_4!$B$2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answer_4!$A$3:$A$10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answer_4!$B$3:$B$10</c:f>
              <c:numCache>
                <c:formatCode>0.00</c:formatCode>
                <c:ptCount val="7"/>
                <c:pt idx="0">
                  <c:v>19.975000000000001</c:v>
                </c:pt>
                <c:pt idx="1">
                  <c:v>19.833333333333332</c:v>
                </c:pt>
                <c:pt idx="2">
                  <c:v>19.95</c:v>
                </c:pt>
                <c:pt idx="3">
                  <c:v>20.05</c:v>
                </c:pt>
                <c:pt idx="4">
                  <c:v>20.149999999999999</c:v>
                </c:pt>
                <c:pt idx="5">
                  <c:v>26.625</c:v>
                </c:pt>
                <c:pt idx="6">
                  <c:v>26.274999999999999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A-4446-9358-D64B5FFAB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725775"/>
        <c:axId val="1393734927"/>
      </c:barChart>
      <c:catAx>
        <c:axId val="139372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34927"/>
        <c:crosses val="autoZero"/>
        <c:auto val="1"/>
        <c:lblAlgn val="ctr"/>
        <c:lblOffset val="100"/>
        <c:noMultiLvlLbl val="0"/>
      </c:catAx>
      <c:valAx>
        <c:axId val="1393734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2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[assignment_time&amp;date_functions.xlsx]insights!PivotTable2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insights!$B$1</c:f>
              <c:strCache>
                <c:ptCount val="1"/>
                <c:pt idx="0">
                  <c:v>Average of Calls Handled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insights!$A$2:$A$9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insights!$B$2:$B$9</c:f>
              <c:numCache>
                <c:formatCode>0.00</c:formatCode>
                <c:ptCount val="7"/>
                <c:pt idx="0">
                  <c:v>19.975000000000001</c:v>
                </c:pt>
                <c:pt idx="1">
                  <c:v>19.833333333333332</c:v>
                </c:pt>
                <c:pt idx="2">
                  <c:v>19.95</c:v>
                </c:pt>
                <c:pt idx="3">
                  <c:v>20.05</c:v>
                </c:pt>
                <c:pt idx="4">
                  <c:v>20.149999999999999</c:v>
                </c:pt>
                <c:pt idx="5">
                  <c:v>26.625</c:v>
                </c:pt>
                <c:pt idx="6">
                  <c:v>26.274999999999999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A-4D8F-A883-D5CE4119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393711215"/>
        <c:axId val="1393720367"/>
      </c:barChart>
      <c:lineChart>
        <c:grouping val="standard"/>
        <c:varyColors val="0"/>
        <c:ser>
          <c:idx val="1"/>
          <c:order val="1"/>
          <c:tx>
            <c:strRef>
              <c:f>insights!$C$1</c:f>
              <c:strCache>
                <c:ptCount val="1"/>
                <c:pt idx="0">
                  <c:v>Average of Avg Queue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insights!$A$2:$A$9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insights!$C$2:$C$9</c:f>
              <c:numCache>
                <c:formatCode>0.00</c:formatCode>
                <c:ptCount val="7"/>
                <c:pt idx="0">
                  <c:v>43.325000000000003</c:v>
                </c:pt>
                <c:pt idx="1">
                  <c:v>45.5</c:v>
                </c:pt>
                <c:pt idx="2">
                  <c:v>47.424999999999997</c:v>
                </c:pt>
                <c:pt idx="3">
                  <c:v>40.924999999999997</c:v>
                </c:pt>
                <c:pt idx="4">
                  <c:v>44.85</c:v>
                </c:pt>
                <c:pt idx="5">
                  <c:v>60.524999999999999</c:v>
                </c:pt>
                <c:pt idx="6">
                  <c:v>65.575000000000003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A-4D8F-A883-D5CE4119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715791"/>
        <c:axId val="1393705807"/>
      </c:lineChart>
      <c:lineChart>
        <c:grouping val="standard"/>
        <c:varyColors val="0"/>
        <c:ser>
          <c:idx val="2"/>
          <c:order val="2"/>
          <c:tx>
            <c:strRef>
              <c:f>insights!$D$1</c:f>
              <c:strCache>
                <c:ptCount val="1"/>
                <c:pt idx="0">
                  <c:v>Average of Customer Satisfaction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insights!$A$2:$A$9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insights!$D$2:$D$9</c:f>
              <c:numCache>
                <c:formatCode>0.00</c:formatCode>
                <c:ptCount val="7"/>
                <c:pt idx="0">
                  <c:v>7.9722222222222223</c:v>
                </c:pt>
                <c:pt idx="1">
                  <c:v>7.75</c:v>
                </c:pt>
                <c:pt idx="2">
                  <c:v>7.7714285714285714</c:v>
                </c:pt>
                <c:pt idx="3">
                  <c:v>8.2162162162162158</c:v>
                </c:pt>
                <c:pt idx="4">
                  <c:v>7.9473684210526319</c:v>
                </c:pt>
                <c:pt idx="5">
                  <c:v>6.7894736842105265</c:v>
                </c:pt>
                <c:pt idx="6">
                  <c:v>6.384615384615385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A-4D8F-A883-D5CE4119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711215"/>
        <c:axId val="1393720367"/>
      </c:lineChart>
      <c:catAx>
        <c:axId val="139371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noFill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noFill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05807"/>
        <c:crosses val="autoZero"/>
        <c:auto val="1"/>
        <c:lblAlgn val="ctr"/>
        <c:lblOffset val="100"/>
        <c:noMultiLvlLbl val="0"/>
      </c:catAx>
      <c:valAx>
        <c:axId val="139370580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noFill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15791"/>
        <c:crosses val="autoZero"/>
        <c:crossBetween val="between"/>
      </c:valAx>
      <c:valAx>
        <c:axId val="1393720367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11215"/>
        <c:crosses val="max"/>
        <c:crossBetween val="between"/>
      </c:valAx>
      <c:catAx>
        <c:axId val="1393711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3720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noFill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[assignment_time&amp;date_functions.xlsx]insights!PivotTable2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insights!$B$1</c:f>
              <c:strCache>
                <c:ptCount val="1"/>
                <c:pt idx="0">
                  <c:v>Average of Calls Handled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insights!$A$2:$A$9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insights!$B$2:$B$9</c:f>
              <c:numCache>
                <c:formatCode>0.00</c:formatCode>
                <c:ptCount val="7"/>
                <c:pt idx="0">
                  <c:v>19.975000000000001</c:v>
                </c:pt>
                <c:pt idx="1">
                  <c:v>19.833333333333332</c:v>
                </c:pt>
                <c:pt idx="2">
                  <c:v>19.95</c:v>
                </c:pt>
                <c:pt idx="3">
                  <c:v>20.05</c:v>
                </c:pt>
                <c:pt idx="4">
                  <c:v>20.149999999999999</c:v>
                </c:pt>
                <c:pt idx="5">
                  <c:v>26.625</c:v>
                </c:pt>
                <c:pt idx="6">
                  <c:v>26.274999999999999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A-4D8F-A883-D5CE4119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1393715791"/>
        <c:axId val="1393705807"/>
      </c:barChart>
      <c:lineChart>
        <c:grouping val="standard"/>
        <c:varyColors val="0"/>
        <c:ser>
          <c:idx val="1"/>
          <c:order val="1"/>
          <c:tx>
            <c:strRef>
              <c:f>insights!$C$1</c:f>
              <c:strCache>
                <c:ptCount val="1"/>
                <c:pt idx="0">
                  <c:v>Average of Avg Queue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insights!$A$2:$A$9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insights!$C$2:$C$9</c:f>
              <c:numCache>
                <c:formatCode>0.00</c:formatCode>
                <c:ptCount val="7"/>
                <c:pt idx="0">
                  <c:v>43.325000000000003</c:v>
                </c:pt>
                <c:pt idx="1">
                  <c:v>45.5</c:v>
                </c:pt>
                <c:pt idx="2">
                  <c:v>47.424999999999997</c:v>
                </c:pt>
                <c:pt idx="3">
                  <c:v>40.924999999999997</c:v>
                </c:pt>
                <c:pt idx="4">
                  <c:v>44.85</c:v>
                </c:pt>
                <c:pt idx="5">
                  <c:v>60.524999999999999</c:v>
                </c:pt>
                <c:pt idx="6">
                  <c:v>65.575000000000003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A-4D8F-A883-D5CE4119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715791"/>
        <c:axId val="1393705807"/>
      </c:lineChart>
      <c:lineChart>
        <c:grouping val="standard"/>
        <c:varyColors val="0"/>
        <c:ser>
          <c:idx val="2"/>
          <c:order val="2"/>
          <c:tx>
            <c:strRef>
              <c:f>insights!$D$1</c:f>
              <c:strCache>
                <c:ptCount val="1"/>
                <c:pt idx="0">
                  <c:v>Average of Customer Satisfaction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insights!$A$2:$A$9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insights!$D$2:$D$9</c:f>
              <c:numCache>
                <c:formatCode>0.00</c:formatCode>
                <c:ptCount val="7"/>
                <c:pt idx="0">
                  <c:v>7.9722222222222223</c:v>
                </c:pt>
                <c:pt idx="1">
                  <c:v>7.75</c:v>
                </c:pt>
                <c:pt idx="2">
                  <c:v>7.7714285714285714</c:v>
                </c:pt>
                <c:pt idx="3">
                  <c:v>8.2162162162162158</c:v>
                </c:pt>
                <c:pt idx="4">
                  <c:v>7.9473684210526319</c:v>
                </c:pt>
                <c:pt idx="5">
                  <c:v>6.7894736842105265</c:v>
                </c:pt>
                <c:pt idx="6">
                  <c:v>6.384615384615385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A-4D8F-A883-D5CE4119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711215"/>
        <c:axId val="1393720367"/>
      </c:lineChart>
      <c:catAx>
        <c:axId val="139371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05807"/>
        <c:crosses val="autoZero"/>
        <c:auto val="1"/>
        <c:lblAlgn val="ctr"/>
        <c:lblOffset val="100"/>
        <c:noMultiLvlLbl val="0"/>
      </c:catAx>
      <c:valAx>
        <c:axId val="1393705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15791"/>
        <c:crosses val="autoZero"/>
        <c:crossBetween val="between"/>
      </c:valAx>
      <c:valAx>
        <c:axId val="1393720367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11215"/>
        <c:crosses val="max"/>
        <c:crossBetween val="between"/>
      </c:valAx>
      <c:catAx>
        <c:axId val="1393711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3720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671512</xdr:colOff>
      <xdr:row>6</xdr:row>
      <xdr:rowOff>152400</xdr:rowOff>
    </xdr:from>
    <xdr:to>
      <xdr:col>14</xdr:col>
      <xdr:colOff>71437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967891-19CC-4AF9-9E7E-BAF4635BA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638175</xdr:colOff>
      <xdr:row>21</xdr:row>
      <xdr:rowOff>123825</xdr:rowOff>
    </xdr:from>
    <xdr:ext cx="4705350" cy="609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3358A51-A02E-45D8-B172-9D61FA41FFA0}"/>
            </a:ext>
          </a:extLst>
        </xdr:cNvPr>
        <xdr:cNvSpPr txBox="1"/>
      </xdr:nvSpPr>
      <xdr:spPr>
        <a:xfrm>
          <a:off x="2838450" y="4124325"/>
          <a:ext cx="4705350" cy="609013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1. From</a:t>
          </a:r>
          <a:r>
            <a:rPr lang="en-US" sz="1100" baseline="0"/>
            <a:t> the chart, we can see that the trend was down during the first three days followed by a two-day uptrend. Then, a continuous five-day down trend and two-day uptrend pattern followed until the 27th day.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1</xdr:row>
      <xdr:rowOff>9525</xdr:rowOff>
    </xdr:from>
    <xdr:to>
      <xdr:col>11</xdr:col>
      <xdr:colOff>114300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EDE5F-01F3-4E71-9AB2-9280C1D8C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2</xdr:row>
      <xdr:rowOff>0</xdr:rowOff>
    </xdr:from>
    <xdr:to>
      <xdr:col>6</xdr:col>
      <xdr:colOff>476250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0DCCA7-1AB7-4651-9329-3EA31E45D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19</xdr:row>
      <xdr:rowOff>180975</xdr:rowOff>
    </xdr:from>
    <xdr:to>
      <xdr:col>6</xdr:col>
      <xdr:colOff>466725</xdr:colOff>
      <xdr:row>34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7A5225-AE7F-46E1-BB7C-B776FE01B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200025</xdr:colOff>
      <xdr:row>16</xdr:row>
      <xdr:rowOff>76200</xdr:rowOff>
    </xdr:from>
    <xdr:ext cx="4580485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E1A74D1-B03D-409B-B29B-760B5403AB2C}"/>
            </a:ext>
          </a:extLst>
        </xdr:cNvPr>
        <xdr:cNvSpPr txBox="1"/>
      </xdr:nvSpPr>
      <xdr:spPr>
        <a:xfrm>
          <a:off x="2638425" y="3124200"/>
          <a:ext cx="4580485" cy="26456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As shown in the chart,</a:t>
          </a:r>
          <a:r>
            <a:rPr lang="en-US" sz="1100" baseline="0"/>
            <a:t> Fridays and Saturdays have the highest call volume.</a:t>
          </a:r>
          <a:endParaRPr lang="en-US" sz="1100"/>
        </a:p>
      </xdr:txBody>
    </xdr:sp>
    <xdr:clientData/>
  </xdr:oneCellAnchor>
  <xdr:twoCellAnchor>
    <xdr:from>
      <xdr:col>2</xdr:col>
      <xdr:colOff>195262</xdr:colOff>
      <xdr:row>1</xdr:row>
      <xdr:rowOff>28575</xdr:rowOff>
    </xdr:from>
    <xdr:to>
      <xdr:col>6</xdr:col>
      <xdr:colOff>271462</xdr:colOff>
      <xdr:row>15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ED8A7D-9B49-4039-AF4B-391E82B59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25</xdr:row>
      <xdr:rowOff>9525</xdr:rowOff>
    </xdr:from>
    <xdr:ext cx="5686425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291A28-757D-4726-80BF-506F3BFC93FB}"/>
            </a:ext>
          </a:extLst>
        </xdr:cNvPr>
        <xdr:cNvSpPr txBox="1"/>
      </xdr:nvSpPr>
      <xdr:spPr>
        <a:xfrm>
          <a:off x="276225" y="4772025"/>
          <a:ext cx="5686425" cy="43678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As shown in</a:t>
          </a:r>
          <a:r>
            <a:rPr lang="en-US" sz="1100" baseline="0">
              <a:solidFill>
                <a:sysClr val="windowText" lastClr="000000"/>
              </a:solidFill>
            </a:rPr>
            <a:t> the chart, as the call volume went up (Fridays and Saturdays), the waiting time also became longer, causing the customer satisfaction rate to go down.</a:t>
          </a:r>
        </a:p>
      </xdr:txBody>
    </xdr:sp>
    <xdr:clientData/>
  </xdr:oneCellAnchor>
  <xdr:twoCellAnchor>
    <xdr:from>
      <xdr:col>0</xdr:col>
      <xdr:colOff>223837</xdr:colOff>
      <xdr:row>9</xdr:row>
      <xdr:rowOff>95250</xdr:rowOff>
    </xdr:from>
    <xdr:to>
      <xdr:col>4</xdr:col>
      <xdr:colOff>142875</xdr:colOff>
      <xdr:row>23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F5A400-C09A-4E69-BA97-8F6C646AD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9</xdr:row>
      <xdr:rowOff>95250</xdr:rowOff>
    </xdr:from>
    <xdr:to>
      <xdr:col>4</xdr:col>
      <xdr:colOff>138114</xdr:colOff>
      <xdr:row>23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0608F1-8CBF-421F-AFBA-E1CE58D66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john Castor" refreshedDate="44780.979812500002" createdVersion="7" refreshedVersion="7" minRefreshableVersion="3" recordCount="270" xr:uid="{1106730A-605F-4864-BADE-9C0D35ECD840}">
  <cacheSource type="worksheet">
    <worksheetSource name="Table3"/>
  </cacheSource>
  <cacheFields count="20">
    <cacheField name="Agent id" numFmtId="1">
      <sharedItems containsSemiMixedTypes="0" containsString="0" containsNumber="1" containsInteger="1" minValue="1" maxValue="10" count="10">
        <n v="6"/>
        <n v="10"/>
        <n v="8"/>
        <n v="4"/>
        <n v="9"/>
        <n v="3"/>
        <n v="2"/>
        <n v="7"/>
        <n v="1"/>
        <n v="5"/>
      </sharedItems>
    </cacheField>
    <cacheField name="Full Name" numFmtId="0">
      <sharedItems/>
    </cacheField>
    <cacheField name="Hire Date" numFmtId="14">
      <sharedItems containsSemiMixedTypes="0" containsNonDate="0" containsDate="1" containsString="0" minDate="2019-06-09T00:00:00" maxDate="2021-02-12T00:00:00" count="10">
        <d v="2020-10-12T00:00:00"/>
        <d v="2021-02-11T00:00:00"/>
        <d v="2021-01-16T00:00:00"/>
        <d v="2020-02-10T00:00:00"/>
        <d v="2021-01-30T00:00:00"/>
        <d v="2019-09-19T00:00:00"/>
        <d v="2019-08-10T00:00:00"/>
        <d v="2020-12-05T00:00:00"/>
        <d v="2019-06-09T00:00:00"/>
        <d v="2020-05-15T00:00:00"/>
      </sharedItems>
      <fieldGroup par="18" base="2">
        <rangePr groupBy="months" startDate="2019-06-09T00:00:00" endDate="2021-02-12T00:00:00"/>
        <groupItems count="14">
          <s v="&lt;09/06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02/2021"/>
        </groupItems>
      </fieldGroup>
    </cacheField>
    <cacheField name="Tenure" numFmtId="0">
      <sharedItems containsSemiMixedTypes="0" containsString="0" containsNumber="1" containsInteger="1" minValue="4" maxValue="24"/>
    </cacheField>
    <cacheField name="Calls Handled" numFmtId="0">
      <sharedItems containsSemiMixedTypes="0" containsString="0" containsNumber="1" containsInteger="1" minValue="1" maxValue="39"/>
    </cacheField>
    <cacheField name="Date" numFmtId="14">
      <sharedItems containsSemiMixedTypes="0" containsNonDate="0" containsDate="1" containsString="0" minDate="2021-06-01T00:00:00" maxDate="2021-06-28T00:00:00" count="27"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</sharedItems>
    </cacheField>
    <cacheField name="Year" numFmtId="0">
      <sharedItems containsSemiMixedTypes="0" containsString="0" containsNumber="1" containsInteger="1" minValue="2021" maxValue="2021"/>
    </cacheField>
    <cacheField name="Month" numFmtId="0">
      <sharedItems containsSemiMixedTypes="0" containsString="0" containsNumber="1" containsInteger="1" minValue="6" maxValue="6"/>
    </cacheField>
    <cacheField name="Week" numFmtId="164">
      <sharedItems containsSemiMixedTypes="0" containsString="0" containsNumber="1" minValue="1" maxValue="4.7142857142857144" count="27">
        <n v="1"/>
        <n v="1.1428571428571428"/>
        <n v="1.2857142857142856"/>
        <n v="1.4285714285714286"/>
        <n v="1.5714285714285714"/>
        <n v="1.7142857142857144"/>
        <n v="1.8571428571428572"/>
        <n v="2"/>
        <n v="2.1428571428571428"/>
        <n v="2.2857142857142856"/>
        <n v="2.4285714285714288"/>
        <n v="2.5714285714285712"/>
        <n v="2.7142857142857144"/>
        <n v="2.8571428571428572"/>
        <n v="3"/>
        <n v="3.1428571428571428"/>
        <n v="3.2857142857142856"/>
        <n v="3.4285714285714284"/>
        <n v="3.5714285714285716"/>
        <n v="3.7142857142857144"/>
        <n v="3.8571428571428572"/>
        <n v="4"/>
        <n v="4.1428571428571423"/>
        <n v="4.2857142857142856"/>
        <n v="4.4285714285714288"/>
        <n v="4.5714285714285712"/>
        <n v="4.7142857142857144"/>
      </sharedItems>
      <fieldGroup base="8">
        <rangePr autoEnd="0" startNum="1" endNum="5"/>
        <groupItems count="6">
          <s v="&lt;1"/>
          <s v="1-2"/>
          <s v="2-3"/>
          <s v="3-4"/>
          <s v="4-5"/>
          <s v="&gt;5"/>
        </groupItems>
      </fieldGroup>
    </cacheField>
    <cacheField name="Day" numFmtId="164">
      <sharedItems count="7">
        <s v="Tue"/>
        <s v="Wed"/>
        <s v="Thu"/>
        <s v="Fri"/>
        <s v="Sat"/>
        <s v="Sun"/>
        <s v="Mon"/>
      </sharedItems>
    </cacheField>
    <cacheField name="Day No." numFmtId="1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Product Id" numFmtId="0">
      <sharedItems containsSemiMixedTypes="0" containsString="0" containsNumber="1" containsInteger="1" minValue="1" maxValue="3" count="3">
        <n v="3"/>
        <n v="1"/>
        <n v="2"/>
      </sharedItems>
    </cacheField>
    <cacheField name="Product Name" numFmtId="0">
      <sharedItems count="3">
        <s v="Property Loan"/>
        <s v="Personal Loan"/>
        <s v="Car Loan"/>
      </sharedItems>
    </cacheField>
    <cacheField name="Avg Aht" numFmtId="0">
      <sharedItems containsSemiMixedTypes="0" containsString="0" containsNumber="1" minValue="1.0229999999999999" maxValue="975"/>
    </cacheField>
    <cacheField name="Avg AHT in Minutes" numFmtId="165">
      <sharedItems containsSemiMixedTypes="0" containsString="0" containsNumber="1" minValue="1.1840277777777776E-5" maxValue="1.1284722222222222E-2"/>
    </cacheField>
    <cacheField name="Avg Queue Time" numFmtId="0">
      <sharedItems containsSemiMixedTypes="0" containsString="0" containsNumber="1" containsInteger="1" minValue="10" maxValue="97"/>
    </cacheField>
    <cacheField name="Customer Satisfaction" numFmtId="0">
      <sharedItems containsString="0" containsBlank="1" containsNumber="1" containsInteger="1" minValue="5" maxValue="10" count="7">
        <n v="10"/>
        <m/>
        <n v="9"/>
        <n v="7"/>
        <n v="8"/>
        <n v="6"/>
        <n v="5"/>
      </sharedItems>
    </cacheField>
    <cacheField name="Quarters" numFmtId="0" databaseField="0">
      <fieldGroup base="2">
        <rangePr groupBy="quarters" startDate="2019-06-09T00:00:00" endDate="2021-02-12T00:00:00"/>
        <groupItems count="6">
          <s v="&lt;09/06/2019"/>
          <s v="Qtr1"/>
          <s v="Qtr2"/>
          <s v="Qtr3"/>
          <s v="Qtr4"/>
          <s v="&gt;12/02/2021"/>
        </groupItems>
      </fieldGroup>
    </cacheField>
    <cacheField name="Years" numFmtId="0" databaseField="0">
      <fieldGroup base="2">
        <rangePr groupBy="years" startDate="2019-06-09T00:00:00" endDate="2021-02-12T00:00:00"/>
        <groupItems count="5">
          <s v="&lt;09/06/2019"/>
          <s v="2019"/>
          <s v="2020"/>
          <s v="2021"/>
          <s v="&gt;12/02/2021"/>
        </groupItems>
      </fieldGroup>
    </cacheField>
    <cacheField name="Average of Avg AHT (Minutes)" numFmtId="0" formula="'Avg Aht'/86400" databaseField="0"/>
  </cacheFields>
  <extLst>
    <ext xmlns:x14="http://schemas.microsoft.com/office/spreadsheetml/2009/9/main" uri="{725AE2AE-9491-48be-B2B4-4EB974FC3084}">
      <x14:pivotCacheDefinition pivotCacheId="6147477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x v="0"/>
    <s v="Jane  Hernandez"/>
    <x v="0"/>
    <n v="8"/>
    <n v="19"/>
    <x v="0"/>
    <n v="2021"/>
    <n v="6"/>
    <x v="0"/>
    <x v="0"/>
    <x v="0"/>
    <x v="0"/>
    <x v="0"/>
    <n v="367"/>
    <n v="4.2476851851851851E-3"/>
    <n v="23"/>
    <x v="0"/>
  </r>
  <r>
    <x v="1"/>
    <s v="Mark  Ventura"/>
    <x v="1"/>
    <n v="4"/>
    <n v="29"/>
    <x v="0"/>
    <n v="2021"/>
    <n v="6"/>
    <x v="0"/>
    <x v="0"/>
    <x v="0"/>
    <x v="1"/>
    <x v="1"/>
    <n v="953"/>
    <n v="1.1030092592592593E-2"/>
    <n v="61"/>
    <x v="1"/>
  </r>
  <r>
    <x v="2"/>
    <s v="Rachel  Delos Santos"/>
    <x v="2"/>
    <n v="5"/>
    <n v="25"/>
    <x v="0"/>
    <n v="2021"/>
    <n v="6"/>
    <x v="0"/>
    <x v="0"/>
    <x v="0"/>
    <x v="2"/>
    <x v="2"/>
    <n v="606"/>
    <n v="7.013888888888889E-3"/>
    <n v="22"/>
    <x v="0"/>
  </r>
  <r>
    <x v="3"/>
    <s v="Jay  Alvarez"/>
    <x v="3"/>
    <n v="16"/>
    <n v="8"/>
    <x v="0"/>
    <n v="2021"/>
    <n v="6"/>
    <x v="0"/>
    <x v="0"/>
    <x v="0"/>
    <x v="1"/>
    <x v="1"/>
    <n v="381"/>
    <n v="4.409722222222222E-3"/>
    <n v="18"/>
    <x v="2"/>
  </r>
  <r>
    <x v="4"/>
    <s v="Cherry  Castillo"/>
    <x v="4"/>
    <n v="5"/>
    <n v="37"/>
    <x v="0"/>
    <n v="2021"/>
    <n v="6"/>
    <x v="0"/>
    <x v="0"/>
    <x v="0"/>
    <x v="0"/>
    <x v="0"/>
    <n v="300"/>
    <n v="3.472222222222222E-3"/>
    <n v="67"/>
    <x v="3"/>
  </r>
  <r>
    <x v="5"/>
    <s v="Cecille  Chen"/>
    <x v="5"/>
    <n v="21"/>
    <n v="17"/>
    <x v="0"/>
    <n v="2021"/>
    <n v="6"/>
    <x v="0"/>
    <x v="0"/>
    <x v="0"/>
    <x v="0"/>
    <x v="0"/>
    <n v="635"/>
    <n v="7.3495370370370372E-3"/>
    <n v="54"/>
    <x v="3"/>
  </r>
  <r>
    <x v="6"/>
    <s v="Josh  Vega"/>
    <x v="6"/>
    <n v="22"/>
    <n v="3"/>
    <x v="0"/>
    <n v="2021"/>
    <n v="6"/>
    <x v="0"/>
    <x v="0"/>
    <x v="0"/>
    <x v="2"/>
    <x v="2"/>
    <n v="207"/>
    <n v="2.3958333333333331E-3"/>
    <n v="33"/>
    <x v="4"/>
  </r>
  <r>
    <x v="7"/>
    <s v="Peter  Rivera"/>
    <x v="7"/>
    <n v="6"/>
    <n v="28"/>
    <x v="0"/>
    <n v="2021"/>
    <n v="6"/>
    <x v="0"/>
    <x v="0"/>
    <x v="0"/>
    <x v="1"/>
    <x v="1"/>
    <n v="1.802"/>
    <n v="2.0856481481481483E-5"/>
    <n v="30"/>
    <x v="0"/>
  </r>
  <r>
    <x v="8"/>
    <s v="Lisa  Diaz"/>
    <x v="8"/>
    <n v="24"/>
    <n v="6"/>
    <x v="0"/>
    <n v="2021"/>
    <n v="6"/>
    <x v="0"/>
    <x v="0"/>
    <x v="0"/>
    <x v="1"/>
    <x v="1"/>
    <n v="2.992"/>
    <n v="3.4629629629629633E-5"/>
    <n v="13"/>
    <x v="1"/>
  </r>
  <r>
    <x v="9"/>
    <s v="Eric  Molina"/>
    <x v="9"/>
    <n v="13"/>
    <n v="20"/>
    <x v="0"/>
    <n v="2021"/>
    <n v="6"/>
    <x v="0"/>
    <x v="0"/>
    <x v="0"/>
    <x v="2"/>
    <x v="2"/>
    <n v="545"/>
    <n v="6.3078703703703708E-3"/>
    <n v="27"/>
    <x v="4"/>
  </r>
  <r>
    <x v="6"/>
    <s v="Josh  Vega"/>
    <x v="6"/>
    <n v="22"/>
    <n v="5"/>
    <x v="1"/>
    <n v="2021"/>
    <n v="6"/>
    <x v="1"/>
    <x v="1"/>
    <x v="1"/>
    <x v="0"/>
    <x v="0"/>
    <n v="136"/>
    <n v="1.5740740740740741E-3"/>
    <n v="16"/>
    <x v="1"/>
  </r>
  <r>
    <x v="0"/>
    <s v="Jane  Hernandez"/>
    <x v="0"/>
    <n v="8"/>
    <n v="18"/>
    <x v="1"/>
    <n v="2021"/>
    <n v="6"/>
    <x v="1"/>
    <x v="1"/>
    <x v="1"/>
    <x v="1"/>
    <x v="1"/>
    <n v="747"/>
    <n v="8.6458333333333335E-3"/>
    <n v="13"/>
    <x v="0"/>
  </r>
  <r>
    <x v="1"/>
    <s v="Mark  Ventura"/>
    <x v="1"/>
    <n v="4"/>
    <n v="34"/>
    <x v="1"/>
    <n v="2021"/>
    <n v="6"/>
    <x v="1"/>
    <x v="1"/>
    <x v="1"/>
    <x v="2"/>
    <x v="2"/>
    <n v="185"/>
    <n v="2.1412037037037038E-3"/>
    <n v="81"/>
    <x v="1"/>
  </r>
  <r>
    <x v="2"/>
    <s v="Rachel  Delos Santos"/>
    <x v="2"/>
    <n v="5"/>
    <n v="28"/>
    <x v="1"/>
    <n v="2021"/>
    <n v="6"/>
    <x v="1"/>
    <x v="1"/>
    <x v="1"/>
    <x v="0"/>
    <x v="0"/>
    <n v="402"/>
    <n v="4.6527777777777774E-3"/>
    <n v="63"/>
    <x v="3"/>
  </r>
  <r>
    <x v="4"/>
    <s v="Cherry  Castillo"/>
    <x v="4"/>
    <n v="5"/>
    <n v="33"/>
    <x v="1"/>
    <n v="2021"/>
    <n v="6"/>
    <x v="1"/>
    <x v="1"/>
    <x v="1"/>
    <x v="1"/>
    <x v="1"/>
    <n v="1.292"/>
    <n v="1.4953703703703704E-5"/>
    <n v="45"/>
    <x v="4"/>
  </r>
  <r>
    <x v="5"/>
    <s v="Cecille  Chen"/>
    <x v="5"/>
    <n v="21"/>
    <n v="14"/>
    <x v="1"/>
    <n v="2021"/>
    <n v="6"/>
    <x v="1"/>
    <x v="1"/>
    <x v="1"/>
    <x v="1"/>
    <x v="1"/>
    <n v="1.7769999999999999"/>
    <n v="2.056712962962963E-5"/>
    <n v="74"/>
    <x v="5"/>
  </r>
  <r>
    <x v="3"/>
    <s v="Jay  Alvarez"/>
    <x v="3"/>
    <n v="16"/>
    <n v="11"/>
    <x v="1"/>
    <n v="2021"/>
    <n v="6"/>
    <x v="1"/>
    <x v="1"/>
    <x v="1"/>
    <x v="2"/>
    <x v="2"/>
    <n v="179"/>
    <n v="2.0717592592592593E-3"/>
    <n v="30"/>
    <x v="4"/>
  </r>
  <r>
    <x v="7"/>
    <s v="Peter  Rivera"/>
    <x v="7"/>
    <n v="6"/>
    <n v="29"/>
    <x v="1"/>
    <n v="2021"/>
    <n v="6"/>
    <x v="1"/>
    <x v="1"/>
    <x v="1"/>
    <x v="2"/>
    <x v="2"/>
    <n v="504"/>
    <n v="5.8333333333333336E-3"/>
    <n v="64"/>
    <x v="3"/>
  </r>
  <r>
    <x v="8"/>
    <s v="Lisa  Diaz"/>
    <x v="8"/>
    <n v="24"/>
    <n v="8"/>
    <x v="1"/>
    <n v="2021"/>
    <n v="6"/>
    <x v="1"/>
    <x v="1"/>
    <x v="1"/>
    <x v="2"/>
    <x v="2"/>
    <n v="1.47"/>
    <n v="1.7013888888888888E-5"/>
    <n v="22"/>
    <x v="1"/>
  </r>
  <r>
    <x v="9"/>
    <s v="Eric  Molina"/>
    <x v="9"/>
    <n v="13"/>
    <n v="25"/>
    <x v="1"/>
    <n v="2021"/>
    <n v="6"/>
    <x v="1"/>
    <x v="1"/>
    <x v="1"/>
    <x v="0"/>
    <x v="0"/>
    <n v="596"/>
    <n v="6.898148148148148E-3"/>
    <n v="36"/>
    <x v="2"/>
  </r>
  <r>
    <x v="6"/>
    <s v="Josh  Vega"/>
    <x v="6"/>
    <n v="22"/>
    <n v="1"/>
    <x v="2"/>
    <n v="2021"/>
    <n v="6"/>
    <x v="2"/>
    <x v="2"/>
    <x v="2"/>
    <x v="1"/>
    <x v="1"/>
    <n v="639"/>
    <n v="7.3958333333333333E-3"/>
    <n v="55"/>
    <x v="3"/>
  </r>
  <r>
    <x v="0"/>
    <s v="Jane  Hernandez"/>
    <x v="0"/>
    <n v="8"/>
    <n v="20"/>
    <x v="2"/>
    <n v="2021"/>
    <n v="6"/>
    <x v="2"/>
    <x v="2"/>
    <x v="2"/>
    <x v="2"/>
    <x v="2"/>
    <n v="127"/>
    <n v="1.4699074074074074E-3"/>
    <n v="63"/>
    <x v="3"/>
  </r>
  <r>
    <x v="7"/>
    <s v="Peter  Rivera"/>
    <x v="7"/>
    <n v="6"/>
    <n v="31"/>
    <x v="2"/>
    <n v="2021"/>
    <n v="6"/>
    <x v="2"/>
    <x v="2"/>
    <x v="2"/>
    <x v="0"/>
    <x v="0"/>
    <n v="24"/>
    <n v="2.7777777777777778E-4"/>
    <n v="43"/>
    <x v="4"/>
  </r>
  <r>
    <x v="2"/>
    <s v="Rachel  Delos Santos"/>
    <x v="2"/>
    <n v="5"/>
    <n v="25"/>
    <x v="2"/>
    <n v="2021"/>
    <n v="6"/>
    <x v="2"/>
    <x v="2"/>
    <x v="2"/>
    <x v="1"/>
    <x v="1"/>
    <n v="842"/>
    <n v="9.7453703703703695E-3"/>
    <n v="66"/>
    <x v="5"/>
  </r>
  <r>
    <x v="9"/>
    <s v="Eric  Molina"/>
    <x v="9"/>
    <n v="13"/>
    <n v="18"/>
    <x v="2"/>
    <n v="2021"/>
    <n v="6"/>
    <x v="2"/>
    <x v="2"/>
    <x v="2"/>
    <x v="1"/>
    <x v="1"/>
    <n v="1.4730000000000001"/>
    <n v="1.7048611111111114E-5"/>
    <n v="17"/>
    <x v="2"/>
  </r>
  <r>
    <x v="3"/>
    <s v="Jay  Alvarez"/>
    <x v="3"/>
    <n v="16"/>
    <n v="14"/>
    <x v="2"/>
    <n v="2021"/>
    <n v="6"/>
    <x v="2"/>
    <x v="2"/>
    <x v="2"/>
    <x v="0"/>
    <x v="0"/>
    <n v="198"/>
    <n v="2.2916666666666667E-3"/>
    <n v="76"/>
    <x v="5"/>
  </r>
  <r>
    <x v="5"/>
    <s v="Cecille  Chen"/>
    <x v="5"/>
    <n v="21"/>
    <n v="15"/>
    <x v="2"/>
    <n v="2021"/>
    <n v="6"/>
    <x v="2"/>
    <x v="2"/>
    <x v="2"/>
    <x v="2"/>
    <x v="2"/>
    <n v="960"/>
    <n v="1.1111111111111112E-2"/>
    <n v="64"/>
    <x v="3"/>
  </r>
  <r>
    <x v="1"/>
    <s v="Mark  Ventura"/>
    <x v="1"/>
    <n v="4"/>
    <n v="33"/>
    <x v="2"/>
    <n v="2021"/>
    <n v="6"/>
    <x v="2"/>
    <x v="2"/>
    <x v="2"/>
    <x v="0"/>
    <x v="0"/>
    <n v="157"/>
    <n v="1.8171296296296297E-3"/>
    <n v="39"/>
    <x v="2"/>
  </r>
  <r>
    <x v="8"/>
    <s v="Lisa  Diaz"/>
    <x v="8"/>
    <n v="24"/>
    <n v="8"/>
    <x v="2"/>
    <n v="2021"/>
    <n v="6"/>
    <x v="2"/>
    <x v="2"/>
    <x v="2"/>
    <x v="0"/>
    <x v="0"/>
    <n v="494"/>
    <n v="5.7175925925925927E-3"/>
    <n v="63"/>
    <x v="3"/>
  </r>
  <r>
    <x v="4"/>
    <s v="Cherry  Castillo"/>
    <x v="4"/>
    <n v="5"/>
    <n v="36"/>
    <x v="2"/>
    <n v="2021"/>
    <n v="6"/>
    <x v="2"/>
    <x v="2"/>
    <x v="2"/>
    <x v="2"/>
    <x v="2"/>
    <n v="896"/>
    <n v="1.037037037037037E-2"/>
    <n v="45"/>
    <x v="2"/>
  </r>
  <r>
    <x v="1"/>
    <s v="Mark  Ventura"/>
    <x v="1"/>
    <n v="4"/>
    <n v="32"/>
    <x v="3"/>
    <n v="2021"/>
    <n v="6"/>
    <x v="3"/>
    <x v="3"/>
    <x v="3"/>
    <x v="1"/>
    <x v="1"/>
    <n v="1.325"/>
    <n v="1.5335648148148147E-5"/>
    <n v="44"/>
    <x v="4"/>
  </r>
  <r>
    <x v="2"/>
    <s v="Rachel  Delos Santos"/>
    <x v="2"/>
    <n v="5"/>
    <n v="27"/>
    <x v="3"/>
    <n v="2021"/>
    <n v="6"/>
    <x v="3"/>
    <x v="3"/>
    <x v="3"/>
    <x v="2"/>
    <x v="2"/>
    <n v="389"/>
    <n v="4.5023148148148149E-3"/>
    <n v="62"/>
    <x v="3"/>
  </r>
  <r>
    <x v="7"/>
    <s v="Peter  Rivera"/>
    <x v="7"/>
    <n v="6"/>
    <n v="25"/>
    <x v="3"/>
    <n v="2021"/>
    <n v="6"/>
    <x v="3"/>
    <x v="3"/>
    <x v="3"/>
    <x v="1"/>
    <x v="1"/>
    <n v="1.371"/>
    <n v="1.5868055555555556E-5"/>
    <n v="76"/>
    <x v="5"/>
  </r>
  <r>
    <x v="0"/>
    <s v="Jane  Hernandez"/>
    <x v="0"/>
    <n v="8"/>
    <n v="28"/>
    <x v="3"/>
    <n v="2021"/>
    <n v="6"/>
    <x v="3"/>
    <x v="3"/>
    <x v="3"/>
    <x v="0"/>
    <x v="0"/>
    <n v="185"/>
    <n v="2.1412037037037038E-3"/>
    <n v="46"/>
    <x v="1"/>
  </r>
  <r>
    <x v="3"/>
    <s v="Jay  Alvarez"/>
    <x v="3"/>
    <n v="16"/>
    <n v="27"/>
    <x v="3"/>
    <n v="2021"/>
    <n v="6"/>
    <x v="3"/>
    <x v="3"/>
    <x v="3"/>
    <x v="1"/>
    <x v="1"/>
    <n v="396"/>
    <n v="4.5833333333333334E-3"/>
    <n v="97"/>
    <x v="6"/>
  </r>
  <r>
    <x v="5"/>
    <s v="Cecille  Chen"/>
    <x v="5"/>
    <n v="21"/>
    <n v="23"/>
    <x v="3"/>
    <n v="2021"/>
    <n v="6"/>
    <x v="3"/>
    <x v="3"/>
    <x v="3"/>
    <x v="0"/>
    <x v="0"/>
    <n v="807"/>
    <n v="9.3402777777777772E-3"/>
    <n v="74"/>
    <x v="5"/>
  </r>
  <r>
    <x v="8"/>
    <s v="Lisa  Diaz"/>
    <x v="8"/>
    <n v="24"/>
    <n v="25"/>
    <x v="3"/>
    <n v="2021"/>
    <n v="6"/>
    <x v="3"/>
    <x v="3"/>
    <x v="3"/>
    <x v="1"/>
    <x v="1"/>
    <n v="1.7130000000000001"/>
    <n v="1.9826388888888888E-5"/>
    <n v="55"/>
    <x v="3"/>
  </r>
  <r>
    <x v="6"/>
    <s v="Josh  Vega"/>
    <x v="6"/>
    <n v="22"/>
    <n v="20"/>
    <x v="3"/>
    <n v="2021"/>
    <n v="6"/>
    <x v="3"/>
    <x v="3"/>
    <x v="3"/>
    <x v="2"/>
    <x v="2"/>
    <n v="8"/>
    <n v="9.2592592592592588E-5"/>
    <n v="34"/>
    <x v="4"/>
  </r>
  <r>
    <x v="4"/>
    <s v="Cherry  Castillo"/>
    <x v="4"/>
    <n v="5"/>
    <n v="38"/>
    <x v="3"/>
    <n v="2021"/>
    <n v="6"/>
    <x v="3"/>
    <x v="3"/>
    <x v="3"/>
    <x v="0"/>
    <x v="0"/>
    <n v="585"/>
    <n v="6.7708333333333336E-3"/>
    <n v="42"/>
    <x v="4"/>
  </r>
  <r>
    <x v="9"/>
    <s v="Eric  Molina"/>
    <x v="9"/>
    <n v="13"/>
    <n v="22"/>
    <x v="3"/>
    <n v="2021"/>
    <n v="6"/>
    <x v="3"/>
    <x v="3"/>
    <x v="3"/>
    <x v="2"/>
    <x v="2"/>
    <n v="847"/>
    <n v="9.8032407407407408E-3"/>
    <n v="78"/>
    <x v="6"/>
  </r>
  <r>
    <x v="9"/>
    <s v="Eric  Molina"/>
    <x v="9"/>
    <n v="13"/>
    <n v="22"/>
    <x v="4"/>
    <n v="2021"/>
    <n v="6"/>
    <x v="4"/>
    <x v="4"/>
    <x v="4"/>
    <x v="0"/>
    <x v="0"/>
    <n v="187"/>
    <n v="2.1643518518518518E-3"/>
    <n v="69"/>
    <x v="3"/>
  </r>
  <r>
    <x v="7"/>
    <s v="Peter  Rivera"/>
    <x v="7"/>
    <n v="6"/>
    <n v="23"/>
    <x v="4"/>
    <n v="2021"/>
    <n v="6"/>
    <x v="4"/>
    <x v="4"/>
    <x v="4"/>
    <x v="2"/>
    <x v="2"/>
    <n v="302"/>
    <n v="3.4953703703703705E-3"/>
    <n v="59"/>
    <x v="3"/>
  </r>
  <r>
    <x v="8"/>
    <s v="Lisa  Diaz"/>
    <x v="8"/>
    <n v="24"/>
    <n v="24"/>
    <x v="4"/>
    <n v="2021"/>
    <n v="6"/>
    <x v="4"/>
    <x v="4"/>
    <x v="4"/>
    <x v="2"/>
    <x v="2"/>
    <n v="907"/>
    <n v="1.0497685185185185E-2"/>
    <n v="53"/>
    <x v="3"/>
  </r>
  <r>
    <x v="2"/>
    <s v="Rachel  Delos Santos"/>
    <x v="2"/>
    <n v="5"/>
    <n v="25"/>
    <x v="4"/>
    <n v="2021"/>
    <n v="6"/>
    <x v="4"/>
    <x v="4"/>
    <x v="4"/>
    <x v="0"/>
    <x v="0"/>
    <n v="441"/>
    <n v="5.1041666666666666E-3"/>
    <n v="53"/>
    <x v="3"/>
  </r>
  <r>
    <x v="0"/>
    <s v="Jane  Hernandez"/>
    <x v="0"/>
    <n v="8"/>
    <n v="20"/>
    <x v="4"/>
    <n v="2021"/>
    <n v="6"/>
    <x v="4"/>
    <x v="4"/>
    <x v="4"/>
    <x v="1"/>
    <x v="1"/>
    <n v="1.1220000000000001"/>
    <n v="1.2986111111111113E-5"/>
    <n v="88"/>
    <x v="6"/>
  </r>
  <r>
    <x v="4"/>
    <s v="Cherry  Castillo"/>
    <x v="4"/>
    <n v="5"/>
    <n v="32"/>
    <x v="4"/>
    <n v="2021"/>
    <n v="6"/>
    <x v="4"/>
    <x v="4"/>
    <x v="4"/>
    <x v="1"/>
    <x v="1"/>
    <n v="1.5489999999999999"/>
    <n v="1.7928240740740739E-5"/>
    <n v="85"/>
    <x v="6"/>
  </r>
  <r>
    <x v="1"/>
    <s v="Mark  Ventura"/>
    <x v="1"/>
    <n v="4"/>
    <n v="32"/>
    <x v="4"/>
    <n v="2021"/>
    <n v="6"/>
    <x v="4"/>
    <x v="4"/>
    <x v="4"/>
    <x v="2"/>
    <x v="2"/>
    <n v="701"/>
    <n v="8.1134259259259267E-3"/>
    <n v="69"/>
    <x v="3"/>
  </r>
  <r>
    <x v="6"/>
    <s v="Josh  Vega"/>
    <x v="6"/>
    <n v="22"/>
    <n v="24"/>
    <x v="4"/>
    <n v="2021"/>
    <n v="6"/>
    <x v="4"/>
    <x v="4"/>
    <x v="4"/>
    <x v="0"/>
    <x v="0"/>
    <n v="186"/>
    <n v="2.1527777777777778E-3"/>
    <n v="84"/>
    <x v="5"/>
  </r>
  <r>
    <x v="5"/>
    <s v="Cecille  Chen"/>
    <x v="5"/>
    <n v="21"/>
    <n v="27"/>
    <x v="4"/>
    <n v="2021"/>
    <n v="6"/>
    <x v="4"/>
    <x v="4"/>
    <x v="4"/>
    <x v="1"/>
    <x v="1"/>
    <n v="1.639"/>
    <n v="1.8969907407407406E-5"/>
    <n v="56"/>
    <x v="3"/>
  </r>
  <r>
    <x v="3"/>
    <s v="Jay  Alvarez"/>
    <x v="3"/>
    <n v="16"/>
    <n v="21"/>
    <x v="4"/>
    <n v="2021"/>
    <n v="6"/>
    <x v="4"/>
    <x v="4"/>
    <x v="4"/>
    <x v="2"/>
    <x v="2"/>
    <n v="138"/>
    <n v="1.5972222222222223E-3"/>
    <n v="62"/>
    <x v="3"/>
  </r>
  <r>
    <x v="6"/>
    <s v="Josh  Vega"/>
    <x v="6"/>
    <n v="22"/>
    <n v="1"/>
    <x v="5"/>
    <n v="2021"/>
    <n v="6"/>
    <x v="5"/>
    <x v="5"/>
    <x v="5"/>
    <x v="1"/>
    <x v="1"/>
    <n v="407"/>
    <n v="4.7106481481481478E-3"/>
    <n v="20"/>
    <x v="1"/>
  </r>
  <r>
    <x v="3"/>
    <s v="Jay  Alvarez"/>
    <x v="3"/>
    <n v="16"/>
    <n v="15"/>
    <x v="5"/>
    <n v="2021"/>
    <n v="6"/>
    <x v="5"/>
    <x v="5"/>
    <x v="5"/>
    <x v="0"/>
    <x v="0"/>
    <n v="456"/>
    <n v="5.2777777777777779E-3"/>
    <n v="71"/>
    <x v="5"/>
  </r>
  <r>
    <x v="1"/>
    <s v="Mark  Ventura"/>
    <x v="1"/>
    <n v="4"/>
    <n v="36"/>
    <x v="5"/>
    <n v="2021"/>
    <n v="6"/>
    <x v="5"/>
    <x v="5"/>
    <x v="5"/>
    <x v="0"/>
    <x v="0"/>
    <n v="426"/>
    <n v="4.9305555555555552E-3"/>
    <n v="71"/>
    <x v="5"/>
  </r>
  <r>
    <x v="0"/>
    <s v="Jane  Hernandez"/>
    <x v="0"/>
    <n v="8"/>
    <n v="17"/>
    <x v="5"/>
    <n v="2021"/>
    <n v="6"/>
    <x v="5"/>
    <x v="5"/>
    <x v="5"/>
    <x v="2"/>
    <x v="2"/>
    <n v="294"/>
    <n v="3.4027777777777776E-3"/>
    <n v="67"/>
    <x v="3"/>
  </r>
  <r>
    <x v="8"/>
    <s v="Lisa  Diaz"/>
    <x v="8"/>
    <n v="24"/>
    <n v="8"/>
    <x v="5"/>
    <n v="2021"/>
    <n v="6"/>
    <x v="5"/>
    <x v="5"/>
    <x v="5"/>
    <x v="0"/>
    <x v="0"/>
    <n v="821"/>
    <n v="9.5023148148148141E-3"/>
    <n v="83"/>
    <x v="5"/>
  </r>
  <r>
    <x v="4"/>
    <s v="Cherry  Castillo"/>
    <x v="4"/>
    <n v="5"/>
    <n v="36"/>
    <x v="5"/>
    <n v="2021"/>
    <n v="6"/>
    <x v="5"/>
    <x v="5"/>
    <x v="5"/>
    <x v="2"/>
    <x v="2"/>
    <n v="778"/>
    <n v="9.0046296296296298E-3"/>
    <n v="32"/>
    <x v="4"/>
  </r>
  <r>
    <x v="5"/>
    <s v="Cecille  Chen"/>
    <x v="5"/>
    <n v="21"/>
    <n v="13"/>
    <x v="5"/>
    <n v="2021"/>
    <n v="6"/>
    <x v="5"/>
    <x v="5"/>
    <x v="5"/>
    <x v="2"/>
    <x v="2"/>
    <n v="742"/>
    <n v="8.5879629629629622E-3"/>
    <n v="13"/>
    <x v="1"/>
  </r>
  <r>
    <x v="9"/>
    <s v="Eric  Molina"/>
    <x v="9"/>
    <n v="13"/>
    <n v="20"/>
    <x v="5"/>
    <n v="2021"/>
    <n v="6"/>
    <x v="5"/>
    <x v="5"/>
    <x v="5"/>
    <x v="1"/>
    <x v="1"/>
    <n v="1.298"/>
    <n v="1.5023148148148149E-5"/>
    <n v="17"/>
    <x v="0"/>
  </r>
  <r>
    <x v="2"/>
    <s v="Rachel  Delos Santos"/>
    <x v="2"/>
    <n v="5"/>
    <n v="25"/>
    <x v="5"/>
    <n v="2021"/>
    <n v="6"/>
    <x v="5"/>
    <x v="5"/>
    <x v="5"/>
    <x v="1"/>
    <x v="1"/>
    <n v="1.4370000000000001"/>
    <n v="1.6631944444444445E-5"/>
    <n v="68"/>
    <x v="5"/>
  </r>
  <r>
    <x v="7"/>
    <s v="Peter  Rivera"/>
    <x v="7"/>
    <n v="6"/>
    <n v="30"/>
    <x v="5"/>
    <n v="2021"/>
    <n v="6"/>
    <x v="5"/>
    <x v="5"/>
    <x v="5"/>
    <x v="0"/>
    <x v="0"/>
    <n v="104"/>
    <n v="1.2037037037037038E-3"/>
    <n v="83"/>
    <x v="1"/>
  </r>
  <r>
    <x v="4"/>
    <s v="Cherry  Castillo"/>
    <x v="4"/>
    <n v="5"/>
    <n v="39"/>
    <x v="6"/>
    <n v="2021"/>
    <n v="6"/>
    <x v="6"/>
    <x v="6"/>
    <x v="6"/>
    <x v="0"/>
    <x v="0"/>
    <n v="266"/>
    <n v="3.0787037037037037E-3"/>
    <n v="15"/>
    <x v="2"/>
  </r>
  <r>
    <x v="7"/>
    <s v="Peter  Rivera"/>
    <x v="7"/>
    <n v="6"/>
    <n v="28"/>
    <x v="6"/>
    <n v="2021"/>
    <n v="6"/>
    <x v="6"/>
    <x v="6"/>
    <x v="6"/>
    <x v="1"/>
    <x v="1"/>
    <n v="1.728"/>
    <n v="1.9999999999999998E-5"/>
    <n v="88"/>
    <x v="5"/>
  </r>
  <r>
    <x v="8"/>
    <s v="Lisa  Diaz"/>
    <x v="8"/>
    <n v="24"/>
    <n v="5"/>
    <x v="6"/>
    <n v="2021"/>
    <n v="6"/>
    <x v="6"/>
    <x v="6"/>
    <x v="6"/>
    <x v="1"/>
    <x v="1"/>
    <n v="1.9870000000000001"/>
    <n v="2.2997685185185188E-5"/>
    <n v="38"/>
    <x v="2"/>
  </r>
  <r>
    <x v="0"/>
    <s v="Jane  Hernandez"/>
    <x v="0"/>
    <n v="8"/>
    <n v="20"/>
    <x v="6"/>
    <n v="2021"/>
    <n v="6"/>
    <x v="6"/>
    <x v="6"/>
    <x v="6"/>
    <x v="0"/>
    <x v="0"/>
    <n v="142"/>
    <n v="1.6435185185185185E-3"/>
    <n v="89"/>
    <x v="5"/>
  </r>
  <r>
    <x v="5"/>
    <s v="Cecille  Chen"/>
    <x v="5"/>
    <n v="21"/>
    <n v="18"/>
    <x v="6"/>
    <n v="2021"/>
    <n v="6"/>
    <x v="6"/>
    <x v="6"/>
    <x v="6"/>
    <x v="0"/>
    <x v="0"/>
    <n v="766"/>
    <n v="8.86574074074074E-3"/>
    <n v="61"/>
    <x v="3"/>
  </r>
  <r>
    <x v="3"/>
    <s v="Jay  Alvarez"/>
    <x v="3"/>
    <n v="16"/>
    <n v="10"/>
    <x v="6"/>
    <n v="2021"/>
    <n v="6"/>
    <x v="6"/>
    <x v="6"/>
    <x v="6"/>
    <x v="1"/>
    <x v="1"/>
    <n v="975"/>
    <n v="1.1284722222222222E-2"/>
    <n v="37"/>
    <x v="4"/>
  </r>
  <r>
    <x v="9"/>
    <s v="Eric  Molina"/>
    <x v="9"/>
    <n v="13"/>
    <n v="22"/>
    <x v="6"/>
    <n v="2021"/>
    <n v="6"/>
    <x v="6"/>
    <x v="6"/>
    <x v="6"/>
    <x v="2"/>
    <x v="2"/>
    <n v="508"/>
    <n v="5.8796296296296296E-3"/>
    <n v="10"/>
    <x v="0"/>
  </r>
  <r>
    <x v="6"/>
    <s v="Josh  Vega"/>
    <x v="6"/>
    <n v="22"/>
    <n v="3"/>
    <x v="6"/>
    <n v="2021"/>
    <n v="6"/>
    <x v="6"/>
    <x v="6"/>
    <x v="6"/>
    <x v="2"/>
    <x v="2"/>
    <n v="101"/>
    <n v="1.1689814814814816E-3"/>
    <n v="78"/>
    <x v="5"/>
  </r>
  <r>
    <x v="2"/>
    <s v="Rachel  Delos Santos"/>
    <x v="2"/>
    <n v="5"/>
    <n v="27"/>
    <x v="6"/>
    <n v="2021"/>
    <n v="6"/>
    <x v="6"/>
    <x v="6"/>
    <x v="6"/>
    <x v="2"/>
    <x v="2"/>
    <n v="268"/>
    <n v="3.1018518518518517E-3"/>
    <n v="64"/>
    <x v="3"/>
  </r>
  <r>
    <x v="1"/>
    <s v="Mark  Ventura"/>
    <x v="1"/>
    <n v="4"/>
    <n v="32"/>
    <x v="6"/>
    <n v="2021"/>
    <n v="6"/>
    <x v="6"/>
    <x v="6"/>
    <x v="6"/>
    <x v="1"/>
    <x v="1"/>
    <n v="1.2929999999999999"/>
    <n v="1.4965277777777778E-5"/>
    <n v="28"/>
    <x v="4"/>
  </r>
  <r>
    <x v="5"/>
    <s v="Cecille  Chen"/>
    <x v="5"/>
    <n v="21"/>
    <n v="14"/>
    <x v="7"/>
    <n v="2021"/>
    <n v="6"/>
    <x v="7"/>
    <x v="0"/>
    <x v="7"/>
    <x v="1"/>
    <x v="1"/>
    <n v="1.9019999999999999"/>
    <n v="2.2013888888888887E-5"/>
    <n v="77"/>
    <x v="5"/>
  </r>
  <r>
    <x v="3"/>
    <s v="Jay  Alvarez"/>
    <x v="3"/>
    <n v="16"/>
    <n v="10"/>
    <x v="7"/>
    <n v="2021"/>
    <n v="6"/>
    <x v="7"/>
    <x v="0"/>
    <x v="7"/>
    <x v="2"/>
    <x v="2"/>
    <n v="33"/>
    <n v="3.8194444444444446E-4"/>
    <n v="26"/>
    <x v="0"/>
  </r>
  <r>
    <x v="9"/>
    <s v="Eric  Molina"/>
    <x v="9"/>
    <n v="13"/>
    <n v="24"/>
    <x v="7"/>
    <n v="2021"/>
    <n v="6"/>
    <x v="7"/>
    <x v="0"/>
    <x v="7"/>
    <x v="0"/>
    <x v="0"/>
    <n v="154"/>
    <n v="1.7824074074074075E-3"/>
    <n v="33"/>
    <x v="4"/>
  </r>
  <r>
    <x v="8"/>
    <s v="Lisa  Diaz"/>
    <x v="8"/>
    <n v="24"/>
    <n v="6"/>
    <x v="7"/>
    <n v="2021"/>
    <n v="6"/>
    <x v="7"/>
    <x v="0"/>
    <x v="7"/>
    <x v="2"/>
    <x v="2"/>
    <n v="607"/>
    <n v="7.0254629629629634E-3"/>
    <n v="25"/>
    <x v="0"/>
  </r>
  <r>
    <x v="1"/>
    <s v="Mark  Ventura"/>
    <x v="1"/>
    <n v="4"/>
    <n v="33"/>
    <x v="7"/>
    <n v="2021"/>
    <n v="6"/>
    <x v="7"/>
    <x v="0"/>
    <x v="7"/>
    <x v="2"/>
    <x v="2"/>
    <n v="63"/>
    <n v="7.291666666666667E-4"/>
    <n v="53"/>
    <x v="3"/>
  </r>
  <r>
    <x v="0"/>
    <s v="Jane  Hernandez"/>
    <x v="0"/>
    <n v="8"/>
    <n v="16"/>
    <x v="7"/>
    <n v="2021"/>
    <n v="6"/>
    <x v="7"/>
    <x v="0"/>
    <x v="7"/>
    <x v="1"/>
    <x v="1"/>
    <n v="1.091"/>
    <n v="1.2627314814814814E-5"/>
    <n v="60"/>
    <x v="3"/>
  </r>
  <r>
    <x v="2"/>
    <s v="Rachel  Delos Santos"/>
    <x v="2"/>
    <n v="5"/>
    <n v="28"/>
    <x v="7"/>
    <n v="2021"/>
    <n v="6"/>
    <x v="7"/>
    <x v="0"/>
    <x v="7"/>
    <x v="0"/>
    <x v="0"/>
    <n v="80"/>
    <n v="9.2592592592592596E-4"/>
    <n v="16"/>
    <x v="2"/>
  </r>
  <r>
    <x v="7"/>
    <s v="Peter  Rivera"/>
    <x v="7"/>
    <n v="6"/>
    <n v="30"/>
    <x v="7"/>
    <n v="2021"/>
    <n v="6"/>
    <x v="7"/>
    <x v="0"/>
    <x v="7"/>
    <x v="2"/>
    <x v="2"/>
    <n v="900"/>
    <n v="1.0416666666666666E-2"/>
    <n v="28"/>
    <x v="4"/>
  </r>
  <r>
    <x v="6"/>
    <s v="Josh  Vega"/>
    <x v="6"/>
    <n v="22"/>
    <n v="7"/>
    <x v="7"/>
    <n v="2021"/>
    <n v="6"/>
    <x v="7"/>
    <x v="0"/>
    <x v="7"/>
    <x v="0"/>
    <x v="0"/>
    <n v="9"/>
    <n v="1.0416666666666667E-4"/>
    <n v="90"/>
    <x v="5"/>
  </r>
  <r>
    <x v="4"/>
    <s v="Cherry  Castillo"/>
    <x v="4"/>
    <n v="5"/>
    <n v="35"/>
    <x v="7"/>
    <n v="2021"/>
    <n v="6"/>
    <x v="7"/>
    <x v="0"/>
    <x v="7"/>
    <x v="1"/>
    <x v="1"/>
    <n v="1.6160000000000001"/>
    <n v="1.8703703703703704E-5"/>
    <n v="27"/>
    <x v="4"/>
  </r>
  <r>
    <x v="4"/>
    <s v="Cherry  Castillo"/>
    <x v="4"/>
    <n v="5"/>
    <n v="36"/>
    <x v="8"/>
    <n v="2021"/>
    <n v="6"/>
    <x v="8"/>
    <x v="1"/>
    <x v="8"/>
    <x v="2"/>
    <x v="2"/>
    <n v="808"/>
    <n v="9.3518518518518525E-3"/>
    <n v="13"/>
    <x v="0"/>
  </r>
  <r>
    <x v="2"/>
    <s v="Rachel  Delos Santos"/>
    <x v="2"/>
    <n v="5"/>
    <n v="24"/>
    <x v="8"/>
    <n v="2021"/>
    <n v="6"/>
    <x v="8"/>
    <x v="1"/>
    <x v="8"/>
    <x v="1"/>
    <x v="1"/>
    <n v="1.365"/>
    <n v="1.579861111111111E-5"/>
    <n v="23"/>
    <x v="2"/>
  </r>
  <r>
    <x v="8"/>
    <s v="Lisa  Diaz"/>
    <x v="8"/>
    <n v="24"/>
    <n v="10"/>
    <x v="8"/>
    <n v="2021"/>
    <n v="6"/>
    <x v="8"/>
    <x v="1"/>
    <x v="8"/>
    <x v="0"/>
    <x v="0"/>
    <n v="874"/>
    <n v="1.0115740740740741E-2"/>
    <n v="42"/>
    <x v="2"/>
  </r>
  <r>
    <x v="3"/>
    <s v="Jay  Alvarez"/>
    <x v="3"/>
    <n v="16"/>
    <n v="14"/>
    <x v="8"/>
    <n v="2021"/>
    <n v="6"/>
    <x v="8"/>
    <x v="1"/>
    <x v="8"/>
    <x v="0"/>
    <x v="0"/>
    <n v="18"/>
    <n v="2.0833333333333335E-4"/>
    <n v="15"/>
    <x v="0"/>
  </r>
  <r>
    <x v="9"/>
    <s v="Eric  Molina"/>
    <x v="9"/>
    <n v="13"/>
    <n v="21"/>
    <x v="8"/>
    <n v="2021"/>
    <n v="6"/>
    <x v="8"/>
    <x v="1"/>
    <x v="8"/>
    <x v="1"/>
    <x v="1"/>
    <n v="1.609"/>
    <n v="1.8622685185185186E-5"/>
    <n v="28"/>
    <x v="2"/>
  </r>
  <r>
    <x v="6"/>
    <s v="Josh  Vega"/>
    <x v="6"/>
    <n v="22"/>
    <n v="4"/>
    <x v="8"/>
    <n v="2021"/>
    <n v="6"/>
    <x v="8"/>
    <x v="1"/>
    <x v="8"/>
    <x v="1"/>
    <x v="1"/>
    <n v="730"/>
    <n v="8.4490740740740741E-3"/>
    <n v="57"/>
    <x v="3"/>
  </r>
  <r>
    <x v="0"/>
    <s v="Jane  Hernandez"/>
    <x v="0"/>
    <n v="8"/>
    <n v="18"/>
    <x v="8"/>
    <n v="2021"/>
    <n v="6"/>
    <x v="8"/>
    <x v="1"/>
    <x v="8"/>
    <x v="2"/>
    <x v="2"/>
    <n v="146"/>
    <n v="1.6898148148148148E-3"/>
    <n v="74"/>
    <x v="5"/>
  </r>
  <r>
    <x v="7"/>
    <s v="Peter  Rivera"/>
    <x v="7"/>
    <n v="6"/>
    <n v="30"/>
    <x v="8"/>
    <n v="2021"/>
    <n v="6"/>
    <x v="8"/>
    <x v="1"/>
    <x v="8"/>
    <x v="0"/>
    <x v="0"/>
    <n v="84"/>
    <n v="9.7222222222222219E-4"/>
    <n v="21"/>
    <x v="0"/>
  </r>
  <r>
    <x v="5"/>
    <s v="Cecille  Chen"/>
    <x v="5"/>
    <n v="21"/>
    <n v="13"/>
    <x v="8"/>
    <n v="2021"/>
    <n v="6"/>
    <x v="8"/>
    <x v="1"/>
    <x v="8"/>
    <x v="2"/>
    <x v="2"/>
    <n v="816"/>
    <n v="9.4444444444444445E-3"/>
    <n v="63"/>
    <x v="3"/>
  </r>
  <r>
    <x v="1"/>
    <s v="Mark  Ventura"/>
    <x v="1"/>
    <n v="4"/>
    <n v="34"/>
    <x v="8"/>
    <n v="2021"/>
    <n v="6"/>
    <x v="8"/>
    <x v="1"/>
    <x v="8"/>
    <x v="0"/>
    <x v="0"/>
    <n v="207"/>
    <n v="2.3958333333333331E-3"/>
    <n v="56"/>
    <x v="3"/>
  </r>
  <r>
    <x v="4"/>
    <s v="Cherry  Castillo"/>
    <x v="4"/>
    <n v="5"/>
    <n v="37"/>
    <x v="9"/>
    <n v="2021"/>
    <n v="6"/>
    <x v="9"/>
    <x v="2"/>
    <x v="9"/>
    <x v="0"/>
    <x v="0"/>
    <n v="180"/>
    <n v="2.0833333333333333E-3"/>
    <n v="52"/>
    <x v="3"/>
  </r>
  <r>
    <x v="0"/>
    <s v="Jane  Hernandez"/>
    <x v="0"/>
    <n v="8"/>
    <n v="21"/>
    <x v="9"/>
    <n v="2021"/>
    <n v="6"/>
    <x v="9"/>
    <x v="2"/>
    <x v="9"/>
    <x v="0"/>
    <x v="0"/>
    <n v="57"/>
    <n v="6.5972222222222224E-4"/>
    <n v="16"/>
    <x v="2"/>
  </r>
  <r>
    <x v="3"/>
    <s v="Jay  Alvarez"/>
    <x v="3"/>
    <n v="16"/>
    <n v="9"/>
    <x v="9"/>
    <n v="2021"/>
    <n v="6"/>
    <x v="9"/>
    <x v="2"/>
    <x v="9"/>
    <x v="1"/>
    <x v="1"/>
    <n v="705"/>
    <n v="8.1597222222222227E-3"/>
    <n v="13"/>
    <x v="0"/>
  </r>
  <r>
    <x v="2"/>
    <s v="Rachel  Delos Santos"/>
    <x v="2"/>
    <n v="5"/>
    <n v="27"/>
    <x v="9"/>
    <n v="2021"/>
    <n v="6"/>
    <x v="9"/>
    <x v="2"/>
    <x v="9"/>
    <x v="2"/>
    <x v="2"/>
    <n v="405"/>
    <n v="4.6874999999999998E-3"/>
    <n v="66"/>
    <x v="3"/>
  </r>
  <r>
    <x v="5"/>
    <s v="Cecille  Chen"/>
    <x v="5"/>
    <n v="21"/>
    <n v="18"/>
    <x v="9"/>
    <n v="2021"/>
    <n v="6"/>
    <x v="9"/>
    <x v="2"/>
    <x v="9"/>
    <x v="0"/>
    <x v="0"/>
    <n v="217"/>
    <n v="2.5115740740740741E-3"/>
    <n v="28"/>
    <x v="0"/>
  </r>
  <r>
    <x v="6"/>
    <s v="Josh  Vega"/>
    <x v="6"/>
    <n v="22"/>
    <n v="5"/>
    <x v="9"/>
    <n v="2021"/>
    <n v="6"/>
    <x v="9"/>
    <x v="2"/>
    <x v="9"/>
    <x v="2"/>
    <x v="2"/>
    <n v="41"/>
    <n v="4.7453703703703704E-4"/>
    <n v="24"/>
    <x v="0"/>
  </r>
  <r>
    <x v="9"/>
    <s v="Eric  Molina"/>
    <x v="9"/>
    <n v="13"/>
    <n v="23"/>
    <x v="9"/>
    <n v="2021"/>
    <n v="6"/>
    <x v="9"/>
    <x v="2"/>
    <x v="9"/>
    <x v="2"/>
    <x v="2"/>
    <n v="768"/>
    <n v="8.8888888888888889E-3"/>
    <n v="83"/>
    <x v="5"/>
  </r>
  <r>
    <x v="1"/>
    <s v="Mark  Ventura"/>
    <x v="1"/>
    <n v="4"/>
    <n v="31"/>
    <x v="9"/>
    <n v="2021"/>
    <n v="6"/>
    <x v="9"/>
    <x v="2"/>
    <x v="9"/>
    <x v="1"/>
    <x v="1"/>
    <n v="860"/>
    <n v="9.9537037037037042E-3"/>
    <n v="15"/>
    <x v="0"/>
  </r>
  <r>
    <x v="7"/>
    <s v="Peter  Rivera"/>
    <x v="7"/>
    <n v="6"/>
    <n v="27"/>
    <x v="9"/>
    <n v="2021"/>
    <n v="6"/>
    <x v="9"/>
    <x v="2"/>
    <x v="9"/>
    <x v="1"/>
    <x v="1"/>
    <n v="1.698"/>
    <n v="1.9652777777777778E-5"/>
    <n v="26"/>
    <x v="0"/>
  </r>
  <r>
    <x v="8"/>
    <s v="Lisa  Diaz"/>
    <x v="8"/>
    <n v="24"/>
    <n v="4"/>
    <x v="9"/>
    <n v="2021"/>
    <n v="6"/>
    <x v="9"/>
    <x v="2"/>
    <x v="9"/>
    <x v="1"/>
    <x v="1"/>
    <n v="1.82"/>
    <n v="2.1064814814814816E-5"/>
    <n v="19"/>
    <x v="1"/>
  </r>
  <r>
    <x v="3"/>
    <s v="Jay  Alvarez"/>
    <x v="3"/>
    <n v="16"/>
    <n v="21"/>
    <x v="10"/>
    <n v="2021"/>
    <n v="6"/>
    <x v="10"/>
    <x v="3"/>
    <x v="10"/>
    <x v="2"/>
    <x v="2"/>
    <n v="75"/>
    <n v="8.6805555555555551E-4"/>
    <n v="78"/>
    <x v="5"/>
  </r>
  <r>
    <x v="8"/>
    <s v="Lisa  Diaz"/>
    <x v="8"/>
    <n v="24"/>
    <n v="28"/>
    <x v="10"/>
    <n v="2021"/>
    <n v="6"/>
    <x v="10"/>
    <x v="3"/>
    <x v="10"/>
    <x v="2"/>
    <x v="2"/>
    <n v="959"/>
    <n v="1.1099537037037036E-2"/>
    <n v="43"/>
    <x v="4"/>
  </r>
  <r>
    <x v="2"/>
    <s v="Rachel  Delos Santos"/>
    <x v="2"/>
    <n v="5"/>
    <n v="24"/>
    <x v="10"/>
    <n v="2021"/>
    <n v="6"/>
    <x v="10"/>
    <x v="3"/>
    <x v="10"/>
    <x v="0"/>
    <x v="0"/>
    <n v="190"/>
    <n v="2.1990740740740742E-3"/>
    <n v="70"/>
    <x v="3"/>
  </r>
  <r>
    <x v="6"/>
    <s v="Josh  Vega"/>
    <x v="6"/>
    <n v="22"/>
    <n v="29"/>
    <x v="10"/>
    <n v="2021"/>
    <n v="6"/>
    <x v="10"/>
    <x v="3"/>
    <x v="10"/>
    <x v="0"/>
    <x v="0"/>
    <n v="341"/>
    <n v="3.9467592592592592E-3"/>
    <n v="67"/>
    <x v="1"/>
  </r>
  <r>
    <x v="5"/>
    <s v="Cecille  Chen"/>
    <x v="5"/>
    <n v="21"/>
    <n v="26"/>
    <x v="10"/>
    <n v="2021"/>
    <n v="6"/>
    <x v="10"/>
    <x v="3"/>
    <x v="10"/>
    <x v="1"/>
    <x v="1"/>
    <n v="1.4830000000000001"/>
    <n v="1.7164351851851854E-5"/>
    <n v="67"/>
    <x v="5"/>
  </r>
  <r>
    <x v="0"/>
    <s v="Jane  Hernandez"/>
    <x v="0"/>
    <n v="8"/>
    <n v="20"/>
    <x v="10"/>
    <n v="2021"/>
    <n v="6"/>
    <x v="10"/>
    <x v="3"/>
    <x v="10"/>
    <x v="1"/>
    <x v="1"/>
    <n v="874"/>
    <n v="1.0115740740740741E-2"/>
    <n v="75"/>
    <x v="5"/>
  </r>
  <r>
    <x v="4"/>
    <s v="Cherry  Castillo"/>
    <x v="4"/>
    <n v="5"/>
    <n v="35"/>
    <x v="10"/>
    <n v="2021"/>
    <n v="6"/>
    <x v="10"/>
    <x v="3"/>
    <x v="10"/>
    <x v="1"/>
    <x v="1"/>
    <n v="1.718"/>
    <n v="1.9884259259259258E-5"/>
    <n v="96"/>
    <x v="6"/>
  </r>
  <r>
    <x v="7"/>
    <s v="Peter  Rivera"/>
    <x v="7"/>
    <n v="6"/>
    <n v="21"/>
    <x v="10"/>
    <n v="2021"/>
    <n v="6"/>
    <x v="10"/>
    <x v="3"/>
    <x v="10"/>
    <x v="2"/>
    <x v="2"/>
    <n v="668"/>
    <n v="7.7314814814814815E-3"/>
    <n v="71"/>
    <x v="5"/>
  </r>
  <r>
    <x v="1"/>
    <s v="Mark  Ventura"/>
    <x v="1"/>
    <n v="4"/>
    <n v="32"/>
    <x v="10"/>
    <n v="2021"/>
    <n v="6"/>
    <x v="10"/>
    <x v="3"/>
    <x v="10"/>
    <x v="2"/>
    <x v="2"/>
    <n v="200"/>
    <n v="2.3148148148148147E-3"/>
    <n v="56"/>
    <x v="3"/>
  </r>
  <r>
    <x v="9"/>
    <s v="Eric  Molina"/>
    <x v="9"/>
    <n v="13"/>
    <n v="30"/>
    <x v="10"/>
    <n v="2021"/>
    <n v="6"/>
    <x v="10"/>
    <x v="3"/>
    <x v="10"/>
    <x v="0"/>
    <x v="0"/>
    <n v="290"/>
    <n v="3.3564814814814816E-3"/>
    <n v="36"/>
    <x v="4"/>
  </r>
  <r>
    <x v="5"/>
    <s v="Cecille  Chen"/>
    <x v="5"/>
    <n v="21"/>
    <n v="28"/>
    <x v="11"/>
    <n v="2021"/>
    <n v="6"/>
    <x v="11"/>
    <x v="4"/>
    <x v="11"/>
    <x v="2"/>
    <x v="2"/>
    <n v="720"/>
    <n v="8.3333333333333332E-3"/>
    <n v="52"/>
    <x v="3"/>
  </r>
  <r>
    <x v="3"/>
    <s v="Jay  Alvarez"/>
    <x v="3"/>
    <n v="16"/>
    <n v="23"/>
    <x v="11"/>
    <n v="2021"/>
    <n v="6"/>
    <x v="11"/>
    <x v="4"/>
    <x v="11"/>
    <x v="0"/>
    <x v="0"/>
    <n v="87"/>
    <n v="1.0069444444444444E-3"/>
    <n v="30"/>
    <x v="4"/>
  </r>
  <r>
    <x v="2"/>
    <s v="Rachel  Delos Santos"/>
    <x v="2"/>
    <n v="5"/>
    <n v="23"/>
    <x v="11"/>
    <n v="2021"/>
    <n v="6"/>
    <x v="11"/>
    <x v="4"/>
    <x v="11"/>
    <x v="1"/>
    <x v="1"/>
    <n v="967"/>
    <n v="1.119212962962963E-2"/>
    <n v="89"/>
    <x v="6"/>
  </r>
  <r>
    <x v="7"/>
    <s v="Peter  Rivera"/>
    <x v="7"/>
    <n v="6"/>
    <n v="20"/>
    <x v="11"/>
    <n v="2021"/>
    <n v="6"/>
    <x v="11"/>
    <x v="4"/>
    <x v="11"/>
    <x v="0"/>
    <x v="0"/>
    <n v="107"/>
    <n v="1.238425925925926E-3"/>
    <n v="53"/>
    <x v="3"/>
  </r>
  <r>
    <x v="1"/>
    <s v="Mark  Ventura"/>
    <x v="1"/>
    <n v="4"/>
    <n v="36"/>
    <x v="11"/>
    <n v="2021"/>
    <n v="6"/>
    <x v="11"/>
    <x v="4"/>
    <x v="11"/>
    <x v="0"/>
    <x v="0"/>
    <n v="362"/>
    <n v="4.1898148148148146E-3"/>
    <n v="38"/>
    <x v="4"/>
  </r>
  <r>
    <x v="8"/>
    <s v="Lisa  Diaz"/>
    <x v="8"/>
    <n v="24"/>
    <n v="30"/>
    <x v="11"/>
    <n v="2021"/>
    <n v="6"/>
    <x v="11"/>
    <x v="4"/>
    <x v="11"/>
    <x v="0"/>
    <x v="0"/>
    <n v="1.4219999999999999"/>
    <n v="1.6458333333333331E-5"/>
    <n v="79"/>
    <x v="6"/>
  </r>
  <r>
    <x v="9"/>
    <s v="Eric  Molina"/>
    <x v="9"/>
    <n v="13"/>
    <n v="29"/>
    <x v="11"/>
    <n v="2021"/>
    <n v="6"/>
    <x v="11"/>
    <x v="4"/>
    <x v="11"/>
    <x v="1"/>
    <x v="1"/>
    <n v="1.399"/>
    <n v="1.6192129629629629E-5"/>
    <n v="37"/>
    <x v="4"/>
  </r>
  <r>
    <x v="4"/>
    <s v="Cherry  Castillo"/>
    <x v="4"/>
    <n v="5"/>
    <n v="37"/>
    <x v="11"/>
    <n v="2021"/>
    <n v="6"/>
    <x v="11"/>
    <x v="4"/>
    <x v="11"/>
    <x v="2"/>
    <x v="2"/>
    <n v="449"/>
    <n v="5.1967592592592595E-3"/>
    <n v="87"/>
    <x v="6"/>
  </r>
  <r>
    <x v="0"/>
    <s v="Jane  Hernandez"/>
    <x v="0"/>
    <n v="8"/>
    <n v="23"/>
    <x v="11"/>
    <n v="2021"/>
    <n v="6"/>
    <x v="11"/>
    <x v="4"/>
    <x v="11"/>
    <x v="2"/>
    <x v="2"/>
    <n v="480"/>
    <n v="5.5555555555555558E-3"/>
    <n v="70"/>
    <x v="6"/>
  </r>
  <r>
    <x v="6"/>
    <s v="Josh  Vega"/>
    <x v="6"/>
    <n v="22"/>
    <n v="28"/>
    <x v="11"/>
    <n v="2021"/>
    <n v="6"/>
    <x v="11"/>
    <x v="4"/>
    <x v="11"/>
    <x v="1"/>
    <x v="1"/>
    <n v="490"/>
    <n v="5.6712962962962967E-3"/>
    <n v="33"/>
    <x v="4"/>
  </r>
  <r>
    <x v="1"/>
    <s v="Mark  Ventura"/>
    <x v="1"/>
    <n v="4"/>
    <n v="29"/>
    <x v="12"/>
    <n v="2021"/>
    <n v="6"/>
    <x v="12"/>
    <x v="5"/>
    <x v="12"/>
    <x v="1"/>
    <x v="1"/>
    <n v="754"/>
    <n v="8.726851851851852E-3"/>
    <n v="65"/>
    <x v="3"/>
  </r>
  <r>
    <x v="5"/>
    <s v="Cecille  Chen"/>
    <x v="5"/>
    <n v="21"/>
    <n v="18"/>
    <x v="12"/>
    <n v="2021"/>
    <n v="6"/>
    <x v="12"/>
    <x v="5"/>
    <x v="12"/>
    <x v="0"/>
    <x v="0"/>
    <n v="189"/>
    <n v="2.1875000000000002E-3"/>
    <n v="38"/>
    <x v="4"/>
  </r>
  <r>
    <x v="3"/>
    <s v="Jay  Alvarez"/>
    <x v="3"/>
    <n v="16"/>
    <n v="10"/>
    <x v="12"/>
    <n v="2021"/>
    <n v="6"/>
    <x v="12"/>
    <x v="5"/>
    <x v="12"/>
    <x v="1"/>
    <x v="1"/>
    <n v="817"/>
    <n v="9.4560185185185181E-3"/>
    <n v="40"/>
    <x v="4"/>
  </r>
  <r>
    <x v="4"/>
    <s v="Cherry  Castillo"/>
    <x v="4"/>
    <n v="5"/>
    <n v="38"/>
    <x v="12"/>
    <n v="2021"/>
    <n v="6"/>
    <x v="12"/>
    <x v="5"/>
    <x v="12"/>
    <x v="0"/>
    <x v="0"/>
    <n v="149"/>
    <n v="1.724537037037037E-3"/>
    <n v="10"/>
    <x v="0"/>
  </r>
  <r>
    <x v="2"/>
    <s v="Rachel  Delos Santos"/>
    <x v="2"/>
    <n v="5"/>
    <n v="25"/>
    <x v="12"/>
    <n v="2021"/>
    <n v="6"/>
    <x v="12"/>
    <x v="5"/>
    <x v="12"/>
    <x v="2"/>
    <x v="2"/>
    <n v="443"/>
    <n v="5.1273148148148146E-3"/>
    <n v="67"/>
    <x v="3"/>
  </r>
  <r>
    <x v="0"/>
    <s v="Jane  Hernandez"/>
    <x v="0"/>
    <n v="8"/>
    <n v="19"/>
    <x v="12"/>
    <n v="2021"/>
    <n v="6"/>
    <x v="12"/>
    <x v="5"/>
    <x v="12"/>
    <x v="0"/>
    <x v="0"/>
    <n v="402"/>
    <n v="4.6527777777777774E-3"/>
    <n v="30"/>
    <x v="0"/>
  </r>
  <r>
    <x v="8"/>
    <s v="Lisa  Diaz"/>
    <x v="8"/>
    <n v="24"/>
    <n v="4"/>
    <x v="12"/>
    <n v="2021"/>
    <n v="6"/>
    <x v="12"/>
    <x v="5"/>
    <x v="12"/>
    <x v="1"/>
    <x v="1"/>
    <n v="1.839"/>
    <n v="2.1284722222222221E-5"/>
    <n v="32"/>
    <x v="2"/>
  </r>
  <r>
    <x v="9"/>
    <s v="Eric  Molina"/>
    <x v="9"/>
    <n v="13"/>
    <n v="21"/>
    <x v="12"/>
    <n v="2021"/>
    <n v="6"/>
    <x v="12"/>
    <x v="5"/>
    <x v="12"/>
    <x v="2"/>
    <x v="2"/>
    <n v="643"/>
    <n v="7.4421296296296293E-3"/>
    <n v="21"/>
    <x v="0"/>
  </r>
  <r>
    <x v="7"/>
    <s v="Peter  Rivera"/>
    <x v="7"/>
    <n v="6"/>
    <n v="25"/>
    <x v="12"/>
    <n v="2021"/>
    <n v="6"/>
    <x v="12"/>
    <x v="5"/>
    <x v="12"/>
    <x v="1"/>
    <x v="1"/>
    <n v="1.53"/>
    <n v="1.7708333333333335E-5"/>
    <n v="30"/>
    <x v="2"/>
  </r>
  <r>
    <x v="6"/>
    <s v="Josh  Vega"/>
    <x v="6"/>
    <n v="22"/>
    <n v="5"/>
    <x v="12"/>
    <n v="2021"/>
    <n v="6"/>
    <x v="12"/>
    <x v="5"/>
    <x v="12"/>
    <x v="2"/>
    <x v="2"/>
    <n v="131"/>
    <n v="1.5162037037037036E-3"/>
    <n v="22"/>
    <x v="2"/>
  </r>
  <r>
    <x v="4"/>
    <s v="Cherry  Castillo"/>
    <x v="4"/>
    <n v="5"/>
    <n v="35"/>
    <x v="13"/>
    <n v="2021"/>
    <n v="6"/>
    <x v="13"/>
    <x v="6"/>
    <x v="13"/>
    <x v="1"/>
    <x v="1"/>
    <n v="1.5369999999999999"/>
    <n v="1.7789351851851852E-5"/>
    <n v="58"/>
    <x v="3"/>
  </r>
  <r>
    <x v="1"/>
    <s v="Mark  Ventura"/>
    <x v="1"/>
    <n v="4"/>
    <n v="34"/>
    <x v="13"/>
    <n v="2021"/>
    <n v="6"/>
    <x v="13"/>
    <x v="6"/>
    <x v="13"/>
    <x v="2"/>
    <x v="2"/>
    <n v="202"/>
    <n v="2.3379629629629631E-3"/>
    <n v="37"/>
    <x v="4"/>
  </r>
  <r>
    <x v="5"/>
    <s v="Cecille  Chen"/>
    <x v="5"/>
    <n v="21"/>
    <n v="12"/>
    <x v="13"/>
    <n v="2021"/>
    <n v="6"/>
    <x v="13"/>
    <x v="6"/>
    <x v="13"/>
    <x v="1"/>
    <x v="1"/>
    <n v="1.208"/>
    <n v="1.3981481481481481E-5"/>
    <n v="75"/>
    <x v="5"/>
  </r>
  <r>
    <x v="9"/>
    <s v="Eric  Molina"/>
    <x v="9"/>
    <n v="13"/>
    <n v="23"/>
    <x v="13"/>
    <n v="2021"/>
    <n v="6"/>
    <x v="13"/>
    <x v="6"/>
    <x v="13"/>
    <x v="0"/>
    <x v="0"/>
    <n v="104"/>
    <n v="1.2037037037037038E-3"/>
    <n v="21"/>
    <x v="1"/>
  </r>
  <r>
    <x v="7"/>
    <s v="Peter  Rivera"/>
    <x v="7"/>
    <n v="6"/>
    <n v="27"/>
    <x v="13"/>
    <n v="2021"/>
    <n v="6"/>
    <x v="13"/>
    <x v="6"/>
    <x v="13"/>
    <x v="2"/>
    <x v="2"/>
    <n v="634"/>
    <n v="7.3379629629629628E-3"/>
    <n v="68"/>
    <x v="5"/>
  </r>
  <r>
    <x v="6"/>
    <s v="Josh  Vega"/>
    <x v="6"/>
    <n v="22"/>
    <n v="5"/>
    <x v="13"/>
    <n v="2021"/>
    <n v="6"/>
    <x v="13"/>
    <x v="6"/>
    <x v="13"/>
    <x v="0"/>
    <x v="0"/>
    <n v="199"/>
    <n v="2.3032407407407407E-3"/>
    <n v="42"/>
    <x v="4"/>
  </r>
  <r>
    <x v="0"/>
    <s v="Jane  Hernandez"/>
    <x v="0"/>
    <n v="8"/>
    <n v="17"/>
    <x v="13"/>
    <n v="2021"/>
    <n v="6"/>
    <x v="13"/>
    <x v="6"/>
    <x v="13"/>
    <x v="1"/>
    <x v="1"/>
    <n v="878"/>
    <n v="1.0162037037037037E-2"/>
    <n v="40"/>
    <x v="2"/>
  </r>
  <r>
    <x v="8"/>
    <s v="Lisa  Diaz"/>
    <x v="8"/>
    <n v="24"/>
    <n v="7"/>
    <x v="13"/>
    <n v="2021"/>
    <n v="6"/>
    <x v="13"/>
    <x v="6"/>
    <x v="13"/>
    <x v="2"/>
    <x v="2"/>
    <n v="1.1819999999999999"/>
    <n v="1.3680555555555555E-5"/>
    <n v="72"/>
    <x v="5"/>
  </r>
  <r>
    <x v="3"/>
    <s v="Jay  Alvarez"/>
    <x v="3"/>
    <n v="16"/>
    <n v="11"/>
    <x v="13"/>
    <n v="2021"/>
    <n v="6"/>
    <x v="13"/>
    <x v="6"/>
    <x v="13"/>
    <x v="2"/>
    <x v="2"/>
    <n v="31"/>
    <n v="3.5879629629629629E-4"/>
    <n v="18"/>
    <x v="1"/>
  </r>
  <r>
    <x v="2"/>
    <s v="Rachel  Delos Santos"/>
    <x v="2"/>
    <n v="5"/>
    <n v="26"/>
    <x v="13"/>
    <n v="2021"/>
    <n v="6"/>
    <x v="13"/>
    <x v="6"/>
    <x v="13"/>
    <x v="0"/>
    <x v="0"/>
    <n v="356"/>
    <n v="4.1203703703703706E-3"/>
    <n v="69"/>
    <x v="3"/>
  </r>
  <r>
    <x v="0"/>
    <s v="Jane  Hernandez"/>
    <x v="0"/>
    <n v="8"/>
    <n v="18"/>
    <x v="14"/>
    <n v="2021"/>
    <n v="6"/>
    <x v="14"/>
    <x v="0"/>
    <x v="14"/>
    <x v="2"/>
    <x v="2"/>
    <n v="432"/>
    <n v="5.0000000000000001E-3"/>
    <n v="30"/>
    <x v="1"/>
  </r>
  <r>
    <x v="3"/>
    <s v="Jay  Alvarez"/>
    <x v="3"/>
    <n v="16"/>
    <n v="12"/>
    <x v="14"/>
    <n v="2021"/>
    <n v="6"/>
    <x v="14"/>
    <x v="0"/>
    <x v="14"/>
    <x v="0"/>
    <x v="0"/>
    <n v="228"/>
    <n v="2.638888888888889E-3"/>
    <n v="87"/>
    <x v="5"/>
  </r>
  <r>
    <x v="9"/>
    <s v="Eric  Molina"/>
    <x v="9"/>
    <n v="13"/>
    <n v="19"/>
    <x v="14"/>
    <n v="2021"/>
    <n v="6"/>
    <x v="14"/>
    <x v="0"/>
    <x v="14"/>
    <x v="1"/>
    <x v="1"/>
    <n v="1.718"/>
    <n v="1.9884259259259258E-5"/>
    <n v="78"/>
    <x v="5"/>
  </r>
  <r>
    <x v="7"/>
    <s v="Peter  Rivera"/>
    <x v="7"/>
    <n v="6"/>
    <n v="29"/>
    <x v="14"/>
    <n v="2021"/>
    <n v="6"/>
    <x v="14"/>
    <x v="0"/>
    <x v="14"/>
    <x v="0"/>
    <x v="0"/>
    <n v="491"/>
    <n v="5.6828703703703702E-3"/>
    <n v="72"/>
    <x v="5"/>
  </r>
  <r>
    <x v="5"/>
    <s v="Cecille  Chen"/>
    <x v="5"/>
    <n v="21"/>
    <n v="14"/>
    <x v="14"/>
    <n v="2021"/>
    <n v="6"/>
    <x v="14"/>
    <x v="0"/>
    <x v="14"/>
    <x v="2"/>
    <x v="2"/>
    <n v="605"/>
    <n v="7.0023148148148145E-3"/>
    <n v="14"/>
    <x v="1"/>
  </r>
  <r>
    <x v="4"/>
    <s v="Cherry  Castillo"/>
    <x v="4"/>
    <n v="5"/>
    <n v="36"/>
    <x v="14"/>
    <n v="2021"/>
    <n v="6"/>
    <x v="14"/>
    <x v="0"/>
    <x v="14"/>
    <x v="2"/>
    <x v="2"/>
    <n v="326"/>
    <n v="3.7731481481481483E-3"/>
    <n v="44"/>
    <x v="2"/>
  </r>
  <r>
    <x v="1"/>
    <s v="Mark  Ventura"/>
    <x v="1"/>
    <n v="4"/>
    <n v="35"/>
    <x v="14"/>
    <n v="2021"/>
    <n v="6"/>
    <x v="14"/>
    <x v="0"/>
    <x v="14"/>
    <x v="0"/>
    <x v="0"/>
    <n v="441"/>
    <n v="5.1041666666666666E-3"/>
    <n v="39"/>
    <x v="4"/>
  </r>
  <r>
    <x v="6"/>
    <s v="Josh  Vega"/>
    <x v="6"/>
    <n v="22"/>
    <n v="2"/>
    <x v="14"/>
    <n v="2021"/>
    <n v="6"/>
    <x v="14"/>
    <x v="0"/>
    <x v="14"/>
    <x v="1"/>
    <x v="1"/>
    <n v="105"/>
    <n v="1.2152777777777778E-3"/>
    <n v="73"/>
    <x v="5"/>
  </r>
  <r>
    <x v="8"/>
    <s v="Lisa  Diaz"/>
    <x v="8"/>
    <n v="24"/>
    <n v="10"/>
    <x v="14"/>
    <n v="2021"/>
    <n v="6"/>
    <x v="14"/>
    <x v="0"/>
    <x v="14"/>
    <x v="0"/>
    <x v="0"/>
    <n v="1.2749999999999999"/>
    <n v="1.4756944444444443E-5"/>
    <n v="53"/>
    <x v="3"/>
  </r>
  <r>
    <x v="2"/>
    <s v="Rachel  Delos Santos"/>
    <x v="2"/>
    <n v="5"/>
    <n v="25"/>
    <x v="14"/>
    <n v="2021"/>
    <n v="6"/>
    <x v="14"/>
    <x v="0"/>
    <x v="14"/>
    <x v="1"/>
    <x v="1"/>
    <n v="1.421"/>
    <n v="1.6446759259259259E-5"/>
    <n v="36"/>
    <x v="2"/>
  </r>
  <r>
    <x v="6"/>
    <s v="Josh  Vega"/>
    <x v="6"/>
    <n v="22"/>
    <n v="6"/>
    <x v="15"/>
    <n v="2021"/>
    <n v="6"/>
    <x v="15"/>
    <x v="1"/>
    <x v="15"/>
    <x v="2"/>
    <x v="2"/>
    <n v="598"/>
    <n v="6.9212962962962961E-3"/>
    <n v="41"/>
    <x v="2"/>
  </r>
  <r>
    <x v="1"/>
    <s v="Mark  Ventura"/>
    <x v="1"/>
    <n v="4"/>
    <n v="31"/>
    <x v="15"/>
    <n v="2021"/>
    <n v="6"/>
    <x v="15"/>
    <x v="1"/>
    <x v="15"/>
    <x v="1"/>
    <x v="1"/>
    <n v="1.3859999999999999"/>
    <n v="1.6041666666666666E-5"/>
    <n v="24"/>
    <x v="2"/>
  </r>
  <r>
    <x v="0"/>
    <s v="Jane  Hernandez"/>
    <x v="0"/>
    <n v="8"/>
    <n v="19"/>
    <x v="15"/>
    <n v="2021"/>
    <n v="6"/>
    <x v="15"/>
    <x v="1"/>
    <x v="15"/>
    <x v="0"/>
    <x v="0"/>
    <n v="101"/>
    <n v="1.1689814814814816E-3"/>
    <n v="27"/>
    <x v="4"/>
  </r>
  <r>
    <x v="2"/>
    <s v="Rachel  Delos Santos"/>
    <x v="2"/>
    <n v="5"/>
    <n v="24"/>
    <x v="15"/>
    <n v="2021"/>
    <n v="6"/>
    <x v="15"/>
    <x v="1"/>
    <x v="15"/>
    <x v="2"/>
    <x v="2"/>
    <n v="124"/>
    <n v="1.4351851851851852E-3"/>
    <n v="24"/>
    <x v="2"/>
  </r>
  <r>
    <x v="9"/>
    <s v="Eric  Molina"/>
    <x v="9"/>
    <n v="13"/>
    <n v="21"/>
    <x v="15"/>
    <n v="2021"/>
    <n v="6"/>
    <x v="15"/>
    <x v="1"/>
    <x v="15"/>
    <x v="2"/>
    <x v="2"/>
    <n v="279"/>
    <n v="3.2291666666666666E-3"/>
    <n v="23"/>
    <x v="2"/>
  </r>
  <r>
    <x v="5"/>
    <s v="Cecille  Chen"/>
    <x v="5"/>
    <n v="21"/>
    <n v="17"/>
    <x v="15"/>
    <n v="2021"/>
    <n v="6"/>
    <x v="15"/>
    <x v="1"/>
    <x v="15"/>
    <x v="0"/>
    <x v="0"/>
    <n v="321"/>
    <n v="3.7152777777777778E-3"/>
    <n v="38"/>
    <x v="2"/>
  </r>
  <r>
    <x v="7"/>
    <s v="Peter  Rivera"/>
    <x v="7"/>
    <n v="6"/>
    <n v="25"/>
    <x v="15"/>
    <n v="2021"/>
    <n v="6"/>
    <x v="15"/>
    <x v="1"/>
    <x v="15"/>
    <x v="1"/>
    <x v="1"/>
    <n v="1.19"/>
    <n v="1.3773148148148148E-5"/>
    <n v="29"/>
    <x v="2"/>
  </r>
  <r>
    <x v="8"/>
    <s v="Lisa  Diaz"/>
    <x v="8"/>
    <n v="24"/>
    <n v="4"/>
    <x v="15"/>
    <n v="2021"/>
    <n v="6"/>
    <x v="15"/>
    <x v="1"/>
    <x v="15"/>
    <x v="1"/>
    <x v="1"/>
    <n v="1.9419999999999999"/>
    <n v="2.2476851851851851E-5"/>
    <n v="33"/>
    <x v="2"/>
  </r>
  <r>
    <x v="4"/>
    <s v="Cherry  Castillo"/>
    <x v="4"/>
    <n v="5"/>
    <n v="39"/>
    <x v="15"/>
    <n v="2021"/>
    <n v="6"/>
    <x v="15"/>
    <x v="1"/>
    <x v="15"/>
    <x v="0"/>
    <x v="0"/>
    <n v="279"/>
    <n v="3.2291666666666666E-3"/>
    <n v="70"/>
    <x v="3"/>
  </r>
  <r>
    <x v="3"/>
    <s v="Jay  Alvarez"/>
    <x v="3"/>
    <n v="16"/>
    <n v="8"/>
    <x v="15"/>
    <n v="2021"/>
    <n v="6"/>
    <x v="15"/>
    <x v="1"/>
    <x v="15"/>
    <x v="1"/>
    <x v="1"/>
    <n v="761"/>
    <n v="8.8078703703703704E-3"/>
    <n v="38"/>
    <x v="2"/>
  </r>
  <r>
    <x v="5"/>
    <s v="Cecille  Chen"/>
    <x v="5"/>
    <n v="21"/>
    <n v="12"/>
    <x v="16"/>
    <n v="2021"/>
    <n v="6"/>
    <x v="16"/>
    <x v="2"/>
    <x v="16"/>
    <x v="1"/>
    <x v="1"/>
    <n v="1.7649999999999999"/>
    <n v="2.0428240740740739E-5"/>
    <n v="65"/>
    <x v="5"/>
  </r>
  <r>
    <x v="4"/>
    <s v="Cherry  Castillo"/>
    <x v="4"/>
    <n v="5"/>
    <n v="33"/>
    <x v="16"/>
    <n v="2021"/>
    <n v="6"/>
    <x v="16"/>
    <x v="2"/>
    <x v="16"/>
    <x v="1"/>
    <x v="1"/>
    <n v="1.47"/>
    <n v="1.7013888888888888E-5"/>
    <n v="29"/>
    <x v="0"/>
  </r>
  <r>
    <x v="8"/>
    <s v="Lisa  Diaz"/>
    <x v="8"/>
    <n v="24"/>
    <n v="7"/>
    <x v="16"/>
    <n v="2021"/>
    <n v="6"/>
    <x v="16"/>
    <x v="2"/>
    <x v="16"/>
    <x v="2"/>
    <x v="2"/>
    <n v="1.1499999999999999"/>
    <n v="1.3310185185185184E-5"/>
    <n v="28"/>
    <x v="4"/>
  </r>
  <r>
    <x v="2"/>
    <s v="Rachel  Delos Santos"/>
    <x v="2"/>
    <n v="5"/>
    <n v="29"/>
    <x v="16"/>
    <n v="2021"/>
    <n v="6"/>
    <x v="16"/>
    <x v="2"/>
    <x v="16"/>
    <x v="0"/>
    <x v="0"/>
    <n v="56"/>
    <n v="6.4814814814814813E-4"/>
    <n v="70"/>
    <x v="3"/>
  </r>
  <r>
    <x v="3"/>
    <s v="Jay  Alvarez"/>
    <x v="3"/>
    <n v="16"/>
    <n v="13"/>
    <x v="16"/>
    <n v="2021"/>
    <n v="6"/>
    <x v="16"/>
    <x v="2"/>
    <x v="16"/>
    <x v="2"/>
    <x v="2"/>
    <n v="158"/>
    <n v="1.8287037037037037E-3"/>
    <n v="36"/>
    <x v="4"/>
  </r>
  <r>
    <x v="7"/>
    <s v="Peter  Rivera"/>
    <x v="7"/>
    <n v="6"/>
    <n v="30"/>
    <x v="16"/>
    <n v="2021"/>
    <n v="6"/>
    <x v="16"/>
    <x v="2"/>
    <x v="16"/>
    <x v="2"/>
    <x v="2"/>
    <n v="656"/>
    <n v="7.5925925925925926E-3"/>
    <n v="69"/>
    <x v="3"/>
  </r>
  <r>
    <x v="0"/>
    <s v="Jane  Hernandez"/>
    <x v="0"/>
    <n v="8"/>
    <n v="17"/>
    <x v="16"/>
    <n v="2021"/>
    <n v="6"/>
    <x v="16"/>
    <x v="2"/>
    <x v="16"/>
    <x v="1"/>
    <x v="1"/>
    <n v="875"/>
    <n v="1.0127314814814815E-2"/>
    <n v="36"/>
    <x v="1"/>
  </r>
  <r>
    <x v="6"/>
    <s v="Josh  Vega"/>
    <x v="6"/>
    <n v="22"/>
    <n v="5"/>
    <x v="16"/>
    <n v="2021"/>
    <n v="6"/>
    <x v="16"/>
    <x v="2"/>
    <x v="16"/>
    <x v="0"/>
    <x v="0"/>
    <n v="107"/>
    <n v="1.238425925925926E-3"/>
    <n v="72"/>
    <x v="5"/>
  </r>
  <r>
    <x v="1"/>
    <s v="Mark  Ventura"/>
    <x v="1"/>
    <n v="4"/>
    <n v="34"/>
    <x v="16"/>
    <n v="2021"/>
    <n v="6"/>
    <x v="16"/>
    <x v="2"/>
    <x v="16"/>
    <x v="2"/>
    <x v="2"/>
    <n v="366"/>
    <n v="4.2361111111111115E-3"/>
    <n v="26"/>
    <x v="0"/>
  </r>
  <r>
    <x v="9"/>
    <s v="Eric  Molina"/>
    <x v="9"/>
    <n v="13"/>
    <n v="24"/>
    <x v="16"/>
    <n v="2021"/>
    <n v="6"/>
    <x v="16"/>
    <x v="2"/>
    <x v="16"/>
    <x v="0"/>
    <x v="0"/>
    <n v="464"/>
    <n v="5.37037037037037E-3"/>
    <n v="78"/>
    <x v="5"/>
  </r>
  <r>
    <x v="9"/>
    <s v="Eric  Molina"/>
    <x v="9"/>
    <n v="13"/>
    <n v="20"/>
    <x v="17"/>
    <n v="2021"/>
    <n v="6"/>
    <x v="17"/>
    <x v="3"/>
    <x v="17"/>
    <x v="1"/>
    <x v="1"/>
    <n v="1.3260000000000001"/>
    <n v="1.5347222222222222E-5"/>
    <n v="25"/>
    <x v="4"/>
  </r>
  <r>
    <x v="3"/>
    <s v="Jay  Alvarez"/>
    <x v="3"/>
    <n v="16"/>
    <n v="26"/>
    <x v="17"/>
    <n v="2021"/>
    <n v="6"/>
    <x v="17"/>
    <x v="3"/>
    <x v="17"/>
    <x v="0"/>
    <x v="0"/>
    <n v="199"/>
    <n v="2.3032407407407407E-3"/>
    <n v="83"/>
    <x v="5"/>
  </r>
  <r>
    <x v="5"/>
    <s v="Cecille  Chen"/>
    <x v="5"/>
    <n v="21"/>
    <n v="20"/>
    <x v="17"/>
    <n v="2021"/>
    <n v="6"/>
    <x v="17"/>
    <x v="3"/>
    <x v="17"/>
    <x v="2"/>
    <x v="2"/>
    <n v="792"/>
    <n v="9.1666666666666667E-3"/>
    <n v="59"/>
    <x v="3"/>
  </r>
  <r>
    <x v="1"/>
    <s v="Mark  Ventura"/>
    <x v="1"/>
    <n v="4"/>
    <n v="35"/>
    <x v="17"/>
    <n v="2021"/>
    <n v="6"/>
    <x v="17"/>
    <x v="3"/>
    <x v="17"/>
    <x v="0"/>
    <x v="0"/>
    <n v="470"/>
    <n v="5.4398148148148149E-3"/>
    <n v="38"/>
    <x v="4"/>
  </r>
  <r>
    <x v="6"/>
    <s v="Josh  Vega"/>
    <x v="6"/>
    <n v="22"/>
    <n v="24"/>
    <x v="17"/>
    <n v="2021"/>
    <n v="6"/>
    <x v="17"/>
    <x v="3"/>
    <x v="17"/>
    <x v="1"/>
    <x v="1"/>
    <n v="436"/>
    <n v="5.0462962962962961E-3"/>
    <n v="32"/>
    <x v="4"/>
  </r>
  <r>
    <x v="7"/>
    <s v="Peter  Rivera"/>
    <x v="7"/>
    <n v="6"/>
    <n v="30"/>
    <x v="17"/>
    <n v="2021"/>
    <n v="6"/>
    <x v="17"/>
    <x v="3"/>
    <x v="17"/>
    <x v="0"/>
    <x v="0"/>
    <n v="370"/>
    <n v="4.2824074074074075E-3"/>
    <n v="43"/>
    <x v="4"/>
  </r>
  <r>
    <x v="4"/>
    <s v="Cherry  Castillo"/>
    <x v="4"/>
    <n v="5"/>
    <n v="36"/>
    <x v="17"/>
    <n v="2021"/>
    <n v="6"/>
    <x v="17"/>
    <x v="3"/>
    <x v="17"/>
    <x v="2"/>
    <x v="2"/>
    <n v="734"/>
    <n v="8.4953703703703701E-3"/>
    <n v="56"/>
    <x v="3"/>
  </r>
  <r>
    <x v="8"/>
    <s v="Lisa  Diaz"/>
    <x v="8"/>
    <n v="24"/>
    <n v="23"/>
    <x v="17"/>
    <n v="2021"/>
    <n v="6"/>
    <x v="17"/>
    <x v="3"/>
    <x v="17"/>
    <x v="0"/>
    <x v="0"/>
    <n v="686"/>
    <n v="7.9398148148148145E-3"/>
    <n v="73"/>
    <x v="5"/>
  </r>
  <r>
    <x v="0"/>
    <s v="Jane  Hernandez"/>
    <x v="0"/>
    <n v="8"/>
    <n v="23"/>
    <x v="17"/>
    <n v="2021"/>
    <n v="6"/>
    <x v="17"/>
    <x v="3"/>
    <x v="17"/>
    <x v="2"/>
    <x v="2"/>
    <n v="119"/>
    <n v="1.3773148148148147E-3"/>
    <n v="58"/>
    <x v="3"/>
  </r>
  <r>
    <x v="2"/>
    <s v="Rachel  Delos Santos"/>
    <x v="2"/>
    <n v="5"/>
    <n v="21"/>
    <x v="17"/>
    <n v="2021"/>
    <n v="6"/>
    <x v="17"/>
    <x v="3"/>
    <x v="17"/>
    <x v="1"/>
    <x v="1"/>
    <n v="903"/>
    <n v="1.0451388888888889E-2"/>
    <n v="70"/>
    <x v="5"/>
  </r>
  <r>
    <x v="6"/>
    <s v="Josh  Vega"/>
    <x v="6"/>
    <n v="22"/>
    <n v="26"/>
    <x v="18"/>
    <n v="2021"/>
    <n v="6"/>
    <x v="18"/>
    <x v="4"/>
    <x v="18"/>
    <x v="2"/>
    <x v="2"/>
    <n v="55"/>
    <n v="6.3657407407407413E-4"/>
    <n v="74"/>
    <x v="5"/>
  </r>
  <r>
    <x v="0"/>
    <s v="Jane  Hernandez"/>
    <x v="0"/>
    <n v="8"/>
    <n v="29"/>
    <x v="18"/>
    <n v="2021"/>
    <n v="6"/>
    <x v="18"/>
    <x v="4"/>
    <x v="18"/>
    <x v="0"/>
    <x v="0"/>
    <n v="382"/>
    <n v="4.4212962962962964E-3"/>
    <n v="96"/>
    <x v="6"/>
  </r>
  <r>
    <x v="3"/>
    <s v="Jay  Alvarez"/>
    <x v="3"/>
    <n v="16"/>
    <n v="23"/>
    <x v="18"/>
    <n v="2021"/>
    <n v="6"/>
    <x v="18"/>
    <x v="4"/>
    <x v="18"/>
    <x v="1"/>
    <x v="1"/>
    <n v="448"/>
    <n v="5.185185185185185E-3"/>
    <n v="79"/>
    <x v="6"/>
  </r>
  <r>
    <x v="5"/>
    <s v="Cecille  Chen"/>
    <x v="5"/>
    <n v="21"/>
    <n v="20"/>
    <x v="18"/>
    <n v="2021"/>
    <n v="6"/>
    <x v="18"/>
    <x v="4"/>
    <x v="18"/>
    <x v="0"/>
    <x v="0"/>
    <n v="703"/>
    <n v="8.1365740740740738E-3"/>
    <n v="86"/>
    <x v="6"/>
  </r>
  <r>
    <x v="9"/>
    <s v="Eric  Molina"/>
    <x v="9"/>
    <n v="13"/>
    <n v="22"/>
    <x v="18"/>
    <n v="2021"/>
    <n v="6"/>
    <x v="18"/>
    <x v="4"/>
    <x v="18"/>
    <x v="2"/>
    <x v="2"/>
    <n v="576"/>
    <n v="6.6666666666666671E-3"/>
    <n v="52"/>
    <x v="3"/>
  </r>
  <r>
    <x v="2"/>
    <s v="Rachel  Delos Santos"/>
    <x v="2"/>
    <n v="5"/>
    <n v="26"/>
    <x v="18"/>
    <n v="2021"/>
    <n v="6"/>
    <x v="18"/>
    <x v="4"/>
    <x v="18"/>
    <x v="2"/>
    <x v="2"/>
    <n v="123"/>
    <n v="1.4236111111111112E-3"/>
    <n v="59"/>
    <x v="3"/>
  </r>
  <r>
    <x v="1"/>
    <s v="Mark  Ventura"/>
    <x v="1"/>
    <n v="4"/>
    <n v="31"/>
    <x v="18"/>
    <n v="2021"/>
    <n v="6"/>
    <x v="18"/>
    <x v="4"/>
    <x v="18"/>
    <x v="1"/>
    <x v="1"/>
    <n v="1.39"/>
    <n v="1.608796296296296E-5"/>
    <n v="69"/>
    <x v="3"/>
  </r>
  <r>
    <x v="8"/>
    <s v="Lisa  Diaz"/>
    <x v="8"/>
    <n v="24"/>
    <n v="21"/>
    <x v="18"/>
    <n v="2021"/>
    <n v="6"/>
    <x v="18"/>
    <x v="4"/>
    <x v="18"/>
    <x v="1"/>
    <x v="1"/>
    <n v="1.6679999999999999"/>
    <n v="1.9305555555555555E-5"/>
    <n v="81"/>
    <x v="6"/>
  </r>
  <r>
    <x v="4"/>
    <s v="Cherry  Castillo"/>
    <x v="4"/>
    <n v="5"/>
    <n v="37"/>
    <x v="18"/>
    <n v="2021"/>
    <n v="6"/>
    <x v="18"/>
    <x v="4"/>
    <x v="18"/>
    <x v="0"/>
    <x v="0"/>
    <n v="22"/>
    <n v="2.5462962962962961E-4"/>
    <n v="72"/>
    <x v="5"/>
  </r>
  <r>
    <x v="7"/>
    <s v="Peter  Rivera"/>
    <x v="7"/>
    <n v="6"/>
    <n v="20"/>
    <x v="18"/>
    <n v="2021"/>
    <n v="6"/>
    <x v="18"/>
    <x v="4"/>
    <x v="18"/>
    <x v="1"/>
    <x v="1"/>
    <n v="1.0229999999999999"/>
    <n v="1.1840277777777776E-5"/>
    <n v="42"/>
    <x v="1"/>
  </r>
  <r>
    <x v="6"/>
    <s v="Josh  Vega"/>
    <x v="6"/>
    <n v="22"/>
    <n v="6"/>
    <x v="19"/>
    <n v="2021"/>
    <n v="6"/>
    <x v="19"/>
    <x v="5"/>
    <x v="19"/>
    <x v="0"/>
    <x v="0"/>
    <n v="86"/>
    <n v="9.9537037037037042E-4"/>
    <n v="21"/>
    <x v="0"/>
  </r>
  <r>
    <x v="0"/>
    <s v="Jane  Hernandez"/>
    <x v="0"/>
    <n v="8"/>
    <n v="17"/>
    <x v="19"/>
    <n v="2021"/>
    <n v="6"/>
    <x v="19"/>
    <x v="5"/>
    <x v="19"/>
    <x v="1"/>
    <x v="1"/>
    <n v="1.0669999999999999"/>
    <n v="1.2349537037037036E-5"/>
    <n v="53"/>
    <x v="3"/>
  </r>
  <r>
    <x v="2"/>
    <s v="Rachel  Delos Santos"/>
    <x v="2"/>
    <n v="5"/>
    <n v="29"/>
    <x v="19"/>
    <n v="2021"/>
    <n v="6"/>
    <x v="19"/>
    <x v="5"/>
    <x v="19"/>
    <x v="0"/>
    <x v="0"/>
    <n v="378"/>
    <n v="4.3750000000000004E-3"/>
    <n v="86"/>
    <x v="5"/>
  </r>
  <r>
    <x v="8"/>
    <s v="Lisa  Diaz"/>
    <x v="8"/>
    <n v="24"/>
    <n v="9"/>
    <x v="19"/>
    <n v="2021"/>
    <n v="6"/>
    <x v="19"/>
    <x v="5"/>
    <x v="19"/>
    <x v="2"/>
    <x v="2"/>
    <n v="1.986"/>
    <n v="2.2986111111111112E-5"/>
    <n v="11"/>
    <x v="0"/>
  </r>
  <r>
    <x v="7"/>
    <s v="Peter  Rivera"/>
    <x v="7"/>
    <n v="6"/>
    <n v="28"/>
    <x v="19"/>
    <n v="2021"/>
    <n v="6"/>
    <x v="19"/>
    <x v="5"/>
    <x v="19"/>
    <x v="2"/>
    <x v="2"/>
    <n v="394"/>
    <n v="4.5601851851851853E-3"/>
    <n v="25"/>
    <x v="4"/>
  </r>
  <r>
    <x v="9"/>
    <s v="Eric  Molina"/>
    <x v="9"/>
    <n v="13"/>
    <n v="22"/>
    <x v="19"/>
    <n v="2021"/>
    <n v="6"/>
    <x v="19"/>
    <x v="5"/>
    <x v="19"/>
    <x v="0"/>
    <x v="0"/>
    <n v="359"/>
    <n v="4.1550925925925922E-3"/>
    <n v="25"/>
    <x v="1"/>
  </r>
  <r>
    <x v="5"/>
    <s v="Cecille  Chen"/>
    <x v="5"/>
    <n v="21"/>
    <n v="14"/>
    <x v="19"/>
    <n v="2021"/>
    <n v="6"/>
    <x v="19"/>
    <x v="5"/>
    <x v="19"/>
    <x v="1"/>
    <x v="1"/>
    <n v="1.5620000000000001"/>
    <n v="1.8078703703703705E-5"/>
    <n v="38"/>
    <x v="2"/>
  </r>
  <r>
    <x v="3"/>
    <s v="Jay  Alvarez"/>
    <x v="3"/>
    <n v="16"/>
    <n v="13"/>
    <x v="19"/>
    <n v="2021"/>
    <n v="6"/>
    <x v="19"/>
    <x v="5"/>
    <x v="19"/>
    <x v="2"/>
    <x v="2"/>
    <n v="219"/>
    <n v="2.5347222222222221E-3"/>
    <n v="34"/>
    <x v="4"/>
  </r>
  <r>
    <x v="4"/>
    <s v="Cherry  Castillo"/>
    <x v="4"/>
    <n v="5"/>
    <n v="33"/>
    <x v="19"/>
    <n v="2021"/>
    <n v="6"/>
    <x v="19"/>
    <x v="5"/>
    <x v="19"/>
    <x v="1"/>
    <x v="1"/>
    <n v="1.4650000000000001"/>
    <n v="1.6956018518518521E-5"/>
    <n v="82"/>
    <x v="5"/>
  </r>
  <r>
    <x v="1"/>
    <s v="Mark  Ventura"/>
    <x v="1"/>
    <n v="4"/>
    <n v="34"/>
    <x v="19"/>
    <n v="2021"/>
    <n v="6"/>
    <x v="19"/>
    <x v="5"/>
    <x v="19"/>
    <x v="2"/>
    <x v="2"/>
    <n v="722"/>
    <n v="8.3564814814814821E-3"/>
    <n v="80"/>
    <x v="5"/>
  </r>
  <r>
    <x v="0"/>
    <s v="Jane  Hernandez"/>
    <x v="0"/>
    <n v="8"/>
    <n v="17"/>
    <x v="20"/>
    <n v="2021"/>
    <n v="6"/>
    <x v="20"/>
    <x v="6"/>
    <x v="20"/>
    <x v="2"/>
    <x v="2"/>
    <n v="81"/>
    <n v="9.3749999999999997E-4"/>
    <n v="70"/>
    <x v="5"/>
  </r>
  <r>
    <x v="6"/>
    <s v="Josh  Vega"/>
    <x v="6"/>
    <n v="22"/>
    <n v="1"/>
    <x v="20"/>
    <n v="2021"/>
    <n v="6"/>
    <x v="20"/>
    <x v="6"/>
    <x v="20"/>
    <x v="1"/>
    <x v="1"/>
    <n v="560"/>
    <n v="6.4814814814814813E-3"/>
    <n v="39"/>
    <x v="4"/>
  </r>
  <r>
    <x v="7"/>
    <s v="Peter  Rivera"/>
    <x v="7"/>
    <n v="6"/>
    <n v="29"/>
    <x v="20"/>
    <n v="2021"/>
    <n v="6"/>
    <x v="20"/>
    <x v="6"/>
    <x v="20"/>
    <x v="0"/>
    <x v="0"/>
    <n v="102"/>
    <n v="1.1805555555555556E-3"/>
    <n v="30"/>
    <x v="4"/>
  </r>
  <r>
    <x v="1"/>
    <s v="Mark  Ventura"/>
    <x v="1"/>
    <n v="4"/>
    <n v="34"/>
    <x v="20"/>
    <n v="2021"/>
    <n v="6"/>
    <x v="20"/>
    <x v="6"/>
    <x v="20"/>
    <x v="0"/>
    <x v="0"/>
    <n v="164"/>
    <n v="1.8981481481481482E-3"/>
    <n v="30"/>
    <x v="0"/>
  </r>
  <r>
    <x v="5"/>
    <s v="Cecille  Chen"/>
    <x v="5"/>
    <n v="21"/>
    <n v="13"/>
    <x v="20"/>
    <n v="2021"/>
    <n v="6"/>
    <x v="20"/>
    <x v="6"/>
    <x v="20"/>
    <x v="2"/>
    <x v="2"/>
    <n v="727"/>
    <n v="8.4143518518518517E-3"/>
    <n v="30"/>
    <x v="0"/>
  </r>
  <r>
    <x v="8"/>
    <s v="Lisa  Diaz"/>
    <x v="8"/>
    <n v="24"/>
    <n v="8"/>
    <x v="20"/>
    <n v="2021"/>
    <n v="6"/>
    <x v="20"/>
    <x v="6"/>
    <x v="20"/>
    <x v="0"/>
    <x v="0"/>
    <n v="783"/>
    <n v="9.0624999999999994E-3"/>
    <n v="31"/>
    <x v="4"/>
  </r>
  <r>
    <x v="2"/>
    <s v="Rachel  Delos Santos"/>
    <x v="2"/>
    <n v="5"/>
    <n v="25"/>
    <x v="20"/>
    <n v="2021"/>
    <n v="6"/>
    <x v="20"/>
    <x v="6"/>
    <x v="20"/>
    <x v="1"/>
    <x v="1"/>
    <n v="793"/>
    <n v="9.1782407407407403E-3"/>
    <n v="25"/>
    <x v="4"/>
  </r>
  <r>
    <x v="9"/>
    <s v="Eric  Molina"/>
    <x v="9"/>
    <n v="13"/>
    <n v="19"/>
    <x v="20"/>
    <n v="2021"/>
    <n v="6"/>
    <x v="20"/>
    <x v="6"/>
    <x v="20"/>
    <x v="1"/>
    <x v="1"/>
    <n v="1.5660000000000001"/>
    <n v="1.8125E-5"/>
    <n v="26"/>
    <x v="2"/>
  </r>
  <r>
    <x v="4"/>
    <s v="Cherry  Castillo"/>
    <x v="4"/>
    <n v="5"/>
    <n v="36"/>
    <x v="20"/>
    <n v="2021"/>
    <n v="6"/>
    <x v="20"/>
    <x v="6"/>
    <x v="20"/>
    <x v="2"/>
    <x v="2"/>
    <n v="364"/>
    <n v="4.2129629629629626E-3"/>
    <n v="57"/>
    <x v="3"/>
  </r>
  <r>
    <x v="3"/>
    <s v="Jay  Alvarez"/>
    <x v="3"/>
    <n v="16"/>
    <n v="12"/>
    <x v="20"/>
    <n v="2021"/>
    <n v="6"/>
    <x v="20"/>
    <x v="6"/>
    <x v="20"/>
    <x v="0"/>
    <x v="0"/>
    <n v="73"/>
    <n v="8.4490740740740739E-4"/>
    <n v="19"/>
    <x v="0"/>
  </r>
  <r>
    <x v="4"/>
    <s v="Cherry  Castillo"/>
    <x v="4"/>
    <n v="5"/>
    <n v="37"/>
    <x v="21"/>
    <n v="2021"/>
    <n v="6"/>
    <x v="21"/>
    <x v="0"/>
    <x v="21"/>
    <x v="0"/>
    <x v="0"/>
    <n v="74"/>
    <n v="8.564814814814815E-4"/>
    <n v="79"/>
    <x v="5"/>
  </r>
  <r>
    <x v="0"/>
    <s v="Jane  Hernandez"/>
    <x v="0"/>
    <n v="8"/>
    <n v="22"/>
    <x v="21"/>
    <n v="2021"/>
    <n v="6"/>
    <x v="21"/>
    <x v="0"/>
    <x v="21"/>
    <x v="0"/>
    <x v="0"/>
    <n v="205"/>
    <n v="2.3726851851851851E-3"/>
    <n v="79"/>
    <x v="5"/>
  </r>
  <r>
    <x v="7"/>
    <s v="Peter  Rivera"/>
    <x v="7"/>
    <n v="6"/>
    <n v="28"/>
    <x v="21"/>
    <n v="2021"/>
    <n v="6"/>
    <x v="21"/>
    <x v="0"/>
    <x v="21"/>
    <x v="1"/>
    <x v="1"/>
    <n v="1.2909999999999999"/>
    <n v="1.4942129629629629E-5"/>
    <n v="68"/>
    <x v="5"/>
  </r>
  <r>
    <x v="5"/>
    <s v="Cecille  Chen"/>
    <x v="5"/>
    <n v="21"/>
    <n v="17"/>
    <x v="21"/>
    <n v="2021"/>
    <n v="6"/>
    <x v="21"/>
    <x v="0"/>
    <x v="21"/>
    <x v="0"/>
    <x v="0"/>
    <n v="457"/>
    <n v="5.2893518518518515E-3"/>
    <n v="35"/>
    <x v="2"/>
  </r>
  <r>
    <x v="3"/>
    <s v="Jay  Alvarez"/>
    <x v="3"/>
    <n v="16"/>
    <n v="11"/>
    <x v="21"/>
    <n v="2021"/>
    <n v="6"/>
    <x v="21"/>
    <x v="0"/>
    <x v="21"/>
    <x v="1"/>
    <x v="1"/>
    <n v="708"/>
    <n v="8.1944444444444452E-3"/>
    <n v="11"/>
    <x v="0"/>
  </r>
  <r>
    <x v="9"/>
    <s v="Eric  Molina"/>
    <x v="9"/>
    <n v="13"/>
    <n v="21"/>
    <x v="21"/>
    <n v="2021"/>
    <n v="6"/>
    <x v="21"/>
    <x v="0"/>
    <x v="21"/>
    <x v="2"/>
    <x v="2"/>
    <n v="696"/>
    <n v="8.0555555555555554E-3"/>
    <n v="62"/>
    <x v="3"/>
  </r>
  <r>
    <x v="2"/>
    <s v="Rachel  Delos Santos"/>
    <x v="2"/>
    <n v="5"/>
    <n v="26"/>
    <x v="21"/>
    <n v="2021"/>
    <n v="6"/>
    <x v="21"/>
    <x v="0"/>
    <x v="21"/>
    <x v="2"/>
    <x v="2"/>
    <n v="197"/>
    <n v="2.2800925925925927E-3"/>
    <n v="64"/>
    <x v="3"/>
  </r>
  <r>
    <x v="6"/>
    <s v="Josh  Vega"/>
    <x v="6"/>
    <n v="22"/>
    <n v="4"/>
    <x v="21"/>
    <n v="2021"/>
    <n v="6"/>
    <x v="21"/>
    <x v="0"/>
    <x v="21"/>
    <x v="2"/>
    <x v="2"/>
    <n v="262"/>
    <n v="3.0324074074074073E-3"/>
    <n v="62"/>
    <x v="3"/>
  </r>
  <r>
    <x v="8"/>
    <s v="Lisa  Diaz"/>
    <x v="8"/>
    <n v="24"/>
    <n v="6"/>
    <x v="21"/>
    <n v="2021"/>
    <n v="6"/>
    <x v="21"/>
    <x v="0"/>
    <x v="21"/>
    <x v="1"/>
    <x v="1"/>
    <n v="2.972"/>
    <n v="3.4398148148148146E-5"/>
    <n v="33"/>
    <x v="2"/>
  </r>
  <r>
    <x v="1"/>
    <s v="Mark  Ventura"/>
    <x v="1"/>
    <n v="4"/>
    <n v="31"/>
    <x v="21"/>
    <n v="2021"/>
    <n v="6"/>
    <x v="21"/>
    <x v="0"/>
    <x v="21"/>
    <x v="1"/>
    <x v="1"/>
    <n v="937"/>
    <n v="1.0844907407407407E-2"/>
    <n v="95"/>
    <x v="1"/>
  </r>
  <r>
    <x v="3"/>
    <s v="Jay  Alvarez"/>
    <x v="3"/>
    <n v="16"/>
    <n v="13"/>
    <x v="22"/>
    <n v="2021"/>
    <n v="6"/>
    <x v="22"/>
    <x v="1"/>
    <x v="22"/>
    <x v="2"/>
    <x v="2"/>
    <n v="545"/>
    <n v="6.3078703703703708E-3"/>
    <n v="57"/>
    <x v="3"/>
  </r>
  <r>
    <x v="1"/>
    <s v="Mark  Ventura"/>
    <x v="1"/>
    <n v="4"/>
    <n v="32"/>
    <x v="22"/>
    <n v="2021"/>
    <n v="6"/>
    <x v="22"/>
    <x v="1"/>
    <x v="22"/>
    <x v="2"/>
    <x v="2"/>
    <n v="101"/>
    <n v="1.1689814814814816E-3"/>
    <n v="10"/>
    <x v="0"/>
  </r>
  <r>
    <x v="5"/>
    <s v="Cecille  Chen"/>
    <x v="5"/>
    <n v="21"/>
    <n v="13"/>
    <x v="22"/>
    <n v="2021"/>
    <n v="6"/>
    <x v="22"/>
    <x v="1"/>
    <x v="22"/>
    <x v="1"/>
    <x v="1"/>
    <n v="1.9350000000000001"/>
    <n v="2.2395833333333333E-5"/>
    <n v="86"/>
    <x v="5"/>
  </r>
  <r>
    <x v="2"/>
    <s v="Rachel  Delos Santos"/>
    <x v="2"/>
    <n v="5"/>
    <n v="26"/>
    <x v="22"/>
    <n v="2021"/>
    <n v="6"/>
    <x v="22"/>
    <x v="1"/>
    <x v="22"/>
    <x v="0"/>
    <x v="0"/>
    <n v="155"/>
    <n v="1.7939814814814815E-3"/>
    <n v="67"/>
    <x v="3"/>
  </r>
  <r>
    <x v="7"/>
    <s v="Peter  Rivera"/>
    <x v="7"/>
    <n v="6"/>
    <n v="28"/>
    <x v="22"/>
    <n v="2021"/>
    <n v="6"/>
    <x v="22"/>
    <x v="1"/>
    <x v="22"/>
    <x v="2"/>
    <x v="2"/>
    <n v="497"/>
    <n v="5.7523148148148151E-3"/>
    <n v="68"/>
    <x v="5"/>
  </r>
  <r>
    <x v="6"/>
    <s v="Josh  Vega"/>
    <x v="6"/>
    <n v="22"/>
    <n v="7"/>
    <x v="22"/>
    <n v="2021"/>
    <n v="6"/>
    <x v="22"/>
    <x v="1"/>
    <x v="22"/>
    <x v="0"/>
    <x v="0"/>
    <n v="49"/>
    <n v="5.6712962962962967E-4"/>
    <n v="33"/>
    <x v="4"/>
  </r>
  <r>
    <x v="0"/>
    <s v="Jane  Hernandez"/>
    <x v="0"/>
    <n v="8"/>
    <n v="16"/>
    <x v="22"/>
    <n v="2021"/>
    <n v="6"/>
    <x v="22"/>
    <x v="1"/>
    <x v="22"/>
    <x v="1"/>
    <x v="1"/>
    <n v="604"/>
    <n v="6.9907407407407409E-3"/>
    <n v="62"/>
    <x v="3"/>
  </r>
  <r>
    <x v="8"/>
    <s v="Lisa  Diaz"/>
    <x v="8"/>
    <n v="24"/>
    <n v="7"/>
    <x v="22"/>
    <n v="2021"/>
    <n v="6"/>
    <x v="22"/>
    <x v="1"/>
    <x v="22"/>
    <x v="2"/>
    <x v="2"/>
    <n v="1.2110000000000001"/>
    <n v="1.4016203703703705E-5"/>
    <n v="18"/>
    <x v="2"/>
  </r>
  <r>
    <x v="9"/>
    <s v="Eric  Molina"/>
    <x v="9"/>
    <n v="13"/>
    <n v="24"/>
    <x v="22"/>
    <n v="2021"/>
    <n v="6"/>
    <x v="22"/>
    <x v="1"/>
    <x v="22"/>
    <x v="0"/>
    <x v="0"/>
    <n v="504"/>
    <n v="5.8333333333333336E-3"/>
    <n v="32"/>
    <x v="2"/>
  </r>
  <r>
    <x v="4"/>
    <s v="Cherry  Castillo"/>
    <x v="4"/>
    <n v="5"/>
    <n v="33"/>
    <x v="22"/>
    <n v="2021"/>
    <n v="6"/>
    <x v="22"/>
    <x v="1"/>
    <x v="22"/>
    <x v="1"/>
    <x v="1"/>
    <n v="1.4"/>
    <n v="1.6203703703703704E-5"/>
    <n v="21"/>
    <x v="2"/>
  </r>
  <r>
    <x v="0"/>
    <s v="Jane  Hernandez"/>
    <x v="0"/>
    <n v="8"/>
    <n v="17"/>
    <x v="23"/>
    <n v="2021"/>
    <n v="6"/>
    <x v="23"/>
    <x v="2"/>
    <x v="23"/>
    <x v="2"/>
    <x v="2"/>
    <n v="41"/>
    <n v="4.7453703703703704E-4"/>
    <n v="27"/>
    <x v="0"/>
  </r>
  <r>
    <x v="4"/>
    <s v="Cherry  Castillo"/>
    <x v="4"/>
    <n v="5"/>
    <n v="34"/>
    <x v="23"/>
    <n v="2021"/>
    <n v="6"/>
    <x v="23"/>
    <x v="2"/>
    <x v="23"/>
    <x v="2"/>
    <x v="2"/>
    <n v="513"/>
    <n v="5.9375000000000001E-3"/>
    <n v="31"/>
    <x v="4"/>
  </r>
  <r>
    <x v="2"/>
    <s v="Rachel  Delos Santos"/>
    <x v="2"/>
    <n v="5"/>
    <n v="22"/>
    <x v="23"/>
    <n v="2021"/>
    <n v="6"/>
    <x v="23"/>
    <x v="2"/>
    <x v="23"/>
    <x v="1"/>
    <x v="1"/>
    <n v="1.1399999999999999"/>
    <n v="1.3194444444444443E-5"/>
    <n v="32"/>
    <x v="4"/>
  </r>
  <r>
    <x v="8"/>
    <s v="Lisa  Diaz"/>
    <x v="8"/>
    <n v="24"/>
    <n v="10"/>
    <x v="23"/>
    <n v="2021"/>
    <n v="6"/>
    <x v="23"/>
    <x v="2"/>
    <x v="23"/>
    <x v="0"/>
    <x v="0"/>
    <n v="1.456"/>
    <n v="1.6851851851851853E-5"/>
    <n v="19"/>
    <x v="2"/>
  </r>
  <r>
    <x v="3"/>
    <s v="Jay  Alvarez"/>
    <x v="3"/>
    <n v="16"/>
    <n v="14"/>
    <x v="23"/>
    <n v="2021"/>
    <n v="6"/>
    <x v="23"/>
    <x v="2"/>
    <x v="23"/>
    <x v="0"/>
    <x v="0"/>
    <n v="212"/>
    <n v="2.4537037037037036E-3"/>
    <n v="31"/>
    <x v="4"/>
  </r>
  <r>
    <x v="5"/>
    <s v="Cecille  Chen"/>
    <x v="5"/>
    <n v="21"/>
    <n v="14"/>
    <x v="23"/>
    <n v="2021"/>
    <n v="6"/>
    <x v="23"/>
    <x v="2"/>
    <x v="23"/>
    <x v="2"/>
    <x v="2"/>
    <n v="368"/>
    <n v="4.2592592592592595E-3"/>
    <n v="78"/>
    <x v="5"/>
  </r>
  <r>
    <x v="6"/>
    <s v="Josh  Vega"/>
    <x v="6"/>
    <n v="22"/>
    <n v="4"/>
    <x v="23"/>
    <n v="2021"/>
    <n v="6"/>
    <x v="23"/>
    <x v="2"/>
    <x v="23"/>
    <x v="1"/>
    <x v="1"/>
    <n v="473"/>
    <n v="5.4745370370370373E-3"/>
    <n v="11"/>
    <x v="0"/>
  </r>
  <r>
    <x v="9"/>
    <s v="Eric  Molina"/>
    <x v="9"/>
    <n v="13"/>
    <n v="20"/>
    <x v="23"/>
    <n v="2021"/>
    <n v="6"/>
    <x v="23"/>
    <x v="2"/>
    <x v="23"/>
    <x v="1"/>
    <x v="1"/>
    <n v="1.3819999999999999"/>
    <n v="1.5995370370370368E-5"/>
    <n v="83"/>
    <x v="5"/>
  </r>
  <r>
    <x v="1"/>
    <s v="Mark  Ventura"/>
    <x v="1"/>
    <n v="4"/>
    <n v="34"/>
    <x v="23"/>
    <n v="2021"/>
    <n v="6"/>
    <x v="23"/>
    <x v="2"/>
    <x v="23"/>
    <x v="0"/>
    <x v="0"/>
    <n v="238"/>
    <n v="2.7546296296296294E-3"/>
    <n v="43"/>
    <x v="4"/>
  </r>
  <r>
    <x v="7"/>
    <s v="Peter  Rivera"/>
    <x v="7"/>
    <n v="6"/>
    <n v="30"/>
    <x v="23"/>
    <n v="2021"/>
    <n v="6"/>
    <x v="23"/>
    <x v="2"/>
    <x v="23"/>
    <x v="0"/>
    <x v="0"/>
    <n v="249"/>
    <n v="2.8819444444444444E-3"/>
    <n v="57"/>
    <x v="3"/>
  </r>
  <r>
    <x v="4"/>
    <s v="Cherry  Castillo"/>
    <x v="4"/>
    <n v="5"/>
    <n v="39"/>
    <x v="24"/>
    <n v="2021"/>
    <n v="6"/>
    <x v="24"/>
    <x v="3"/>
    <x v="24"/>
    <x v="0"/>
    <x v="0"/>
    <n v="105"/>
    <n v="1.2152777777777778E-3"/>
    <n v="56"/>
    <x v="3"/>
  </r>
  <r>
    <x v="6"/>
    <s v="Josh  Vega"/>
    <x v="6"/>
    <n v="22"/>
    <n v="21"/>
    <x v="24"/>
    <n v="2021"/>
    <n v="6"/>
    <x v="24"/>
    <x v="3"/>
    <x v="24"/>
    <x v="2"/>
    <x v="2"/>
    <n v="180"/>
    <n v="2.0833333333333333E-3"/>
    <n v="45"/>
    <x v="4"/>
  </r>
  <r>
    <x v="3"/>
    <s v="Jay  Alvarez"/>
    <x v="3"/>
    <n v="16"/>
    <n v="28"/>
    <x v="24"/>
    <n v="2021"/>
    <n v="6"/>
    <x v="24"/>
    <x v="3"/>
    <x v="24"/>
    <x v="1"/>
    <x v="1"/>
    <n v="671"/>
    <n v="7.766203703703704E-3"/>
    <n v="90"/>
    <x v="5"/>
  </r>
  <r>
    <x v="5"/>
    <s v="Cecille  Chen"/>
    <x v="5"/>
    <n v="21"/>
    <n v="25"/>
    <x v="24"/>
    <n v="2021"/>
    <n v="6"/>
    <x v="24"/>
    <x v="3"/>
    <x v="24"/>
    <x v="0"/>
    <x v="0"/>
    <n v="614"/>
    <n v="7.1064814814814819E-3"/>
    <n v="86"/>
    <x v="5"/>
  </r>
  <r>
    <x v="9"/>
    <s v="Eric  Molina"/>
    <x v="9"/>
    <n v="13"/>
    <n v="26"/>
    <x v="24"/>
    <n v="2021"/>
    <n v="6"/>
    <x v="24"/>
    <x v="3"/>
    <x v="24"/>
    <x v="2"/>
    <x v="2"/>
    <n v="289"/>
    <n v="3.3449074074074076E-3"/>
    <n v="55"/>
    <x v="3"/>
  </r>
  <r>
    <x v="7"/>
    <s v="Peter  Rivera"/>
    <x v="7"/>
    <n v="6"/>
    <n v="25"/>
    <x v="24"/>
    <n v="2021"/>
    <n v="6"/>
    <x v="24"/>
    <x v="3"/>
    <x v="24"/>
    <x v="1"/>
    <x v="1"/>
    <n v="1.4530000000000001"/>
    <n v="1.681712962962963E-5"/>
    <n v="44"/>
    <x v="4"/>
  </r>
  <r>
    <x v="1"/>
    <s v="Mark  Ventura"/>
    <x v="1"/>
    <n v="4"/>
    <n v="27"/>
    <x v="24"/>
    <n v="2021"/>
    <n v="6"/>
    <x v="24"/>
    <x v="3"/>
    <x v="24"/>
    <x v="1"/>
    <x v="1"/>
    <n v="901"/>
    <n v="1.0428240740740741E-2"/>
    <n v="44"/>
    <x v="4"/>
  </r>
  <r>
    <x v="8"/>
    <s v="Lisa  Diaz"/>
    <x v="8"/>
    <n v="24"/>
    <n v="23"/>
    <x v="24"/>
    <n v="2021"/>
    <n v="6"/>
    <x v="24"/>
    <x v="3"/>
    <x v="24"/>
    <x v="1"/>
    <x v="1"/>
    <n v="1.054"/>
    <n v="1.2199074074074075E-5"/>
    <n v="73"/>
    <x v="6"/>
  </r>
  <r>
    <x v="0"/>
    <s v="Jane  Hernandez"/>
    <x v="0"/>
    <n v="8"/>
    <n v="30"/>
    <x v="24"/>
    <n v="2021"/>
    <n v="6"/>
    <x v="24"/>
    <x v="3"/>
    <x v="24"/>
    <x v="0"/>
    <x v="0"/>
    <n v="331"/>
    <n v="3.8310185185185183E-3"/>
    <n v="90"/>
    <x v="6"/>
  </r>
  <r>
    <x v="2"/>
    <s v="Rachel  Delos Santos"/>
    <x v="2"/>
    <n v="5"/>
    <n v="30"/>
    <x v="24"/>
    <n v="2021"/>
    <n v="6"/>
    <x v="24"/>
    <x v="3"/>
    <x v="24"/>
    <x v="2"/>
    <x v="2"/>
    <n v="34"/>
    <n v="3.9351851851851852E-4"/>
    <n v="34"/>
    <x v="4"/>
  </r>
  <r>
    <x v="5"/>
    <s v="Cecille  Chen"/>
    <x v="5"/>
    <n v="21"/>
    <n v="24"/>
    <x v="25"/>
    <n v="2021"/>
    <n v="6"/>
    <x v="25"/>
    <x v="4"/>
    <x v="25"/>
    <x v="1"/>
    <x v="1"/>
    <n v="1.921"/>
    <n v="2.2233796296296295E-5"/>
    <n v="84"/>
    <x v="5"/>
  </r>
  <r>
    <x v="4"/>
    <s v="Cherry  Castillo"/>
    <x v="4"/>
    <n v="5"/>
    <n v="35"/>
    <x v="25"/>
    <n v="2021"/>
    <n v="6"/>
    <x v="25"/>
    <x v="4"/>
    <x v="25"/>
    <x v="1"/>
    <x v="1"/>
    <n v="1.81"/>
    <n v="2.0949074074074076E-5"/>
    <n v="33"/>
    <x v="4"/>
  </r>
  <r>
    <x v="0"/>
    <s v="Jane  Hernandez"/>
    <x v="0"/>
    <n v="8"/>
    <n v="20"/>
    <x v="25"/>
    <n v="2021"/>
    <n v="6"/>
    <x v="25"/>
    <x v="4"/>
    <x v="25"/>
    <x v="1"/>
    <x v="1"/>
    <n v="884"/>
    <n v="1.0231481481481482E-2"/>
    <n v="43"/>
    <x v="4"/>
  </r>
  <r>
    <x v="3"/>
    <s v="Jay  Alvarez"/>
    <x v="3"/>
    <n v="16"/>
    <n v="30"/>
    <x v="25"/>
    <n v="2021"/>
    <n v="6"/>
    <x v="25"/>
    <x v="4"/>
    <x v="25"/>
    <x v="2"/>
    <x v="2"/>
    <n v="689"/>
    <n v="7.9745370370370369E-3"/>
    <n v="90"/>
    <x v="5"/>
  </r>
  <r>
    <x v="6"/>
    <s v="Josh  Vega"/>
    <x v="6"/>
    <n v="22"/>
    <n v="22"/>
    <x v="25"/>
    <n v="2021"/>
    <n v="6"/>
    <x v="25"/>
    <x v="4"/>
    <x v="25"/>
    <x v="0"/>
    <x v="0"/>
    <n v="446"/>
    <n v="5.162037037037037E-3"/>
    <n v="77"/>
    <x v="5"/>
  </r>
  <r>
    <x v="8"/>
    <s v="Lisa  Diaz"/>
    <x v="8"/>
    <n v="24"/>
    <n v="28"/>
    <x v="25"/>
    <n v="2021"/>
    <n v="6"/>
    <x v="25"/>
    <x v="4"/>
    <x v="25"/>
    <x v="2"/>
    <x v="2"/>
    <n v="1.8129999999999999"/>
    <n v="2.0983796296296295E-5"/>
    <n v="91"/>
    <x v="6"/>
  </r>
  <r>
    <x v="2"/>
    <s v="Rachel  Delos Santos"/>
    <x v="2"/>
    <n v="5"/>
    <n v="20"/>
    <x v="25"/>
    <n v="2021"/>
    <n v="6"/>
    <x v="25"/>
    <x v="4"/>
    <x v="25"/>
    <x v="0"/>
    <x v="0"/>
    <n v="25"/>
    <n v="2.8935185185185184E-4"/>
    <n v="82"/>
    <x v="6"/>
  </r>
  <r>
    <x v="7"/>
    <s v="Peter  Rivera"/>
    <x v="7"/>
    <n v="6"/>
    <n v="30"/>
    <x v="25"/>
    <n v="2021"/>
    <n v="6"/>
    <x v="25"/>
    <x v="4"/>
    <x v="25"/>
    <x v="2"/>
    <x v="2"/>
    <n v="254"/>
    <n v="2.9398148148148148E-3"/>
    <n v="28"/>
    <x v="4"/>
  </r>
  <r>
    <x v="9"/>
    <s v="Eric  Molina"/>
    <x v="9"/>
    <n v="13"/>
    <n v="26"/>
    <x v="25"/>
    <n v="2021"/>
    <n v="6"/>
    <x v="25"/>
    <x v="4"/>
    <x v="25"/>
    <x v="0"/>
    <x v="0"/>
    <n v="518"/>
    <n v="5.9953703703703705E-3"/>
    <n v="43"/>
    <x v="4"/>
  </r>
  <r>
    <x v="1"/>
    <s v="Mark  Ventura"/>
    <x v="1"/>
    <n v="4"/>
    <n v="34"/>
    <x v="25"/>
    <n v="2021"/>
    <n v="6"/>
    <x v="25"/>
    <x v="4"/>
    <x v="25"/>
    <x v="2"/>
    <x v="2"/>
    <n v="468"/>
    <n v="5.4166666666666669E-3"/>
    <n v="96"/>
    <x v="6"/>
  </r>
  <r>
    <x v="6"/>
    <s v="Josh  Vega"/>
    <x v="6"/>
    <n v="22"/>
    <n v="3"/>
    <x v="26"/>
    <n v="2021"/>
    <n v="6"/>
    <x v="26"/>
    <x v="5"/>
    <x v="26"/>
    <x v="1"/>
    <x v="1"/>
    <n v="219"/>
    <n v="2.5347222222222221E-3"/>
    <n v="45"/>
    <x v="4"/>
  </r>
  <r>
    <x v="8"/>
    <s v="Lisa  Diaz"/>
    <x v="8"/>
    <n v="24"/>
    <n v="9"/>
    <x v="26"/>
    <n v="2021"/>
    <n v="6"/>
    <x v="26"/>
    <x v="5"/>
    <x v="26"/>
    <x v="0"/>
    <x v="0"/>
    <n v="1.119"/>
    <n v="1.2951388888888889E-5"/>
    <n v="69"/>
    <x v="5"/>
  </r>
  <r>
    <x v="3"/>
    <s v="Jay  Alvarez"/>
    <x v="3"/>
    <n v="16"/>
    <n v="14"/>
    <x v="26"/>
    <n v="2021"/>
    <n v="6"/>
    <x v="26"/>
    <x v="5"/>
    <x v="26"/>
    <x v="0"/>
    <x v="0"/>
    <n v="187"/>
    <n v="2.1643518518518518E-3"/>
    <n v="81"/>
    <x v="5"/>
  </r>
  <r>
    <x v="5"/>
    <s v="Cecille  Chen"/>
    <x v="5"/>
    <n v="21"/>
    <n v="16"/>
    <x v="26"/>
    <n v="2021"/>
    <n v="6"/>
    <x v="26"/>
    <x v="5"/>
    <x v="26"/>
    <x v="2"/>
    <x v="2"/>
    <n v="537"/>
    <n v="6.2152777777777779E-3"/>
    <n v="26"/>
    <x v="2"/>
  </r>
  <r>
    <x v="2"/>
    <s v="Rachel  Delos Santos"/>
    <x v="2"/>
    <n v="5"/>
    <n v="22"/>
    <x v="26"/>
    <n v="2021"/>
    <n v="6"/>
    <x v="26"/>
    <x v="5"/>
    <x v="26"/>
    <x v="1"/>
    <x v="1"/>
    <n v="1.214"/>
    <n v="1.4050925925925926E-5"/>
    <n v="39"/>
    <x v="4"/>
  </r>
  <r>
    <x v="7"/>
    <s v="Peter  Rivera"/>
    <x v="7"/>
    <n v="6"/>
    <n v="29"/>
    <x v="26"/>
    <n v="2021"/>
    <n v="6"/>
    <x v="26"/>
    <x v="5"/>
    <x v="26"/>
    <x v="0"/>
    <x v="0"/>
    <n v="296"/>
    <n v="3.425925925925926E-3"/>
    <n v="11"/>
    <x v="0"/>
  </r>
  <r>
    <x v="9"/>
    <s v="Eric  Molina"/>
    <x v="9"/>
    <n v="13"/>
    <n v="18"/>
    <x v="26"/>
    <n v="2021"/>
    <n v="6"/>
    <x v="26"/>
    <x v="5"/>
    <x v="26"/>
    <x v="1"/>
    <x v="1"/>
    <n v="1.4219999999999999"/>
    <n v="1.6458333333333331E-5"/>
    <n v="27"/>
    <x v="4"/>
  </r>
  <r>
    <x v="0"/>
    <s v="Jane  Hernandez"/>
    <x v="0"/>
    <n v="8"/>
    <n v="19"/>
    <x v="26"/>
    <n v="2021"/>
    <n v="6"/>
    <x v="26"/>
    <x v="5"/>
    <x v="26"/>
    <x v="2"/>
    <x v="2"/>
    <n v="445"/>
    <n v="5.1504629629629626E-3"/>
    <n v="27"/>
    <x v="2"/>
  </r>
  <r>
    <x v="4"/>
    <s v="Cherry  Castillo"/>
    <x v="4"/>
    <n v="5"/>
    <n v="34"/>
    <x v="26"/>
    <n v="2021"/>
    <n v="6"/>
    <x v="26"/>
    <x v="5"/>
    <x v="26"/>
    <x v="2"/>
    <x v="2"/>
    <n v="427"/>
    <n v="4.9421296296296297E-3"/>
    <n v="16"/>
    <x v="0"/>
  </r>
  <r>
    <x v="1"/>
    <s v="Mark  Ventura"/>
    <x v="1"/>
    <n v="4"/>
    <n v="35"/>
    <x v="26"/>
    <n v="2021"/>
    <n v="6"/>
    <x v="26"/>
    <x v="5"/>
    <x v="26"/>
    <x v="0"/>
    <x v="0"/>
    <n v="479"/>
    <n v="5.5439814814814813E-3"/>
    <n v="5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60F8C-2CE4-4D22-A78F-7578FF1BFD10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B32" firstHeaderRow="1" firstDataRow="1" firstDataCol="1"/>
  <pivotFields count="20">
    <pivotField numFmtId="1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numFmtId="164" showAll="0"/>
    <pivotField showAll="0"/>
    <pivotField axis="axisRow" numFmtI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numFmtId="45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</pivotFields>
  <rowFields count="1">
    <field x="1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Calls Handled" fld="4" baseField="7" baseItem="3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A40AB-053A-4ED0-AFD2-E75E20E3A18D}" name="PivotTable1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C13" firstHeaderRow="0" firstDataRow="1" firstDataCol="1"/>
  <pivotFields count="20">
    <pivotField axis="axisRow" numFmtId="1" showAll="0" sortType="descending">
      <items count="11">
        <item x="8"/>
        <item x="6"/>
        <item x="5"/>
        <item x="3"/>
        <item x="9"/>
        <item x="0"/>
        <item x="7"/>
        <item x="2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numFmtId="164" showAll="0"/>
    <pivotField showAll="0"/>
    <pivotField numFmtI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numFmtId="45"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  <pivotField dragToRow="0" dragToCol="0" dragToPage="0" showAll="0" defaultSubtotal="0"/>
  </pivotFields>
  <rowFields count="1">
    <field x="0"/>
  </rowFields>
  <rowItems count="10">
    <i>
      <x v="4"/>
    </i>
    <i>
      <x v="9"/>
    </i>
    <i>
      <x v="6"/>
    </i>
    <i>
      <x v="8"/>
    </i>
    <i>
      <x v="1"/>
    </i>
    <i>
      <x v="3"/>
    </i>
    <i>
      <x/>
    </i>
    <i>
      <x v="5"/>
    </i>
    <i>
      <x v="7"/>
    </i>
    <i>
      <x v="2"/>
    </i>
  </rowItems>
  <colFields count="1">
    <field x="-2"/>
  </colFields>
  <colItems count="2">
    <i>
      <x/>
    </i>
    <i i="1">
      <x v="1"/>
    </i>
  </colItems>
  <dataFields count="2">
    <dataField name="Average of Customer Satisfaction" fld="16" subtotal="average" baseField="1" baseItem="0" numFmtId="4"/>
    <dataField name="Average of Tenure" fld="3" subtotal="average" baseField="1" baseItem="2"/>
  </dataFields>
  <formats count="1">
    <format dxfId="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type="all"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06DB0-2438-4357-8B7B-642230B9DA6E}" name="PivotTable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7">
  <location ref="A21:B24" firstHeaderRow="1" firstDataRow="1" firstDataCol="1"/>
  <pivotFields count="20">
    <pivotField numFmtId="1" showAll="0" defaultSubtotal="0"/>
    <pivotField showAll="0" defaultSubtotal="0"/>
    <pivotField numFmtId="14" showAll="0" defaultSubtotal="0"/>
    <pivotField showAll="0" defaultSubtotal="0"/>
    <pivotField showAll="0" defaultSubtotal="0"/>
    <pivotField numFmtId="14" showAll="0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showAll="0" defaultSubtotal="0"/>
    <pivotField showAll="0" defaultSubtotal="0"/>
    <pivotField numFmtId="164" showAll="0" defaultSubtotal="0"/>
    <pivotField showAll="0" defaultSubtotal="0"/>
    <pivotField numFmtId="1" subtotalTop="0" showAll="0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showAll="0" defaultSubtotal="0"/>
    <pivotField axis="axisRow" showAll="0" sortType="descending" defaultSubtotal="0">
      <items count="3"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dataField="1" numFmtId="45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1">
    <field x="12"/>
  </rowFields>
  <rowItems count="3">
    <i>
      <x/>
    </i>
    <i>
      <x v="2"/>
    </i>
    <i>
      <x v="1"/>
    </i>
  </rowItems>
  <colItems count="1">
    <i/>
  </colItems>
  <dataFields count="1">
    <dataField name="Average of Avg AHT in Minutes" fld="14" subtotal="average" baseField="11" baseItem="0" numFmtId="45"/>
  </dataFields>
  <formats count="5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2" type="button" dataOnly="0" labelOnly="1" outline="0" axis="axisRow" fieldPosition="0"/>
    </format>
    <format dxfId="23">
      <pivotArea dataOnly="0" labelOnly="1" fieldPosition="0">
        <references count="1">
          <reference field="12" count="0"/>
        </references>
      </pivotArea>
    </format>
    <format dxfId="22">
      <pivotArea dataOnly="0" labelOnly="1" outline="0" axis="axisValues" fieldPosition="0"/>
    </format>
  </format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FBCD7-1F3A-4FE2-B485-27BBA61BD6D1}" name="PivotTable6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6">
  <location ref="A3:B6" firstHeaderRow="1" firstDataRow="1" firstDataCol="1"/>
  <pivotFields count="20">
    <pivotField numFmtId="1" showAll="0" defaultSubtotal="0"/>
    <pivotField showAll="0" defaultSubtotal="0"/>
    <pivotField numFmtId="14" showAll="0" defaultSubtotal="0"/>
    <pivotField showAll="0" defaultSubtotal="0"/>
    <pivotField showAll="0" defaultSubtotal="0"/>
    <pivotField numFmtId="14" showAll="0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showAll="0" defaultSubtotal="0"/>
    <pivotField showAll="0" defaultSubtotal="0"/>
    <pivotField numFmtId="164" showAll="0" defaultSubtotal="0"/>
    <pivotField showAll="0" defaultSubtotal="0"/>
    <pivotField numFmtId="1" subtotalTop="0" showAll="0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showAll="0" defaultSubtotal="0"/>
    <pivotField axis="axisRow" showAll="0" sortType="descending" defaultSubtotal="0">
      <items count="3"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 defaultSubtotal="0"/>
    <pivotField numFmtId="45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1">
    <field x="12"/>
  </rowFields>
  <rowItems count="3">
    <i>
      <x/>
    </i>
    <i>
      <x v="2"/>
    </i>
    <i>
      <x v="1"/>
    </i>
  </rowItems>
  <colItems count="1">
    <i/>
  </colItems>
  <dataFields count="1">
    <dataField name="Average of Avg Aht" fld="13" subtotal="average" baseField="12" baseItem="1"/>
  </dataFields>
  <formats count="5">
    <format dxfId="31">
      <pivotArea type="all" dataOnly="0" outline="0" fieldPosition="0"/>
    </format>
    <format dxfId="30">
      <pivotArea field="12" type="button" dataOnly="0" labelOnly="1" outline="0" axis="axisRow" fieldPosition="0"/>
    </format>
    <format dxfId="29">
      <pivotArea dataOnly="0" labelOnly="1" fieldPosition="0">
        <references count="1">
          <reference field="12" count="0"/>
        </references>
      </pivotArea>
    </format>
    <format dxfId="28">
      <pivotArea dataOnly="0" labelOnly="1" outline="0" axis="axisValues" fieldPosition="0"/>
    </format>
    <format dxfId="27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F67F4-584C-41DF-B76F-61522BB44831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2:B10" firstHeaderRow="1" firstDataRow="1" firstDataCol="1"/>
  <pivotFields count="20">
    <pivotField numFmtId="1" showAll="0"/>
    <pivotField showAll="0"/>
    <pivotField numFmtId="14" showAll="0"/>
    <pivotField showAll="0"/>
    <pivotField dataField="1" showAll="0"/>
    <pivotField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numFmtId="164" showAll="0">
      <items count="7">
        <item x="0"/>
        <item n="Week 1" x="1"/>
        <item n="Week 2" x="2"/>
        <item n="Week 3" x="3"/>
        <item n="Week 4" x="4"/>
        <item x="5"/>
        <item t="default"/>
      </items>
    </pivotField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numFmtId="165" showAll="0"/>
    <pivotField showAll="0"/>
    <pivotField showAll="0">
      <items count="8">
        <item x="6"/>
        <item x="5"/>
        <item x="3"/>
        <item x="4"/>
        <item x="2"/>
        <item x="0"/>
        <item x="1"/>
        <item t="default"/>
      </items>
    </pivotField>
    <pivotField showAll="0" defaultSubtotal="0"/>
    <pivotField showAll="0" defaultSubtotal="0"/>
    <pivotField dragToRow="0" dragToCol="0" dragToPage="0" showAll="0" defaultSubtota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Calls Handled" fld="4" subtotal="average" baseField="9" baseItem="0" numFmtId="2"/>
  </dataFields>
  <formats count="2">
    <format dxfId="21">
      <pivotArea outline="0" collapsedLevelsAreSubtotals="1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53034-6B20-4E79-8CDE-700038D47FFF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1:D9" firstHeaderRow="0" firstDataRow="1" firstDataCol="1"/>
  <pivotFields count="20">
    <pivotField numFmtId="1" showAll="0"/>
    <pivotField showAll="0"/>
    <pivotField numFmtId="14" showAll="0"/>
    <pivotField showAll="0"/>
    <pivotField dataField="1" showAll="0"/>
    <pivotField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numFmtId="164" showAll="0">
      <items count="7">
        <item x="0"/>
        <item n="Week 1" x="1"/>
        <item n="Week 2" x="2"/>
        <item n="Week 3" x="3"/>
        <item n="Week 4" x="4"/>
        <item x="5"/>
        <item t="default"/>
      </items>
    </pivotField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numFmtId="165" showAll="0"/>
    <pivotField dataField="1" showAll="0"/>
    <pivotField dataField="1" showAll="0"/>
    <pivotField showAll="0" defaultSubtotal="0"/>
    <pivotField showAll="0" defaultSubtotal="0"/>
    <pivotField dragToRow="0" dragToCol="0" dragToPage="0" showAll="0" defaultSubtota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alls Handled" fld="4" subtotal="average" baseField="9" baseItem="0" numFmtId="2"/>
    <dataField name="Average of Avg Queue Time" fld="15" subtotal="average" baseField="9" baseItem="2" numFmtId="2"/>
    <dataField name="Average of Customer Satisfaction" fld="16" subtotal="average" baseField="9" baseItem="2" numFmtId="2"/>
  </dataFields>
  <formats count="4">
    <format dxfId="19">
      <pivotArea outline="0" collapsedLevelsAreSubtotals="1" fieldPosition="0"/>
    </format>
    <format dxfId="18">
      <pivotArea outline="0" fieldPosition="0">
        <references count="1">
          <reference field="4294967294" count="1">
            <x v="0"/>
          </reference>
        </references>
      </pivotArea>
    </format>
    <format dxfId="17">
      <pivotArea outline="0" fieldPosition="0">
        <references count="1">
          <reference field="4294967294" count="1">
            <x v="1"/>
          </reference>
        </references>
      </pivotArea>
    </format>
    <format dxfId="16">
      <pivotArea outline="0" fieldPosition="0">
        <references count="1">
          <reference field="4294967294" count="1">
            <x v="2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942F9A-5625-4FE8-9664-4E1C1FE3F684}" name="Table3" displayName="Table3" ref="A1:Q271" totalsRowShown="0" headerRowDxfId="46">
  <autoFilter ref="A1:Q271" xr:uid="{B5B23DE6-E2D2-49BF-BAFD-BB8B21A039E6}"/>
  <sortState xmlns:xlrd2="http://schemas.microsoft.com/office/spreadsheetml/2017/richdata2" ref="A2:Q271">
    <sortCondition ref="F1:F271"/>
  </sortState>
  <tableColumns count="17">
    <tableColumn id="1" xr3:uid="{3BD7C934-7FD1-4852-8D76-177DC5446DE2}" name="Agent id" dataDxfId="45"/>
    <tableColumn id="2" xr3:uid="{E3ED3C9F-08C3-4ADF-9D86-C80C27060754}" name="Full Name">
      <calculatedColumnFormula>VLOOKUP(A2,Table1[#All],4,0)</calculatedColumnFormula>
    </tableColumn>
    <tableColumn id="3" xr3:uid="{6DB547B8-32D7-40B8-B7F9-B780ED2D4386}" name="Hire Date" dataDxfId="44">
      <calculatedColumnFormula>VLOOKUP(data_reference!A2,Table1[#All],5,0)</calculatedColumnFormula>
    </tableColumn>
    <tableColumn id="15" xr3:uid="{EA5E1855-EAB1-4369-937D-84677C5C2178}" name="Tenure" dataDxfId="43">
      <calculatedColumnFormula>DATEDIF(Table3[[#This Row],[Hire Date]],$S$2,"M")</calculatedColumnFormula>
    </tableColumn>
    <tableColumn id="4" xr3:uid="{5B8DE08C-7B22-4353-B738-2F1A082DA8B4}" name="Calls Handled"/>
    <tableColumn id="5" xr3:uid="{AFD0EA0F-D364-4594-AB1F-40CBC8EFFDD5}" name="Date" dataDxfId="42"/>
    <tableColumn id="13" xr3:uid="{61227FF9-29D5-4864-B615-F4862CB0AA73}" name="Year" dataDxfId="41">
      <calculatedColumnFormula>YEAR(Table3[[#This Row],[Date]])</calculatedColumnFormula>
    </tableColumn>
    <tableColumn id="12" xr3:uid="{1510ECAB-0DF3-4001-959F-67342AD79C1B}" name="Month" dataDxfId="40">
      <calculatedColumnFormula>MONTH(Table3[[#This Row],[Date]])</calculatedColumnFormula>
    </tableColumn>
    <tableColumn id="6" xr3:uid="{2797B204-5A3D-4F71-89A9-2DC8060199AF}" name="Week" dataDxfId="39"/>
    <tableColumn id="14" xr3:uid="{20DC0EE2-BE0B-4666-9E65-2372B9343AAA}" name="Day" dataDxfId="38">
      <calculatedColumnFormula>TEXT(Table3[[#This Row],[Date]],"ddd")</calculatedColumnFormula>
    </tableColumn>
    <tableColumn id="17" xr3:uid="{E59253A1-1BAC-4556-8D77-389D6D11376E}" name="Day No." dataDxfId="37">
      <calculatedColumnFormula>DAY(Table3[[#This Row],[Date]])</calculatedColumnFormula>
    </tableColumn>
    <tableColumn id="7" xr3:uid="{A0403FAA-6C2F-43FE-8713-8B442DD02910}" name="Product Id"/>
    <tableColumn id="8" xr3:uid="{9A13B9EC-24CA-44D0-BCC9-77F504484652}" name="Product Name">
      <calculatedColumnFormula>VLOOKUP(L2,Table2[#All],2,0)</calculatedColumnFormula>
    </tableColumn>
    <tableColumn id="9" xr3:uid="{DC585BA8-2C92-4226-9E04-AE313A8CCE57}" name="Avg Aht"/>
    <tableColumn id="16" xr3:uid="{3FF4CDBC-AA49-4029-8254-2FBDBD86E878}" name="Avg AHT in Minutes" dataDxfId="36">
      <calculatedColumnFormula>Table3[[#This Row],[Avg Aht]]/86400</calculatedColumnFormula>
    </tableColumn>
    <tableColumn id="10" xr3:uid="{D900B85E-3F01-4DF5-83AD-690708A28B70}" name="Avg Queue Time"/>
    <tableColumn id="11" xr3:uid="{461733F3-357E-44EC-B1CE-E57A8619881E}" name="Customer Satisfaction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F73F32-6BB0-484F-ADBA-62F167260328}" name="Table1" displayName="Table1" ref="A1:F11" totalsRowShown="0">
  <autoFilter ref="A1:F11" xr:uid="{CDF73F32-6BB0-484F-ADBA-62F167260328}"/>
  <tableColumns count="6">
    <tableColumn id="1" xr3:uid="{315D7BB8-D641-4865-9B4A-1C8C689C09DE}" name="Agent ID"/>
    <tableColumn id="2" xr3:uid="{CCD6F137-394C-4A49-9E2D-0157E6F196A9}" name="First Name"/>
    <tableColumn id="3" xr3:uid="{92A830E9-BF1D-4D07-BF5C-6B3B91D9D355}" name="Last Name"/>
    <tableColumn id="4" xr3:uid="{D88E50CA-88E9-41CC-BAF6-FC1A33153138}" name="Full Name"/>
    <tableColumn id="5" xr3:uid="{FA32A448-565D-4F9C-88B3-CF35D7EC3348}" name="Hire Date" dataDxfId="35"/>
    <tableColumn id="6" xr3:uid="{B2BD941C-B5D0-48A2-B93E-ACE405FF5C1B}" name="Supervis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DC19DB-5376-43E2-87BD-B866B4478331}" name="Table2" displayName="Table2" ref="A16:C19" totalsRowShown="0">
  <autoFilter ref="A16:C19" xr:uid="{C0DC19DB-5376-43E2-87BD-B866B4478331}"/>
  <tableColumns count="3">
    <tableColumn id="1" xr3:uid="{CADE901B-8390-423E-AF28-86021FFC72C8}" name="Product_ID" dataDxfId="34"/>
    <tableColumn id="2" xr3:uid="{63583D76-C287-43F2-B861-BBEADF72867E}" name="Product_Name"/>
    <tableColumn id="3" xr3:uid="{7067CE69-92D7-4B34-86B0-37F22E5C1EF2}" name="Call_Review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20CDE3-4755-466F-B527-EDAD80DE2AB4}" name="Table4" displayName="Table4" ref="A16:B26" totalsRowShown="0">
  <tableColumns count="2">
    <tableColumn id="1" xr3:uid="{02CD8768-A01E-4FB7-84C5-60B32DF532EA}" name="Agent ID"/>
    <tableColumn id="2" xr3:uid="{BC353A97-4B0A-4F12-8CB2-2CB58DB413AF}" name="Full Name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CE05-24E7-4F07-A19B-E31F7C0719D2}">
  <dimension ref="A1:A271"/>
  <sheetViews>
    <sheetView workbookViewId="0">
      <selection activeCell="F22" sqref="F22"/>
    </sheetView>
  </sheetViews>
  <sheetFormatPr defaultRowHeight="15" x14ac:dyDescent="0.25"/>
  <sheetData>
    <row r="1" spans="1:1" ht="15.75" thickBot="1" x14ac:dyDescent="0.3">
      <c r="A1" s="21" t="s">
        <v>86</v>
      </c>
    </row>
    <row r="2" spans="1:1" ht="15.75" thickBot="1" x14ac:dyDescent="0.3">
      <c r="A2" s="21" t="s">
        <v>87</v>
      </c>
    </row>
    <row r="3" spans="1:1" ht="15.75" thickBot="1" x14ac:dyDescent="0.3">
      <c r="A3" s="21" t="s">
        <v>88</v>
      </c>
    </row>
    <row r="4" spans="1:1" ht="15.75" thickBot="1" x14ac:dyDescent="0.3">
      <c r="A4" s="21" t="s">
        <v>89</v>
      </c>
    </row>
    <row r="5" spans="1:1" ht="15.75" thickBot="1" x14ac:dyDescent="0.3">
      <c r="A5" s="21" t="s">
        <v>90</v>
      </c>
    </row>
    <row r="6" spans="1:1" ht="15.75" thickBot="1" x14ac:dyDescent="0.3">
      <c r="A6" s="21" t="s">
        <v>91</v>
      </c>
    </row>
    <row r="7" spans="1:1" ht="15.75" thickBot="1" x14ac:dyDescent="0.3">
      <c r="A7" s="21" t="s">
        <v>92</v>
      </c>
    </row>
    <row r="8" spans="1:1" ht="15.75" thickBot="1" x14ac:dyDescent="0.3">
      <c r="A8" s="21" t="s">
        <v>93</v>
      </c>
    </row>
    <row r="9" spans="1:1" ht="15.75" thickBot="1" x14ac:dyDescent="0.3">
      <c r="A9" s="21" t="s">
        <v>94</v>
      </c>
    </row>
    <row r="10" spans="1:1" ht="15.75" thickBot="1" x14ac:dyDescent="0.3">
      <c r="A10" s="21" t="s">
        <v>95</v>
      </c>
    </row>
    <row r="11" spans="1:1" ht="15.75" thickBot="1" x14ac:dyDescent="0.3">
      <c r="A11" s="21" t="s">
        <v>96</v>
      </c>
    </row>
    <row r="12" spans="1:1" ht="15.75" thickBot="1" x14ac:dyDescent="0.3">
      <c r="A12" s="21" t="s">
        <v>97</v>
      </c>
    </row>
    <row r="13" spans="1:1" ht="15.75" thickBot="1" x14ac:dyDescent="0.3">
      <c r="A13" s="21" t="s">
        <v>98</v>
      </c>
    </row>
    <row r="14" spans="1:1" ht="15.75" thickBot="1" x14ac:dyDescent="0.3">
      <c r="A14" s="21" t="s">
        <v>99</v>
      </c>
    </row>
    <row r="15" spans="1:1" ht="15.75" thickBot="1" x14ac:dyDescent="0.3">
      <c r="A15" s="21" t="s">
        <v>100</v>
      </c>
    </row>
    <row r="16" spans="1:1" ht="15.75" thickBot="1" x14ac:dyDescent="0.3">
      <c r="A16" s="21" t="s">
        <v>101</v>
      </c>
    </row>
    <row r="17" spans="1:1" ht="15.75" thickBot="1" x14ac:dyDescent="0.3">
      <c r="A17" s="21" t="s">
        <v>102</v>
      </c>
    </row>
    <row r="18" spans="1:1" ht="15.75" thickBot="1" x14ac:dyDescent="0.3">
      <c r="A18" s="21" t="s">
        <v>103</v>
      </c>
    </row>
    <row r="19" spans="1:1" ht="15.75" thickBot="1" x14ac:dyDescent="0.3">
      <c r="A19" s="21" t="s">
        <v>104</v>
      </c>
    </row>
    <row r="20" spans="1:1" ht="15.75" thickBot="1" x14ac:dyDescent="0.3">
      <c r="A20" s="21" t="s">
        <v>105</v>
      </c>
    </row>
    <row r="21" spans="1:1" ht="15.75" thickBot="1" x14ac:dyDescent="0.3">
      <c r="A21" s="21" t="s">
        <v>106</v>
      </c>
    </row>
    <row r="22" spans="1:1" ht="15.75" thickBot="1" x14ac:dyDescent="0.3">
      <c r="A22" s="21" t="s">
        <v>107</v>
      </c>
    </row>
    <row r="23" spans="1:1" ht="15.75" thickBot="1" x14ac:dyDescent="0.3">
      <c r="A23" s="21" t="s">
        <v>108</v>
      </c>
    </row>
    <row r="24" spans="1:1" ht="15.75" thickBot="1" x14ac:dyDescent="0.3">
      <c r="A24" s="21" t="s">
        <v>109</v>
      </c>
    </row>
    <row r="25" spans="1:1" ht="15.75" thickBot="1" x14ac:dyDescent="0.3">
      <c r="A25" s="21" t="s">
        <v>110</v>
      </c>
    </row>
    <row r="26" spans="1:1" ht="15.75" thickBot="1" x14ac:dyDescent="0.3">
      <c r="A26" s="21" t="s">
        <v>111</v>
      </c>
    </row>
    <row r="27" spans="1:1" ht="15.75" thickBot="1" x14ac:dyDescent="0.3">
      <c r="A27" s="21" t="s">
        <v>112</v>
      </c>
    </row>
    <row r="28" spans="1:1" ht="15.75" thickBot="1" x14ac:dyDescent="0.3">
      <c r="A28" s="21" t="s">
        <v>113</v>
      </c>
    </row>
    <row r="29" spans="1:1" ht="15.75" thickBot="1" x14ac:dyDescent="0.3">
      <c r="A29" s="21" t="s">
        <v>114</v>
      </c>
    </row>
    <row r="30" spans="1:1" ht="15.75" thickBot="1" x14ac:dyDescent="0.3">
      <c r="A30" s="21" t="s">
        <v>115</v>
      </c>
    </row>
    <row r="31" spans="1:1" ht="15.75" thickBot="1" x14ac:dyDescent="0.3">
      <c r="A31" s="21" t="s">
        <v>116</v>
      </c>
    </row>
    <row r="32" spans="1:1" ht="15.75" thickBot="1" x14ac:dyDescent="0.3">
      <c r="A32" s="21" t="s">
        <v>117</v>
      </c>
    </row>
    <row r="33" spans="1:1" ht="15.75" thickBot="1" x14ac:dyDescent="0.3">
      <c r="A33" s="21" t="s">
        <v>118</v>
      </c>
    </row>
    <row r="34" spans="1:1" ht="15.75" thickBot="1" x14ac:dyDescent="0.3">
      <c r="A34" s="21" t="s">
        <v>119</v>
      </c>
    </row>
    <row r="35" spans="1:1" ht="15.75" thickBot="1" x14ac:dyDescent="0.3">
      <c r="A35" s="21" t="s">
        <v>120</v>
      </c>
    </row>
    <row r="36" spans="1:1" ht="15.75" thickBot="1" x14ac:dyDescent="0.3">
      <c r="A36" s="21" t="s">
        <v>121</v>
      </c>
    </row>
    <row r="37" spans="1:1" ht="15.75" thickBot="1" x14ac:dyDescent="0.3">
      <c r="A37" s="21" t="s">
        <v>122</v>
      </c>
    </row>
    <row r="38" spans="1:1" ht="15.75" thickBot="1" x14ac:dyDescent="0.3">
      <c r="A38" s="21" t="s">
        <v>123</v>
      </c>
    </row>
    <row r="39" spans="1:1" ht="15.75" thickBot="1" x14ac:dyDescent="0.3">
      <c r="A39" s="21" t="s">
        <v>124</v>
      </c>
    </row>
    <row r="40" spans="1:1" ht="15.75" thickBot="1" x14ac:dyDescent="0.3">
      <c r="A40" s="21" t="s">
        <v>125</v>
      </c>
    </row>
    <row r="41" spans="1:1" ht="15.75" thickBot="1" x14ac:dyDescent="0.3">
      <c r="A41" s="21" t="s">
        <v>126</v>
      </c>
    </row>
    <row r="42" spans="1:1" ht="15.75" thickBot="1" x14ac:dyDescent="0.3">
      <c r="A42" s="21" t="s">
        <v>127</v>
      </c>
    </row>
    <row r="43" spans="1:1" ht="15.75" thickBot="1" x14ac:dyDescent="0.3">
      <c r="A43" s="21" t="s">
        <v>128</v>
      </c>
    </row>
    <row r="44" spans="1:1" ht="15.75" thickBot="1" x14ac:dyDescent="0.3">
      <c r="A44" s="21" t="s">
        <v>129</v>
      </c>
    </row>
    <row r="45" spans="1:1" ht="15.75" thickBot="1" x14ac:dyDescent="0.3">
      <c r="A45" s="21" t="s">
        <v>130</v>
      </c>
    </row>
    <row r="46" spans="1:1" ht="15.75" thickBot="1" x14ac:dyDescent="0.3">
      <c r="A46" s="21" t="s">
        <v>131</v>
      </c>
    </row>
    <row r="47" spans="1:1" ht="15.75" thickBot="1" x14ac:dyDescent="0.3">
      <c r="A47" s="21" t="s">
        <v>132</v>
      </c>
    </row>
    <row r="48" spans="1:1" ht="15.75" thickBot="1" x14ac:dyDescent="0.3">
      <c r="A48" s="21" t="s">
        <v>133</v>
      </c>
    </row>
    <row r="49" spans="1:1" ht="15.75" thickBot="1" x14ac:dyDescent="0.3">
      <c r="A49" s="21" t="s">
        <v>134</v>
      </c>
    </row>
    <row r="50" spans="1:1" ht="15.75" thickBot="1" x14ac:dyDescent="0.3">
      <c r="A50" s="21" t="s">
        <v>135</v>
      </c>
    </row>
    <row r="51" spans="1:1" ht="15.75" thickBot="1" x14ac:dyDescent="0.3">
      <c r="A51" s="21" t="s">
        <v>136</v>
      </c>
    </row>
    <row r="52" spans="1:1" ht="15.75" thickBot="1" x14ac:dyDescent="0.3">
      <c r="A52" s="21" t="s">
        <v>137</v>
      </c>
    </row>
    <row r="53" spans="1:1" ht="15.75" thickBot="1" x14ac:dyDescent="0.3">
      <c r="A53" s="21" t="s">
        <v>138</v>
      </c>
    </row>
    <row r="54" spans="1:1" ht="15.75" thickBot="1" x14ac:dyDescent="0.3">
      <c r="A54" s="21" t="s">
        <v>139</v>
      </c>
    </row>
    <row r="55" spans="1:1" ht="15.75" thickBot="1" x14ac:dyDescent="0.3">
      <c r="A55" s="21" t="s">
        <v>140</v>
      </c>
    </row>
    <row r="56" spans="1:1" ht="15.75" thickBot="1" x14ac:dyDescent="0.3">
      <c r="A56" s="21" t="s">
        <v>141</v>
      </c>
    </row>
    <row r="57" spans="1:1" ht="15.75" thickBot="1" x14ac:dyDescent="0.3">
      <c r="A57" s="21" t="s">
        <v>142</v>
      </c>
    </row>
    <row r="58" spans="1:1" ht="15.75" thickBot="1" x14ac:dyDescent="0.3">
      <c r="A58" s="21" t="s">
        <v>143</v>
      </c>
    </row>
    <row r="59" spans="1:1" ht="15.75" thickBot="1" x14ac:dyDescent="0.3">
      <c r="A59" s="21" t="s">
        <v>144</v>
      </c>
    </row>
    <row r="60" spans="1:1" ht="15.75" thickBot="1" x14ac:dyDescent="0.3">
      <c r="A60" s="21" t="s">
        <v>145</v>
      </c>
    </row>
    <row r="61" spans="1:1" ht="15.75" thickBot="1" x14ac:dyDescent="0.3">
      <c r="A61" s="21" t="s">
        <v>146</v>
      </c>
    </row>
    <row r="62" spans="1:1" ht="15.75" thickBot="1" x14ac:dyDescent="0.3">
      <c r="A62" s="21" t="s">
        <v>147</v>
      </c>
    </row>
    <row r="63" spans="1:1" ht="15.75" thickBot="1" x14ac:dyDescent="0.3">
      <c r="A63" s="21" t="s">
        <v>148</v>
      </c>
    </row>
    <row r="64" spans="1:1" ht="15.75" thickBot="1" x14ac:dyDescent="0.3">
      <c r="A64" s="21" t="s">
        <v>149</v>
      </c>
    </row>
    <row r="65" spans="1:1" ht="15.75" thickBot="1" x14ac:dyDescent="0.3">
      <c r="A65" s="21" t="s">
        <v>150</v>
      </c>
    </row>
    <row r="66" spans="1:1" ht="15.75" thickBot="1" x14ac:dyDescent="0.3">
      <c r="A66" s="21" t="s">
        <v>151</v>
      </c>
    </row>
    <row r="67" spans="1:1" ht="15.75" thickBot="1" x14ac:dyDescent="0.3">
      <c r="A67" s="21" t="s">
        <v>152</v>
      </c>
    </row>
    <row r="68" spans="1:1" ht="15.75" thickBot="1" x14ac:dyDescent="0.3">
      <c r="A68" s="21" t="s">
        <v>153</v>
      </c>
    </row>
    <row r="69" spans="1:1" ht="15.75" thickBot="1" x14ac:dyDescent="0.3">
      <c r="A69" s="21" t="s">
        <v>154</v>
      </c>
    </row>
    <row r="70" spans="1:1" ht="15.75" thickBot="1" x14ac:dyDescent="0.3">
      <c r="A70" s="21" t="s">
        <v>155</v>
      </c>
    </row>
    <row r="71" spans="1:1" ht="15.75" thickBot="1" x14ac:dyDescent="0.3">
      <c r="A71" s="21" t="s">
        <v>156</v>
      </c>
    </row>
    <row r="72" spans="1:1" ht="15.75" thickBot="1" x14ac:dyDescent="0.3">
      <c r="A72" s="21" t="s">
        <v>157</v>
      </c>
    </row>
    <row r="73" spans="1:1" ht="15.75" thickBot="1" x14ac:dyDescent="0.3">
      <c r="A73" s="21" t="s">
        <v>158</v>
      </c>
    </row>
    <row r="74" spans="1:1" ht="15.75" thickBot="1" x14ac:dyDescent="0.3">
      <c r="A74" s="21" t="s">
        <v>159</v>
      </c>
    </row>
    <row r="75" spans="1:1" ht="15.75" thickBot="1" x14ac:dyDescent="0.3">
      <c r="A75" s="21" t="s">
        <v>160</v>
      </c>
    </row>
    <row r="76" spans="1:1" ht="15.75" thickBot="1" x14ac:dyDescent="0.3">
      <c r="A76" s="21" t="s">
        <v>161</v>
      </c>
    </row>
    <row r="77" spans="1:1" ht="15.75" thickBot="1" x14ac:dyDescent="0.3">
      <c r="A77" s="21" t="s">
        <v>162</v>
      </c>
    </row>
    <row r="78" spans="1:1" ht="15.75" thickBot="1" x14ac:dyDescent="0.3">
      <c r="A78" s="21" t="s">
        <v>163</v>
      </c>
    </row>
    <row r="79" spans="1:1" ht="15.75" thickBot="1" x14ac:dyDescent="0.3">
      <c r="A79" s="21" t="s">
        <v>164</v>
      </c>
    </row>
    <row r="80" spans="1:1" ht="15.75" thickBot="1" x14ac:dyDescent="0.3">
      <c r="A80" s="21" t="s">
        <v>165</v>
      </c>
    </row>
    <row r="81" spans="1:1" ht="15.75" thickBot="1" x14ac:dyDescent="0.3">
      <c r="A81" s="21" t="s">
        <v>166</v>
      </c>
    </row>
    <row r="82" spans="1:1" ht="15.75" thickBot="1" x14ac:dyDescent="0.3">
      <c r="A82" s="21" t="s">
        <v>167</v>
      </c>
    </row>
    <row r="83" spans="1:1" ht="15.75" thickBot="1" x14ac:dyDescent="0.3">
      <c r="A83" s="21" t="s">
        <v>168</v>
      </c>
    </row>
    <row r="84" spans="1:1" ht="15.75" thickBot="1" x14ac:dyDescent="0.3">
      <c r="A84" s="21" t="s">
        <v>169</v>
      </c>
    </row>
    <row r="85" spans="1:1" ht="15.75" thickBot="1" x14ac:dyDescent="0.3">
      <c r="A85" s="21" t="s">
        <v>170</v>
      </c>
    </row>
    <row r="86" spans="1:1" ht="15.75" thickBot="1" x14ac:dyDescent="0.3">
      <c r="A86" s="21" t="s">
        <v>171</v>
      </c>
    </row>
    <row r="87" spans="1:1" ht="15.75" thickBot="1" x14ac:dyDescent="0.3">
      <c r="A87" s="21" t="s">
        <v>172</v>
      </c>
    </row>
    <row r="88" spans="1:1" ht="15.75" thickBot="1" x14ac:dyDescent="0.3">
      <c r="A88" s="21" t="s">
        <v>173</v>
      </c>
    </row>
    <row r="89" spans="1:1" ht="15.75" thickBot="1" x14ac:dyDescent="0.3">
      <c r="A89" s="21" t="s">
        <v>174</v>
      </c>
    </row>
    <row r="90" spans="1:1" ht="15.75" thickBot="1" x14ac:dyDescent="0.3">
      <c r="A90" s="21" t="s">
        <v>175</v>
      </c>
    </row>
    <row r="91" spans="1:1" ht="15.75" thickBot="1" x14ac:dyDescent="0.3">
      <c r="A91" s="21" t="s">
        <v>176</v>
      </c>
    </row>
    <row r="92" spans="1:1" ht="15.75" thickBot="1" x14ac:dyDescent="0.3">
      <c r="A92" s="21" t="s">
        <v>177</v>
      </c>
    </row>
    <row r="93" spans="1:1" ht="15.75" thickBot="1" x14ac:dyDescent="0.3">
      <c r="A93" s="21" t="s">
        <v>178</v>
      </c>
    </row>
    <row r="94" spans="1:1" ht="15.75" thickBot="1" x14ac:dyDescent="0.3">
      <c r="A94" s="21" t="s">
        <v>179</v>
      </c>
    </row>
    <row r="95" spans="1:1" ht="15.75" thickBot="1" x14ac:dyDescent="0.3">
      <c r="A95" s="21" t="s">
        <v>180</v>
      </c>
    </row>
    <row r="96" spans="1:1" ht="15.75" thickBot="1" x14ac:dyDescent="0.3">
      <c r="A96" s="21" t="s">
        <v>181</v>
      </c>
    </row>
    <row r="97" spans="1:1" ht="15.75" thickBot="1" x14ac:dyDescent="0.3">
      <c r="A97" s="21" t="s">
        <v>182</v>
      </c>
    </row>
    <row r="98" spans="1:1" ht="15.75" thickBot="1" x14ac:dyDescent="0.3">
      <c r="A98" s="21" t="s">
        <v>183</v>
      </c>
    </row>
    <row r="99" spans="1:1" ht="15.75" thickBot="1" x14ac:dyDescent="0.3">
      <c r="A99" s="21" t="s">
        <v>184</v>
      </c>
    </row>
    <row r="100" spans="1:1" ht="15.75" thickBot="1" x14ac:dyDescent="0.3">
      <c r="A100" s="21" t="s">
        <v>185</v>
      </c>
    </row>
    <row r="101" spans="1:1" ht="15.75" thickBot="1" x14ac:dyDescent="0.3">
      <c r="A101" s="21" t="s">
        <v>186</v>
      </c>
    </row>
    <row r="102" spans="1:1" ht="15.75" thickBot="1" x14ac:dyDescent="0.3">
      <c r="A102" s="21" t="s">
        <v>187</v>
      </c>
    </row>
    <row r="103" spans="1:1" ht="15.75" thickBot="1" x14ac:dyDescent="0.3">
      <c r="A103" s="21" t="s">
        <v>188</v>
      </c>
    </row>
    <row r="104" spans="1:1" ht="15.75" thickBot="1" x14ac:dyDescent="0.3">
      <c r="A104" s="21" t="s">
        <v>189</v>
      </c>
    </row>
    <row r="105" spans="1:1" ht="15.75" thickBot="1" x14ac:dyDescent="0.3">
      <c r="A105" s="21" t="s">
        <v>190</v>
      </c>
    </row>
    <row r="106" spans="1:1" ht="15.75" thickBot="1" x14ac:dyDescent="0.3">
      <c r="A106" s="21" t="s">
        <v>191</v>
      </c>
    </row>
    <row r="107" spans="1:1" ht="15.75" thickBot="1" x14ac:dyDescent="0.3">
      <c r="A107" s="21" t="s">
        <v>192</v>
      </c>
    </row>
    <row r="108" spans="1:1" ht="15.75" thickBot="1" x14ac:dyDescent="0.3">
      <c r="A108" s="21" t="s">
        <v>193</v>
      </c>
    </row>
    <row r="109" spans="1:1" ht="15.75" thickBot="1" x14ac:dyDescent="0.3">
      <c r="A109" s="21" t="s">
        <v>194</v>
      </c>
    </row>
    <row r="110" spans="1:1" ht="15.75" thickBot="1" x14ac:dyDescent="0.3">
      <c r="A110" s="21" t="s">
        <v>195</v>
      </c>
    </row>
    <row r="111" spans="1:1" ht="15.75" thickBot="1" x14ac:dyDescent="0.3">
      <c r="A111" s="21" t="s">
        <v>196</v>
      </c>
    </row>
    <row r="112" spans="1:1" ht="15.75" thickBot="1" x14ac:dyDescent="0.3">
      <c r="A112" s="21" t="s">
        <v>197</v>
      </c>
    </row>
    <row r="113" spans="1:1" ht="15.75" thickBot="1" x14ac:dyDescent="0.3">
      <c r="A113" s="21" t="s">
        <v>198</v>
      </c>
    </row>
    <row r="114" spans="1:1" ht="15.75" thickBot="1" x14ac:dyDescent="0.3">
      <c r="A114" s="21" t="s">
        <v>199</v>
      </c>
    </row>
    <row r="115" spans="1:1" ht="15.75" thickBot="1" x14ac:dyDescent="0.3">
      <c r="A115" s="21" t="s">
        <v>200</v>
      </c>
    </row>
    <row r="116" spans="1:1" ht="15.75" thickBot="1" x14ac:dyDescent="0.3">
      <c r="A116" s="21" t="s">
        <v>201</v>
      </c>
    </row>
    <row r="117" spans="1:1" ht="15.75" thickBot="1" x14ac:dyDescent="0.3">
      <c r="A117" s="21" t="s">
        <v>202</v>
      </c>
    </row>
    <row r="118" spans="1:1" ht="15.75" thickBot="1" x14ac:dyDescent="0.3">
      <c r="A118" s="21" t="s">
        <v>203</v>
      </c>
    </row>
    <row r="119" spans="1:1" ht="15.75" thickBot="1" x14ac:dyDescent="0.3">
      <c r="A119" s="21" t="s">
        <v>204</v>
      </c>
    </row>
    <row r="120" spans="1:1" ht="15.75" thickBot="1" x14ac:dyDescent="0.3">
      <c r="A120" s="21" t="s">
        <v>205</v>
      </c>
    </row>
    <row r="121" spans="1:1" ht="15.75" thickBot="1" x14ac:dyDescent="0.3">
      <c r="A121" s="21" t="s">
        <v>206</v>
      </c>
    </row>
    <row r="122" spans="1:1" ht="15.75" thickBot="1" x14ac:dyDescent="0.3">
      <c r="A122" s="21" t="s">
        <v>207</v>
      </c>
    </row>
    <row r="123" spans="1:1" ht="15.75" thickBot="1" x14ac:dyDescent="0.3">
      <c r="A123" s="21" t="s">
        <v>208</v>
      </c>
    </row>
    <row r="124" spans="1:1" ht="15.75" thickBot="1" x14ac:dyDescent="0.3">
      <c r="A124" s="21" t="s">
        <v>209</v>
      </c>
    </row>
    <row r="125" spans="1:1" ht="15.75" thickBot="1" x14ac:dyDescent="0.3">
      <c r="A125" s="21" t="s">
        <v>210</v>
      </c>
    </row>
    <row r="126" spans="1:1" ht="15.75" thickBot="1" x14ac:dyDescent="0.3">
      <c r="A126" s="21" t="s">
        <v>211</v>
      </c>
    </row>
    <row r="127" spans="1:1" ht="15.75" thickBot="1" x14ac:dyDescent="0.3">
      <c r="A127" s="21" t="s">
        <v>212</v>
      </c>
    </row>
    <row r="128" spans="1:1" ht="15.75" thickBot="1" x14ac:dyDescent="0.3">
      <c r="A128" s="21" t="s">
        <v>213</v>
      </c>
    </row>
    <row r="129" spans="1:1" ht="15.75" thickBot="1" x14ac:dyDescent="0.3">
      <c r="A129" s="21" t="s">
        <v>214</v>
      </c>
    </row>
    <row r="130" spans="1:1" ht="15.75" thickBot="1" x14ac:dyDescent="0.3">
      <c r="A130" s="21" t="s">
        <v>215</v>
      </c>
    </row>
    <row r="131" spans="1:1" ht="15.75" thickBot="1" x14ac:dyDescent="0.3">
      <c r="A131" s="21" t="s">
        <v>216</v>
      </c>
    </row>
    <row r="132" spans="1:1" ht="15.75" thickBot="1" x14ac:dyDescent="0.3">
      <c r="A132" s="21" t="s">
        <v>217</v>
      </c>
    </row>
    <row r="133" spans="1:1" ht="15.75" thickBot="1" x14ac:dyDescent="0.3">
      <c r="A133" s="21" t="s">
        <v>218</v>
      </c>
    </row>
    <row r="134" spans="1:1" ht="15.75" thickBot="1" x14ac:dyDescent="0.3">
      <c r="A134" s="21" t="s">
        <v>219</v>
      </c>
    </row>
    <row r="135" spans="1:1" ht="15.75" thickBot="1" x14ac:dyDescent="0.3">
      <c r="A135" s="21" t="s">
        <v>220</v>
      </c>
    </row>
    <row r="136" spans="1:1" ht="15.75" thickBot="1" x14ac:dyDescent="0.3">
      <c r="A136" s="21" t="s">
        <v>221</v>
      </c>
    </row>
    <row r="137" spans="1:1" ht="15.75" thickBot="1" x14ac:dyDescent="0.3">
      <c r="A137" s="21" t="s">
        <v>222</v>
      </c>
    </row>
    <row r="138" spans="1:1" ht="15.75" thickBot="1" x14ac:dyDescent="0.3">
      <c r="A138" s="21" t="s">
        <v>223</v>
      </c>
    </row>
    <row r="139" spans="1:1" ht="15.75" thickBot="1" x14ac:dyDescent="0.3">
      <c r="A139" s="21" t="s">
        <v>224</v>
      </c>
    </row>
    <row r="140" spans="1:1" ht="15.75" thickBot="1" x14ac:dyDescent="0.3">
      <c r="A140" s="21" t="s">
        <v>225</v>
      </c>
    </row>
    <row r="141" spans="1:1" ht="15.75" thickBot="1" x14ac:dyDescent="0.3">
      <c r="A141" s="21" t="s">
        <v>226</v>
      </c>
    </row>
    <row r="142" spans="1:1" ht="15.75" thickBot="1" x14ac:dyDescent="0.3">
      <c r="A142" s="21" t="s">
        <v>227</v>
      </c>
    </row>
    <row r="143" spans="1:1" ht="15.75" thickBot="1" x14ac:dyDescent="0.3">
      <c r="A143" s="21" t="s">
        <v>228</v>
      </c>
    </row>
    <row r="144" spans="1:1" ht="15.75" thickBot="1" x14ac:dyDescent="0.3">
      <c r="A144" s="21" t="s">
        <v>229</v>
      </c>
    </row>
    <row r="145" spans="1:1" ht="15.75" thickBot="1" x14ac:dyDescent="0.3">
      <c r="A145" s="21" t="s">
        <v>230</v>
      </c>
    </row>
    <row r="146" spans="1:1" ht="15.75" thickBot="1" x14ac:dyDescent="0.3">
      <c r="A146" s="21" t="s">
        <v>231</v>
      </c>
    </row>
    <row r="147" spans="1:1" ht="15.75" thickBot="1" x14ac:dyDescent="0.3">
      <c r="A147" s="21" t="s">
        <v>232</v>
      </c>
    </row>
    <row r="148" spans="1:1" ht="15.75" thickBot="1" x14ac:dyDescent="0.3">
      <c r="A148" s="21" t="s">
        <v>233</v>
      </c>
    </row>
    <row r="149" spans="1:1" ht="15.75" thickBot="1" x14ac:dyDescent="0.3">
      <c r="A149" s="21" t="s">
        <v>234</v>
      </c>
    </row>
    <row r="150" spans="1:1" ht="15.75" thickBot="1" x14ac:dyDescent="0.3">
      <c r="A150" s="21" t="s">
        <v>235</v>
      </c>
    </row>
    <row r="151" spans="1:1" ht="15.75" thickBot="1" x14ac:dyDescent="0.3">
      <c r="A151" s="21" t="s">
        <v>236</v>
      </c>
    </row>
    <row r="152" spans="1:1" ht="15.75" thickBot="1" x14ac:dyDescent="0.3">
      <c r="A152" s="21" t="s">
        <v>237</v>
      </c>
    </row>
    <row r="153" spans="1:1" ht="15.75" thickBot="1" x14ac:dyDescent="0.3">
      <c r="A153" s="21" t="s">
        <v>238</v>
      </c>
    </row>
    <row r="154" spans="1:1" ht="15.75" thickBot="1" x14ac:dyDescent="0.3">
      <c r="A154" s="21" t="s">
        <v>239</v>
      </c>
    </row>
    <row r="155" spans="1:1" ht="15.75" thickBot="1" x14ac:dyDescent="0.3">
      <c r="A155" s="21" t="s">
        <v>240</v>
      </c>
    </row>
    <row r="156" spans="1:1" ht="15.75" thickBot="1" x14ac:dyDescent="0.3">
      <c r="A156" s="21" t="s">
        <v>241</v>
      </c>
    </row>
    <row r="157" spans="1:1" ht="15.75" thickBot="1" x14ac:dyDescent="0.3">
      <c r="A157" s="21" t="s">
        <v>242</v>
      </c>
    </row>
    <row r="158" spans="1:1" ht="15.75" thickBot="1" x14ac:dyDescent="0.3">
      <c r="A158" s="21" t="s">
        <v>243</v>
      </c>
    </row>
    <row r="159" spans="1:1" ht="15.75" thickBot="1" x14ac:dyDescent="0.3">
      <c r="A159" s="21" t="s">
        <v>244</v>
      </c>
    </row>
    <row r="160" spans="1:1" ht="15.75" thickBot="1" x14ac:dyDescent="0.3">
      <c r="A160" s="21" t="s">
        <v>245</v>
      </c>
    </row>
    <row r="161" spans="1:1" ht="15.75" thickBot="1" x14ac:dyDescent="0.3">
      <c r="A161" s="21" t="s">
        <v>246</v>
      </c>
    </row>
    <row r="162" spans="1:1" ht="15.75" thickBot="1" x14ac:dyDescent="0.3">
      <c r="A162" s="21" t="s">
        <v>247</v>
      </c>
    </row>
    <row r="163" spans="1:1" ht="15.75" thickBot="1" x14ac:dyDescent="0.3">
      <c r="A163" s="21" t="s">
        <v>248</v>
      </c>
    </row>
    <row r="164" spans="1:1" ht="15.75" thickBot="1" x14ac:dyDescent="0.3">
      <c r="A164" s="21" t="s">
        <v>249</v>
      </c>
    </row>
    <row r="165" spans="1:1" ht="15.75" thickBot="1" x14ac:dyDescent="0.3">
      <c r="A165" s="21" t="s">
        <v>250</v>
      </c>
    </row>
    <row r="166" spans="1:1" ht="15.75" thickBot="1" x14ac:dyDescent="0.3">
      <c r="A166" s="21" t="s">
        <v>251</v>
      </c>
    </row>
    <row r="167" spans="1:1" ht="15.75" thickBot="1" x14ac:dyDescent="0.3">
      <c r="A167" s="21" t="s">
        <v>252</v>
      </c>
    </row>
    <row r="168" spans="1:1" ht="15.75" thickBot="1" x14ac:dyDescent="0.3">
      <c r="A168" s="21" t="s">
        <v>253</v>
      </c>
    </row>
    <row r="169" spans="1:1" ht="15.75" thickBot="1" x14ac:dyDescent="0.3">
      <c r="A169" s="21" t="s">
        <v>254</v>
      </c>
    </row>
    <row r="170" spans="1:1" ht="15.75" thickBot="1" x14ac:dyDescent="0.3">
      <c r="A170" s="21" t="s">
        <v>255</v>
      </c>
    </row>
    <row r="171" spans="1:1" ht="15.75" thickBot="1" x14ac:dyDescent="0.3">
      <c r="A171" s="21" t="s">
        <v>256</v>
      </c>
    </row>
    <row r="172" spans="1:1" ht="15.75" thickBot="1" x14ac:dyDescent="0.3">
      <c r="A172" s="21" t="s">
        <v>257</v>
      </c>
    </row>
    <row r="173" spans="1:1" ht="15.75" thickBot="1" x14ac:dyDescent="0.3">
      <c r="A173" s="21" t="s">
        <v>258</v>
      </c>
    </row>
    <row r="174" spans="1:1" ht="15.75" thickBot="1" x14ac:dyDescent="0.3">
      <c r="A174" s="21" t="s">
        <v>259</v>
      </c>
    </row>
    <row r="175" spans="1:1" ht="15.75" thickBot="1" x14ac:dyDescent="0.3">
      <c r="A175" s="21" t="s">
        <v>260</v>
      </c>
    </row>
    <row r="176" spans="1:1" ht="15.75" thickBot="1" x14ac:dyDescent="0.3">
      <c r="A176" s="21" t="s">
        <v>261</v>
      </c>
    </row>
    <row r="177" spans="1:1" ht="15.75" thickBot="1" x14ac:dyDescent="0.3">
      <c r="A177" s="21" t="s">
        <v>262</v>
      </c>
    </row>
    <row r="178" spans="1:1" ht="15.75" thickBot="1" x14ac:dyDescent="0.3">
      <c r="A178" s="21" t="s">
        <v>263</v>
      </c>
    </row>
    <row r="179" spans="1:1" ht="15.75" thickBot="1" x14ac:dyDescent="0.3">
      <c r="A179" s="21" t="s">
        <v>264</v>
      </c>
    </row>
    <row r="180" spans="1:1" ht="15.75" thickBot="1" x14ac:dyDescent="0.3">
      <c r="A180" s="21" t="s">
        <v>265</v>
      </c>
    </row>
    <row r="181" spans="1:1" ht="15.75" thickBot="1" x14ac:dyDescent="0.3">
      <c r="A181" s="21" t="s">
        <v>266</v>
      </c>
    </row>
    <row r="182" spans="1:1" ht="15.75" thickBot="1" x14ac:dyDescent="0.3">
      <c r="A182" s="21" t="s">
        <v>267</v>
      </c>
    </row>
    <row r="183" spans="1:1" ht="15.75" thickBot="1" x14ac:dyDescent="0.3">
      <c r="A183" s="21" t="s">
        <v>268</v>
      </c>
    </row>
    <row r="184" spans="1:1" ht="15.75" thickBot="1" x14ac:dyDescent="0.3">
      <c r="A184" s="21" t="s">
        <v>269</v>
      </c>
    </row>
    <row r="185" spans="1:1" ht="15.75" thickBot="1" x14ac:dyDescent="0.3">
      <c r="A185" s="21" t="s">
        <v>270</v>
      </c>
    </row>
    <row r="186" spans="1:1" ht="15.75" thickBot="1" x14ac:dyDescent="0.3">
      <c r="A186" s="21" t="s">
        <v>271</v>
      </c>
    </row>
    <row r="187" spans="1:1" ht="15.75" thickBot="1" x14ac:dyDescent="0.3">
      <c r="A187" s="21" t="s">
        <v>272</v>
      </c>
    </row>
    <row r="188" spans="1:1" ht="15.75" thickBot="1" x14ac:dyDescent="0.3">
      <c r="A188" s="21" t="s">
        <v>273</v>
      </c>
    </row>
    <row r="189" spans="1:1" ht="15.75" thickBot="1" x14ac:dyDescent="0.3">
      <c r="A189" s="21" t="s">
        <v>274</v>
      </c>
    </row>
    <row r="190" spans="1:1" ht="15.75" thickBot="1" x14ac:dyDescent="0.3">
      <c r="A190" s="21" t="s">
        <v>275</v>
      </c>
    </row>
    <row r="191" spans="1:1" ht="15.75" thickBot="1" x14ac:dyDescent="0.3">
      <c r="A191" s="21" t="s">
        <v>276</v>
      </c>
    </row>
    <row r="192" spans="1:1" ht="15.75" thickBot="1" x14ac:dyDescent="0.3">
      <c r="A192" s="21" t="s">
        <v>277</v>
      </c>
    </row>
    <row r="193" spans="1:1" ht="15.75" thickBot="1" x14ac:dyDescent="0.3">
      <c r="A193" s="21" t="s">
        <v>278</v>
      </c>
    </row>
    <row r="194" spans="1:1" ht="15.75" thickBot="1" x14ac:dyDescent="0.3">
      <c r="A194" s="21" t="s">
        <v>279</v>
      </c>
    </row>
    <row r="195" spans="1:1" ht="15.75" thickBot="1" x14ac:dyDescent="0.3">
      <c r="A195" s="21" t="s">
        <v>280</v>
      </c>
    </row>
    <row r="196" spans="1:1" ht="15.75" thickBot="1" x14ac:dyDescent="0.3">
      <c r="A196" s="21" t="s">
        <v>281</v>
      </c>
    </row>
    <row r="197" spans="1:1" ht="15.75" thickBot="1" x14ac:dyDescent="0.3">
      <c r="A197" s="21" t="s">
        <v>282</v>
      </c>
    </row>
    <row r="198" spans="1:1" ht="15.75" thickBot="1" x14ac:dyDescent="0.3">
      <c r="A198" s="21" t="s">
        <v>283</v>
      </c>
    </row>
    <row r="199" spans="1:1" ht="15.75" thickBot="1" x14ac:dyDescent="0.3">
      <c r="A199" s="21" t="s">
        <v>284</v>
      </c>
    </row>
    <row r="200" spans="1:1" ht="15.75" thickBot="1" x14ac:dyDescent="0.3">
      <c r="A200" s="21" t="s">
        <v>285</v>
      </c>
    </row>
    <row r="201" spans="1:1" ht="15.75" thickBot="1" x14ac:dyDescent="0.3">
      <c r="A201" s="21" t="s">
        <v>286</v>
      </c>
    </row>
    <row r="202" spans="1:1" ht="15.75" thickBot="1" x14ac:dyDescent="0.3">
      <c r="A202" s="21" t="s">
        <v>287</v>
      </c>
    </row>
    <row r="203" spans="1:1" ht="15.75" thickBot="1" x14ac:dyDescent="0.3">
      <c r="A203" s="21" t="s">
        <v>288</v>
      </c>
    </row>
    <row r="204" spans="1:1" ht="15.75" thickBot="1" x14ac:dyDescent="0.3">
      <c r="A204" s="21" t="s">
        <v>289</v>
      </c>
    </row>
    <row r="205" spans="1:1" ht="15.75" thickBot="1" x14ac:dyDescent="0.3">
      <c r="A205" s="21" t="s">
        <v>290</v>
      </c>
    </row>
    <row r="206" spans="1:1" ht="15.75" thickBot="1" x14ac:dyDescent="0.3">
      <c r="A206" s="21" t="s">
        <v>291</v>
      </c>
    </row>
    <row r="207" spans="1:1" ht="15.75" thickBot="1" x14ac:dyDescent="0.3">
      <c r="A207" s="21" t="s">
        <v>292</v>
      </c>
    </row>
    <row r="208" spans="1:1" ht="15.75" thickBot="1" x14ac:dyDescent="0.3">
      <c r="A208" s="21" t="s">
        <v>293</v>
      </c>
    </row>
    <row r="209" spans="1:1" ht="15.75" thickBot="1" x14ac:dyDescent="0.3">
      <c r="A209" s="21" t="s">
        <v>294</v>
      </c>
    </row>
    <row r="210" spans="1:1" ht="15.75" thickBot="1" x14ac:dyDescent="0.3">
      <c r="A210" s="21" t="s">
        <v>295</v>
      </c>
    </row>
    <row r="211" spans="1:1" ht="15.75" thickBot="1" x14ac:dyDescent="0.3">
      <c r="A211" s="21" t="s">
        <v>296</v>
      </c>
    </row>
    <row r="212" spans="1:1" ht="15.75" thickBot="1" x14ac:dyDescent="0.3">
      <c r="A212" s="21" t="s">
        <v>297</v>
      </c>
    </row>
    <row r="213" spans="1:1" ht="15.75" thickBot="1" x14ac:dyDescent="0.3">
      <c r="A213" s="21" t="s">
        <v>298</v>
      </c>
    </row>
    <row r="214" spans="1:1" ht="15.75" thickBot="1" x14ac:dyDescent="0.3">
      <c r="A214" s="21" t="s">
        <v>299</v>
      </c>
    </row>
    <row r="215" spans="1:1" ht="15.75" thickBot="1" x14ac:dyDescent="0.3">
      <c r="A215" s="21" t="s">
        <v>300</v>
      </c>
    </row>
    <row r="216" spans="1:1" ht="15.75" thickBot="1" x14ac:dyDescent="0.3">
      <c r="A216" s="21" t="s">
        <v>301</v>
      </c>
    </row>
    <row r="217" spans="1:1" ht="15.75" thickBot="1" x14ac:dyDescent="0.3">
      <c r="A217" s="21" t="s">
        <v>302</v>
      </c>
    </row>
    <row r="218" spans="1:1" ht="15.75" thickBot="1" x14ac:dyDescent="0.3">
      <c r="A218" s="21" t="s">
        <v>303</v>
      </c>
    </row>
    <row r="219" spans="1:1" ht="15.75" thickBot="1" x14ac:dyDescent="0.3">
      <c r="A219" s="21" t="s">
        <v>304</v>
      </c>
    </row>
    <row r="220" spans="1:1" ht="15.75" thickBot="1" x14ac:dyDescent="0.3">
      <c r="A220" s="21" t="s">
        <v>305</v>
      </c>
    </row>
    <row r="221" spans="1:1" ht="15.75" thickBot="1" x14ac:dyDescent="0.3">
      <c r="A221" s="21" t="s">
        <v>306</v>
      </c>
    </row>
    <row r="222" spans="1:1" ht="15.75" thickBot="1" x14ac:dyDescent="0.3">
      <c r="A222" s="21" t="s">
        <v>307</v>
      </c>
    </row>
    <row r="223" spans="1:1" ht="15.75" thickBot="1" x14ac:dyDescent="0.3">
      <c r="A223" s="21" t="s">
        <v>308</v>
      </c>
    </row>
    <row r="224" spans="1:1" ht="15.75" thickBot="1" x14ac:dyDescent="0.3">
      <c r="A224" s="21" t="s">
        <v>309</v>
      </c>
    </row>
    <row r="225" spans="1:1" ht="15.75" thickBot="1" x14ac:dyDescent="0.3">
      <c r="A225" s="21" t="s">
        <v>310</v>
      </c>
    </row>
    <row r="226" spans="1:1" ht="15.75" thickBot="1" x14ac:dyDescent="0.3">
      <c r="A226" s="21" t="s">
        <v>311</v>
      </c>
    </row>
    <row r="227" spans="1:1" ht="15.75" thickBot="1" x14ac:dyDescent="0.3">
      <c r="A227" s="21" t="s">
        <v>312</v>
      </c>
    </row>
    <row r="228" spans="1:1" ht="15.75" thickBot="1" x14ac:dyDescent="0.3">
      <c r="A228" s="21" t="s">
        <v>313</v>
      </c>
    </row>
    <row r="229" spans="1:1" ht="15.75" thickBot="1" x14ac:dyDescent="0.3">
      <c r="A229" s="21" t="s">
        <v>314</v>
      </c>
    </row>
    <row r="230" spans="1:1" ht="15.75" thickBot="1" x14ac:dyDescent="0.3">
      <c r="A230" s="21" t="s">
        <v>315</v>
      </c>
    </row>
    <row r="231" spans="1:1" ht="15.75" thickBot="1" x14ac:dyDescent="0.3">
      <c r="A231" s="21" t="s">
        <v>316</v>
      </c>
    </row>
    <row r="232" spans="1:1" ht="15.75" thickBot="1" x14ac:dyDescent="0.3">
      <c r="A232" s="21" t="s">
        <v>317</v>
      </c>
    </row>
    <row r="233" spans="1:1" ht="15.75" thickBot="1" x14ac:dyDescent="0.3">
      <c r="A233" s="21" t="s">
        <v>318</v>
      </c>
    </row>
    <row r="234" spans="1:1" ht="15.75" thickBot="1" x14ac:dyDescent="0.3">
      <c r="A234" s="21" t="s">
        <v>319</v>
      </c>
    </row>
    <row r="235" spans="1:1" ht="15.75" thickBot="1" x14ac:dyDescent="0.3">
      <c r="A235" s="21" t="s">
        <v>320</v>
      </c>
    </row>
    <row r="236" spans="1:1" ht="15.75" thickBot="1" x14ac:dyDescent="0.3">
      <c r="A236" s="21" t="s">
        <v>321</v>
      </c>
    </row>
    <row r="237" spans="1:1" ht="15.75" thickBot="1" x14ac:dyDescent="0.3">
      <c r="A237" s="21" t="s">
        <v>322</v>
      </c>
    </row>
    <row r="238" spans="1:1" ht="15.75" thickBot="1" x14ac:dyDescent="0.3">
      <c r="A238" s="21" t="s">
        <v>323</v>
      </c>
    </row>
    <row r="239" spans="1:1" ht="15.75" thickBot="1" x14ac:dyDescent="0.3">
      <c r="A239" s="21" t="s">
        <v>324</v>
      </c>
    </row>
    <row r="240" spans="1:1" ht="15.75" thickBot="1" x14ac:dyDescent="0.3">
      <c r="A240" s="21" t="s">
        <v>325</v>
      </c>
    </row>
    <row r="241" spans="1:1" ht="15.75" thickBot="1" x14ac:dyDescent="0.3">
      <c r="A241" s="21" t="s">
        <v>326</v>
      </c>
    </row>
    <row r="242" spans="1:1" ht="15.75" thickBot="1" x14ac:dyDescent="0.3">
      <c r="A242" s="21" t="s">
        <v>327</v>
      </c>
    </row>
    <row r="243" spans="1:1" ht="15.75" thickBot="1" x14ac:dyDescent="0.3">
      <c r="A243" s="21" t="s">
        <v>328</v>
      </c>
    </row>
    <row r="244" spans="1:1" ht="15.75" thickBot="1" x14ac:dyDescent="0.3">
      <c r="A244" s="21" t="s">
        <v>329</v>
      </c>
    </row>
    <row r="245" spans="1:1" ht="15.75" thickBot="1" x14ac:dyDescent="0.3">
      <c r="A245" s="21" t="s">
        <v>330</v>
      </c>
    </row>
    <row r="246" spans="1:1" ht="15.75" thickBot="1" x14ac:dyDescent="0.3">
      <c r="A246" s="21" t="s">
        <v>331</v>
      </c>
    </row>
    <row r="247" spans="1:1" ht="15.75" thickBot="1" x14ac:dyDescent="0.3">
      <c r="A247" s="21" t="s">
        <v>332</v>
      </c>
    </row>
    <row r="248" spans="1:1" ht="15.75" thickBot="1" x14ac:dyDescent="0.3">
      <c r="A248" s="21" t="s">
        <v>333</v>
      </c>
    </row>
    <row r="249" spans="1:1" ht="15.75" thickBot="1" x14ac:dyDescent="0.3">
      <c r="A249" s="21" t="s">
        <v>334</v>
      </c>
    </row>
    <row r="250" spans="1:1" ht="15.75" thickBot="1" x14ac:dyDescent="0.3">
      <c r="A250" s="21" t="s">
        <v>335</v>
      </c>
    </row>
    <row r="251" spans="1:1" ht="15.75" thickBot="1" x14ac:dyDescent="0.3">
      <c r="A251" s="21" t="s">
        <v>336</v>
      </c>
    </row>
    <row r="252" spans="1:1" ht="15.75" thickBot="1" x14ac:dyDescent="0.3">
      <c r="A252" s="21" t="s">
        <v>337</v>
      </c>
    </row>
    <row r="253" spans="1:1" ht="15.75" thickBot="1" x14ac:dyDescent="0.3">
      <c r="A253" s="21" t="s">
        <v>338</v>
      </c>
    </row>
    <row r="254" spans="1:1" ht="15.75" thickBot="1" x14ac:dyDescent="0.3">
      <c r="A254" s="21" t="s">
        <v>339</v>
      </c>
    </row>
    <row r="255" spans="1:1" ht="15.75" thickBot="1" x14ac:dyDescent="0.3">
      <c r="A255" s="21" t="s">
        <v>340</v>
      </c>
    </row>
    <row r="256" spans="1:1" ht="15.75" thickBot="1" x14ac:dyDescent="0.3">
      <c r="A256" s="21" t="s">
        <v>341</v>
      </c>
    </row>
    <row r="257" spans="1:1" ht="15.75" thickBot="1" x14ac:dyDescent="0.3">
      <c r="A257" s="21" t="s">
        <v>342</v>
      </c>
    </row>
    <row r="258" spans="1:1" ht="15.75" thickBot="1" x14ac:dyDescent="0.3">
      <c r="A258" s="21" t="s">
        <v>343</v>
      </c>
    </row>
    <row r="259" spans="1:1" ht="15.75" thickBot="1" x14ac:dyDescent="0.3">
      <c r="A259" s="21" t="s">
        <v>344</v>
      </c>
    </row>
    <row r="260" spans="1:1" ht="15.75" thickBot="1" x14ac:dyDescent="0.3">
      <c r="A260" s="21" t="s">
        <v>345</v>
      </c>
    </row>
    <row r="261" spans="1:1" ht="15.75" thickBot="1" x14ac:dyDescent="0.3">
      <c r="A261" s="21" t="s">
        <v>346</v>
      </c>
    </row>
    <row r="262" spans="1:1" ht="15.75" thickBot="1" x14ac:dyDescent="0.3">
      <c r="A262" s="21" t="s">
        <v>347</v>
      </c>
    </row>
    <row r="263" spans="1:1" ht="15.75" thickBot="1" x14ac:dyDescent="0.3">
      <c r="A263" s="21" t="s">
        <v>348</v>
      </c>
    </row>
    <row r="264" spans="1:1" ht="15.75" thickBot="1" x14ac:dyDescent="0.3">
      <c r="A264" s="21" t="s">
        <v>349</v>
      </c>
    </row>
    <row r="265" spans="1:1" ht="15.75" thickBot="1" x14ac:dyDescent="0.3">
      <c r="A265" s="21" t="s">
        <v>350</v>
      </c>
    </row>
    <row r="266" spans="1:1" ht="15.75" thickBot="1" x14ac:dyDescent="0.3">
      <c r="A266" s="21" t="s">
        <v>351</v>
      </c>
    </row>
    <row r="267" spans="1:1" ht="15.75" thickBot="1" x14ac:dyDescent="0.3">
      <c r="A267" s="21" t="s">
        <v>352</v>
      </c>
    </row>
    <row r="268" spans="1:1" ht="15.75" thickBot="1" x14ac:dyDescent="0.3">
      <c r="A268" s="21" t="s">
        <v>353</v>
      </c>
    </row>
    <row r="269" spans="1:1" ht="15.75" thickBot="1" x14ac:dyDescent="0.3">
      <c r="A269" s="21" t="s">
        <v>354</v>
      </c>
    </row>
    <row r="270" spans="1:1" ht="15.75" thickBot="1" x14ac:dyDescent="0.3">
      <c r="A270" s="21" t="s">
        <v>355</v>
      </c>
    </row>
    <row r="271" spans="1:1" ht="15.75" thickBot="1" x14ac:dyDescent="0.3">
      <c r="A271" s="21" t="s">
        <v>356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3DE6-E2D2-49BF-BAFD-BB8B21A039E6}">
  <sheetPr codeName="Sheet3"/>
  <dimension ref="A1:S271"/>
  <sheetViews>
    <sheetView workbookViewId="0">
      <selection activeCell="S2" sqref="S2"/>
    </sheetView>
  </sheetViews>
  <sheetFormatPr defaultRowHeight="15" x14ac:dyDescent="0.25"/>
  <cols>
    <col min="1" max="1" width="10.5703125" style="3" customWidth="1"/>
    <col min="2" max="2" width="19.28515625" bestFit="1" customWidth="1"/>
    <col min="3" max="3" width="19.28515625" customWidth="1"/>
    <col min="4" max="4" width="19.28515625" style="6" customWidth="1"/>
    <col min="5" max="5" width="15.140625" customWidth="1"/>
    <col min="6" max="6" width="10.7109375" style="4" bestFit="1" customWidth="1"/>
    <col min="7" max="7" width="12" style="5" customWidth="1"/>
    <col min="8" max="8" width="12.140625" style="6" customWidth="1"/>
    <col min="9" max="11" width="15.7109375" style="6" customWidth="1"/>
    <col min="12" max="12" width="10" customWidth="1"/>
    <col min="13" max="13" width="17.7109375" customWidth="1"/>
    <col min="14" max="14" width="22.42578125" customWidth="1"/>
    <col min="15" max="15" width="22.42578125" style="13" customWidth="1"/>
    <col min="19" max="19" width="20.140625" bestFit="1" customWidth="1"/>
  </cols>
  <sheetData>
    <row r="1" spans="1:19" x14ac:dyDescent="0.25">
      <c r="A1" s="2" t="s">
        <v>40</v>
      </c>
      <c r="B1" s="1" t="s">
        <v>29</v>
      </c>
      <c r="C1" s="1" t="s">
        <v>50</v>
      </c>
      <c r="D1" s="8" t="s">
        <v>64</v>
      </c>
      <c r="E1" s="1" t="s">
        <v>3</v>
      </c>
      <c r="F1" s="9" t="s">
        <v>5</v>
      </c>
      <c r="G1" s="9" t="s">
        <v>59</v>
      </c>
      <c r="H1" s="8" t="s">
        <v>60</v>
      </c>
      <c r="I1" s="8" t="s">
        <v>58</v>
      </c>
      <c r="J1" s="8" t="s">
        <v>61</v>
      </c>
      <c r="K1" s="8" t="s">
        <v>68</v>
      </c>
      <c r="L1" s="1" t="s">
        <v>4</v>
      </c>
      <c r="M1" s="1" t="s">
        <v>54</v>
      </c>
      <c r="N1" s="1" t="s">
        <v>2</v>
      </c>
      <c r="O1" s="16" t="s">
        <v>66</v>
      </c>
      <c r="P1" s="1" t="s">
        <v>1</v>
      </c>
      <c r="Q1" s="1" t="s">
        <v>0</v>
      </c>
      <c r="S1" s="10" t="s">
        <v>63</v>
      </c>
    </row>
    <row r="2" spans="1:19" x14ac:dyDescent="0.25">
      <c r="A2" s="3">
        <v>6</v>
      </c>
      <c r="B2" t="str">
        <f>VLOOKUP(A2,Table1[#All],4,0)</f>
        <v>Jane  Hernandez</v>
      </c>
      <c r="C2" s="4">
        <f>VLOOKUP(data_reference!A2,Table1[#All],5,0)</f>
        <v>44116</v>
      </c>
      <c r="D2" s="6">
        <f>DATEDIF(Table3[[#This Row],[Hire Date]],$S$2,"M")</f>
        <v>8</v>
      </c>
      <c r="E2">
        <v>19</v>
      </c>
      <c r="F2" s="4">
        <v>44348</v>
      </c>
      <c r="G2" s="6">
        <f>YEAR(Table3[[#This Row],[Date]])</f>
        <v>2021</v>
      </c>
      <c r="H2" s="6">
        <f>MONTH(Table3[[#This Row],[Date]])</f>
        <v>6</v>
      </c>
      <c r="I2" s="5">
        <v>1</v>
      </c>
      <c r="J2" s="5" t="str">
        <f>TEXT(Table3[[#This Row],[Date]],"ddd")</f>
        <v>Tue</v>
      </c>
      <c r="K2" s="3">
        <f>DAY(Table3[[#This Row],[Date]])</f>
        <v>1</v>
      </c>
      <c r="L2">
        <v>3</v>
      </c>
      <c r="M2" t="str">
        <f>VLOOKUP(L2,Table2[#All],2,0)</f>
        <v>Property Loan</v>
      </c>
      <c r="N2">
        <v>367</v>
      </c>
      <c r="O2" s="13">
        <f>Table3[[#This Row],[Avg Aht]]/86400</f>
        <v>4.2476851851851851E-3</v>
      </c>
      <c r="P2">
        <v>23</v>
      </c>
      <c r="Q2">
        <v>10</v>
      </c>
      <c r="S2" s="4">
        <v>44378</v>
      </c>
    </row>
    <row r="3" spans="1:19" x14ac:dyDescent="0.25">
      <c r="A3" s="3">
        <v>10</v>
      </c>
      <c r="B3" t="str">
        <f>VLOOKUP(A3,Table1[#All],4,0)</f>
        <v>Mark  Ventura</v>
      </c>
      <c r="C3" s="4">
        <f>VLOOKUP(data_reference!A3,Table1[#All],5,0)</f>
        <v>44238</v>
      </c>
      <c r="D3" s="6">
        <f>DATEDIF(Table3[[#This Row],[Hire Date]],$S$2,"M")</f>
        <v>4</v>
      </c>
      <c r="E3">
        <v>29</v>
      </c>
      <c r="F3" s="4">
        <v>44348</v>
      </c>
      <c r="G3" s="6">
        <f>YEAR(Table3[[#This Row],[Date]])</f>
        <v>2021</v>
      </c>
      <c r="H3" s="6">
        <f>MONTH(Table3[[#This Row],[Date]])</f>
        <v>6</v>
      </c>
      <c r="I3" s="5">
        <f>(Table3[[#This Row],[Date]]-$F$2)/7+1</f>
        <v>1</v>
      </c>
      <c r="J3" s="5" t="str">
        <f>TEXT(Table3[[#This Row],[Date]],"ddd")</f>
        <v>Tue</v>
      </c>
      <c r="K3" s="3">
        <f>DAY(Table3[[#This Row],[Date]])</f>
        <v>1</v>
      </c>
      <c r="L3">
        <v>1</v>
      </c>
      <c r="M3" t="str">
        <f>VLOOKUP(L3,Table2[#All],2,0)</f>
        <v>Personal Loan</v>
      </c>
      <c r="N3">
        <v>953</v>
      </c>
      <c r="O3" s="13">
        <f>Table3[[#This Row],[Avg Aht]]/86400</f>
        <v>1.1030092592592593E-2</v>
      </c>
      <c r="P3">
        <v>61</v>
      </c>
      <c r="S3" s="4"/>
    </row>
    <row r="4" spans="1:19" x14ac:dyDescent="0.25">
      <c r="A4" s="3">
        <v>8</v>
      </c>
      <c r="B4" t="str">
        <f>VLOOKUP(A4,Table1[#All],4,0)</f>
        <v>Rachel  Delos Santos</v>
      </c>
      <c r="C4" s="4">
        <f>VLOOKUP(data_reference!A4,Table1[#All],5,0)</f>
        <v>44212</v>
      </c>
      <c r="D4" s="6">
        <f>DATEDIF(Table3[[#This Row],[Hire Date]],$S$2,"M")</f>
        <v>5</v>
      </c>
      <c r="E4">
        <v>25</v>
      </c>
      <c r="F4" s="4">
        <v>44348</v>
      </c>
      <c r="G4" s="6">
        <f>YEAR(Table3[[#This Row],[Date]])</f>
        <v>2021</v>
      </c>
      <c r="H4" s="6">
        <f>MONTH(Table3[[#This Row],[Date]])</f>
        <v>6</v>
      </c>
      <c r="I4" s="5">
        <f>(Table3[[#This Row],[Date]]-$F$2)/7+1</f>
        <v>1</v>
      </c>
      <c r="J4" s="5" t="str">
        <f>TEXT(Table3[[#This Row],[Date]],"ddd")</f>
        <v>Tue</v>
      </c>
      <c r="K4" s="3">
        <f>DAY(Table3[[#This Row],[Date]])</f>
        <v>1</v>
      </c>
      <c r="L4">
        <v>2</v>
      </c>
      <c r="M4" t="str">
        <f>VLOOKUP(L4,Table2[#All],2,0)</f>
        <v>Car Loan</v>
      </c>
      <c r="N4">
        <v>606</v>
      </c>
      <c r="O4" s="13">
        <f>Table3[[#This Row],[Avg Aht]]/86400</f>
        <v>7.013888888888889E-3</v>
      </c>
      <c r="P4">
        <v>22</v>
      </c>
      <c r="Q4">
        <v>10</v>
      </c>
      <c r="S4" s="4"/>
    </row>
    <row r="5" spans="1:19" x14ac:dyDescent="0.25">
      <c r="A5" s="3">
        <v>4</v>
      </c>
      <c r="B5" t="str">
        <f>VLOOKUP(A5,Table1[#All],4,0)</f>
        <v>Jay  Alvarez</v>
      </c>
      <c r="C5" s="4">
        <f>VLOOKUP(data_reference!A5,Table1[#All],5,0)</f>
        <v>43871</v>
      </c>
      <c r="D5" s="6">
        <f>DATEDIF(Table3[[#This Row],[Hire Date]],$S$2,"M")</f>
        <v>16</v>
      </c>
      <c r="E5">
        <v>8</v>
      </c>
      <c r="F5" s="4">
        <v>44348</v>
      </c>
      <c r="G5" s="6">
        <f>YEAR(Table3[[#This Row],[Date]])</f>
        <v>2021</v>
      </c>
      <c r="H5" s="6">
        <f>MONTH(Table3[[#This Row],[Date]])</f>
        <v>6</v>
      </c>
      <c r="I5" s="5">
        <f>(Table3[[#This Row],[Date]]-$F$2)/7+1</f>
        <v>1</v>
      </c>
      <c r="J5" s="5" t="str">
        <f>TEXT(Table3[[#This Row],[Date]],"ddd")</f>
        <v>Tue</v>
      </c>
      <c r="K5" s="3">
        <f>DAY(Table3[[#This Row],[Date]])</f>
        <v>1</v>
      </c>
      <c r="L5">
        <v>1</v>
      </c>
      <c r="M5" t="str">
        <f>VLOOKUP(L5,Table2[#All],2,0)</f>
        <v>Personal Loan</v>
      </c>
      <c r="N5">
        <v>381</v>
      </c>
      <c r="O5" s="13">
        <f>Table3[[#This Row],[Avg Aht]]/86400</f>
        <v>4.409722222222222E-3</v>
      </c>
      <c r="P5">
        <v>18</v>
      </c>
      <c r="Q5">
        <v>9</v>
      </c>
      <c r="S5" s="4"/>
    </row>
    <row r="6" spans="1:19" x14ac:dyDescent="0.25">
      <c r="A6" s="3">
        <v>9</v>
      </c>
      <c r="B6" t="str">
        <f>VLOOKUP(A6,Table1[#All],4,0)</f>
        <v>Cherry  Castillo</v>
      </c>
      <c r="C6" s="4">
        <f>VLOOKUP(data_reference!A6,Table1[#All],5,0)</f>
        <v>44226</v>
      </c>
      <c r="D6" s="6">
        <f>DATEDIF(Table3[[#This Row],[Hire Date]],$S$2,"M")</f>
        <v>5</v>
      </c>
      <c r="E6">
        <v>37</v>
      </c>
      <c r="F6" s="4">
        <v>44348</v>
      </c>
      <c r="G6" s="6">
        <f>YEAR(Table3[[#This Row],[Date]])</f>
        <v>2021</v>
      </c>
      <c r="H6" s="6">
        <f>MONTH(Table3[[#This Row],[Date]])</f>
        <v>6</v>
      </c>
      <c r="I6" s="5">
        <f>(Table3[[#This Row],[Date]]-$F$2)/7+1</f>
        <v>1</v>
      </c>
      <c r="J6" s="5" t="str">
        <f>TEXT(Table3[[#This Row],[Date]],"ddd")</f>
        <v>Tue</v>
      </c>
      <c r="K6" s="3">
        <f>DAY(Table3[[#This Row],[Date]])</f>
        <v>1</v>
      </c>
      <c r="L6">
        <v>3</v>
      </c>
      <c r="M6" t="str">
        <f>VLOOKUP(L6,Table2[#All],2,0)</f>
        <v>Property Loan</v>
      </c>
      <c r="N6">
        <v>300</v>
      </c>
      <c r="O6" s="13">
        <f>Table3[[#This Row],[Avg Aht]]/86400</f>
        <v>3.472222222222222E-3</v>
      </c>
      <c r="P6">
        <v>67</v>
      </c>
      <c r="Q6">
        <v>7</v>
      </c>
      <c r="S6" s="4"/>
    </row>
    <row r="7" spans="1:19" x14ac:dyDescent="0.25">
      <c r="A7" s="3">
        <v>3</v>
      </c>
      <c r="B7" t="str">
        <f>VLOOKUP(A7,Table1[#All],4,0)</f>
        <v>Cecille  Chen</v>
      </c>
      <c r="C7" s="4">
        <f>VLOOKUP(data_reference!A7,Table1[#All],5,0)</f>
        <v>43727</v>
      </c>
      <c r="D7" s="6">
        <f>DATEDIF(Table3[[#This Row],[Hire Date]],$S$2,"M")</f>
        <v>21</v>
      </c>
      <c r="E7">
        <v>17</v>
      </c>
      <c r="F7" s="4">
        <v>44348</v>
      </c>
      <c r="G7" s="6">
        <f>YEAR(Table3[[#This Row],[Date]])</f>
        <v>2021</v>
      </c>
      <c r="H7" s="6">
        <f>MONTH(Table3[[#This Row],[Date]])</f>
        <v>6</v>
      </c>
      <c r="I7" s="5">
        <f>(Table3[[#This Row],[Date]]-$F$2)/7+1</f>
        <v>1</v>
      </c>
      <c r="J7" s="5" t="str">
        <f>TEXT(Table3[[#This Row],[Date]],"ddd")</f>
        <v>Tue</v>
      </c>
      <c r="K7" s="3">
        <f>DAY(Table3[[#This Row],[Date]])</f>
        <v>1</v>
      </c>
      <c r="L7">
        <v>3</v>
      </c>
      <c r="M7" t="str">
        <f>VLOOKUP(L7,Table2[#All],2,0)</f>
        <v>Property Loan</v>
      </c>
      <c r="N7">
        <v>635</v>
      </c>
      <c r="O7" s="13">
        <f>Table3[[#This Row],[Avg Aht]]/86400</f>
        <v>7.3495370370370372E-3</v>
      </c>
      <c r="P7">
        <v>54</v>
      </c>
      <c r="Q7">
        <v>7</v>
      </c>
      <c r="S7" s="4"/>
    </row>
    <row r="8" spans="1:19" x14ac:dyDescent="0.25">
      <c r="A8" s="3">
        <v>2</v>
      </c>
      <c r="B8" t="str">
        <f>VLOOKUP(A8,Table1[#All],4,0)</f>
        <v>Josh  Vega</v>
      </c>
      <c r="C8" s="4">
        <f>VLOOKUP(data_reference!A8,Table1[#All],5,0)</f>
        <v>43687</v>
      </c>
      <c r="D8" s="6">
        <f>DATEDIF(Table3[[#This Row],[Hire Date]],$S$2,"M")</f>
        <v>22</v>
      </c>
      <c r="E8">
        <v>3</v>
      </c>
      <c r="F8" s="4">
        <v>44348</v>
      </c>
      <c r="G8" s="6">
        <f>YEAR(Table3[[#This Row],[Date]])</f>
        <v>2021</v>
      </c>
      <c r="H8" s="6">
        <f>MONTH(Table3[[#This Row],[Date]])</f>
        <v>6</v>
      </c>
      <c r="I8" s="5">
        <f>(Table3[[#This Row],[Date]]-$F$2)/7+1</f>
        <v>1</v>
      </c>
      <c r="J8" s="5" t="str">
        <f>TEXT(Table3[[#This Row],[Date]],"ddd")</f>
        <v>Tue</v>
      </c>
      <c r="K8" s="3">
        <f>DAY(Table3[[#This Row],[Date]])</f>
        <v>1</v>
      </c>
      <c r="L8">
        <v>2</v>
      </c>
      <c r="M8" t="str">
        <f>VLOOKUP(L8,Table2[#All],2,0)</f>
        <v>Car Loan</v>
      </c>
      <c r="N8">
        <v>207</v>
      </c>
      <c r="O8" s="13">
        <f>Table3[[#This Row],[Avg Aht]]/86400</f>
        <v>2.3958333333333331E-3</v>
      </c>
      <c r="P8">
        <v>33</v>
      </c>
      <c r="Q8">
        <v>8</v>
      </c>
      <c r="S8" s="4"/>
    </row>
    <row r="9" spans="1:19" x14ac:dyDescent="0.25">
      <c r="A9" s="3">
        <v>7</v>
      </c>
      <c r="B9" t="str">
        <f>VLOOKUP(A9,Table1[#All],4,0)</f>
        <v>Peter  Rivera</v>
      </c>
      <c r="C9" s="4">
        <f>VLOOKUP(data_reference!A9,Table1[#All],5,0)</f>
        <v>44170</v>
      </c>
      <c r="D9" s="6">
        <f>DATEDIF(Table3[[#This Row],[Hire Date]],$S$2,"M")</f>
        <v>6</v>
      </c>
      <c r="E9">
        <v>28</v>
      </c>
      <c r="F9" s="4">
        <v>44348</v>
      </c>
      <c r="G9" s="6">
        <f>YEAR(Table3[[#This Row],[Date]])</f>
        <v>2021</v>
      </c>
      <c r="H9" s="6">
        <f>MONTH(Table3[[#This Row],[Date]])</f>
        <v>6</v>
      </c>
      <c r="I9" s="5">
        <f>(Table3[[#This Row],[Date]]-$F$2)/7+1</f>
        <v>1</v>
      </c>
      <c r="J9" s="5" t="str">
        <f>TEXT(Table3[[#This Row],[Date]],"ddd")</f>
        <v>Tue</v>
      </c>
      <c r="K9" s="3">
        <f>DAY(Table3[[#This Row],[Date]])</f>
        <v>1</v>
      </c>
      <c r="L9">
        <v>1</v>
      </c>
      <c r="M9" t="str">
        <f>VLOOKUP(L9,Table2[#All],2,0)</f>
        <v>Personal Loan</v>
      </c>
      <c r="N9">
        <v>1.802</v>
      </c>
      <c r="O9" s="13">
        <f>Table3[[#This Row],[Avg Aht]]/86400</f>
        <v>2.0856481481481483E-5</v>
      </c>
      <c r="P9">
        <v>30</v>
      </c>
      <c r="Q9">
        <v>10</v>
      </c>
      <c r="S9" s="4"/>
    </row>
    <row r="10" spans="1:19" x14ac:dyDescent="0.25">
      <c r="A10" s="3">
        <v>1</v>
      </c>
      <c r="B10" t="str">
        <f>VLOOKUP(A10,Table1[#All],4,0)</f>
        <v>Lisa  Diaz</v>
      </c>
      <c r="C10" s="4">
        <f>VLOOKUP(data_reference!A10,Table1[#All],5,0)</f>
        <v>43625</v>
      </c>
      <c r="D10" s="6">
        <f>DATEDIF(Table3[[#This Row],[Hire Date]],$S$2,"M")</f>
        <v>24</v>
      </c>
      <c r="E10">
        <v>6</v>
      </c>
      <c r="F10" s="4">
        <v>44348</v>
      </c>
      <c r="G10" s="6">
        <f>YEAR(Table3[[#This Row],[Date]])</f>
        <v>2021</v>
      </c>
      <c r="H10" s="6">
        <f>MONTH(Table3[[#This Row],[Date]])</f>
        <v>6</v>
      </c>
      <c r="I10" s="5">
        <f>(Table3[[#This Row],[Date]]-$F$2)/7+1</f>
        <v>1</v>
      </c>
      <c r="J10" s="5" t="str">
        <f>TEXT(Table3[[#This Row],[Date]],"ddd")</f>
        <v>Tue</v>
      </c>
      <c r="K10" s="3">
        <f>DAY(Table3[[#This Row],[Date]])</f>
        <v>1</v>
      </c>
      <c r="L10">
        <v>1</v>
      </c>
      <c r="M10" t="str">
        <f>VLOOKUP(L10,Table2[#All],2,0)</f>
        <v>Personal Loan</v>
      </c>
      <c r="N10">
        <v>2.992</v>
      </c>
      <c r="O10" s="13">
        <f>Table3[[#This Row],[Avg Aht]]/86400</f>
        <v>3.4629629629629633E-5</v>
      </c>
      <c r="P10">
        <v>13</v>
      </c>
      <c r="S10" s="4"/>
    </row>
    <row r="11" spans="1:19" x14ac:dyDescent="0.25">
      <c r="A11" s="3">
        <v>5</v>
      </c>
      <c r="B11" t="str">
        <f>VLOOKUP(A11,Table1[#All],4,0)</f>
        <v>Eric  Molina</v>
      </c>
      <c r="C11" s="4">
        <f>VLOOKUP(data_reference!A11,Table1[#All],5,0)</f>
        <v>43966</v>
      </c>
      <c r="D11" s="6">
        <f>DATEDIF(Table3[[#This Row],[Hire Date]],$S$2,"M")</f>
        <v>13</v>
      </c>
      <c r="E11">
        <v>20</v>
      </c>
      <c r="F11" s="4">
        <v>44348</v>
      </c>
      <c r="G11" s="6">
        <f>YEAR(Table3[[#This Row],[Date]])</f>
        <v>2021</v>
      </c>
      <c r="H11" s="6">
        <f>MONTH(Table3[[#This Row],[Date]])</f>
        <v>6</v>
      </c>
      <c r="I11" s="5">
        <f>(Table3[[#This Row],[Date]]-$F$2)/7+1</f>
        <v>1</v>
      </c>
      <c r="J11" s="5" t="str">
        <f>TEXT(Table3[[#This Row],[Date]],"ddd")</f>
        <v>Tue</v>
      </c>
      <c r="K11" s="3">
        <f>DAY(Table3[[#This Row],[Date]])</f>
        <v>1</v>
      </c>
      <c r="L11">
        <v>2</v>
      </c>
      <c r="M11" t="str">
        <f>VLOOKUP(L11,Table2[#All],2,0)</f>
        <v>Car Loan</v>
      </c>
      <c r="N11">
        <v>545</v>
      </c>
      <c r="O11" s="13">
        <f>Table3[[#This Row],[Avg Aht]]/86400</f>
        <v>6.3078703703703708E-3</v>
      </c>
      <c r="P11">
        <v>27</v>
      </c>
      <c r="Q11">
        <v>8</v>
      </c>
      <c r="S11" s="4"/>
    </row>
    <row r="12" spans="1:19" x14ac:dyDescent="0.25">
      <c r="A12" s="3">
        <v>2</v>
      </c>
      <c r="B12" t="str">
        <f>VLOOKUP(A12,Table1[#All],4,0)</f>
        <v>Josh  Vega</v>
      </c>
      <c r="C12" s="4">
        <f>VLOOKUP(data_reference!A12,Table1[#All],5,0)</f>
        <v>43687</v>
      </c>
      <c r="D12" s="6">
        <f>DATEDIF(Table3[[#This Row],[Hire Date]],$S$2,"M")</f>
        <v>22</v>
      </c>
      <c r="E12">
        <v>5</v>
      </c>
      <c r="F12" s="4">
        <v>44349</v>
      </c>
      <c r="G12" s="6">
        <f>YEAR(Table3[[#This Row],[Date]])</f>
        <v>2021</v>
      </c>
      <c r="H12" s="6">
        <f>MONTH(Table3[[#This Row],[Date]])</f>
        <v>6</v>
      </c>
      <c r="I12" s="5">
        <f>(Table3[[#This Row],[Date]]-$F$2)/7+1</f>
        <v>1.1428571428571428</v>
      </c>
      <c r="J12" s="5" t="str">
        <f>TEXT(Table3[[#This Row],[Date]],"ddd")</f>
        <v>Wed</v>
      </c>
      <c r="K12" s="3">
        <f>DAY(Table3[[#This Row],[Date]])</f>
        <v>2</v>
      </c>
      <c r="L12">
        <v>3</v>
      </c>
      <c r="M12" t="str">
        <f>VLOOKUP(L12,Table2[#All],2,0)</f>
        <v>Property Loan</v>
      </c>
      <c r="N12">
        <v>136</v>
      </c>
      <c r="O12" s="13">
        <f>Table3[[#This Row],[Avg Aht]]/86400</f>
        <v>1.5740740740740741E-3</v>
      </c>
      <c r="P12">
        <v>16</v>
      </c>
      <c r="S12" s="4"/>
    </row>
    <row r="13" spans="1:19" x14ac:dyDescent="0.25">
      <c r="A13" s="3">
        <v>6</v>
      </c>
      <c r="B13" t="str">
        <f>VLOOKUP(A13,Table1[#All],4,0)</f>
        <v>Jane  Hernandez</v>
      </c>
      <c r="C13" s="4">
        <f>VLOOKUP(data_reference!A13,Table1[#All],5,0)</f>
        <v>44116</v>
      </c>
      <c r="D13" s="6">
        <f>DATEDIF(Table3[[#This Row],[Hire Date]],$S$2,"M")</f>
        <v>8</v>
      </c>
      <c r="E13">
        <v>18</v>
      </c>
      <c r="F13" s="4">
        <v>44349</v>
      </c>
      <c r="G13" s="6">
        <f>YEAR(Table3[[#This Row],[Date]])</f>
        <v>2021</v>
      </c>
      <c r="H13" s="6">
        <f>MONTH(Table3[[#This Row],[Date]])</f>
        <v>6</v>
      </c>
      <c r="I13" s="5">
        <f>(Table3[[#This Row],[Date]]-$F$2)/7+1</f>
        <v>1.1428571428571428</v>
      </c>
      <c r="J13" s="5" t="str">
        <f>TEXT(Table3[[#This Row],[Date]],"ddd")</f>
        <v>Wed</v>
      </c>
      <c r="K13" s="3">
        <f>DAY(Table3[[#This Row],[Date]])</f>
        <v>2</v>
      </c>
      <c r="L13">
        <v>1</v>
      </c>
      <c r="M13" t="str">
        <f>VLOOKUP(L13,Table2[#All],2,0)</f>
        <v>Personal Loan</v>
      </c>
      <c r="N13">
        <v>747</v>
      </c>
      <c r="O13" s="13">
        <f>Table3[[#This Row],[Avg Aht]]/86400</f>
        <v>8.6458333333333335E-3</v>
      </c>
      <c r="P13">
        <v>13</v>
      </c>
      <c r="Q13">
        <v>10</v>
      </c>
      <c r="S13" s="4"/>
    </row>
    <row r="14" spans="1:19" x14ac:dyDescent="0.25">
      <c r="A14" s="3">
        <v>10</v>
      </c>
      <c r="B14" t="str">
        <f>VLOOKUP(A14,Table1[#All],4,0)</f>
        <v>Mark  Ventura</v>
      </c>
      <c r="C14" s="4">
        <f>VLOOKUP(data_reference!A14,Table1[#All],5,0)</f>
        <v>44238</v>
      </c>
      <c r="D14" s="6">
        <f>DATEDIF(Table3[[#This Row],[Hire Date]],$S$2,"M")</f>
        <v>4</v>
      </c>
      <c r="E14">
        <v>34</v>
      </c>
      <c r="F14" s="4">
        <v>44349</v>
      </c>
      <c r="G14" s="6">
        <f>YEAR(Table3[[#This Row],[Date]])</f>
        <v>2021</v>
      </c>
      <c r="H14" s="6">
        <f>MONTH(Table3[[#This Row],[Date]])</f>
        <v>6</v>
      </c>
      <c r="I14" s="5">
        <f>(Table3[[#This Row],[Date]]-$F$2)/7+1</f>
        <v>1.1428571428571428</v>
      </c>
      <c r="J14" s="5" t="str">
        <f>TEXT(Table3[[#This Row],[Date]],"ddd")</f>
        <v>Wed</v>
      </c>
      <c r="K14" s="3">
        <f>DAY(Table3[[#This Row],[Date]])</f>
        <v>2</v>
      </c>
      <c r="L14">
        <v>2</v>
      </c>
      <c r="M14" t="str">
        <f>VLOOKUP(L14,Table2[#All],2,0)</f>
        <v>Car Loan</v>
      </c>
      <c r="N14">
        <v>185</v>
      </c>
      <c r="O14" s="13">
        <f>Table3[[#This Row],[Avg Aht]]/86400</f>
        <v>2.1412037037037038E-3</v>
      </c>
      <c r="P14">
        <v>81</v>
      </c>
      <c r="S14" s="4"/>
    </row>
    <row r="15" spans="1:19" x14ac:dyDescent="0.25">
      <c r="A15" s="3">
        <v>8</v>
      </c>
      <c r="B15" t="str">
        <f>VLOOKUP(A15,Table1[#All],4,0)</f>
        <v>Rachel  Delos Santos</v>
      </c>
      <c r="C15" s="4">
        <f>VLOOKUP(data_reference!A15,Table1[#All],5,0)</f>
        <v>44212</v>
      </c>
      <c r="D15" s="6">
        <f>DATEDIF(Table3[[#This Row],[Hire Date]],$S$2,"M")</f>
        <v>5</v>
      </c>
      <c r="E15">
        <v>28</v>
      </c>
      <c r="F15" s="4">
        <v>44349</v>
      </c>
      <c r="G15" s="6">
        <f>YEAR(Table3[[#This Row],[Date]])</f>
        <v>2021</v>
      </c>
      <c r="H15" s="6">
        <f>MONTH(Table3[[#This Row],[Date]])</f>
        <v>6</v>
      </c>
      <c r="I15" s="5">
        <f>(Table3[[#This Row],[Date]]-$F$2)/7+1</f>
        <v>1.1428571428571428</v>
      </c>
      <c r="J15" s="5" t="str">
        <f>TEXT(Table3[[#This Row],[Date]],"ddd")</f>
        <v>Wed</v>
      </c>
      <c r="K15" s="3">
        <f>DAY(Table3[[#This Row],[Date]])</f>
        <v>2</v>
      </c>
      <c r="L15">
        <v>3</v>
      </c>
      <c r="M15" t="str">
        <f>VLOOKUP(L15,Table2[#All],2,0)</f>
        <v>Property Loan</v>
      </c>
      <c r="N15">
        <v>402</v>
      </c>
      <c r="O15" s="13">
        <f>Table3[[#This Row],[Avg Aht]]/86400</f>
        <v>4.6527777777777774E-3</v>
      </c>
      <c r="P15">
        <v>63</v>
      </c>
      <c r="Q15">
        <v>7</v>
      </c>
      <c r="S15" s="4"/>
    </row>
    <row r="16" spans="1:19" x14ac:dyDescent="0.25">
      <c r="A16" s="3">
        <v>9</v>
      </c>
      <c r="B16" t="str">
        <f>VLOOKUP(A16,Table1[#All],4,0)</f>
        <v>Cherry  Castillo</v>
      </c>
      <c r="C16" s="4">
        <f>VLOOKUP(data_reference!A16,Table1[#All],5,0)</f>
        <v>44226</v>
      </c>
      <c r="D16" s="6">
        <f>DATEDIF(Table3[[#This Row],[Hire Date]],$S$2,"M")</f>
        <v>5</v>
      </c>
      <c r="E16">
        <v>33</v>
      </c>
      <c r="F16" s="4">
        <v>44349</v>
      </c>
      <c r="G16" s="6">
        <f>YEAR(Table3[[#This Row],[Date]])</f>
        <v>2021</v>
      </c>
      <c r="H16" s="6">
        <f>MONTH(Table3[[#This Row],[Date]])</f>
        <v>6</v>
      </c>
      <c r="I16" s="5">
        <f>(Table3[[#This Row],[Date]]-$F$2)/7+1</f>
        <v>1.1428571428571428</v>
      </c>
      <c r="J16" s="5" t="str">
        <f>TEXT(Table3[[#This Row],[Date]],"ddd")</f>
        <v>Wed</v>
      </c>
      <c r="K16" s="3">
        <f>DAY(Table3[[#This Row],[Date]])</f>
        <v>2</v>
      </c>
      <c r="L16">
        <v>1</v>
      </c>
      <c r="M16" t="str">
        <f>VLOOKUP(L16,Table2[#All],2,0)</f>
        <v>Personal Loan</v>
      </c>
      <c r="N16">
        <v>1.292</v>
      </c>
      <c r="O16" s="13">
        <f>Table3[[#This Row],[Avg Aht]]/86400</f>
        <v>1.4953703703703704E-5</v>
      </c>
      <c r="P16">
        <v>45</v>
      </c>
      <c r="Q16">
        <v>8</v>
      </c>
      <c r="S16" s="4"/>
    </row>
    <row r="17" spans="1:19" x14ac:dyDescent="0.25">
      <c r="A17" s="3">
        <v>3</v>
      </c>
      <c r="B17" t="str">
        <f>VLOOKUP(A17,Table1[#All],4,0)</f>
        <v>Cecille  Chen</v>
      </c>
      <c r="C17" s="4">
        <f>VLOOKUP(data_reference!A17,Table1[#All],5,0)</f>
        <v>43727</v>
      </c>
      <c r="D17" s="6">
        <f>DATEDIF(Table3[[#This Row],[Hire Date]],$S$2,"M")</f>
        <v>21</v>
      </c>
      <c r="E17">
        <v>14</v>
      </c>
      <c r="F17" s="4">
        <v>44349</v>
      </c>
      <c r="G17" s="6">
        <f>YEAR(Table3[[#This Row],[Date]])</f>
        <v>2021</v>
      </c>
      <c r="H17" s="6">
        <f>MONTH(Table3[[#This Row],[Date]])</f>
        <v>6</v>
      </c>
      <c r="I17" s="5">
        <f>(Table3[[#This Row],[Date]]-$F$2)/7+1</f>
        <v>1.1428571428571428</v>
      </c>
      <c r="J17" s="5" t="str">
        <f>TEXT(Table3[[#This Row],[Date]],"ddd")</f>
        <v>Wed</v>
      </c>
      <c r="K17" s="3">
        <f>DAY(Table3[[#This Row],[Date]])</f>
        <v>2</v>
      </c>
      <c r="L17">
        <v>1</v>
      </c>
      <c r="M17" t="str">
        <f>VLOOKUP(L17,Table2[#All],2,0)</f>
        <v>Personal Loan</v>
      </c>
      <c r="N17">
        <v>1.7769999999999999</v>
      </c>
      <c r="O17" s="13">
        <f>Table3[[#This Row],[Avg Aht]]/86400</f>
        <v>2.056712962962963E-5</v>
      </c>
      <c r="P17">
        <v>74</v>
      </c>
      <c r="Q17">
        <v>6</v>
      </c>
      <c r="S17" s="4"/>
    </row>
    <row r="18" spans="1:19" x14ac:dyDescent="0.25">
      <c r="A18" s="3">
        <v>4</v>
      </c>
      <c r="B18" t="str">
        <f>VLOOKUP(A18,Table1[#All],4,0)</f>
        <v>Jay  Alvarez</v>
      </c>
      <c r="C18" s="4">
        <f>VLOOKUP(data_reference!A18,Table1[#All],5,0)</f>
        <v>43871</v>
      </c>
      <c r="D18" s="6">
        <f>DATEDIF(Table3[[#This Row],[Hire Date]],$S$2,"M")</f>
        <v>16</v>
      </c>
      <c r="E18">
        <v>11</v>
      </c>
      <c r="F18" s="4">
        <v>44349</v>
      </c>
      <c r="G18" s="6">
        <f>YEAR(Table3[[#This Row],[Date]])</f>
        <v>2021</v>
      </c>
      <c r="H18" s="6">
        <f>MONTH(Table3[[#This Row],[Date]])</f>
        <v>6</v>
      </c>
      <c r="I18" s="5">
        <f>(Table3[[#This Row],[Date]]-$F$2)/7+1</f>
        <v>1.1428571428571428</v>
      </c>
      <c r="J18" s="5" t="str">
        <f>TEXT(Table3[[#This Row],[Date]],"ddd")</f>
        <v>Wed</v>
      </c>
      <c r="K18" s="3">
        <f>DAY(Table3[[#This Row],[Date]])</f>
        <v>2</v>
      </c>
      <c r="L18">
        <v>2</v>
      </c>
      <c r="M18" t="str">
        <f>VLOOKUP(L18,Table2[#All],2,0)</f>
        <v>Car Loan</v>
      </c>
      <c r="N18">
        <v>179</v>
      </c>
      <c r="O18" s="13">
        <f>Table3[[#This Row],[Avg Aht]]/86400</f>
        <v>2.0717592592592593E-3</v>
      </c>
      <c r="P18">
        <v>30</v>
      </c>
      <c r="Q18">
        <v>8</v>
      </c>
      <c r="S18" s="4"/>
    </row>
    <row r="19" spans="1:19" x14ac:dyDescent="0.25">
      <c r="A19" s="3">
        <v>7</v>
      </c>
      <c r="B19" t="str">
        <f>VLOOKUP(A19,Table1[#All],4,0)</f>
        <v>Peter  Rivera</v>
      </c>
      <c r="C19" s="4">
        <f>VLOOKUP(data_reference!A19,Table1[#All],5,0)</f>
        <v>44170</v>
      </c>
      <c r="D19" s="6">
        <f>DATEDIF(Table3[[#This Row],[Hire Date]],$S$2,"M")</f>
        <v>6</v>
      </c>
      <c r="E19">
        <v>29</v>
      </c>
      <c r="F19" s="4">
        <v>44349</v>
      </c>
      <c r="G19" s="6">
        <f>YEAR(Table3[[#This Row],[Date]])</f>
        <v>2021</v>
      </c>
      <c r="H19" s="6">
        <f>MONTH(Table3[[#This Row],[Date]])</f>
        <v>6</v>
      </c>
      <c r="I19" s="5">
        <f>(Table3[[#This Row],[Date]]-$F$2)/7+1</f>
        <v>1.1428571428571428</v>
      </c>
      <c r="J19" s="5" t="str">
        <f>TEXT(Table3[[#This Row],[Date]],"ddd")</f>
        <v>Wed</v>
      </c>
      <c r="K19" s="3">
        <f>DAY(Table3[[#This Row],[Date]])</f>
        <v>2</v>
      </c>
      <c r="L19">
        <v>2</v>
      </c>
      <c r="M19" t="str">
        <f>VLOOKUP(L19,Table2[#All],2,0)</f>
        <v>Car Loan</v>
      </c>
      <c r="N19">
        <v>504</v>
      </c>
      <c r="O19" s="13">
        <f>Table3[[#This Row],[Avg Aht]]/86400</f>
        <v>5.8333333333333336E-3</v>
      </c>
      <c r="P19">
        <v>64</v>
      </c>
      <c r="Q19">
        <v>7</v>
      </c>
      <c r="S19" s="4"/>
    </row>
    <row r="20" spans="1:19" x14ac:dyDescent="0.25">
      <c r="A20" s="3">
        <v>1</v>
      </c>
      <c r="B20" t="str">
        <f>VLOOKUP(A20,Table1[#All],4,0)</f>
        <v>Lisa  Diaz</v>
      </c>
      <c r="C20" s="4">
        <f>VLOOKUP(data_reference!A20,Table1[#All],5,0)</f>
        <v>43625</v>
      </c>
      <c r="D20" s="6">
        <f>DATEDIF(Table3[[#This Row],[Hire Date]],$S$2,"M")</f>
        <v>24</v>
      </c>
      <c r="E20">
        <v>8</v>
      </c>
      <c r="F20" s="4">
        <v>44349</v>
      </c>
      <c r="G20" s="6">
        <f>YEAR(Table3[[#This Row],[Date]])</f>
        <v>2021</v>
      </c>
      <c r="H20" s="6">
        <f>MONTH(Table3[[#This Row],[Date]])</f>
        <v>6</v>
      </c>
      <c r="I20" s="5">
        <f>(Table3[[#This Row],[Date]]-$F$2)/7+1</f>
        <v>1.1428571428571428</v>
      </c>
      <c r="J20" s="5" t="str">
        <f>TEXT(Table3[[#This Row],[Date]],"ddd")</f>
        <v>Wed</v>
      </c>
      <c r="K20" s="3">
        <f>DAY(Table3[[#This Row],[Date]])</f>
        <v>2</v>
      </c>
      <c r="L20">
        <v>2</v>
      </c>
      <c r="M20" t="str">
        <f>VLOOKUP(L20,Table2[#All],2,0)</f>
        <v>Car Loan</v>
      </c>
      <c r="N20">
        <v>1.47</v>
      </c>
      <c r="O20" s="13">
        <f>Table3[[#This Row],[Avg Aht]]/86400</f>
        <v>1.7013888888888888E-5</v>
      </c>
      <c r="P20">
        <v>22</v>
      </c>
      <c r="S20" s="4"/>
    </row>
    <row r="21" spans="1:19" x14ac:dyDescent="0.25">
      <c r="A21" s="3">
        <v>5</v>
      </c>
      <c r="B21" t="str">
        <f>VLOOKUP(A21,Table1[#All],4,0)</f>
        <v>Eric  Molina</v>
      </c>
      <c r="C21" s="4">
        <f>VLOOKUP(data_reference!A21,Table1[#All],5,0)</f>
        <v>43966</v>
      </c>
      <c r="D21" s="6">
        <f>DATEDIF(Table3[[#This Row],[Hire Date]],$S$2,"M")</f>
        <v>13</v>
      </c>
      <c r="E21">
        <v>25</v>
      </c>
      <c r="F21" s="4">
        <v>44349</v>
      </c>
      <c r="G21" s="6">
        <f>YEAR(Table3[[#This Row],[Date]])</f>
        <v>2021</v>
      </c>
      <c r="H21" s="6">
        <f>MONTH(Table3[[#This Row],[Date]])</f>
        <v>6</v>
      </c>
      <c r="I21" s="5">
        <f>(Table3[[#This Row],[Date]]-$F$2)/7+1</f>
        <v>1.1428571428571428</v>
      </c>
      <c r="J21" s="5" t="str">
        <f>TEXT(Table3[[#This Row],[Date]],"ddd")</f>
        <v>Wed</v>
      </c>
      <c r="K21" s="3">
        <f>DAY(Table3[[#This Row],[Date]])</f>
        <v>2</v>
      </c>
      <c r="L21">
        <v>3</v>
      </c>
      <c r="M21" t="str">
        <f>VLOOKUP(L21,Table2[#All],2,0)</f>
        <v>Property Loan</v>
      </c>
      <c r="N21">
        <v>596</v>
      </c>
      <c r="O21" s="13">
        <f>Table3[[#This Row],[Avg Aht]]/86400</f>
        <v>6.898148148148148E-3</v>
      </c>
      <c r="P21">
        <v>36</v>
      </c>
      <c r="Q21">
        <v>9</v>
      </c>
      <c r="S21" s="4"/>
    </row>
    <row r="22" spans="1:19" x14ac:dyDescent="0.25">
      <c r="A22" s="3">
        <v>2</v>
      </c>
      <c r="B22" t="str">
        <f>VLOOKUP(A22,Table1[#All],4,0)</f>
        <v>Josh  Vega</v>
      </c>
      <c r="C22" s="4">
        <f>VLOOKUP(data_reference!A22,Table1[#All],5,0)</f>
        <v>43687</v>
      </c>
      <c r="D22" s="6">
        <f>DATEDIF(Table3[[#This Row],[Hire Date]],$S$2,"M")</f>
        <v>22</v>
      </c>
      <c r="E22">
        <v>1</v>
      </c>
      <c r="F22" s="4">
        <v>44350</v>
      </c>
      <c r="G22" s="6">
        <f>YEAR(Table3[[#This Row],[Date]])</f>
        <v>2021</v>
      </c>
      <c r="H22" s="6">
        <f>MONTH(Table3[[#This Row],[Date]])</f>
        <v>6</v>
      </c>
      <c r="I22" s="5">
        <f>(Table3[[#This Row],[Date]]-$F$2)/7+1</f>
        <v>1.2857142857142856</v>
      </c>
      <c r="J22" s="5" t="str">
        <f>TEXT(Table3[[#This Row],[Date]],"ddd")</f>
        <v>Thu</v>
      </c>
      <c r="K22" s="3">
        <f>DAY(Table3[[#This Row],[Date]])</f>
        <v>3</v>
      </c>
      <c r="L22">
        <v>1</v>
      </c>
      <c r="M22" t="str">
        <f>VLOOKUP(L22,Table2[#All],2,0)</f>
        <v>Personal Loan</v>
      </c>
      <c r="N22">
        <v>639</v>
      </c>
      <c r="O22" s="13">
        <f>Table3[[#This Row],[Avg Aht]]/86400</f>
        <v>7.3958333333333333E-3</v>
      </c>
      <c r="P22">
        <v>55</v>
      </c>
      <c r="Q22">
        <v>7</v>
      </c>
      <c r="S22" s="4"/>
    </row>
    <row r="23" spans="1:19" x14ac:dyDescent="0.25">
      <c r="A23" s="3">
        <v>6</v>
      </c>
      <c r="B23" t="str">
        <f>VLOOKUP(A23,Table1[#All],4,0)</f>
        <v>Jane  Hernandez</v>
      </c>
      <c r="C23" s="4">
        <f>VLOOKUP(data_reference!A23,Table1[#All],5,0)</f>
        <v>44116</v>
      </c>
      <c r="D23" s="6">
        <f>DATEDIF(Table3[[#This Row],[Hire Date]],$S$2,"M")</f>
        <v>8</v>
      </c>
      <c r="E23">
        <v>20</v>
      </c>
      <c r="F23" s="4">
        <v>44350</v>
      </c>
      <c r="G23" s="6">
        <f>YEAR(Table3[[#This Row],[Date]])</f>
        <v>2021</v>
      </c>
      <c r="H23" s="6">
        <f>MONTH(Table3[[#This Row],[Date]])</f>
        <v>6</v>
      </c>
      <c r="I23" s="5">
        <f>(Table3[[#This Row],[Date]]-$F$2)/7+1</f>
        <v>1.2857142857142856</v>
      </c>
      <c r="J23" s="5" t="str">
        <f>TEXT(Table3[[#This Row],[Date]],"ddd")</f>
        <v>Thu</v>
      </c>
      <c r="K23" s="3">
        <f>DAY(Table3[[#This Row],[Date]])</f>
        <v>3</v>
      </c>
      <c r="L23">
        <v>2</v>
      </c>
      <c r="M23" t="str">
        <f>VLOOKUP(L23,Table2[#All],2,0)</f>
        <v>Car Loan</v>
      </c>
      <c r="N23">
        <v>127</v>
      </c>
      <c r="O23" s="13">
        <f>Table3[[#This Row],[Avg Aht]]/86400</f>
        <v>1.4699074074074074E-3</v>
      </c>
      <c r="P23">
        <v>63</v>
      </c>
      <c r="Q23">
        <v>7</v>
      </c>
      <c r="S23" s="4"/>
    </row>
    <row r="24" spans="1:19" x14ac:dyDescent="0.25">
      <c r="A24" s="3">
        <v>7</v>
      </c>
      <c r="B24" t="str">
        <f>VLOOKUP(A24,Table1[#All],4,0)</f>
        <v>Peter  Rivera</v>
      </c>
      <c r="C24" s="4">
        <f>VLOOKUP(data_reference!A24,Table1[#All],5,0)</f>
        <v>44170</v>
      </c>
      <c r="D24" s="6">
        <f>DATEDIF(Table3[[#This Row],[Hire Date]],$S$2,"M")</f>
        <v>6</v>
      </c>
      <c r="E24">
        <v>31</v>
      </c>
      <c r="F24" s="4">
        <v>44350</v>
      </c>
      <c r="G24" s="6">
        <f>YEAR(Table3[[#This Row],[Date]])</f>
        <v>2021</v>
      </c>
      <c r="H24" s="6">
        <f>MONTH(Table3[[#This Row],[Date]])</f>
        <v>6</v>
      </c>
      <c r="I24" s="5">
        <f>(Table3[[#This Row],[Date]]-$F$2)/7+1</f>
        <v>1.2857142857142856</v>
      </c>
      <c r="J24" s="5" t="str">
        <f>TEXT(Table3[[#This Row],[Date]],"ddd")</f>
        <v>Thu</v>
      </c>
      <c r="K24" s="3">
        <f>DAY(Table3[[#This Row],[Date]])</f>
        <v>3</v>
      </c>
      <c r="L24">
        <v>3</v>
      </c>
      <c r="M24" t="str">
        <f>VLOOKUP(L24,Table2[#All],2,0)</f>
        <v>Property Loan</v>
      </c>
      <c r="N24">
        <v>24</v>
      </c>
      <c r="O24" s="13">
        <f>Table3[[#This Row],[Avg Aht]]/86400</f>
        <v>2.7777777777777778E-4</v>
      </c>
      <c r="P24">
        <v>43</v>
      </c>
      <c r="Q24">
        <v>8</v>
      </c>
      <c r="S24" s="4"/>
    </row>
    <row r="25" spans="1:19" x14ac:dyDescent="0.25">
      <c r="A25" s="3">
        <v>8</v>
      </c>
      <c r="B25" t="str">
        <f>VLOOKUP(A25,Table1[#All],4,0)</f>
        <v>Rachel  Delos Santos</v>
      </c>
      <c r="C25" s="4">
        <f>VLOOKUP(data_reference!A25,Table1[#All],5,0)</f>
        <v>44212</v>
      </c>
      <c r="D25" s="6">
        <f>DATEDIF(Table3[[#This Row],[Hire Date]],$S$2,"M")</f>
        <v>5</v>
      </c>
      <c r="E25">
        <v>25</v>
      </c>
      <c r="F25" s="4">
        <v>44350</v>
      </c>
      <c r="G25" s="6">
        <f>YEAR(Table3[[#This Row],[Date]])</f>
        <v>2021</v>
      </c>
      <c r="H25" s="6">
        <f>MONTH(Table3[[#This Row],[Date]])</f>
        <v>6</v>
      </c>
      <c r="I25" s="5">
        <f>(Table3[[#This Row],[Date]]-$F$2)/7+1</f>
        <v>1.2857142857142856</v>
      </c>
      <c r="J25" s="5" t="str">
        <f>TEXT(Table3[[#This Row],[Date]],"ddd")</f>
        <v>Thu</v>
      </c>
      <c r="K25" s="3">
        <f>DAY(Table3[[#This Row],[Date]])</f>
        <v>3</v>
      </c>
      <c r="L25">
        <v>1</v>
      </c>
      <c r="M25" t="str">
        <f>VLOOKUP(L25,Table2[#All],2,0)</f>
        <v>Personal Loan</v>
      </c>
      <c r="N25">
        <v>842</v>
      </c>
      <c r="O25" s="13">
        <f>Table3[[#This Row],[Avg Aht]]/86400</f>
        <v>9.7453703703703695E-3</v>
      </c>
      <c r="P25">
        <v>66</v>
      </c>
      <c r="Q25">
        <v>6</v>
      </c>
      <c r="S25" s="4"/>
    </row>
    <row r="26" spans="1:19" x14ac:dyDescent="0.25">
      <c r="A26" s="3">
        <v>5</v>
      </c>
      <c r="B26" t="str">
        <f>VLOOKUP(A26,Table1[#All],4,0)</f>
        <v>Eric  Molina</v>
      </c>
      <c r="C26" s="4">
        <f>VLOOKUP(data_reference!A26,Table1[#All],5,0)</f>
        <v>43966</v>
      </c>
      <c r="D26" s="6">
        <f>DATEDIF(Table3[[#This Row],[Hire Date]],$S$2,"M")</f>
        <v>13</v>
      </c>
      <c r="E26">
        <v>18</v>
      </c>
      <c r="F26" s="4">
        <v>44350</v>
      </c>
      <c r="G26" s="6">
        <f>YEAR(Table3[[#This Row],[Date]])</f>
        <v>2021</v>
      </c>
      <c r="H26" s="6">
        <f>MONTH(Table3[[#This Row],[Date]])</f>
        <v>6</v>
      </c>
      <c r="I26" s="5">
        <f>(Table3[[#This Row],[Date]]-$F$2)/7+1</f>
        <v>1.2857142857142856</v>
      </c>
      <c r="J26" s="5" t="str">
        <f>TEXT(Table3[[#This Row],[Date]],"ddd")</f>
        <v>Thu</v>
      </c>
      <c r="K26" s="3">
        <f>DAY(Table3[[#This Row],[Date]])</f>
        <v>3</v>
      </c>
      <c r="L26">
        <v>1</v>
      </c>
      <c r="M26" t="str">
        <f>VLOOKUP(L26,Table2[#All],2,0)</f>
        <v>Personal Loan</v>
      </c>
      <c r="N26">
        <v>1.4730000000000001</v>
      </c>
      <c r="O26" s="13">
        <f>Table3[[#This Row],[Avg Aht]]/86400</f>
        <v>1.7048611111111114E-5</v>
      </c>
      <c r="P26">
        <v>17</v>
      </c>
      <c r="Q26">
        <v>9</v>
      </c>
      <c r="S26" s="4"/>
    </row>
    <row r="27" spans="1:19" x14ac:dyDescent="0.25">
      <c r="A27" s="3">
        <v>4</v>
      </c>
      <c r="B27" t="str">
        <f>VLOOKUP(A27,Table1[#All],4,0)</f>
        <v>Jay  Alvarez</v>
      </c>
      <c r="C27" s="4">
        <f>VLOOKUP(data_reference!A27,Table1[#All],5,0)</f>
        <v>43871</v>
      </c>
      <c r="D27" s="6">
        <f>DATEDIF(Table3[[#This Row],[Hire Date]],$S$2,"M")</f>
        <v>16</v>
      </c>
      <c r="E27">
        <v>14</v>
      </c>
      <c r="F27" s="4">
        <v>44350</v>
      </c>
      <c r="G27" s="6">
        <f>YEAR(Table3[[#This Row],[Date]])</f>
        <v>2021</v>
      </c>
      <c r="H27" s="6">
        <f>MONTH(Table3[[#This Row],[Date]])</f>
        <v>6</v>
      </c>
      <c r="I27" s="5">
        <f>(Table3[[#This Row],[Date]]-$F$2)/7+1</f>
        <v>1.2857142857142856</v>
      </c>
      <c r="J27" s="5" t="str">
        <f>TEXT(Table3[[#This Row],[Date]],"ddd")</f>
        <v>Thu</v>
      </c>
      <c r="K27" s="3">
        <f>DAY(Table3[[#This Row],[Date]])</f>
        <v>3</v>
      </c>
      <c r="L27">
        <v>3</v>
      </c>
      <c r="M27" t="str">
        <f>VLOOKUP(L27,Table2[#All],2,0)</f>
        <v>Property Loan</v>
      </c>
      <c r="N27">
        <v>198</v>
      </c>
      <c r="O27" s="13">
        <f>Table3[[#This Row],[Avg Aht]]/86400</f>
        <v>2.2916666666666667E-3</v>
      </c>
      <c r="P27">
        <v>76</v>
      </c>
      <c r="Q27">
        <v>6</v>
      </c>
      <c r="S27" s="4"/>
    </row>
    <row r="28" spans="1:19" x14ac:dyDescent="0.25">
      <c r="A28" s="3">
        <v>3</v>
      </c>
      <c r="B28" t="str">
        <f>VLOOKUP(A28,Table1[#All],4,0)</f>
        <v>Cecille  Chen</v>
      </c>
      <c r="C28" s="4">
        <f>VLOOKUP(data_reference!A28,Table1[#All],5,0)</f>
        <v>43727</v>
      </c>
      <c r="D28" s="6">
        <f>DATEDIF(Table3[[#This Row],[Hire Date]],$S$2,"M")</f>
        <v>21</v>
      </c>
      <c r="E28">
        <v>15</v>
      </c>
      <c r="F28" s="4">
        <v>44350</v>
      </c>
      <c r="G28" s="6">
        <f>YEAR(Table3[[#This Row],[Date]])</f>
        <v>2021</v>
      </c>
      <c r="H28" s="6">
        <f>MONTH(Table3[[#This Row],[Date]])</f>
        <v>6</v>
      </c>
      <c r="I28" s="5">
        <f>(Table3[[#This Row],[Date]]-$F$2)/7+1</f>
        <v>1.2857142857142856</v>
      </c>
      <c r="J28" s="5" t="str">
        <f>TEXT(Table3[[#This Row],[Date]],"ddd")</f>
        <v>Thu</v>
      </c>
      <c r="K28" s="3">
        <f>DAY(Table3[[#This Row],[Date]])</f>
        <v>3</v>
      </c>
      <c r="L28">
        <v>2</v>
      </c>
      <c r="M28" t="str">
        <f>VLOOKUP(L28,Table2[#All],2,0)</f>
        <v>Car Loan</v>
      </c>
      <c r="N28">
        <v>960</v>
      </c>
      <c r="O28" s="13">
        <f>Table3[[#This Row],[Avg Aht]]/86400</f>
        <v>1.1111111111111112E-2</v>
      </c>
      <c r="P28">
        <v>64</v>
      </c>
      <c r="Q28">
        <v>7</v>
      </c>
      <c r="S28" s="4"/>
    </row>
    <row r="29" spans="1:19" x14ac:dyDescent="0.25">
      <c r="A29" s="3">
        <v>10</v>
      </c>
      <c r="B29" t="str">
        <f>VLOOKUP(A29,Table1[#All],4,0)</f>
        <v>Mark  Ventura</v>
      </c>
      <c r="C29" s="4">
        <f>VLOOKUP(data_reference!A29,Table1[#All],5,0)</f>
        <v>44238</v>
      </c>
      <c r="D29" s="6">
        <f>DATEDIF(Table3[[#This Row],[Hire Date]],$S$2,"M")</f>
        <v>4</v>
      </c>
      <c r="E29">
        <v>33</v>
      </c>
      <c r="F29" s="4">
        <v>44350</v>
      </c>
      <c r="G29" s="6">
        <f>YEAR(Table3[[#This Row],[Date]])</f>
        <v>2021</v>
      </c>
      <c r="H29" s="6">
        <f>MONTH(Table3[[#This Row],[Date]])</f>
        <v>6</v>
      </c>
      <c r="I29" s="5">
        <f>(Table3[[#This Row],[Date]]-$F$2)/7+1</f>
        <v>1.2857142857142856</v>
      </c>
      <c r="J29" s="5" t="str">
        <f>TEXT(Table3[[#This Row],[Date]],"ddd")</f>
        <v>Thu</v>
      </c>
      <c r="K29" s="3">
        <f>DAY(Table3[[#This Row],[Date]])</f>
        <v>3</v>
      </c>
      <c r="L29">
        <v>3</v>
      </c>
      <c r="M29" t="str">
        <f>VLOOKUP(L29,Table2[#All],2,0)</f>
        <v>Property Loan</v>
      </c>
      <c r="N29">
        <v>157</v>
      </c>
      <c r="O29" s="13">
        <f>Table3[[#This Row],[Avg Aht]]/86400</f>
        <v>1.8171296296296297E-3</v>
      </c>
      <c r="P29">
        <v>39</v>
      </c>
      <c r="Q29">
        <v>9</v>
      </c>
      <c r="S29" s="4"/>
    </row>
    <row r="30" spans="1:19" x14ac:dyDescent="0.25">
      <c r="A30" s="3">
        <v>1</v>
      </c>
      <c r="B30" t="str">
        <f>VLOOKUP(A30,Table1[#All],4,0)</f>
        <v>Lisa  Diaz</v>
      </c>
      <c r="C30" s="4">
        <f>VLOOKUP(data_reference!A30,Table1[#All],5,0)</f>
        <v>43625</v>
      </c>
      <c r="D30" s="6">
        <f>DATEDIF(Table3[[#This Row],[Hire Date]],$S$2,"M")</f>
        <v>24</v>
      </c>
      <c r="E30">
        <v>8</v>
      </c>
      <c r="F30" s="4">
        <v>44350</v>
      </c>
      <c r="G30" s="6">
        <f>YEAR(Table3[[#This Row],[Date]])</f>
        <v>2021</v>
      </c>
      <c r="H30" s="6">
        <f>MONTH(Table3[[#This Row],[Date]])</f>
        <v>6</v>
      </c>
      <c r="I30" s="5">
        <f>(Table3[[#This Row],[Date]]-$F$2)/7+1</f>
        <v>1.2857142857142856</v>
      </c>
      <c r="J30" s="5" t="str">
        <f>TEXT(Table3[[#This Row],[Date]],"ddd")</f>
        <v>Thu</v>
      </c>
      <c r="K30" s="3">
        <f>DAY(Table3[[#This Row],[Date]])</f>
        <v>3</v>
      </c>
      <c r="L30">
        <v>3</v>
      </c>
      <c r="M30" t="str">
        <f>VLOOKUP(L30,Table2[#All],2,0)</f>
        <v>Property Loan</v>
      </c>
      <c r="N30">
        <v>494</v>
      </c>
      <c r="O30" s="13">
        <f>Table3[[#This Row],[Avg Aht]]/86400</f>
        <v>5.7175925925925927E-3</v>
      </c>
      <c r="P30">
        <v>63</v>
      </c>
      <c r="Q30">
        <v>7</v>
      </c>
      <c r="S30" s="4"/>
    </row>
    <row r="31" spans="1:19" x14ac:dyDescent="0.25">
      <c r="A31" s="3">
        <v>9</v>
      </c>
      <c r="B31" t="str">
        <f>VLOOKUP(A31,Table1[#All],4,0)</f>
        <v>Cherry  Castillo</v>
      </c>
      <c r="C31" s="4">
        <f>VLOOKUP(data_reference!A31,Table1[#All],5,0)</f>
        <v>44226</v>
      </c>
      <c r="D31" s="6">
        <f>DATEDIF(Table3[[#This Row],[Hire Date]],$S$2,"M")</f>
        <v>5</v>
      </c>
      <c r="E31">
        <v>36</v>
      </c>
      <c r="F31" s="4">
        <v>44350</v>
      </c>
      <c r="G31" s="6">
        <f>YEAR(Table3[[#This Row],[Date]])</f>
        <v>2021</v>
      </c>
      <c r="H31" s="6">
        <f>MONTH(Table3[[#This Row],[Date]])</f>
        <v>6</v>
      </c>
      <c r="I31" s="5">
        <f>(Table3[[#This Row],[Date]]-$F$2)/7+1</f>
        <v>1.2857142857142856</v>
      </c>
      <c r="J31" s="5" t="str">
        <f>TEXT(Table3[[#This Row],[Date]],"ddd")</f>
        <v>Thu</v>
      </c>
      <c r="K31" s="3">
        <f>DAY(Table3[[#This Row],[Date]])</f>
        <v>3</v>
      </c>
      <c r="L31">
        <v>2</v>
      </c>
      <c r="M31" t="str">
        <f>VLOOKUP(L31,Table2[#All],2,0)</f>
        <v>Car Loan</v>
      </c>
      <c r="N31">
        <v>896</v>
      </c>
      <c r="O31" s="13">
        <f>Table3[[#This Row],[Avg Aht]]/86400</f>
        <v>1.037037037037037E-2</v>
      </c>
      <c r="P31">
        <v>45</v>
      </c>
      <c r="Q31">
        <v>9</v>
      </c>
      <c r="S31" s="4"/>
    </row>
    <row r="32" spans="1:19" x14ac:dyDescent="0.25">
      <c r="A32" s="3">
        <v>10</v>
      </c>
      <c r="B32" t="str">
        <f>VLOOKUP(A32,Table1[#All],4,0)</f>
        <v>Mark  Ventura</v>
      </c>
      <c r="C32" s="4">
        <f>VLOOKUP(data_reference!A32,Table1[#All],5,0)</f>
        <v>44238</v>
      </c>
      <c r="D32" s="6">
        <f>DATEDIF(Table3[[#This Row],[Hire Date]],$S$2,"M")</f>
        <v>4</v>
      </c>
      <c r="E32">
        <v>32</v>
      </c>
      <c r="F32" s="4">
        <v>44351</v>
      </c>
      <c r="G32" s="6">
        <f>YEAR(Table3[[#This Row],[Date]])</f>
        <v>2021</v>
      </c>
      <c r="H32" s="6">
        <f>MONTH(Table3[[#This Row],[Date]])</f>
        <v>6</v>
      </c>
      <c r="I32" s="5">
        <f>(Table3[[#This Row],[Date]]-$F$2)/7+1</f>
        <v>1.4285714285714286</v>
      </c>
      <c r="J32" s="5" t="str">
        <f>TEXT(Table3[[#This Row],[Date]],"ddd")</f>
        <v>Fri</v>
      </c>
      <c r="K32" s="3">
        <f>DAY(Table3[[#This Row],[Date]])</f>
        <v>4</v>
      </c>
      <c r="L32">
        <v>1</v>
      </c>
      <c r="M32" t="str">
        <f>VLOOKUP(L32,Table2[#All],2,0)</f>
        <v>Personal Loan</v>
      </c>
      <c r="N32">
        <v>1.325</v>
      </c>
      <c r="O32" s="13">
        <f>Table3[[#This Row],[Avg Aht]]/86400</f>
        <v>1.5335648148148147E-5</v>
      </c>
      <c r="P32">
        <v>44</v>
      </c>
      <c r="Q32">
        <v>8</v>
      </c>
      <c r="S32" s="4"/>
    </row>
    <row r="33" spans="1:19" x14ac:dyDescent="0.25">
      <c r="A33" s="3">
        <v>8</v>
      </c>
      <c r="B33" t="str">
        <f>VLOOKUP(A33,Table1[#All],4,0)</f>
        <v>Rachel  Delos Santos</v>
      </c>
      <c r="C33" s="4">
        <f>VLOOKUP(data_reference!A33,Table1[#All],5,0)</f>
        <v>44212</v>
      </c>
      <c r="D33" s="6">
        <f>DATEDIF(Table3[[#This Row],[Hire Date]],$S$2,"M")</f>
        <v>5</v>
      </c>
      <c r="E33">
        <v>27</v>
      </c>
      <c r="F33" s="4">
        <v>44351</v>
      </c>
      <c r="G33" s="6">
        <f>YEAR(Table3[[#This Row],[Date]])</f>
        <v>2021</v>
      </c>
      <c r="H33" s="6">
        <f>MONTH(Table3[[#This Row],[Date]])</f>
        <v>6</v>
      </c>
      <c r="I33" s="5">
        <f>(Table3[[#This Row],[Date]]-$F$2)/7+1</f>
        <v>1.4285714285714286</v>
      </c>
      <c r="J33" s="5" t="str">
        <f>TEXT(Table3[[#This Row],[Date]],"ddd")</f>
        <v>Fri</v>
      </c>
      <c r="K33" s="3">
        <f>DAY(Table3[[#This Row],[Date]])</f>
        <v>4</v>
      </c>
      <c r="L33">
        <v>2</v>
      </c>
      <c r="M33" t="str">
        <f>VLOOKUP(L33,Table2[#All],2,0)</f>
        <v>Car Loan</v>
      </c>
      <c r="N33">
        <v>389</v>
      </c>
      <c r="O33" s="13">
        <f>Table3[[#This Row],[Avg Aht]]/86400</f>
        <v>4.5023148148148149E-3</v>
      </c>
      <c r="P33">
        <v>62</v>
      </c>
      <c r="Q33">
        <v>7</v>
      </c>
      <c r="S33" s="4"/>
    </row>
    <row r="34" spans="1:19" x14ac:dyDescent="0.25">
      <c r="A34" s="3">
        <v>7</v>
      </c>
      <c r="B34" t="str">
        <f>VLOOKUP(A34,Table1[#All],4,0)</f>
        <v>Peter  Rivera</v>
      </c>
      <c r="C34" s="4">
        <f>VLOOKUP(data_reference!A34,Table1[#All],5,0)</f>
        <v>44170</v>
      </c>
      <c r="D34" s="6">
        <f>DATEDIF(Table3[[#This Row],[Hire Date]],$S$2,"M")</f>
        <v>6</v>
      </c>
      <c r="E34">
        <v>25</v>
      </c>
      <c r="F34" s="4">
        <v>44351</v>
      </c>
      <c r="G34" s="6">
        <f>YEAR(Table3[[#This Row],[Date]])</f>
        <v>2021</v>
      </c>
      <c r="H34" s="6">
        <f>MONTH(Table3[[#This Row],[Date]])</f>
        <v>6</v>
      </c>
      <c r="I34" s="5">
        <f>(Table3[[#This Row],[Date]]-$F$2)/7+1</f>
        <v>1.4285714285714286</v>
      </c>
      <c r="J34" s="5" t="str">
        <f>TEXT(Table3[[#This Row],[Date]],"ddd")</f>
        <v>Fri</v>
      </c>
      <c r="K34" s="3">
        <f>DAY(Table3[[#This Row],[Date]])</f>
        <v>4</v>
      </c>
      <c r="L34">
        <v>1</v>
      </c>
      <c r="M34" t="str">
        <f>VLOOKUP(L34,Table2[#All],2,0)</f>
        <v>Personal Loan</v>
      </c>
      <c r="N34">
        <v>1.371</v>
      </c>
      <c r="O34" s="13">
        <f>Table3[[#This Row],[Avg Aht]]/86400</f>
        <v>1.5868055555555556E-5</v>
      </c>
      <c r="P34">
        <v>76</v>
      </c>
      <c r="Q34">
        <v>6</v>
      </c>
      <c r="S34" s="4"/>
    </row>
    <row r="35" spans="1:19" x14ac:dyDescent="0.25">
      <c r="A35" s="3">
        <v>6</v>
      </c>
      <c r="B35" t="str">
        <f>VLOOKUP(A35,Table1[#All],4,0)</f>
        <v>Jane  Hernandez</v>
      </c>
      <c r="C35" s="4">
        <f>VLOOKUP(data_reference!A35,Table1[#All],5,0)</f>
        <v>44116</v>
      </c>
      <c r="D35" s="6">
        <f>DATEDIF(Table3[[#This Row],[Hire Date]],$S$2,"M")</f>
        <v>8</v>
      </c>
      <c r="E35">
        <v>28</v>
      </c>
      <c r="F35" s="4">
        <v>44351</v>
      </c>
      <c r="G35" s="6">
        <f>YEAR(Table3[[#This Row],[Date]])</f>
        <v>2021</v>
      </c>
      <c r="H35" s="6">
        <f>MONTH(Table3[[#This Row],[Date]])</f>
        <v>6</v>
      </c>
      <c r="I35" s="5">
        <f>(Table3[[#This Row],[Date]]-$F$2)/7+1</f>
        <v>1.4285714285714286</v>
      </c>
      <c r="J35" s="5" t="str">
        <f>TEXT(Table3[[#This Row],[Date]],"ddd")</f>
        <v>Fri</v>
      </c>
      <c r="K35" s="3">
        <f>DAY(Table3[[#This Row],[Date]])</f>
        <v>4</v>
      </c>
      <c r="L35">
        <v>3</v>
      </c>
      <c r="M35" t="str">
        <f>VLOOKUP(L35,Table2[#All],2,0)</f>
        <v>Property Loan</v>
      </c>
      <c r="N35">
        <v>185</v>
      </c>
      <c r="O35" s="13">
        <f>Table3[[#This Row],[Avg Aht]]/86400</f>
        <v>2.1412037037037038E-3</v>
      </c>
      <c r="P35">
        <v>46</v>
      </c>
      <c r="S35" s="4"/>
    </row>
    <row r="36" spans="1:19" x14ac:dyDescent="0.25">
      <c r="A36" s="3">
        <v>4</v>
      </c>
      <c r="B36" t="str">
        <f>VLOOKUP(A36,Table1[#All],4,0)</f>
        <v>Jay  Alvarez</v>
      </c>
      <c r="C36" s="4">
        <f>VLOOKUP(data_reference!A36,Table1[#All],5,0)</f>
        <v>43871</v>
      </c>
      <c r="D36" s="6">
        <f>DATEDIF(Table3[[#This Row],[Hire Date]],$S$2,"M")</f>
        <v>16</v>
      </c>
      <c r="E36">
        <v>27</v>
      </c>
      <c r="F36" s="4">
        <v>44351</v>
      </c>
      <c r="G36" s="6">
        <f>YEAR(Table3[[#This Row],[Date]])</f>
        <v>2021</v>
      </c>
      <c r="H36" s="6">
        <f>MONTH(Table3[[#This Row],[Date]])</f>
        <v>6</v>
      </c>
      <c r="I36" s="5">
        <f>(Table3[[#This Row],[Date]]-$F$2)/7+1</f>
        <v>1.4285714285714286</v>
      </c>
      <c r="J36" s="5" t="str">
        <f>TEXT(Table3[[#This Row],[Date]],"ddd")</f>
        <v>Fri</v>
      </c>
      <c r="K36" s="3">
        <f>DAY(Table3[[#This Row],[Date]])</f>
        <v>4</v>
      </c>
      <c r="L36">
        <v>1</v>
      </c>
      <c r="M36" t="str">
        <f>VLOOKUP(L36,Table2[#All],2,0)</f>
        <v>Personal Loan</v>
      </c>
      <c r="N36">
        <v>396</v>
      </c>
      <c r="O36" s="13">
        <f>Table3[[#This Row],[Avg Aht]]/86400</f>
        <v>4.5833333333333334E-3</v>
      </c>
      <c r="P36">
        <v>97</v>
      </c>
      <c r="Q36">
        <v>5</v>
      </c>
      <c r="S36" s="4"/>
    </row>
    <row r="37" spans="1:19" x14ac:dyDescent="0.25">
      <c r="A37" s="3">
        <v>3</v>
      </c>
      <c r="B37" t="str">
        <f>VLOOKUP(A37,Table1[#All],4,0)</f>
        <v>Cecille  Chen</v>
      </c>
      <c r="C37" s="4">
        <f>VLOOKUP(data_reference!A37,Table1[#All],5,0)</f>
        <v>43727</v>
      </c>
      <c r="D37" s="6">
        <f>DATEDIF(Table3[[#This Row],[Hire Date]],$S$2,"M")</f>
        <v>21</v>
      </c>
      <c r="E37">
        <v>23</v>
      </c>
      <c r="F37" s="4">
        <v>44351</v>
      </c>
      <c r="G37" s="6">
        <f>YEAR(Table3[[#This Row],[Date]])</f>
        <v>2021</v>
      </c>
      <c r="H37" s="6">
        <f>MONTH(Table3[[#This Row],[Date]])</f>
        <v>6</v>
      </c>
      <c r="I37" s="5">
        <f>(Table3[[#This Row],[Date]]-$F$2)/7+1</f>
        <v>1.4285714285714286</v>
      </c>
      <c r="J37" s="5" t="str">
        <f>TEXT(Table3[[#This Row],[Date]],"ddd")</f>
        <v>Fri</v>
      </c>
      <c r="K37" s="3">
        <f>DAY(Table3[[#This Row],[Date]])</f>
        <v>4</v>
      </c>
      <c r="L37">
        <v>3</v>
      </c>
      <c r="M37" t="str">
        <f>VLOOKUP(L37,Table2[#All],2,0)</f>
        <v>Property Loan</v>
      </c>
      <c r="N37">
        <v>807</v>
      </c>
      <c r="O37" s="13">
        <f>Table3[[#This Row],[Avg Aht]]/86400</f>
        <v>9.3402777777777772E-3</v>
      </c>
      <c r="P37">
        <v>74</v>
      </c>
      <c r="Q37">
        <v>6</v>
      </c>
      <c r="S37" s="4"/>
    </row>
    <row r="38" spans="1:19" x14ac:dyDescent="0.25">
      <c r="A38" s="3">
        <v>1</v>
      </c>
      <c r="B38" t="str">
        <f>VLOOKUP(A38,Table1[#All],4,0)</f>
        <v>Lisa  Diaz</v>
      </c>
      <c r="C38" s="4">
        <f>VLOOKUP(data_reference!A38,Table1[#All],5,0)</f>
        <v>43625</v>
      </c>
      <c r="D38" s="6">
        <f>DATEDIF(Table3[[#This Row],[Hire Date]],$S$2,"M")</f>
        <v>24</v>
      </c>
      <c r="E38">
        <v>25</v>
      </c>
      <c r="F38" s="4">
        <v>44351</v>
      </c>
      <c r="G38" s="6">
        <f>YEAR(Table3[[#This Row],[Date]])</f>
        <v>2021</v>
      </c>
      <c r="H38" s="6">
        <f>MONTH(Table3[[#This Row],[Date]])</f>
        <v>6</v>
      </c>
      <c r="I38" s="5">
        <f>(Table3[[#This Row],[Date]]-$F$2)/7+1</f>
        <v>1.4285714285714286</v>
      </c>
      <c r="J38" s="5" t="str">
        <f>TEXT(Table3[[#This Row],[Date]],"ddd")</f>
        <v>Fri</v>
      </c>
      <c r="K38" s="3">
        <f>DAY(Table3[[#This Row],[Date]])</f>
        <v>4</v>
      </c>
      <c r="L38">
        <v>1</v>
      </c>
      <c r="M38" t="str">
        <f>VLOOKUP(L38,Table2[#All],2,0)</f>
        <v>Personal Loan</v>
      </c>
      <c r="N38">
        <v>1.7130000000000001</v>
      </c>
      <c r="O38" s="13">
        <f>Table3[[#This Row],[Avg Aht]]/86400</f>
        <v>1.9826388888888888E-5</v>
      </c>
      <c r="P38">
        <v>55</v>
      </c>
      <c r="Q38">
        <v>7</v>
      </c>
      <c r="S38" s="4"/>
    </row>
    <row r="39" spans="1:19" x14ac:dyDescent="0.25">
      <c r="A39" s="3">
        <v>2</v>
      </c>
      <c r="B39" t="str">
        <f>VLOOKUP(A39,Table1[#All],4,0)</f>
        <v>Josh  Vega</v>
      </c>
      <c r="C39" s="4">
        <f>VLOOKUP(data_reference!A39,Table1[#All],5,0)</f>
        <v>43687</v>
      </c>
      <c r="D39" s="6">
        <f>DATEDIF(Table3[[#This Row],[Hire Date]],$S$2,"M")</f>
        <v>22</v>
      </c>
      <c r="E39">
        <v>20</v>
      </c>
      <c r="F39" s="4">
        <v>44351</v>
      </c>
      <c r="G39" s="6">
        <f>YEAR(Table3[[#This Row],[Date]])</f>
        <v>2021</v>
      </c>
      <c r="H39" s="6">
        <f>MONTH(Table3[[#This Row],[Date]])</f>
        <v>6</v>
      </c>
      <c r="I39" s="5">
        <f>(Table3[[#This Row],[Date]]-$F$2)/7+1</f>
        <v>1.4285714285714286</v>
      </c>
      <c r="J39" s="5" t="str">
        <f>TEXT(Table3[[#This Row],[Date]],"ddd")</f>
        <v>Fri</v>
      </c>
      <c r="K39" s="3">
        <f>DAY(Table3[[#This Row],[Date]])</f>
        <v>4</v>
      </c>
      <c r="L39">
        <v>2</v>
      </c>
      <c r="M39" t="str">
        <f>VLOOKUP(L39,Table2[#All],2,0)</f>
        <v>Car Loan</v>
      </c>
      <c r="N39">
        <v>8</v>
      </c>
      <c r="O39" s="13">
        <f>Table3[[#This Row],[Avg Aht]]/86400</f>
        <v>9.2592592592592588E-5</v>
      </c>
      <c r="P39">
        <v>34</v>
      </c>
      <c r="Q39">
        <v>8</v>
      </c>
      <c r="S39" s="4"/>
    </row>
    <row r="40" spans="1:19" x14ac:dyDescent="0.25">
      <c r="A40" s="3">
        <v>9</v>
      </c>
      <c r="B40" t="str">
        <f>VLOOKUP(A40,Table1[#All],4,0)</f>
        <v>Cherry  Castillo</v>
      </c>
      <c r="C40" s="4">
        <f>VLOOKUP(data_reference!A40,Table1[#All],5,0)</f>
        <v>44226</v>
      </c>
      <c r="D40" s="6">
        <f>DATEDIF(Table3[[#This Row],[Hire Date]],$S$2,"M")</f>
        <v>5</v>
      </c>
      <c r="E40">
        <v>38</v>
      </c>
      <c r="F40" s="4">
        <v>44351</v>
      </c>
      <c r="G40" s="6">
        <f>YEAR(Table3[[#This Row],[Date]])</f>
        <v>2021</v>
      </c>
      <c r="H40" s="6">
        <f>MONTH(Table3[[#This Row],[Date]])</f>
        <v>6</v>
      </c>
      <c r="I40" s="5">
        <f>(Table3[[#This Row],[Date]]-$F$2)/7+1</f>
        <v>1.4285714285714286</v>
      </c>
      <c r="J40" s="5" t="str">
        <f>TEXT(Table3[[#This Row],[Date]],"ddd")</f>
        <v>Fri</v>
      </c>
      <c r="K40" s="3">
        <f>DAY(Table3[[#This Row],[Date]])</f>
        <v>4</v>
      </c>
      <c r="L40">
        <v>3</v>
      </c>
      <c r="M40" t="str">
        <f>VLOOKUP(L40,Table2[#All],2,0)</f>
        <v>Property Loan</v>
      </c>
      <c r="N40">
        <v>585</v>
      </c>
      <c r="O40" s="13">
        <f>Table3[[#This Row],[Avg Aht]]/86400</f>
        <v>6.7708333333333336E-3</v>
      </c>
      <c r="P40">
        <v>42</v>
      </c>
      <c r="Q40">
        <v>8</v>
      </c>
      <c r="S40" s="4"/>
    </row>
    <row r="41" spans="1:19" x14ac:dyDescent="0.25">
      <c r="A41" s="3">
        <v>5</v>
      </c>
      <c r="B41" t="str">
        <f>VLOOKUP(A41,Table1[#All],4,0)</f>
        <v>Eric  Molina</v>
      </c>
      <c r="C41" s="4">
        <f>VLOOKUP(data_reference!A41,Table1[#All],5,0)</f>
        <v>43966</v>
      </c>
      <c r="D41" s="6">
        <f>DATEDIF(Table3[[#This Row],[Hire Date]],$S$2,"M")</f>
        <v>13</v>
      </c>
      <c r="E41">
        <v>22</v>
      </c>
      <c r="F41" s="4">
        <v>44351</v>
      </c>
      <c r="G41" s="6">
        <f>YEAR(Table3[[#This Row],[Date]])</f>
        <v>2021</v>
      </c>
      <c r="H41" s="6">
        <f>MONTH(Table3[[#This Row],[Date]])</f>
        <v>6</v>
      </c>
      <c r="I41" s="5">
        <f>(Table3[[#This Row],[Date]]-$F$2)/7+1</f>
        <v>1.4285714285714286</v>
      </c>
      <c r="J41" s="5" t="str">
        <f>TEXT(Table3[[#This Row],[Date]],"ddd")</f>
        <v>Fri</v>
      </c>
      <c r="K41" s="3">
        <f>DAY(Table3[[#This Row],[Date]])</f>
        <v>4</v>
      </c>
      <c r="L41">
        <v>2</v>
      </c>
      <c r="M41" t="str">
        <f>VLOOKUP(L41,Table2[#All],2,0)</f>
        <v>Car Loan</v>
      </c>
      <c r="N41">
        <v>847</v>
      </c>
      <c r="O41" s="13">
        <f>Table3[[#This Row],[Avg Aht]]/86400</f>
        <v>9.8032407407407408E-3</v>
      </c>
      <c r="P41">
        <v>78</v>
      </c>
      <c r="Q41">
        <v>5</v>
      </c>
      <c r="S41" s="4"/>
    </row>
    <row r="42" spans="1:19" x14ac:dyDescent="0.25">
      <c r="A42" s="3">
        <v>5</v>
      </c>
      <c r="B42" t="str">
        <f>VLOOKUP(A42,Table1[#All],4,0)</f>
        <v>Eric  Molina</v>
      </c>
      <c r="C42" s="4">
        <f>VLOOKUP(data_reference!A42,Table1[#All],5,0)</f>
        <v>43966</v>
      </c>
      <c r="D42" s="6">
        <f>DATEDIF(Table3[[#This Row],[Hire Date]],$S$2,"M")</f>
        <v>13</v>
      </c>
      <c r="E42">
        <v>22</v>
      </c>
      <c r="F42" s="4">
        <v>44352</v>
      </c>
      <c r="G42" s="6">
        <f>YEAR(Table3[[#This Row],[Date]])</f>
        <v>2021</v>
      </c>
      <c r="H42" s="6">
        <f>MONTH(Table3[[#This Row],[Date]])</f>
        <v>6</v>
      </c>
      <c r="I42" s="5">
        <f>(Table3[[#This Row],[Date]]-$F$2)/7+1</f>
        <v>1.5714285714285714</v>
      </c>
      <c r="J42" s="5" t="str">
        <f>TEXT(Table3[[#This Row],[Date]],"ddd")</f>
        <v>Sat</v>
      </c>
      <c r="K42" s="3">
        <f>DAY(Table3[[#This Row],[Date]])</f>
        <v>5</v>
      </c>
      <c r="L42">
        <v>3</v>
      </c>
      <c r="M42" t="str">
        <f>VLOOKUP(L42,Table2[#All],2,0)</f>
        <v>Property Loan</v>
      </c>
      <c r="N42">
        <v>187</v>
      </c>
      <c r="O42" s="13">
        <f>Table3[[#This Row],[Avg Aht]]/86400</f>
        <v>2.1643518518518518E-3</v>
      </c>
      <c r="P42">
        <v>69</v>
      </c>
      <c r="Q42">
        <v>7</v>
      </c>
      <c r="S42" s="4"/>
    </row>
    <row r="43" spans="1:19" x14ac:dyDescent="0.25">
      <c r="A43" s="3">
        <v>7</v>
      </c>
      <c r="B43" t="str">
        <f>VLOOKUP(A43,Table1[#All],4,0)</f>
        <v>Peter  Rivera</v>
      </c>
      <c r="C43" s="4">
        <f>VLOOKUP(data_reference!A43,Table1[#All],5,0)</f>
        <v>44170</v>
      </c>
      <c r="D43" s="6">
        <f>DATEDIF(Table3[[#This Row],[Hire Date]],$S$2,"M")</f>
        <v>6</v>
      </c>
      <c r="E43">
        <v>23</v>
      </c>
      <c r="F43" s="4">
        <v>44352</v>
      </c>
      <c r="G43" s="6">
        <f>YEAR(Table3[[#This Row],[Date]])</f>
        <v>2021</v>
      </c>
      <c r="H43" s="6">
        <f>MONTH(Table3[[#This Row],[Date]])</f>
        <v>6</v>
      </c>
      <c r="I43" s="5">
        <f>(Table3[[#This Row],[Date]]-$F$2)/7+1</f>
        <v>1.5714285714285714</v>
      </c>
      <c r="J43" s="5" t="str">
        <f>TEXT(Table3[[#This Row],[Date]],"ddd")</f>
        <v>Sat</v>
      </c>
      <c r="K43" s="3">
        <f>DAY(Table3[[#This Row],[Date]])</f>
        <v>5</v>
      </c>
      <c r="L43">
        <v>2</v>
      </c>
      <c r="M43" t="str">
        <f>VLOOKUP(L43,Table2[#All],2,0)</f>
        <v>Car Loan</v>
      </c>
      <c r="N43">
        <v>302</v>
      </c>
      <c r="O43" s="13">
        <f>Table3[[#This Row],[Avg Aht]]/86400</f>
        <v>3.4953703703703705E-3</v>
      </c>
      <c r="P43">
        <v>59</v>
      </c>
      <c r="Q43">
        <v>7</v>
      </c>
      <c r="S43" s="4"/>
    </row>
    <row r="44" spans="1:19" x14ac:dyDescent="0.25">
      <c r="A44" s="3">
        <v>1</v>
      </c>
      <c r="B44" t="str">
        <f>VLOOKUP(A44,Table1[#All],4,0)</f>
        <v>Lisa  Diaz</v>
      </c>
      <c r="C44" s="4">
        <f>VLOOKUP(data_reference!A44,Table1[#All],5,0)</f>
        <v>43625</v>
      </c>
      <c r="D44" s="6">
        <f>DATEDIF(Table3[[#This Row],[Hire Date]],$S$2,"M")</f>
        <v>24</v>
      </c>
      <c r="E44">
        <v>24</v>
      </c>
      <c r="F44" s="4">
        <v>44352</v>
      </c>
      <c r="G44" s="6">
        <f>YEAR(Table3[[#This Row],[Date]])</f>
        <v>2021</v>
      </c>
      <c r="H44" s="6">
        <f>MONTH(Table3[[#This Row],[Date]])</f>
        <v>6</v>
      </c>
      <c r="I44" s="5">
        <f>(Table3[[#This Row],[Date]]-$F$2)/7+1</f>
        <v>1.5714285714285714</v>
      </c>
      <c r="J44" s="5" t="str">
        <f>TEXT(Table3[[#This Row],[Date]],"ddd")</f>
        <v>Sat</v>
      </c>
      <c r="K44" s="3">
        <f>DAY(Table3[[#This Row],[Date]])</f>
        <v>5</v>
      </c>
      <c r="L44">
        <v>2</v>
      </c>
      <c r="M44" t="str">
        <f>VLOOKUP(L44,Table2[#All],2,0)</f>
        <v>Car Loan</v>
      </c>
      <c r="N44">
        <v>907</v>
      </c>
      <c r="O44" s="13">
        <f>Table3[[#This Row],[Avg Aht]]/86400</f>
        <v>1.0497685185185185E-2</v>
      </c>
      <c r="P44">
        <v>53</v>
      </c>
      <c r="Q44">
        <v>7</v>
      </c>
      <c r="S44" s="4"/>
    </row>
    <row r="45" spans="1:19" x14ac:dyDescent="0.25">
      <c r="A45" s="3">
        <v>8</v>
      </c>
      <c r="B45" t="str">
        <f>VLOOKUP(A45,Table1[#All],4,0)</f>
        <v>Rachel  Delos Santos</v>
      </c>
      <c r="C45" s="4">
        <f>VLOOKUP(data_reference!A45,Table1[#All],5,0)</f>
        <v>44212</v>
      </c>
      <c r="D45" s="6">
        <f>DATEDIF(Table3[[#This Row],[Hire Date]],$S$2,"M")</f>
        <v>5</v>
      </c>
      <c r="E45">
        <v>25</v>
      </c>
      <c r="F45" s="4">
        <v>44352</v>
      </c>
      <c r="G45" s="6">
        <f>YEAR(Table3[[#This Row],[Date]])</f>
        <v>2021</v>
      </c>
      <c r="H45" s="6">
        <f>MONTH(Table3[[#This Row],[Date]])</f>
        <v>6</v>
      </c>
      <c r="I45" s="5">
        <f>(Table3[[#This Row],[Date]]-$F$2)/7+1</f>
        <v>1.5714285714285714</v>
      </c>
      <c r="J45" s="5" t="str">
        <f>TEXT(Table3[[#This Row],[Date]],"ddd")</f>
        <v>Sat</v>
      </c>
      <c r="K45" s="3">
        <f>DAY(Table3[[#This Row],[Date]])</f>
        <v>5</v>
      </c>
      <c r="L45">
        <v>3</v>
      </c>
      <c r="M45" t="str">
        <f>VLOOKUP(L45,Table2[#All],2,0)</f>
        <v>Property Loan</v>
      </c>
      <c r="N45">
        <v>441</v>
      </c>
      <c r="O45" s="13">
        <f>Table3[[#This Row],[Avg Aht]]/86400</f>
        <v>5.1041666666666666E-3</v>
      </c>
      <c r="P45">
        <v>53</v>
      </c>
      <c r="Q45">
        <v>7</v>
      </c>
      <c r="S45" s="4"/>
    </row>
    <row r="46" spans="1:19" x14ac:dyDescent="0.25">
      <c r="A46" s="3">
        <v>6</v>
      </c>
      <c r="B46" t="str">
        <f>VLOOKUP(A46,Table1[#All],4,0)</f>
        <v>Jane  Hernandez</v>
      </c>
      <c r="C46" s="4">
        <f>VLOOKUP(data_reference!A46,Table1[#All],5,0)</f>
        <v>44116</v>
      </c>
      <c r="D46" s="6">
        <f>DATEDIF(Table3[[#This Row],[Hire Date]],$S$2,"M")</f>
        <v>8</v>
      </c>
      <c r="E46">
        <v>20</v>
      </c>
      <c r="F46" s="4">
        <v>44352</v>
      </c>
      <c r="G46" s="6">
        <f>YEAR(Table3[[#This Row],[Date]])</f>
        <v>2021</v>
      </c>
      <c r="H46" s="6">
        <f>MONTH(Table3[[#This Row],[Date]])</f>
        <v>6</v>
      </c>
      <c r="I46" s="5">
        <f>(Table3[[#This Row],[Date]]-$F$2)/7+1</f>
        <v>1.5714285714285714</v>
      </c>
      <c r="J46" s="5" t="str">
        <f>TEXT(Table3[[#This Row],[Date]],"ddd")</f>
        <v>Sat</v>
      </c>
      <c r="K46" s="3">
        <f>DAY(Table3[[#This Row],[Date]])</f>
        <v>5</v>
      </c>
      <c r="L46">
        <v>1</v>
      </c>
      <c r="M46" t="str">
        <f>VLOOKUP(L46,Table2[#All],2,0)</f>
        <v>Personal Loan</v>
      </c>
      <c r="N46">
        <v>1.1220000000000001</v>
      </c>
      <c r="O46" s="13">
        <f>Table3[[#This Row],[Avg Aht]]/86400</f>
        <v>1.2986111111111113E-5</v>
      </c>
      <c r="P46">
        <v>88</v>
      </c>
      <c r="Q46">
        <v>5</v>
      </c>
      <c r="S46" s="4"/>
    </row>
    <row r="47" spans="1:19" x14ac:dyDescent="0.25">
      <c r="A47" s="3">
        <v>9</v>
      </c>
      <c r="B47" t="str">
        <f>VLOOKUP(A47,Table1[#All],4,0)</f>
        <v>Cherry  Castillo</v>
      </c>
      <c r="C47" s="4">
        <f>VLOOKUP(data_reference!A47,Table1[#All],5,0)</f>
        <v>44226</v>
      </c>
      <c r="D47" s="6">
        <f>DATEDIF(Table3[[#This Row],[Hire Date]],$S$2,"M")</f>
        <v>5</v>
      </c>
      <c r="E47">
        <v>32</v>
      </c>
      <c r="F47" s="4">
        <v>44352</v>
      </c>
      <c r="G47" s="6">
        <f>YEAR(Table3[[#This Row],[Date]])</f>
        <v>2021</v>
      </c>
      <c r="H47" s="6">
        <f>MONTH(Table3[[#This Row],[Date]])</f>
        <v>6</v>
      </c>
      <c r="I47" s="5">
        <f>(Table3[[#This Row],[Date]]-$F$2)/7+1</f>
        <v>1.5714285714285714</v>
      </c>
      <c r="J47" s="5" t="str">
        <f>TEXT(Table3[[#This Row],[Date]],"ddd")</f>
        <v>Sat</v>
      </c>
      <c r="K47" s="3">
        <f>DAY(Table3[[#This Row],[Date]])</f>
        <v>5</v>
      </c>
      <c r="L47">
        <v>1</v>
      </c>
      <c r="M47" t="str">
        <f>VLOOKUP(L47,Table2[#All],2,0)</f>
        <v>Personal Loan</v>
      </c>
      <c r="N47">
        <v>1.5489999999999999</v>
      </c>
      <c r="O47" s="13">
        <f>Table3[[#This Row],[Avg Aht]]/86400</f>
        <v>1.7928240740740739E-5</v>
      </c>
      <c r="P47">
        <v>85</v>
      </c>
      <c r="Q47">
        <v>5</v>
      </c>
      <c r="S47" s="4"/>
    </row>
    <row r="48" spans="1:19" x14ac:dyDescent="0.25">
      <c r="A48" s="3">
        <v>10</v>
      </c>
      <c r="B48" t="str">
        <f>VLOOKUP(A48,Table1[#All],4,0)</f>
        <v>Mark  Ventura</v>
      </c>
      <c r="C48" s="4">
        <f>VLOOKUP(data_reference!A48,Table1[#All],5,0)</f>
        <v>44238</v>
      </c>
      <c r="D48" s="6">
        <f>DATEDIF(Table3[[#This Row],[Hire Date]],$S$2,"M")</f>
        <v>4</v>
      </c>
      <c r="E48">
        <v>32</v>
      </c>
      <c r="F48" s="4">
        <v>44352</v>
      </c>
      <c r="G48" s="6">
        <f>YEAR(Table3[[#This Row],[Date]])</f>
        <v>2021</v>
      </c>
      <c r="H48" s="6">
        <f>MONTH(Table3[[#This Row],[Date]])</f>
        <v>6</v>
      </c>
      <c r="I48" s="5">
        <f>(Table3[[#This Row],[Date]]-$F$2)/7+1</f>
        <v>1.5714285714285714</v>
      </c>
      <c r="J48" s="5" t="str">
        <f>TEXT(Table3[[#This Row],[Date]],"ddd")</f>
        <v>Sat</v>
      </c>
      <c r="K48" s="3">
        <f>DAY(Table3[[#This Row],[Date]])</f>
        <v>5</v>
      </c>
      <c r="L48">
        <v>2</v>
      </c>
      <c r="M48" t="str">
        <f>VLOOKUP(L48,Table2[#All],2,0)</f>
        <v>Car Loan</v>
      </c>
      <c r="N48">
        <v>701</v>
      </c>
      <c r="O48" s="13">
        <f>Table3[[#This Row],[Avg Aht]]/86400</f>
        <v>8.1134259259259267E-3</v>
      </c>
      <c r="P48">
        <v>69</v>
      </c>
      <c r="Q48">
        <v>7</v>
      </c>
      <c r="S48" s="4"/>
    </row>
    <row r="49" spans="1:19" x14ac:dyDescent="0.25">
      <c r="A49" s="3">
        <v>2</v>
      </c>
      <c r="B49" t="str">
        <f>VLOOKUP(A49,Table1[#All],4,0)</f>
        <v>Josh  Vega</v>
      </c>
      <c r="C49" s="4">
        <f>VLOOKUP(data_reference!A49,Table1[#All],5,0)</f>
        <v>43687</v>
      </c>
      <c r="D49" s="6">
        <f>DATEDIF(Table3[[#This Row],[Hire Date]],$S$2,"M")</f>
        <v>22</v>
      </c>
      <c r="E49">
        <v>24</v>
      </c>
      <c r="F49" s="4">
        <v>44352</v>
      </c>
      <c r="G49" s="6">
        <f>YEAR(Table3[[#This Row],[Date]])</f>
        <v>2021</v>
      </c>
      <c r="H49" s="6">
        <f>MONTH(Table3[[#This Row],[Date]])</f>
        <v>6</v>
      </c>
      <c r="I49" s="5">
        <f>(Table3[[#This Row],[Date]]-$F$2)/7+1</f>
        <v>1.5714285714285714</v>
      </c>
      <c r="J49" s="5" t="str">
        <f>TEXT(Table3[[#This Row],[Date]],"ddd")</f>
        <v>Sat</v>
      </c>
      <c r="K49" s="3">
        <f>DAY(Table3[[#This Row],[Date]])</f>
        <v>5</v>
      </c>
      <c r="L49">
        <v>3</v>
      </c>
      <c r="M49" t="str">
        <f>VLOOKUP(L49,Table2[#All],2,0)</f>
        <v>Property Loan</v>
      </c>
      <c r="N49">
        <v>186</v>
      </c>
      <c r="O49" s="13">
        <f>Table3[[#This Row],[Avg Aht]]/86400</f>
        <v>2.1527777777777778E-3</v>
      </c>
      <c r="P49">
        <v>84</v>
      </c>
      <c r="Q49">
        <v>6</v>
      </c>
      <c r="S49" s="4"/>
    </row>
    <row r="50" spans="1:19" x14ac:dyDescent="0.25">
      <c r="A50" s="3">
        <v>3</v>
      </c>
      <c r="B50" t="str">
        <f>VLOOKUP(A50,Table1[#All],4,0)</f>
        <v>Cecille  Chen</v>
      </c>
      <c r="C50" s="4">
        <f>VLOOKUP(data_reference!A50,Table1[#All],5,0)</f>
        <v>43727</v>
      </c>
      <c r="D50" s="6">
        <f>DATEDIF(Table3[[#This Row],[Hire Date]],$S$2,"M")</f>
        <v>21</v>
      </c>
      <c r="E50">
        <v>27</v>
      </c>
      <c r="F50" s="4">
        <v>44352</v>
      </c>
      <c r="G50" s="6">
        <f>YEAR(Table3[[#This Row],[Date]])</f>
        <v>2021</v>
      </c>
      <c r="H50" s="6">
        <f>MONTH(Table3[[#This Row],[Date]])</f>
        <v>6</v>
      </c>
      <c r="I50" s="5">
        <f>(Table3[[#This Row],[Date]]-$F$2)/7+1</f>
        <v>1.5714285714285714</v>
      </c>
      <c r="J50" s="5" t="str">
        <f>TEXT(Table3[[#This Row],[Date]],"ddd")</f>
        <v>Sat</v>
      </c>
      <c r="K50" s="3">
        <f>DAY(Table3[[#This Row],[Date]])</f>
        <v>5</v>
      </c>
      <c r="L50">
        <v>1</v>
      </c>
      <c r="M50" t="str">
        <f>VLOOKUP(L50,Table2[#All],2,0)</f>
        <v>Personal Loan</v>
      </c>
      <c r="N50">
        <v>1.639</v>
      </c>
      <c r="O50" s="13">
        <f>Table3[[#This Row],[Avg Aht]]/86400</f>
        <v>1.8969907407407406E-5</v>
      </c>
      <c r="P50">
        <v>56</v>
      </c>
      <c r="Q50">
        <v>7</v>
      </c>
      <c r="S50" s="4"/>
    </row>
    <row r="51" spans="1:19" x14ac:dyDescent="0.25">
      <c r="A51" s="3">
        <v>4</v>
      </c>
      <c r="B51" t="str">
        <f>VLOOKUP(A51,Table1[#All],4,0)</f>
        <v>Jay  Alvarez</v>
      </c>
      <c r="C51" s="4">
        <f>VLOOKUP(data_reference!A51,Table1[#All],5,0)</f>
        <v>43871</v>
      </c>
      <c r="D51" s="6">
        <f>DATEDIF(Table3[[#This Row],[Hire Date]],$S$2,"M")</f>
        <v>16</v>
      </c>
      <c r="E51">
        <v>21</v>
      </c>
      <c r="F51" s="4">
        <v>44352</v>
      </c>
      <c r="G51" s="6">
        <f>YEAR(Table3[[#This Row],[Date]])</f>
        <v>2021</v>
      </c>
      <c r="H51" s="6">
        <f>MONTH(Table3[[#This Row],[Date]])</f>
        <v>6</v>
      </c>
      <c r="I51" s="5">
        <f>(Table3[[#This Row],[Date]]-$F$2)/7+1</f>
        <v>1.5714285714285714</v>
      </c>
      <c r="J51" s="5" t="str">
        <f>TEXT(Table3[[#This Row],[Date]],"ddd")</f>
        <v>Sat</v>
      </c>
      <c r="K51" s="3">
        <f>DAY(Table3[[#This Row],[Date]])</f>
        <v>5</v>
      </c>
      <c r="L51">
        <v>2</v>
      </c>
      <c r="M51" t="str">
        <f>VLOOKUP(L51,Table2[#All],2,0)</f>
        <v>Car Loan</v>
      </c>
      <c r="N51">
        <v>138</v>
      </c>
      <c r="O51" s="13">
        <f>Table3[[#This Row],[Avg Aht]]/86400</f>
        <v>1.5972222222222223E-3</v>
      </c>
      <c r="P51">
        <v>62</v>
      </c>
      <c r="Q51">
        <v>7</v>
      </c>
      <c r="S51" s="4"/>
    </row>
    <row r="52" spans="1:19" x14ac:dyDescent="0.25">
      <c r="A52" s="3">
        <v>2</v>
      </c>
      <c r="B52" t="str">
        <f>VLOOKUP(A52,Table1[#All],4,0)</f>
        <v>Josh  Vega</v>
      </c>
      <c r="C52" s="4">
        <f>VLOOKUP(data_reference!A52,Table1[#All],5,0)</f>
        <v>43687</v>
      </c>
      <c r="D52" s="6">
        <f>DATEDIF(Table3[[#This Row],[Hire Date]],$S$2,"M")</f>
        <v>22</v>
      </c>
      <c r="E52">
        <v>1</v>
      </c>
      <c r="F52" s="4">
        <v>44353</v>
      </c>
      <c r="G52" s="6">
        <f>YEAR(Table3[[#This Row],[Date]])</f>
        <v>2021</v>
      </c>
      <c r="H52" s="6">
        <f>MONTH(Table3[[#This Row],[Date]])</f>
        <v>6</v>
      </c>
      <c r="I52" s="5">
        <f>(Table3[[#This Row],[Date]]-$F$2)/7+1</f>
        <v>1.7142857142857144</v>
      </c>
      <c r="J52" s="5" t="str">
        <f>TEXT(Table3[[#This Row],[Date]],"ddd")</f>
        <v>Sun</v>
      </c>
      <c r="K52" s="3">
        <f>DAY(Table3[[#This Row],[Date]])</f>
        <v>6</v>
      </c>
      <c r="L52">
        <v>1</v>
      </c>
      <c r="M52" t="str">
        <f>VLOOKUP(L52,Table2[#All],2,0)</f>
        <v>Personal Loan</v>
      </c>
      <c r="N52">
        <v>407</v>
      </c>
      <c r="O52" s="13">
        <f>Table3[[#This Row],[Avg Aht]]/86400</f>
        <v>4.7106481481481478E-3</v>
      </c>
      <c r="P52">
        <v>20</v>
      </c>
      <c r="S52" s="4"/>
    </row>
    <row r="53" spans="1:19" x14ac:dyDescent="0.25">
      <c r="A53" s="3">
        <v>4</v>
      </c>
      <c r="B53" t="str">
        <f>VLOOKUP(A53,Table1[#All],4,0)</f>
        <v>Jay  Alvarez</v>
      </c>
      <c r="C53" s="4">
        <f>VLOOKUP(data_reference!A53,Table1[#All],5,0)</f>
        <v>43871</v>
      </c>
      <c r="D53" s="6">
        <f>DATEDIF(Table3[[#This Row],[Hire Date]],$S$2,"M")</f>
        <v>16</v>
      </c>
      <c r="E53">
        <v>15</v>
      </c>
      <c r="F53" s="4">
        <v>44353</v>
      </c>
      <c r="G53" s="6">
        <f>YEAR(Table3[[#This Row],[Date]])</f>
        <v>2021</v>
      </c>
      <c r="H53" s="6">
        <f>MONTH(Table3[[#This Row],[Date]])</f>
        <v>6</v>
      </c>
      <c r="I53" s="5">
        <f>(Table3[[#This Row],[Date]]-$F$2)/7+1</f>
        <v>1.7142857142857144</v>
      </c>
      <c r="J53" s="5" t="str">
        <f>TEXT(Table3[[#This Row],[Date]],"ddd")</f>
        <v>Sun</v>
      </c>
      <c r="K53" s="3">
        <f>DAY(Table3[[#This Row],[Date]])</f>
        <v>6</v>
      </c>
      <c r="L53">
        <v>3</v>
      </c>
      <c r="M53" t="str">
        <f>VLOOKUP(L53,Table2[#All],2,0)</f>
        <v>Property Loan</v>
      </c>
      <c r="N53">
        <v>456</v>
      </c>
      <c r="O53" s="13">
        <f>Table3[[#This Row],[Avg Aht]]/86400</f>
        <v>5.2777777777777779E-3</v>
      </c>
      <c r="P53">
        <v>71</v>
      </c>
      <c r="Q53">
        <v>6</v>
      </c>
      <c r="S53" s="4"/>
    </row>
    <row r="54" spans="1:19" x14ac:dyDescent="0.25">
      <c r="A54" s="3">
        <v>10</v>
      </c>
      <c r="B54" t="str">
        <f>VLOOKUP(A54,Table1[#All],4,0)</f>
        <v>Mark  Ventura</v>
      </c>
      <c r="C54" s="4">
        <f>VLOOKUP(data_reference!A54,Table1[#All],5,0)</f>
        <v>44238</v>
      </c>
      <c r="D54" s="6">
        <f>DATEDIF(Table3[[#This Row],[Hire Date]],$S$2,"M")</f>
        <v>4</v>
      </c>
      <c r="E54">
        <v>36</v>
      </c>
      <c r="F54" s="4">
        <v>44353</v>
      </c>
      <c r="G54" s="6">
        <f>YEAR(Table3[[#This Row],[Date]])</f>
        <v>2021</v>
      </c>
      <c r="H54" s="6">
        <f>MONTH(Table3[[#This Row],[Date]])</f>
        <v>6</v>
      </c>
      <c r="I54" s="5">
        <f>(Table3[[#This Row],[Date]]-$F$2)/7+1</f>
        <v>1.7142857142857144</v>
      </c>
      <c r="J54" s="5" t="str">
        <f>TEXT(Table3[[#This Row],[Date]],"ddd")</f>
        <v>Sun</v>
      </c>
      <c r="K54" s="3">
        <f>DAY(Table3[[#This Row],[Date]])</f>
        <v>6</v>
      </c>
      <c r="L54">
        <v>3</v>
      </c>
      <c r="M54" t="str">
        <f>VLOOKUP(L54,Table2[#All],2,0)</f>
        <v>Property Loan</v>
      </c>
      <c r="N54">
        <v>426</v>
      </c>
      <c r="O54" s="13">
        <f>Table3[[#This Row],[Avg Aht]]/86400</f>
        <v>4.9305555555555552E-3</v>
      </c>
      <c r="P54">
        <v>71</v>
      </c>
      <c r="Q54">
        <v>6</v>
      </c>
      <c r="S54" s="4"/>
    </row>
    <row r="55" spans="1:19" x14ac:dyDescent="0.25">
      <c r="A55" s="3">
        <v>6</v>
      </c>
      <c r="B55" t="str">
        <f>VLOOKUP(A55,Table1[#All],4,0)</f>
        <v>Jane  Hernandez</v>
      </c>
      <c r="C55" s="4">
        <f>VLOOKUP(data_reference!A55,Table1[#All],5,0)</f>
        <v>44116</v>
      </c>
      <c r="D55" s="6">
        <f>DATEDIF(Table3[[#This Row],[Hire Date]],$S$2,"M")</f>
        <v>8</v>
      </c>
      <c r="E55">
        <v>17</v>
      </c>
      <c r="F55" s="4">
        <v>44353</v>
      </c>
      <c r="G55" s="6">
        <f>YEAR(Table3[[#This Row],[Date]])</f>
        <v>2021</v>
      </c>
      <c r="H55" s="6">
        <f>MONTH(Table3[[#This Row],[Date]])</f>
        <v>6</v>
      </c>
      <c r="I55" s="5">
        <f>(Table3[[#This Row],[Date]]-$F$2)/7+1</f>
        <v>1.7142857142857144</v>
      </c>
      <c r="J55" s="5" t="str">
        <f>TEXT(Table3[[#This Row],[Date]],"ddd")</f>
        <v>Sun</v>
      </c>
      <c r="K55" s="3">
        <f>DAY(Table3[[#This Row],[Date]])</f>
        <v>6</v>
      </c>
      <c r="L55">
        <v>2</v>
      </c>
      <c r="M55" t="str">
        <f>VLOOKUP(L55,Table2[#All],2,0)</f>
        <v>Car Loan</v>
      </c>
      <c r="N55">
        <v>294</v>
      </c>
      <c r="O55" s="13">
        <f>Table3[[#This Row],[Avg Aht]]/86400</f>
        <v>3.4027777777777776E-3</v>
      </c>
      <c r="P55">
        <v>67</v>
      </c>
      <c r="Q55">
        <v>7</v>
      </c>
      <c r="S55" s="4"/>
    </row>
    <row r="56" spans="1:19" x14ac:dyDescent="0.25">
      <c r="A56" s="3">
        <v>1</v>
      </c>
      <c r="B56" t="str">
        <f>VLOOKUP(A56,Table1[#All],4,0)</f>
        <v>Lisa  Diaz</v>
      </c>
      <c r="C56" s="4">
        <f>VLOOKUP(data_reference!A56,Table1[#All],5,0)</f>
        <v>43625</v>
      </c>
      <c r="D56" s="6">
        <f>DATEDIF(Table3[[#This Row],[Hire Date]],$S$2,"M")</f>
        <v>24</v>
      </c>
      <c r="E56">
        <v>8</v>
      </c>
      <c r="F56" s="4">
        <v>44353</v>
      </c>
      <c r="G56" s="6">
        <f>YEAR(Table3[[#This Row],[Date]])</f>
        <v>2021</v>
      </c>
      <c r="H56" s="6">
        <f>MONTH(Table3[[#This Row],[Date]])</f>
        <v>6</v>
      </c>
      <c r="I56" s="5">
        <f>(Table3[[#This Row],[Date]]-$F$2)/7+1</f>
        <v>1.7142857142857144</v>
      </c>
      <c r="J56" s="5" t="str">
        <f>TEXT(Table3[[#This Row],[Date]],"ddd")</f>
        <v>Sun</v>
      </c>
      <c r="K56" s="3">
        <f>DAY(Table3[[#This Row],[Date]])</f>
        <v>6</v>
      </c>
      <c r="L56">
        <v>3</v>
      </c>
      <c r="M56" t="str">
        <f>VLOOKUP(L56,Table2[#All],2,0)</f>
        <v>Property Loan</v>
      </c>
      <c r="N56">
        <v>821</v>
      </c>
      <c r="O56" s="13">
        <f>Table3[[#This Row],[Avg Aht]]/86400</f>
        <v>9.5023148148148141E-3</v>
      </c>
      <c r="P56">
        <v>83</v>
      </c>
      <c r="Q56">
        <v>6</v>
      </c>
      <c r="S56" s="4"/>
    </row>
    <row r="57" spans="1:19" x14ac:dyDescent="0.25">
      <c r="A57" s="3">
        <v>9</v>
      </c>
      <c r="B57" t="str">
        <f>VLOOKUP(A57,Table1[#All],4,0)</f>
        <v>Cherry  Castillo</v>
      </c>
      <c r="C57" s="4">
        <f>VLOOKUP(data_reference!A57,Table1[#All],5,0)</f>
        <v>44226</v>
      </c>
      <c r="D57" s="6">
        <f>DATEDIF(Table3[[#This Row],[Hire Date]],$S$2,"M")</f>
        <v>5</v>
      </c>
      <c r="E57">
        <v>36</v>
      </c>
      <c r="F57" s="4">
        <v>44353</v>
      </c>
      <c r="G57" s="6">
        <f>YEAR(Table3[[#This Row],[Date]])</f>
        <v>2021</v>
      </c>
      <c r="H57" s="6">
        <f>MONTH(Table3[[#This Row],[Date]])</f>
        <v>6</v>
      </c>
      <c r="I57" s="5">
        <f>(Table3[[#This Row],[Date]]-$F$2)/7+1</f>
        <v>1.7142857142857144</v>
      </c>
      <c r="J57" s="5" t="str">
        <f>TEXT(Table3[[#This Row],[Date]],"ddd")</f>
        <v>Sun</v>
      </c>
      <c r="K57" s="3">
        <f>DAY(Table3[[#This Row],[Date]])</f>
        <v>6</v>
      </c>
      <c r="L57">
        <v>2</v>
      </c>
      <c r="M57" t="str">
        <f>VLOOKUP(L57,Table2[#All],2,0)</f>
        <v>Car Loan</v>
      </c>
      <c r="N57">
        <v>778</v>
      </c>
      <c r="O57" s="13">
        <f>Table3[[#This Row],[Avg Aht]]/86400</f>
        <v>9.0046296296296298E-3</v>
      </c>
      <c r="P57">
        <v>32</v>
      </c>
      <c r="Q57">
        <v>8</v>
      </c>
      <c r="S57" s="4"/>
    </row>
    <row r="58" spans="1:19" x14ac:dyDescent="0.25">
      <c r="A58" s="3">
        <v>3</v>
      </c>
      <c r="B58" t="str">
        <f>VLOOKUP(A58,Table1[#All],4,0)</f>
        <v>Cecille  Chen</v>
      </c>
      <c r="C58" s="4">
        <f>VLOOKUP(data_reference!A58,Table1[#All],5,0)</f>
        <v>43727</v>
      </c>
      <c r="D58" s="6">
        <f>DATEDIF(Table3[[#This Row],[Hire Date]],$S$2,"M")</f>
        <v>21</v>
      </c>
      <c r="E58">
        <v>13</v>
      </c>
      <c r="F58" s="4">
        <v>44353</v>
      </c>
      <c r="G58" s="6">
        <f>YEAR(Table3[[#This Row],[Date]])</f>
        <v>2021</v>
      </c>
      <c r="H58" s="6">
        <f>MONTH(Table3[[#This Row],[Date]])</f>
        <v>6</v>
      </c>
      <c r="I58" s="5">
        <f>(Table3[[#This Row],[Date]]-$F$2)/7+1</f>
        <v>1.7142857142857144</v>
      </c>
      <c r="J58" s="5" t="str">
        <f>TEXT(Table3[[#This Row],[Date]],"ddd")</f>
        <v>Sun</v>
      </c>
      <c r="K58" s="3">
        <f>DAY(Table3[[#This Row],[Date]])</f>
        <v>6</v>
      </c>
      <c r="L58">
        <v>2</v>
      </c>
      <c r="M58" t="str">
        <f>VLOOKUP(L58,Table2[#All],2,0)</f>
        <v>Car Loan</v>
      </c>
      <c r="N58">
        <v>742</v>
      </c>
      <c r="O58" s="13">
        <f>Table3[[#This Row],[Avg Aht]]/86400</f>
        <v>8.5879629629629622E-3</v>
      </c>
      <c r="P58">
        <v>13</v>
      </c>
      <c r="S58" s="4"/>
    </row>
    <row r="59" spans="1:19" x14ac:dyDescent="0.25">
      <c r="A59" s="3">
        <v>5</v>
      </c>
      <c r="B59" t="str">
        <f>VLOOKUP(A59,Table1[#All],4,0)</f>
        <v>Eric  Molina</v>
      </c>
      <c r="C59" s="4">
        <f>VLOOKUP(data_reference!A59,Table1[#All],5,0)</f>
        <v>43966</v>
      </c>
      <c r="D59" s="6">
        <f>DATEDIF(Table3[[#This Row],[Hire Date]],$S$2,"M")</f>
        <v>13</v>
      </c>
      <c r="E59">
        <v>20</v>
      </c>
      <c r="F59" s="4">
        <v>44353</v>
      </c>
      <c r="G59" s="6">
        <f>YEAR(Table3[[#This Row],[Date]])</f>
        <v>2021</v>
      </c>
      <c r="H59" s="6">
        <f>MONTH(Table3[[#This Row],[Date]])</f>
        <v>6</v>
      </c>
      <c r="I59" s="5">
        <f>(Table3[[#This Row],[Date]]-$F$2)/7+1</f>
        <v>1.7142857142857144</v>
      </c>
      <c r="J59" s="5" t="str">
        <f>TEXT(Table3[[#This Row],[Date]],"ddd")</f>
        <v>Sun</v>
      </c>
      <c r="K59" s="3">
        <f>DAY(Table3[[#This Row],[Date]])</f>
        <v>6</v>
      </c>
      <c r="L59">
        <v>1</v>
      </c>
      <c r="M59" t="str">
        <f>VLOOKUP(L59,Table2[#All],2,0)</f>
        <v>Personal Loan</v>
      </c>
      <c r="N59">
        <v>1.298</v>
      </c>
      <c r="O59" s="13">
        <f>Table3[[#This Row],[Avg Aht]]/86400</f>
        <v>1.5023148148148149E-5</v>
      </c>
      <c r="P59">
        <v>17</v>
      </c>
      <c r="Q59">
        <v>10</v>
      </c>
      <c r="S59" s="4"/>
    </row>
    <row r="60" spans="1:19" x14ac:dyDescent="0.25">
      <c r="A60" s="3">
        <v>8</v>
      </c>
      <c r="B60" t="str">
        <f>VLOOKUP(A60,Table1[#All],4,0)</f>
        <v>Rachel  Delos Santos</v>
      </c>
      <c r="C60" s="4">
        <f>VLOOKUP(data_reference!A60,Table1[#All],5,0)</f>
        <v>44212</v>
      </c>
      <c r="D60" s="6">
        <f>DATEDIF(Table3[[#This Row],[Hire Date]],$S$2,"M")</f>
        <v>5</v>
      </c>
      <c r="E60">
        <v>25</v>
      </c>
      <c r="F60" s="4">
        <v>44353</v>
      </c>
      <c r="G60" s="6">
        <f>YEAR(Table3[[#This Row],[Date]])</f>
        <v>2021</v>
      </c>
      <c r="H60" s="6">
        <f>MONTH(Table3[[#This Row],[Date]])</f>
        <v>6</v>
      </c>
      <c r="I60" s="5">
        <f>(Table3[[#This Row],[Date]]-$F$2)/7+1</f>
        <v>1.7142857142857144</v>
      </c>
      <c r="J60" s="5" t="str">
        <f>TEXT(Table3[[#This Row],[Date]],"ddd")</f>
        <v>Sun</v>
      </c>
      <c r="K60" s="3">
        <f>DAY(Table3[[#This Row],[Date]])</f>
        <v>6</v>
      </c>
      <c r="L60">
        <v>1</v>
      </c>
      <c r="M60" t="str">
        <f>VLOOKUP(L60,Table2[#All],2,0)</f>
        <v>Personal Loan</v>
      </c>
      <c r="N60">
        <v>1.4370000000000001</v>
      </c>
      <c r="O60" s="13">
        <f>Table3[[#This Row],[Avg Aht]]/86400</f>
        <v>1.6631944444444445E-5</v>
      </c>
      <c r="P60">
        <v>68</v>
      </c>
      <c r="Q60">
        <v>6</v>
      </c>
      <c r="S60" s="4"/>
    </row>
    <row r="61" spans="1:19" x14ac:dyDescent="0.25">
      <c r="A61" s="3">
        <v>7</v>
      </c>
      <c r="B61" t="str">
        <f>VLOOKUP(A61,Table1[#All],4,0)</f>
        <v>Peter  Rivera</v>
      </c>
      <c r="C61" s="4">
        <f>VLOOKUP(data_reference!A61,Table1[#All],5,0)</f>
        <v>44170</v>
      </c>
      <c r="D61" s="6">
        <f>DATEDIF(Table3[[#This Row],[Hire Date]],$S$2,"M")</f>
        <v>6</v>
      </c>
      <c r="E61">
        <v>30</v>
      </c>
      <c r="F61" s="4">
        <v>44353</v>
      </c>
      <c r="G61" s="6">
        <f>YEAR(Table3[[#This Row],[Date]])</f>
        <v>2021</v>
      </c>
      <c r="H61" s="6">
        <f>MONTH(Table3[[#This Row],[Date]])</f>
        <v>6</v>
      </c>
      <c r="I61" s="5">
        <f>(Table3[[#This Row],[Date]]-$F$2)/7+1</f>
        <v>1.7142857142857144</v>
      </c>
      <c r="J61" s="5" t="str">
        <f>TEXT(Table3[[#This Row],[Date]],"ddd")</f>
        <v>Sun</v>
      </c>
      <c r="K61" s="3">
        <f>DAY(Table3[[#This Row],[Date]])</f>
        <v>6</v>
      </c>
      <c r="L61">
        <v>3</v>
      </c>
      <c r="M61" t="str">
        <f>VLOOKUP(L61,Table2[#All],2,0)</f>
        <v>Property Loan</v>
      </c>
      <c r="N61">
        <v>104</v>
      </c>
      <c r="O61" s="13">
        <f>Table3[[#This Row],[Avg Aht]]/86400</f>
        <v>1.2037037037037038E-3</v>
      </c>
      <c r="P61">
        <v>83</v>
      </c>
      <c r="S61" s="4"/>
    </row>
    <row r="62" spans="1:19" x14ac:dyDescent="0.25">
      <c r="A62" s="3">
        <v>9</v>
      </c>
      <c r="B62" t="str">
        <f>VLOOKUP(A62,Table1[#All],4,0)</f>
        <v>Cherry  Castillo</v>
      </c>
      <c r="C62" s="4">
        <f>VLOOKUP(data_reference!A62,Table1[#All],5,0)</f>
        <v>44226</v>
      </c>
      <c r="D62" s="6">
        <f>DATEDIF(Table3[[#This Row],[Hire Date]],$S$2,"M")</f>
        <v>5</v>
      </c>
      <c r="E62">
        <v>39</v>
      </c>
      <c r="F62" s="4">
        <v>44354</v>
      </c>
      <c r="G62" s="6">
        <f>YEAR(Table3[[#This Row],[Date]])</f>
        <v>2021</v>
      </c>
      <c r="H62" s="6">
        <f>MONTH(Table3[[#This Row],[Date]])</f>
        <v>6</v>
      </c>
      <c r="I62" s="5">
        <f>(Table3[[#This Row],[Date]]-$F$2)/7+1</f>
        <v>1.8571428571428572</v>
      </c>
      <c r="J62" s="5" t="str">
        <f>TEXT(Table3[[#This Row],[Date]],"ddd")</f>
        <v>Mon</v>
      </c>
      <c r="K62" s="3">
        <f>DAY(Table3[[#This Row],[Date]])</f>
        <v>7</v>
      </c>
      <c r="L62">
        <v>3</v>
      </c>
      <c r="M62" t="str">
        <f>VLOOKUP(L62,Table2[#All],2,0)</f>
        <v>Property Loan</v>
      </c>
      <c r="N62">
        <v>266</v>
      </c>
      <c r="O62" s="13">
        <f>Table3[[#This Row],[Avg Aht]]/86400</f>
        <v>3.0787037037037037E-3</v>
      </c>
      <c r="P62">
        <v>15</v>
      </c>
      <c r="Q62">
        <v>9</v>
      </c>
      <c r="S62" s="4"/>
    </row>
    <row r="63" spans="1:19" x14ac:dyDescent="0.25">
      <c r="A63" s="3">
        <v>7</v>
      </c>
      <c r="B63" t="str">
        <f>VLOOKUP(A63,Table1[#All],4,0)</f>
        <v>Peter  Rivera</v>
      </c>
      <c r="C63" s="4">
        <f>VLOOKUP(data_reference!A63,Table1[#All],5,0)</f>
        <v>44170</v>
      </c>
      <c r="D63" s="6">
        <f>DATEDIF(Table3[[#This Row],[Hire Date]],$S$2,"M")</f>
        <v>6</v>
      </c>
      <c r="E63">
        <v>28</v>
      </c>
      <c r="F63" s="4">
        <v>44354</v>
      </c>
      <c r="G63" s="6">
        <f>YEAR(Table3[[#This Row],[Date]])</f>
        <v>2021</v>
      </c>
      <c r="H63" s="6">
        <f>MONTH(Table3[[#This Row],[Date]])</f>
        <v>6</v>
      </c>
      <c r="I63" s="5">
        <f>(Table3[[#This Row],[Date]]-$F$2)/7+1</f>
        <v>1.8571428571428572</v>
      </c>
      <c r="J63" s="5" t="str">
        <f>TEXT(Table3[[#This Row],[Date]],"ddd")</f>
        <v>Mon</v>
      </c>
      <c r="K63" s="3">
        <f>DAY(Table3[[#This Row],[Date]])</f>
        <v>7</v>
      </c>
      <c r="L63">
        <v>1</v>
      </c>
      <c r="M63" t="str">
        <f>VLOOKUP(L63,Table2[#All],2,0)</f>
        <v>Personal Loan</v>
      </c>
      <c r="N63">
        <v>1.728</v>
      </c>
      <c r="O63" s="13">
        <f>Table3[[#This Row],[Avg Aht]]/86400</f>
        <v>1.9999999999999998E-5</v>
      </c>
      <c r="P63">
        <v>88</v>
      </c>
      <c r="Q63">
        <v>6</v>
      </c>
      <c r="S63" s="4"/>
    </row>
    <row r="64" spans="1:19" x14ac:dyDescent="0.25">
      <c r="A64" s="3">
        <v>1</v>
      </c>
      <c r="B64" t="str">
        <f>VLOOKUP(A64,Table1[#All],4,0)</f>
        <v>Lisa  Diaz</v>
      </c>
      <c r="C64" s="4">
        <f>VLOOKUP(data_reference!A64,Table1[#All],5,0)</f>
        <v>43625</v>
      </c>
      <c r="D64" s="6">
        <f>DATEDIF(Table3[[#This Row],[Hire Date]],$S$2,"M")</f>
        <v>24</v>
      </c>
      <c r="E64">
        <v>5</v>
      </c>
      <c r="F64" s="4">
        <v>44354</v>
      </c>
      <c r="G64" s="6">
        <f>YEAR(Table3[[#This Row],[Date]])</f>
        <v>2021</v>
      </c>
      <c r="H64" s="6">
        <f>MONTH(Table3[[#This Row],[Date]])</f>
        <v>6</v>
      </c>
      <c r="I64" s="5">
        <f>(Table3[[#This Row],[Date]]-$F$2)/7+1</f>
        <v>1.8571428571428572</v>
      </c>
      <c r="J64" s="5" t="str">
        <f>TEXT(Table3[[#This Row],[Date]],"ddd")</f>
        <v>Mon</v>
      </c>
      <c r="K64" s="3">
        <f>DAY(Table3[[#This Row],[Date]])</f>
        <v>7</v>
      </c>
      <c r="L64">
        <v>1</v>
      </c>
      <c r="M64" t="str">
        <f>VLOOKUP(L64,Table2[#All],2,0)</f>
        <v>Personal Loan</v>
      </c>
      <c r="N64">
        <v>1.9870000000000001</v>
      </c>
      <c r="O64" s="13">
        <f>Table3[[#This Row],[Avg Aht]]/86400</f>
        <v>2.2997685185185188E-5</v>
      </c>
      <c r="P64">
        <v>38</v>
      </c>
      <c r="Q64">
        <v>9</v>
      </c>
      <c r="S64" s="4"/>
    </row>
    <row r="65" spans="1:19" x14ac:dyDescent="0.25">
      <c r="A65" s="3">
        <v>6</v>
      </c>
      <c r="B65" t="str">
        <f>VLOOKUP(A65,Table1[#All],4,0)</f>
        <v>Jane  Hernandez</v>
      </c>
      <c r="C65" s="4">
        <f>VLOOKUP(data_reference!A65,Table1[#All],5,0)</f>
        <v>44116</v>
      </c>
      <c r="D65" s="6">
        <f>DATEDIF(Table3[[#This Row],[Hire Date]],$S$2,"M")</f>
        <v>8</v>
      </c>
      <c r="E65">
        <v>20</v>
      </c>
      <c r="F65" s="4">
        <v>44354</v>
      </c>
      <c r="G65" s="6">
        <f>YEAR(Table3[[#This Row],[Date]])</f>
        <v>2021</v>
      </c>
      <c r="H65" s="6">
        <f>MONTH(Table3[[#This Row],[Date]])</f>
        <v>6</v>
      </c>
      <c r="I65" s="5">
        <f>(Table3[[#This Row],[Date]]-$F$2)/7+1</f>
        <v>1.8571428571428572</v>
      </c>
      <c r="J65" s="5" t="str">
        <f>TEXT(Table3[[#This Row],[Date]],"ddd")</f>
        <v>Mon</v>
      </c>
      <c r="K65" s="3">
        <f>DAY(Table3[[#This Row],[Date]])</f>
        <v>7</v>
      </c>
      <c r="L65">
        <v>3</v>
      </c>
      <c r="M65" t="str">
        <f>VLOOKUP(L65,Table2[#All],2,0)</f>
        <v>Property Loan</v>
      </c>
      <c r="N65">
        <v>142</v>
      </c>
      <c r="O65" s="13">
        <f>Table3[[#This Row],[Avg Aht]]/86400</f>
        <v>1.6435185185185185E-3</v>
      </c>
      <c r="P65">
        <v>89</v>
      </c>
      <c r="Q65">
        <v>6</v>
      </c>
      <c r="S65" s="4"/>
    </row>
    <row r="66" spans="1:19" x14ac:dyDescent="0.25">
      <c r="A66" s="3">
        <v>3</v>
      </c>
      <c r="B66" t="str">
        <f>VLOOKUP(A66,Table1[#All],4,0)</f>
        <v>Cecille  Chen</v>
      </c>
      <c r="C66" s="4">
        <f>VLOOKUP(data_reference!A66,Table1[#All],5,0)</f>
        <v>43727</v>
      </c>
      <c r="D66" s="6">
        <f>DATEDIF(Table3[[#This Row],[Hire Date]],$S$2,"M")</f>
        <v>21</v>
      </c>
      <c r="E66">
        <v>18</v>
      </c>
      <c r="F66" s="4">
        <v>44354</v>
      </c>
      <c r="G66" s="6">
        <f>YEAR(Table3[[#This Row],[Date]])</f>
        <v>2021</v>
      </c>
      <c r="H66" s="6">
        <f>MONTH(Table3[[#This Row],[Date]])</f>
        <v>6</v>
      </c>
      <c r="I66" s="5">
        <f>(Table3[[#This Row],[Date]]-$F$2)/7+1</f>
        <v>1.8571428571428572</v>
      </c>
      <c r="J66" s="5" t="str">
        <f>TEXT(Table3[[#This Row],[Date]],"ddd")</f>
        <v>Mon</v>
      </c>
      <c r="K66" s="3">
        <f>DAY(Table3[[#This Row],[Date]])</f>
        <v>7</v>
      </c>
      <c r="L66">
        <v>3</v>
      </c>
      <c r="M66" t="str">
        <f>VLOOKUP(L66,Table2[#All],2,0)</f>
        <v>Property Loan</v>
      </c>
      <c r="N66">
        <v>766</v>
      </c>
      <c r="O66" s="13">
        <f>Table3[[#This Row],[Avg Aht]]/86400</f>
        <v>8.86574074074074E-3</v>
      </c>
      <c r="P66">
        <v>61</v>
      </c>
      <c r="Q66">
        <v>7</v>
      </c>
      <c r="S66" s="4"/>
    </row>
    <row r="67" spans="1:19" x14ac:dyDescent="0.25">
      <c r="A67" s="3">
        <v>4</v>
      </c>
      <c r="B67" t="str">
        <f>VLOOKUP(A67,Table1[#All],4,0)</f>
        <v>Jay  Alvarez</v>
      </c>
      <c r="C67" s="4">
        <f>VLOOKUP(data_reference!A67,Table1[#All],5,0)</f>
        <v>43871</v>
      </c>
      <c r="D67" s="6">
        <f>DATEDIF(Table3[[#This Row],[Hire Date]],$S$2,"M")</f>
        <v>16</v>
      </c>
      <c r="E67">
        <v>10</v>
      </c>
      <c r="F67" s="4">
        <v>44354</v>
      </c>
      <c r="G67" s="6">
        <f>YEAR(Table3[[#This Row],[Date]])</f>
        <v>2021</v>
      </c>
      <c r="H67" s="6">
        <f>MONTH(Table3[[#This Row],[Date]])</f>
        <v>6</v>
      </c>
      <c r="I67" s="5">
        <f>(Table3[[#This Row],[Date]]-$F$2)/7+1</f>
        <v>1.8571428571428572</v>
      </c>
      <c r="J67" s="5" t="str">
        <f>TEXT(Table3[[#This Row],[Date]],"ddd")</f>
        <v>Mon</v>
      </c>
      <c r="K67" s="3">
        <f>DAY(Table3[[#This Row],[Date]])</f>
        <v>7</v>
      </c>
      <c r="L67">
        <v>1</v>
      </c>
      <c r="M67" t="str">
        <f>VLOOKUP(L67,Table2[#All],2,0)</f>
        <v>Personal Loan</v>
      </c>
      <c r="N67">
        <v>975</v>
      </c>
      <c r="O67" s="13">
        <f>Table3[[#This Row],[Avg Aht]]/86400</f>
        <v>1.1284722222222222E-2</v>
      </c>
      <c r="P67">
        <v>37</v>
      </c>
      <c r="Q67">
        <v>8</v>
      </c>
      <c r="S67" s="4"/>
    </row>
    <row r="68" spans="1:19" x14ac:dyDescent="0.25">
      <c r="A68" s="3">
        <v>5</v>
      </c>
      <c r="B68" t="str">
        <f>VLOOKUP(A68,Table1[#All],4,0)</f>
        <v>Eric  Molina</v>
      </c>
      <c r="C68" s="4">
        <f>VLOOKUP(data_reference!A68,Table1[#All],5,0)</f>
        <v>43966</v>
      </c>
      <c r="D68" s="6">
        <f>DATEDIF(Table3[[#This Row],[Hire Date]],$S$2,"M")</f>
        <v>13</v>
      </c>
      <c r="E68">
        <v>22</v>
      </c>
      <c r="F68" s="4">
        <v>44354</v>
      </c>
      <c r="G68" s="6">
        <f>YEAR(Table3[[#This Row],[Date]])</f>
        <v>2021</v>
      </c>
      <c r="H68" s="6">
        <f>MONTH(Table3[[#This Row],[Date]])</f>
        <v>6</v>
      </c>
      <c r="I68" s="5">
        <f>(Table3[[#This Row],[Date]]-$F$2)/7+1</f>
        <v>1.8571428571428572</v>
      </c>
      <c r="J68" s="5" t="str">
        <f>TEXT(Table3[[#This Row],[Date]],"ddd")</f>
        <v>Mon</v>
      </c>
      <c r="K68" s="3">
        <f>DAY(Table3[[#This Row],[Date]])</f>
        <v>7</v>
      </c>
      <c r="L68">
        <v>2</v>
      </c>
      <c r="M68" t="str">
        <f>VLOOKUP(L68,Table2[#All],2,0)</f>
        <v>Car Loan</v>
      </c>
      <c r="N68">
        <v>508</v>
      </c>
      <c r="O68" s="13">
        <f>Table3[[#This Row],[Avg Aht]]/86400</f>
        <v>5.8796296296296296E-3</v>
      </c>
      <c r="P68">
        <v>10</v>
      </c>
      <c r="Q68">
        <v>10</v>
      </c>
      <c r="S68" s="4"/>
    </row>
    <row r="69" spans="1:19" x14ac:dyDescent="0.25">
      <c r="A69" s="3">
        <v>2</v>
      </c>
      <c r="B69" t="str">
        <f>VLOOKUP(A69,Table1[#All],4,0)</f>
        <v>Josh  Vega</v>
      </c>
      <c r="C69" s="4">
        <f>VLOOKUP(data_reference!A69,Table1[#All],5,0)</f>
        <v>43687</v>
      </c>
      <c r="D69" s="6">
        <f>DATEDIF(Table3[[#This Row],[Hire Date]],$S$2,"M")</f>
        <v>22</v>
      </c>
      <c r="E69">
        <v>3</v>
      </c>
      <c r="F69" s="4">
        <v>44354</v>
      </c>
      <c r="G69" s="6">
        <f>YEAR(Table3[[#This Row],[Date]])</f>
        <v>2021</v>
      </c>
      <c r="H69" s="6">
        <f>MONTH(Table3[[#This Row],[Date]])</f>
        <v>6</v>
      </c>
      <c r="I69" s="5">
        <f>(Table3[[#This Row],[Date]]-$F$2)/7+1</f>
        <v>1.8571428571428572</v>
      </c>
      <c r="J69" s="5" t="str">
        <f>TEXT(Table3[[#This Row],[Date]],"ddd")</f>
        <v>Mon</v>
      </c>
      <c r="K69" s="3">
        <f>DAY(Table3[[#This Row],[Date]])</f>
        <v>7</v>
      </c>
      <c r="L69">
        <v>2</v>
      </c>
      <c r="M69" t="str">
        <f>VLOOKUP(L69,Table2[#All],2,0)</f>
        <v>Car Loan</v>
      </c>
      <c r="N69">
        <v>101</v>
      </c>
      <c r="O69" s="13">
        <f>Table3[[#This Row],[Avg Aht]]/86400</f>
        <v>1.1689814814814816E-3</v>
      </c>
      <c r="P69">
        <v>78</v>
      </c>
      <c r="Q69">
        <v>6</v>
      </c>
      <c r="S69" s="4"/>
    </row>
    <row r="70" spans="1:19" x14ac:dyDescent="0.25">
      <c r="A70" s="3">
        <v>8</v>
      </c>
      <c r="B70" t="str">
        <f>VLOOKUP(A70,Table1[#All],4,0)</f>
        <v>Rachel  Delos Santos</v>
      </c>
      <c r="C70" s="4">
        <f>VLOOKUP(data_reference!A70,Table1[#All],5,0)</f>
        <v>44212</v>
      </c>
      <c r="D70" s="6">
        <f>DATEDIF(Table3[[#This Row],[Hire Date]],$S$2,"M")</f>
        <v>5</v>
      </c>
      <c r="E70">
        <v>27</v>
      </c>
      <c r="F70" s="4">
        <v>44354</v>
      </c>
      <c r="G70" s="6">
        <f>YEAR(Table3[[#This Row],[Date]])</f>
        <v>2021</v>
      </c>
      <c r="H70" s="6">
        <f>MONTH(Table3[[#This Row],[Date]])</f>
        <v>6</v>
      </c>
      <c r="I70" s="5">
        <f>(Table3[[#This Row],[Date]]-$F$2)/7+1</f>
        <v>1.8571428571428572</v>
      </c>
      <c r="J70" s="5" t="str">
        <f>TEXT(Table3[[#This Row],[Date]],"ddd")</f>
        <v>Mon</v>
      </c>
      <c r="K70" s="3">
        <f>DAY(Table3[[#This Row],[Date]])</f>
        <v>7</v>
      </c>
      <c r="L70">
        <v>2</v>
      </c>
      <c r="M70" t="str">
        <f>VLOOKUP(L70,Table2[#All],2,0)</f>
        <v>Car Loan</v>
      </c>
      <c r="N70">
        <v>268</v>
      </c>
      <c r="O70" s="13">
        <f>Table3[[#This Row],[Avg Aht]]/86400</f>
        <v>3.1018518518518517E-3</v>
      </c>
      <c r="P70">
        <v>64</v>
      </c>
      <c r="Q70">
        <v>7</v>
      </c>
      <c r="S70" s="4"/>
    </row>
    <row r="71" spans="1:19" x14ac:dyDescent="0.25">
      <c r="A71" s="3">
        <v>10</v>
      </c>
      <c r="B71" t="str">
        <f>VLOOKUP(A71,Table1[#All],4,0)</f>
        <v>Mark  Ventura</v>
      </c>
      <c r="C71" s="4">
        <f>VLOOKUP(data_reference!A71,Table1[#All],5,0)</f>
        <v>44238</v>
      </c>
      <c r="D71" s="6">
        <f>DATEDIF(Table3[[#This Row],[Hire Date]],$S$2,"M")</f>
        <v>4</v>
      </c>
      <c r="E71">
        <v>32</v>
      </c>
      <c r="F71" s="4">
        <v>44354</v>
      </c>
      <c r="G71" s="6">
        <f>YEAR(Table3[[#This Row],[Date]])</f>
        <v>2021</v>
      </c>
      <c r="H71" s="6">
        <f>MONTH(Table3[[#This Row],[Date]])</f>
        <v>6</v>
      </c>
      <c r="I71" s="5">
        <f>(Table3[[#This Row],[Date]]-$F$2)/7+1</f>
        <v>1.8571428571428572</v>
      </c>
      <c r="J71" s="5" t="str">
        <f>TEXT(Table3[[#This Row],[Date]],"ddd")</f>
        <v>Mon</v>
      </c>
      <c r="K71" s="3">
        <f>DAY(Table3[[#This Row],[Date]])</f>
        <v>7</v>
      </c>
      <c r="L71">
        <v>1</v>
      </c>
      <c r="M71" t="str">
        <f>VLOOKUP(L71,Table2[#All],2,0)</f>
        <v>Personal Loan</v>
      </c>
      <c r="N71">
        <v>1.2929999999999999</v>
      </c>
      <c r="O71" s="13">
        <f>Table3[[#This Row],[Avg Aht]]/86400</f>
        <v>1.4965277777777778E-5</v>
      </c>
      <c r="P71">
        <v>28</v>
      </c>
      <c r="Q71">
        <v>8</v>
      </c>
      <c r="S71" s="4"/>
    </row>
    <row r="72" spans="1:19" x14ac:dyDescent="0.25">
      <c r="A72" s="3">
        <v>3</v>
      </c>
      <c r="B72" t="str">
        <f>VLOOKUP(A72,Table1[#All],4,0)</f>
        <v>Cecille  Chen</v>
      </c>
      <c r="C72" s="4">
        <f>VLOOKUP(data_reference!A72,Table1[#All],5,0)</f>
        <v>43727</v>
      </c>
      <c r="D72" s="6">
        <f>DATEDIF(Table3[[#This Row],[Hire Date]],$S$2,"M")</f>
        <v>21</v>
      </c>
      <c r="E72">
        <v>14</v>
      </c>
      <c r="F72" s="4">
        <v>44355</v>
      </c>
      <c r="G72" s="6">
        <f>YEAR(Table3[[#This Row],[Date]])</f>
        <v>2021</v>
      </c>
      <c r="H72" s="6">
        <f>MONTH(Table3[[#This Row],[Date]])</f>
        <v>6</v>
      </c>
      <c r="I72" s="5">
        <f>(Table3[[#This Row],[Date]]-$F$2)/7+1</f>
        <v>2</v>
      </c>
      <c r="J72" s="5" t="str">
        <f>TEXT(Table3[[#This Row],[Date]],"ddd")</f>
        <v>Tue</v>
      </c>
      <c r="K72" s="3">
        <f>DAY(Table3[[#This Row],[Date]])</f>
        <v>8</v>
      </c>
      <c r="L72">
        <v>1</v>
      </c>
      <c r="M72" t="str">
        <f>VLOOKUP(L72,Table2[#All],2,0)</f>
        <v>Personal Loan</v>
      </c>
      <c r="N72">
        <v>1.9019999999999999</v>
      </c>
      <c r="O72" s="13">
        <f>Table3[[#This Row],[Avg Aht]]/86400</f>
        <v>2.2013888888888887E-5</v>
      </c>
      <c r="P72">
        <v>77</v>
      </c>
      <c r="Q72">
        <v>6</v>
      </c>
      <c r="S72" s="4"/>
    </row>
    <row r="73" spans="1:19" x14ac:dyDescent="0.25">
      <c r="A73" s="3">
        <v>4</v>
      </c>
      <c r="B73" t="str">
        <f>VLOOKUP(A73,Table1[#All],4,0)</f>
        <v>Jay  Alvarez</v>
      </c>
      <c r="C73" s="4">
        <f>VLOOKUP(data_reference!A73,Table1[#All],5,0)</f>
        <v>43871</v>
      </c>
      <c r="D73" s="6">
        <f>DATEDIF(Table3[[#This Row],[Hire Date]],$S$2,"M")</f>
        <v>16</v>
      </c>
      <c r="E73">
        <v>10</v>
      </c>
      <c r="F73" s="4">
        <v>44355</v>
      </c>
      <c r="G73" s="6">
        <f>YEAR(Table3[[#This Row],[Date]])</f>
        <v>2021</v>
      </c>
      <c r="H73" s="6">
        <f>MONTH(Table3[[#This Row],[Date]])</f>
        <v>6</v>
      </c>
      <c r="I73" s="5">
        <f>(Table3[[#This Row],[Date]]-$F$2)/7+1</f>
        <v>2</v>
      </c>
      <c r="J73" s="5" t="str">
        <f>TEXT(Table3[[#This Row],[Date]],"ddd")</f>
        <v>Tue</v>
      </c>
      <c r="K73" s="3">
        <f>DAY(Table3[[#This Row],[Date]])</f>
        <v>8</v>
      </c>
      <c r="L73">
        <v>2</v>
      </c>
      <c r="M73" t="str">
        <f>VLOOKUP(L73,Table2[#All],2,0)</f>
        <v>Car Loan</v>
      </c>
      <c r="N73">
        <v>33</v>
      </c>
      <c r="O73" s="13">
        <f>Table3[[#This Row],[Avg Aht]]/86400</f>
        <v>3.8194444444444446E-4</v>
      </c>
      <c r="P73">
        <v>26</v>
      </c>
      <c r="Q73">
        <v>10</v>
      </c>
      <c r="S73" s="4"/>
    </row>
    <row r="74" spans="1:19" x14ac:dyDescent="0.25">
      <c r="A74" s="3">
        <v>5</v>
      </c>
      <c r="B74" t="str">
        <f>VLOOKUP(A74,Table1[#All],4,0)</f>
        <v>Eric  Molina</v>
      </c>
      <c r="C74" s="4">
        <f>VLOOKUP(data_reference!A74,Table1[#All],5,0)</f>
        <v>43966</v>
      </c>
      <c r="D74" s="6">
        <f>DATEDIF(Table3[[#This Row],[Hire Date]],$S$2,"M")</f>
        <v>13</v>
      </c>
      <c r="E74">
        <v>24</v>
      </c>
      <c r="F74" s="4">
        <v>44355</v>
      </c>
      <c r="G74" s="6">
        <f>YEAR(Table3[[#This Row],[Date]])</f>
        <v>2021</v>
      </c>
      <c r="H74" s="6">
        <f>MONTH(Table3[[#This Row],[Date]])</f>
        <v>6</v>
      </c>
      <c r="I74" s="5">
        <f>(Table3[[#This Row],[Date]]-$F$2)/7+1</f>
        <v>2</v>
      </c>
      <c r="J74" s="5" t="str">
        <f>TEXT(Table3[[#This Row],[Date]],"ddd")</f>
        <v>Tue</v>
      </c>
      <c r="K74" s="3">
        <f>DAY(Table3[[#This Row],[Date]])</f>
        <v>8</v>
      </c>
      <c r="L74">
        <v>3</v>
      </c>
      <c r="M74" t="str">
        <f>VLOOKUP(L74,Table2[#All],2,0)</f>
        <v>Property Loan</v>
      </c>
      <c r="N74">
        <v>154</v>
      </c>
      <c r="O74" s="13">
        <f>Table3[[#This Row],[Avg Aht]]/86400</f>
        <v>1.7824074074074075E-3</v>
      </c>
      <c r="P74">
        <v>33</v>
      </c>
      <c r="Q74">
        <v>8</v>
      </c>
      <c r="S74" s="4"/>
    </row>
    <row r="75" spans="1:19" x14ac:dyDescent="0.25">
      <c r="A75" s="3">
        <v>1</v>
      </c>
      <c r="B75" t="str">
        <f>VLOOKUP(A75,Table1[#All],4,0)</f>
        <v>Lisa  Diaz</v>
      </c>
      <c r="C75" s="4">
        <f>VLOOKUP(data_reference!A75,Table1[#All],5,0)</f>
        <v>43625</v>
      </c>
      <c r="D75" s="6">
        <f>DATEDIF(Table3[[#This Row],[Hire Date]],$S$2,"M")</f>
        <v>24</v>
      </c>
      <c r="E75">
        <v>6</v>
      </c>
      <c r="F75" s="4">
        <v>44355</v>
      </c>
      <c r="G75" s="6">
        <f>YEAR(Table3[[#This Row],[Date]])</f>
        <v>2021</v>
      </c>
      <c r="H75" s="6">
        <f>MONTH(Table3[[#This Row],[Date]])</f>
        <v>6</v>
      </c>
      <c r="I75" s="5">
        <f>(Table3[[#This Row],[Date]]-$F$2)/7+1</f>
        <v>2</v>
      </c>
      <c r="J75" s="5" t="str">
        <f>TEXT(Table3[[#This Row],[Date]],"ddd")</f>
        <v>Tue</v>
      </c>
      <c r="K75" s="3">
        <f>DAY(Table3[[#This Row],[Date]])</f>
        <v>8</v>
      </c>
      <c r="L75">
        <v>2</v>
      </c>
      <c r="M75" t="str">
        <f>VLOOKUP(L75,Table2[#All],2,0)</f>
        <v>Car Loan</v>
      </c>
      <c r="N75">
        <v>607</v>
      </c>
      <c r="O75" s="13">
        <f>Table3[[#This Row],[Avg Aht]]/86400</f>
        <v>7.0254629629629634E-3</v>
      </c>
      <c r="P75">
        <v>25</v>
      </c>
      <c r="Q75">
        <v>10</v>
      </c>
      <c r="S75" s="4"/>
    </row>
    <row r="76" spans="1:19" x14ac:dyDescent="0.25">
      <c r="A76" s="3">
        <v>10</v>
      </c>
      <c r="B76" t="str">
        <f>VLOOKUP(A76,Table1[#All],4,0)</f>
        <v>Mark  Ventura</v>
      </c>
      <c r="C76" s="4">
        <f>VLOOKUP(data_reference!A76,Table1[#All],5,0)</f>
        <v>44238</v>
      </c>
      <c r="D76" s="6">
        <f>DATEDIF(Table3[[#This Row],[Hire Date]],$S$2,"M")</f>
        <v>4</v>
      </c>
      <c r="E76">
        <v>33</v>
      </c>
      <c r="F76" s="4">
        <v>44355</v>
      </c>
      <c r="G76" s="6">
        <f>YEAR(Table3[[#This Row],[Date]])</f>
        <v>2021</v>
      </c>
      <c r="H76" s="6">
        <f>MONTH(Table3[[#This Row],[Date]])</f>
        <v>6</v>
      </c>
      <c r="I76" s="5">
        <f>(Table3[[#This Row],[Date]]-$F$2)/7+1</f>
        <v>2</v>
      </c>
      <c r="J76" s="5" t="str">
        <f>TEXT(Table3[[#This Row],[Date]],"ddd")</f>
        <v>Tue</v>
      </c>
      <c r="K76" s="3">
        <f>DAY(Table3[[#This Row],[Date]])</f>
        <v>8</v>
      </c>
      <c r="L76">
        <v>2</v>
      </c>
      <c r="M76" t="str">
        <f>VLOOKUP(L76,Table2[#All],2,0)</f>
        <v>Car Loan</v>
      </c>
      <c r="N76">
        <v>63</v>
      </c>
      <c r="O76" s="13">
        <f>Table3[[#This Row],[Avg Aht]]/86400</f>
        <v>7.291666666666667E-4</v>
      </c>
      <c r="P76">
        <v>53</v>
      </c>
      <c r="Q76">
        <v>7</v>
      </c>
      <c r="S76" s="4"/>
    </row>
    <row r="77" spans="1:19" x14ac:dyDescent="0.25">
      <c r="A77" s="3">
        <v>6</v>
      </c>
      <c r="B77" t="str">
        <f>VLOOKUP(A77,Table1[#All],4,0)</f>
        <v>Jane  Hernandez</v>
      </c>
      <c r="C77" s="4">
        <f>VLOOKUP(data_reference!A77,Table1[#All],5,0)</f>
        <v>44116</v>
      </c>
      <c r="D77" s="6">
        <f>DATEDIF(Table3[[#This Row],[Hire Date]],$S$2,"M")</f>
        <v>8</v>
      </c>
      <c r="E77">
        <v>16</v>
      </c>
      <c r="F77" s="4">
        <v>44355</v>
      </c>
      <c r="G77" s="6">
        <f>YEAR(Table3[[#This Row],[Date]])</f>
        <v>2021</v>
      </c>
      <c r="H77" s="6">
        <f>MONTH(Table3[[#This Row],[Date]])</f>
        <v>6</v>
      </c>
      <c r="I77" s="5">
        <f>(Table3[[#This Row],[Date]]-$F$2)/7+1</f>
        <v>2</v>
      </c>
      <c r="J77" s="5" t="str">
        <f>TEXT(Table3[[#This Row],[Date]],"ddd")</f>
        <v>Tue</v>
      </c>
      <c r="K77" s="3">
        <f>DAY(Table3[[#This Row],[Date]])</f>
        <v>8</v>
      </c>
      <c r="L77">
        <v>1</v>
      </c>
      <c r="M77" t="str">
        <f>VLOOKUP(L77,Table2[#All],2,0)</f>
        <v>Personal Loan</v>
      </c>
      <c r="N77">
        <v>1.091</v>
      </c>
      <c r="O77" s="13">
        <f>Table3[[#This Row],[Avg Aht]]/86400</f>
        <v>1.2627314814814814E-5</v>
      </c>
      <c r="P77">
        <v>60</v>
      </c>
      <c r="Q77">
        <v>7</v>
      </c>
      <c r="S77" s="4"/>
    </row>
    <row r="78" spans="1:19" x14ac:dyDescent="0.25">
      <c r="A78" s="3">
        <v>8</v>
      </c>
      <c r="B78" t="str">
        <f>VLOOKUP(A78,Table1[#All],4,0)</f>
        <v>Rachel  Delos Santos</v>
      </c>
      <c r="C78" s="4">
        <f>VLOOKUP(data_reference!A78,Table1[#All],5,0)</f>
        <v>44212</v>
      </c>
      <c r="D78" s="6">
        <f>DATEDIF(Table3[[#This Row],[Hire Date]],$S$2,"M")</f>
        <v>5</v>
      </c>
      <c r="E78">
        <v>28</v>
      </c>
      <c r="F78" s="4">
        <v>44355</v>
      </c>
      <c r="G78" s="6">
        <f>YEAR(Table3[[#This Row],[Date]])</f>
        <v>2021</v>
      </c>
      <c r="H78" s="6">
        <f>MONTH(Table3[[#This Row],[Date]])</f>
        <v>6</v>
      </c>
      <c r="I78" s="5">
        <f>(Table3[[#This Row],[Date]]-$F$2)/7+1</f>
        <v>2</v>
      </c>
      <c r="J78" s="5" t="str">
        <f>TEXT(Table3[[#This Row],[Date]],"ddd")</f>
        <v>Tue</v>
      </c>
      <c r="K78" s="3">
        <f>DAY(Table3[[#This Row],[Date]])</f>
        <v>8</v>
      </c>
      <c r="L78">
        <v>3</v>
      </c>
      <c r="M78" t="str">
        <f>VLOOKUP(L78,Table2[#All],2,0)</f>
        <v>Property Loan</v>
      </c>
      <c r="N78">
        <v>80</v>
      </c>
      <c r="O78" s="13">
        <f>Table3[[#This Row],[Avg Aht]]/86400</f>
        <v>9.2592592592592596E-4</v>
      </c>
      <c r="P78">
        <v>16</v>
      </c>
      <c r="Q78">
        <v>9</v>
      </c>
      <c r="S78" s="4"/>
    </row>
    <row r="79" spans="1:19" x14ac:dyDescent="0.25">
      <c r="A79" s="3">
        <v>7</v>
      </c>
      <c r="B79" t="str">
        <f>VLOOKUP(A79,Table1[#All],4,0)</f>
        <v>Peter  Rivera</v>
      </c>
      <c r="C79" s="4">
        <f>VLOOKUP(data_reference!A79,Table1[#All],5,0)</f>
        <v>44170</v>
      </c>
      <c r="D79" s="6">
        <f>DATEDIF(Table3[[#This Row],[Hire Date]],$S$2,"M")</f>
        <v>6</v>
      </c>
      <c r="E79">
        <v>30</v>
      </c>
      <c r="F79" s="4">
        <v>44355</v>
      </c>
      <c r="G79" s="6">
        <f>YEAR(Table3[[#This Row],[Date]])</f>
        <v>2021</v>
      </c>
      <c r="H79" s="6">
        <f>MONTH(Table3[[#This Row],[Date]])</f>
        <v>6</v>
      </c>
      <c r="I79" s="5">
        <f>(Table3[[#This Row],[Date]]-$F$2)/7+1</f>
        <v>2</v>
      </c>
      <c r="J79" s="5" t="str">
        <f>TEXT(Table3[[#This Row],[Date]],"ddd")</f>
        <v>Tue</v>
      </c>
      <c r="K79" s="3">
        <f>DAY(Table3[[#This Row],[Date]])</f>
        <v>8</v>
      </c>
      <c r="L79">
        <v>2</v>
      </c>
      <c r="M79" t="str">
        <f>VLOOKUP(L79,Table2[#All],2,0)</f>
        <v>Car Loan</v>
      </c>
      <c r="N79">
        <v>900</v>
      </c>
      <c r="O79" s="13">
        <f>Table3[[#This Row],[Avg Aht]]/86400</f>
        <v>1.0416666666666666E-2</v>
      </c>
      <c r="P79">
        <v>28</v>
      </c>
      <c r="Q79">
        <v>8</v>
      </c>
      <c r="S79" s="4"/>
    </row>
    <row r="80" spans="1:19" x14ac:dyDescent="0.25">
      <c r="A80" s="3">
        <v>2</v>
      </c>
      <c r="B80" t="str">
        <f>VLOOKUP(A80,Table1[#All],4,0)</f>
        <v>Josh  Vega</v>
      </c>
      <c r="C80" s="4">
        <f>VLOOKUP(data_reference!A80,Table1[#All],5,0)</f>
        <v>43687</v>
      </c>
      <c r="D80" s="6">
        <f>DATEDIF(Table3[[#This Row],[Hire Date]],$S$2,"M")</f>
        <v>22</v>
      </c>
      <c r="E80">
        <v>7</v>
      </c>
      <c r="F80" s="4">
        <v>44355</v>
      </c>
      <c r="G80" s="6">
        <f>YEAR(Table3[[#This Row],[Date]])</f>
        <v>2021</v>
      </c>
      <c r="H80" s="6">
        <f>MONTH(Table3[[#This Row],[Date]])</f>
        <v>6</v>
      </c>
      <c r="I80" s="5">
        <f>(Table3[[#This Row],[Date]]-$F$2)/7+1</f>
        <v>2</v>
      </c>
      <c r="J80" s="5" t="str">
        <f>TEXT(Table3[[#This Row],[Date]],"ddd")</f>
        <v>Tue</v>
      </c>
      <c r="K80" s="3">
        <f>DAY(Table3[[#This Row],[Date]])</f>
        <v>8</v>
      </c>
      <c r="L80">
        <v>3</v>
      </c>
      <c r="M80" t="str">
        <f>VLOOKUP(L80,Table2[#All],2,0)</f>
        <v>Property Loan</v>
      </c>
      <c r="N80">
        <v>9</v>
      </c>
      <c r="O80" s="13">
        <f>Table3[[#This Row],[Avg Aht]]/86400</f>
        <v>1.0416666666666667E-4</v>
      </c>
      <c r="P80">
        <v>90</v>
      </c>
      <c r="Q80">
        <v>6</v>
      </c>
      <c r="S80" s="4"/>
    </row>
    <row r="81" spans="1:19" x14ac:dyDescent="0.25">
      <c r="A81" s="3">
        <v>9</v>
      </c>
      <c r="B81" t="str">
        <f>VLOOKUP(A81,Table1[#All],4,0)</f>
        <v>Cherry  Castillo</v>
      </c>
      <c r="C81" s="4">
        <f>VLOOKUP(data_reference!A81,Table1[#All],5,0)</f>
        <v>44226</v>
      </c>
      <c r="D81" s="6">
        <f>DATEDIF(Table3[[#This Row],[Hire Date]],$S$2,"M")</f>
        <v>5</v>
      </c>
      <c r="E81">
        <v>35</v>
      </c>
      <c r="F81" s="4">
        <v>44355</v>
      </c>
      <c r="G81" s="6">
        <f>YEAR(Table3[[#This Row],[Date]])</f>
        <v>2021</v>
      </c>
      <c r="H81" s="6">
        <f>MONTH(Table3[[#This Row],[Date]])</f>
        <v>6</v>
      </c>
      <c r="I81" s="5">
        <f>(Table3[[#This Row],[Date]]-$F$2)/7+1</f>
        <v>2</v>
      </c>
      <c r="J81" s="5" t="str">
        <f>TEXT(Table3[[#This Row],[Date]],"ddd")</f>
        <v>Tue</v>
      </c>
      <c r="K81" s="3">
        <f>DAY(Table3[[#This Row],[Date]])</f>
        <v>8</v>
      </c>
      <c r="L81">
        <v>1</v>
      </c>
      <c r="M81" t="str">
        <f>VLOOKUP(L81,Table2[#All],2,0)</f>
        <v>Personal Loan</v>
      </c>
      <c r="N81">
        <v>1.6160000000000001</v>
      </c>
      <c r="O81" s="13">
        <f>Table3[[#This Row],[Avg Aht]]/86400</f>
        <v>1.8703703703703704E-5</v>
      </c>
      <c r="P81">
        <v>27</v>
      </c>
      <c r="Q81">
        <v>8</v>
      </c>
      <c r="S81" s="4"/>
    </row>
    <row r="82" spans="1:19" x14ac:dyDescent="0.25">
      <c r="A82" s="3">
        <v>9</v>
      </c>
      <c r="B82" t="str">
        <f>VLOOKUP(A82,Table1[#All],4,0)</f>
        <v>Cherry  Castillo</v>
      </c>
      <c r="C82" s="4">
        <f>VLOOKUP(data_reference!A82,Table1[#All],5,0)</f>
        <v>44226</v>
      </c>
      <c r="D82" s="6">
        <f>DATEDIF(Table3[[#This Row],[Hire Date]],$S$2,"M")</f>
        <v>5</v>
      </c>
      <c r="E82">
        <v>36</v>
      </c>
      <c r="F82" s="4">
        <v>44356</v>
      </c>
      <c r="G82" s="6">
        <f>YEAR(Table3[[#This Row],[Date]])</f>
        <v>2021</v>
      </c>
      <c r="H82" s="6">
        <f>MONTH(Table3[[#This Row],[Date]])</f>
        <v>6</v>
      </c>
      <c r="I82" s="5">
        <f>(Table3[[#This Row],[Date]]-$F$2)/7+1</f>
        <v>2.1428571428571428</v>
      </c>
      <c r="J82" s="5" t="str">
        <f>TEXT(Table3[[#This Row],[Date]],"ddd")</f>
        <v>Wed</v>
      </c>
      <c r="K82" s="3">
        <f>DAY(Table3[[#This Row],[Date]])</f>
        <v>9</v>
      </c>
      <c r="L82">
        <v>2</v>
      </c>
      <c r="M82" t="str">
        <f>VLOOKUP(L82,Table2[#All],2,0)</f>
        <v>Car Loan</v>
      </c>
      <c r="N82">
        <v>808</v>
      </c>
      <c r="O82" s="13">
        <f>Table3[[#This Row],[Avg Aht]]/86400</f>
        <v>9.3518518518518525E-3</v>
      </c>
      <c r="P82">
        <v>13</v>
      </c>
      <c r="Q82">
        <v>10</v>
      </c>
      <c r="S82" s="4"/>
    </row>
    <row r="83" spans="1:19" x14ac:dyDescent="0.25">
      <c r="A83" s="3">
        <v>8</v>
      </c>
      <c r="B83" t="str">
        <f>VLOOKUP(A83,Table1[#All],4,0)</f>
        <v>Rachel  Delos Santos</v>
      </c>
      <c r="C83" s="4">
        <f>VLOOKUP(data_reference!A83,Table1[#All],5,0)</f>
        <v>44212</v>
      </c>
      <c r="D83" s="6">
        <f>DATEDIF(Table3[[#This Row],[Hire Date]],$S$2,"M")</f>
        <v>5</v>
      </c>
      <c r="E83">
        <v>24</v>
      </c>
      <c r="F83" s="4">
        <v>44356</v>
      </c>
      <c r="G83" s="6">
        <f>YEAR(Table3[[#This Row],[Date]])</f>
        <v>2021</v>
      </c>
      <c r="H83" s="6">
        <f>MONTH(Table3[[#This Row],[Date]])</f>
        <v>6</v>
      </c>
      <c r="I83" s="5">
        <f>(Table3[[#This Row],[Date]]-$F$2)/7+1</f>
        <v>2.1428571428571428</v>
      </c>
      <c r="J83" s="5" t="str">
        <f>TEXT(Table3[[#This Row],[Date]],"ddd")</f>
        <v>Wed</v>
      </c>
      <c r="K83" s="3">
        <f>DAY(Table3[[#This Row],[Date]])</f>
        <v>9</v>
      </c>
      <c r="L83">
        <v>1</v>
      </c>
      <c r="M83" t="str">
        <f>VLOOKUP(L83,Table2[#All],2,0)</f>
        <v>Personal Loan</v>
      </c>
      <c r="N83">
        <v>1.365</v>
      </c>
      <c r="O83" s="13">
        <f>Table3[[#This Row],[Avg Aht]]/86400</f>
        <v>1.579861111111111E-5</v>
      </c>
      <c r="P83">
        <v>23</v>
      </c>
      <c r="Q83">
        <v>9</v>
      </c>
      <c r="S83" s="4"/>
    </row>
    <row r="84" spans="1:19" x14ac:dyDescent="0.25">
      <c r="A84" s="3">
        <v>1</v>
      </c>
      <c r="B84" t="str">
        <f>VLOOKUP(A84,Table1[#All],4,0)</f>
        <v>Lisa  Diaz</v>
      </c>
      <c r="C84" s="4">
        <f>VLOOKUP(data_reference!A84,Table1[#All],5,0)</f>
        <v>43625</v>
      </c>
      <c r="D84" s="6">
        <f>DATEDIF(Table3[[#This Row],[Hire Date]],$S$2,"M")</f>
        <v>24</v>
      </c>
      <c r="E84">
        <v>10</v>
      </c>
      <c r="F84" s="4">
        <v>44356</v>
      </c>
      <c r="G84" s="6">
        <f>YEAR(Table3[[#This Row],[Date]])</f>
        <v>2021</v>
      </c>
      <c r="H84" s="6">
        <f>MONTH(Table3[[#This Row],[Date]])</f>
        <v>6</v>
      </c>
      <c r="I84" s="5">
        <f>(Table3[[#This Row],[Date]]-$F$2)/7+1</f>
        <v>2.1428571428571428</v>
      </c>
      <c r="J84" s="5" t="str">
        <f>TEXT(Table3[[#This Row],[Date]],"ddd")</f>
        <v>Wed</v>
      </c>
      <c r="K84" s="3">
        <f>DAY(Table3[[#This Row],[Date]])</f>
        <v>9</v>
      </c>
      <c r="L84">
        <v>3</v>
      </c>
      <c r="M84" t="str">
        <f>VLOOKUP(L84,Table2[#All],2,0)</f>
        <v>Property Loan</v>
      </c>
      <c r="N84">
        <v>874</v>
      </c>
      <c r="O84" s="13">
        <f>Table3[[#This Row],[Avg Aht]]/86400</f>
        <v>1.0115740740740741E-2</v>
      </c>
      <c r="P84">
        <v>42</v>
      </c>
      <c r="Q84">
        <v>9</v>
      </c>
      <c r="S84" s="4"/>
    </row>
    <row r="85" spans="1:19" x14ac:dyDescent="0.25">
      <c r="A85" s="3">
        <v>4</v>
      </c>
      <c r="B85" t="str">
        <f>VLOOKUP(A85,Table1[#All],4,0)</f>
        <v>Jay  Alvarez</v>
      </c>
      <c r="C85" s="4">
        <f>VLOOKUP(data_reference!A85,Table1[#All],5,0)</f>
        <v>43871</v>
      </c>
      <c r="D85" s="6">
        <f>DATEDIF(Table3[[#This Row],[Hire Date]],$S$2,"M")</f>
        <v>16</v>
      </c>
      <c r="E85">
        <v>14</v>
      </c>
      <c r="F85" s="4">
        <v>44356</v>
      </c>
      <c r="G85" s="6">
        <f>YEAR(Table3[[#This Row],[Date]])</f>
        <v>2021</v>
      </c>
      <c r="H85" s="6">
        <f>MONTH(Table3[[#This Row],[Date]])</f>
        <v>6</v>
      </c>
      <c r="I85" s="5">
        <f>(Table3[[#This Row],[Date]]-$F$2)/7+1</f>
        <v>2.1428571428571428</v>
      </c>
      <c r="J85" s="5" t="str">
        <f>TEXT(Table3[[#This Row],[Date]],"ddd")</f>
        <v>Wed</v>
      </c>
      <c r="K85" s="3">
        <f>DAY(Table3[[#This Row],[Date]])</f>
        <v>9</v>
      </c>
      <c r="L85">
        <v>3</v>
      </c>
      <c r="M85" t="str">
        <f>VLOOKUP(L85,Table2[#All],2,0)</f>
        <v>Property Loan</v>
      </c>
      <c r="N85">
        <v>18</v>
      </c>
      <c r="O85" s="13">
        <f>Table3[[#This Row],[Avg Aht]]/86400</f>
        <v>2.0833333333333335E-4</v>
      </c>
      <c r="P85">
        <v>15</v>
      </c>
      <c r="Q85">
        <v>10</v>
      </c>
      <c r="S85" s="4"/>
    </row>
    <row r="86" spans="1:19" x14ac:dyDescent="0.25">
      <c r="A86" s="3">
        <v>5</v>
      </c>
      <c r="B86" t="str">
        <f>VLOOKUP(A86,Table1[#All],4,0)</f>
        <v>Eric  Molina</v>
      </c>
      <c r="C86" s="4">
        <f>VLOOKUP(data_reference!A86,Table1[#All],5,0)</f>
        <v>43966</v>
      </c>
      <c r="D86" s="6">
        <f>DATEDIF(Table3[[#This Row],[Hire Date]],$S$2,"M")</f>
        <v>13</v>
      </c>
      <c r="E86">
        <v>21</v>
      </c>
      <c r="F86" s="4">
        <v>44356</v>
      </c>
      <c r="G86" s="6">
        <f>YEAR(Table3[[#This Row],[Date]])</f>
        <v>2021</v>
      </c>
      <c r="H86" s="6">
        <f>MONTH(Table3[[#This Row],[Date]])</f>
        <v>6</v>
      </c>
      <c r="I86" s="5">
        <f>(Table3[[#This Row],[Date]]-$F$2)/7+1</f>
        <v>2.1428571428571428</v>
      </c>
      <c r="J86" s="5" t="str">
        <f>TEXT(Table3[[#This Row],[Date]],"ddd")</f>
        <v>Wed</v>
      </c>
      <c r="K86" s="3">
        <f>DAY(Table3[[#This Row],[Date]])</f>
        <v>9</v>
      </c>
      <c r="L86">
        <v>1</v>
      </c>
      <c r="M86" t="str">
        <f>VLOOKUP(L86,Table2[#All],2,0)</f>
        <v>Personal Loan</v>
      </c>
      <c r="N86">
        <v>1.609</v>
      </c>
      <c r="O86" s="13">
        <f>Table3[[#This Row],[Avg Aht]]/86400</f>
        <v>1.8622685185185186E-5</v>
      </c>
      <c r="P86">
        <v>28</v>
      </c>
      <c r="Q86">
        <v>9</v>
      </c>
      <c r="S86" s="4"/>
    </row>
    <row r="87" spans="1:19" x14ac:dyDescent="0.25">
      <c r="A87" s="3">
        <v>2</v>
      </c>
      <c r="B87" t="str">
        <f>VLOOKUP(A87,Table1[#All],4,0)</f>
        <v>Josh  Vega</v>
      </c>
      <c r="C87" s="4">
        <f>VLOOKUP(data_reference!A87,Table1[#All],5,0)</f>
        <v>43687</v>
      </c>
      <c r="D87" s="6">
        <f>DATEDIF(Table3[[#This Row],[Hire Date]],$S$2,"M")</f>
        <v>22</v>
      </c>
      <c r="E87">
        <v>4</v>
      </c>
      <c r="F87" s="4">
        <v>44356</v>
      </c>
      <c r="G87" s="6">
        <f>YEAR(Table3[[#This Row],[Date]])</f>
        <v>2021</v>
      </c>
      <c r="H87" s="6">
        <f>MONTH(Table3[[#This Row],[Date]])</f>
        <v>6</v>
      </c>
      <c r="I87" s="5">
        <f>(Table3[[#This Row],[Date]]-$F$2)/7+1</f>
        <v>2.1428571428571428</v>
      </c>
      <c r="J87" s="5" t="str">
        <f>TEXT(Table3[[#This Row],[Date]],"ddd")</f>
        <v>Wed</v>
      </c>
      <c r="K87" s="3">
        <f>DAY(Table3[[#This Row],[Date]])</f>
        <v>9</v>
      </c>
      <c r="L87">
        <v>1</v>
      </c>
      <c r="M87" t="str">
        <f>VLOOKUP(L87,Table2[#All],2,0)</f>
        <v>Personal Loan</v>
      </c>
      <c r="N87">
        <v>730</v>
      </c>
      <c r="O87" s="13">
        <f>Table3[[#This Row],[Avg Aht]]/86400</f>
        <v>8.4490740740740741E-3</v>
      </c>
      <c r="P87">
        <v>57</v>
      </c>
      <c r="Q87">
        <v>7</v>
      </c>
      <c r="S87" s="4"/>
    </row>
    <row r="88" spans="1:19" x14ac:dyDescent="0.25">
      <c r="A88" s="3">
        <v>6</v>
      </c>
      <c r="B88" t="str">
        <f>VLOOKUP(A88,Table1[#All],4,0)</f>
        <v>Jane  Hernandez</v>
      </c>
      <c r="C88" s="4">
        <f>VLOOKUP(data_reference!A88,Table1[#All],5,0)</f>
        <v>44116</v>
      </c>
      <c r="D88" s="6">
        <f>DATEDIF(Table3[[#This Row],[Hire Date]],$S$2,"M")</f>
        <v>8</v>
      </c>
      <c r="E88">
        <v>18</v>
      </c>
      <c r="F88" s="4">
        <v>44356</v>
      </c>
      <c r="G88" s="6">
        <f>YEAR(Table3[[#This Row],[Date]])</f>
        <v>2021</v>
      </c>
      <c r="H88" s="6">
        <f>MONTH(Table3[[#This Row],[Date]])</f>
        <v>6</v>
      </c>
      <c r="I88" s="5">
        <f>(Table3[[#This Row],[Date]]-$F$2)/7+1</f>
        <v>2.1428571428571428</v>
      </c>
      <c r="J88" s="5" t="str">
        <f>TEXT(Table3[[#This Row],[Date]],"ddd")</f>
        <v>Wed</v>
      </c>
      <c r="K88" s="3">
        <f>DAY(Table3[[#This Row],[Date]])</f>
        <v>9</v>
      </c>
      <c r="L88">
        <v>2</v>
      </c>
      <c r="M88" t="str">
        <f>VLOOKUP(L88,Table2[#All],2,0)</f>
        <v>Car Loan</v>
      </c>
      <c r="N88">
        <v>146</v>
      </c>
      <c r="O88" s="13">
        <f>Table3[[#This Row],[Avg Aht]]/86400</f>
        <v>1.6898148148148148E-3</v>
      </c>
      <c r="P88">
        <v>74</v>
      </c>
      <c r="Q88">
        <v>6</v>
      </c>
      <c r="S88" s="4"/>
    </row>
    <row r="89" spans="1:19" x14ac:dyDescent="0.25">
      <c r="A89" s="3">
        <v>7</v>
      </c>
      <c r="B89" t="str">
        <f>VLOOKUP(A89,Table1[#All],4,0)</f>
        <v>Peter  Rivera</v>
      </c>
      <c r="C89" s="4">
        <f>VLOOKUP(data_reference!A89,Table1[#All],5,0)</f>
        <v>44170</v>
      </c>
      <c r="D89" s="6">
        <f>DATEDIF(Table3[[#This Row],[Hire Date]],$S$2,"M")</f>
        <v>6</v>
      </c>
      <c r="E89">
        <v>30</v>
      </c>
      <c r="F89" s="4">
        <v>44356</v>
      </c>
      <c r="G89" s="6">
        <f>YEAR(Table3[[#This Row],[Date]])</f>
        <v>2021</v>
      </c>
      <c r="H89" s="6">
        <f>MONTH(Table3[[#This Row],[Date]])</f>
        <v>6</v>
      </c>
      <c r="I89" s="5">
        <f>(Table3[[#This Row],[Date]]-$F$2)/7+1</f>
        <v>2.1428571428571428</v>
      </c>
      <c r="J89" s="5" t="str">
        <f>TEXT(Table3[[#This Row],[Date]],"ddd")</f>
        <v>Wed</v>
      </c>
      <c r="K89" s="3">
        <f>DAY(Table3[[#This Row],[Date]])</f>
        <v>9</v>
      </c>
      <c r="L89">
        <v>3</v>
      </c>
      <c r="M89" t="str">
        <f>VLOOKUP(L89,Table2[#All],2,0)</f>
        <v>Property Loan</v>
      </c>
      <c r="N89">
        <v>84</v>
      </c>
      <c r="O89" s="13">
        <f>Table3[[#This Row],[Avg Aht]]/86400</f>
        <v>9.7222222222222219E-4</v>
      </c>
      <c r="P89">
        <v>21</v>
      </c>
      <c r="Q89">
        <v>10</v>
      </c>
      <c r="S89" s="4"/>
    </row>
    <row r="90" spans="1:19" x14ac:dyDescent="0.25">
      <c r="A90" s="3">
        <v>3</v>
      </c>
      <c r="B90" t="str">
        <f>VLOOKUP(A90,Table1[#All],4,0)</f>
        <v>Cecille  Chen</v>
      </c>
      <c r="C90" s="4">
        <f>VLOOKUP(data_reference!A90,Table1[#All],5,0)</f>
        <v>43727</v>
      </c>
      <c r="D90" s="6">
        <f>DATEDIF(Table3[[#This Row],[Hire Date]],$S$2,"M")</f>
        <v>21</v>
      </c>
      <c r="E90">
        <v>13</v>
      </c>
      <c r="F90" s="4">
        <v>44356</v>
      </c>
      <c r="G90" s="6">
        <f>YEAR(Table3[[#This Row],[Date]])</f>
        <v>2021</v>
      </c>
      <c r="H90" s="6">
        <f>MONTH(Table3[[#This Row],[Date]])</f>
        <v>6</v>
      </c>
      <c r="I90" s="5">
        <f>(Table3[[#This Row],[Date]]-$F$2)/7+1</f>
        <v>2.1428571428571428</v>
      </c>
      <c r="J90" s="5" t="str">
        <f>TEXT(Table3[[#This Row],[Date]],"ddd")</f>
        <v>Wed</v>
      </c>
      <c r="K90" s="3">
        <f>DAY(Table3[[#This Row],[Date]])</f>
        <v>9</v>
      </c>
      <c r="L90">
        <v>2</v>
      </c>
      <c r="M90" t="str">
        <f>VLOOKUP(L90,Table2[#All],2,0)</f>
        <v>Car Loan</v>
      </c>
      <c r="N90">
        <v>816</v>
      </c>
      <c r="O90" s="13">
        <f>Table3[[#This Row],[Avg Aht]]/86400</f>
        <v>9.4444444444444445E-3</v>
      </c>
      <c r="P90">
        <v>63</v>
      </c>
      <c r="Q90">
        <v>7</v>
      </c>
      <c r="S90" s="4"/>
    </row>
    <row r="91" spans="1:19" x14ac:dyDescent="0.25">
      <c r="A91" s="3">
        <v>10</v>
      </c>
      <c r="B91" t="str">
        <f>VLOOKUP(A91,Table1[#All],4,0)</f>
        <v>Mark  Ventura</v>
      </c>
      <c r="C91" s="4">
        <f>VLOOKUP(data_reference!A91,Table1[#All],5,0)</f>
        <v>44238</v>
      </c>
      <c r="D91" s="6">
        <f>DATEDIF(Table3[[#This Row],[Hire Date]],$S$2,"M")</f>
        <v>4</v>
      </c>
      <c r="E91">
        <v>34</v>
      </c>
      <c r="F91" s="4">
        <v>44356</v>
      </c>
      <c r="G91" s="6">
        <f>YEAR(Table3[[#This Row],[Date]])</f>
        <v>2021</v>
      </c>
      <c r="H91" s="6">
        <f>MONTH(Table3[[#This Row],[Date]])</f>
        <v>6</v>
      </c>
      <c r="I91" s="5">
        <f>(Table3[[#This Row],[Date]]-$F$2)/7+1</f>
        <v>2.1428571428571428</v>
      </c>
      <c r="J91" s="5" t="str">
        <f>TEXT(Table3[[#This Row],[Date]],"ddd")</f>
        <v>Wed</v>
      </c>
      <c r="K91" s="3">
        <f>DAY(Table3[[#This Row],[Date]])</f>
        <v>9</v>
      </c>
      <c r="L91">
        <v>3</v>
      </c>
      <c r="M91" t="str">
        <f>VLOOKUP(L91,Table2[#All],2,0)</f>
        <v>Property Loan</v>
      </c>
      <c r="N91">
        <v>207</v>
      </c>
      <c r="O91" s="13">
        <f>Table3[[#This Row],[Avg Aht]]/86400</f>
        <v>2.3958333333333331E-3</v>
      </c>
      <c r="P91">
        <v>56</v>
      </c>
      <c r="Q91">
        <v>7</v>
      </c>
      <c r="S91" s="4"/>
    </row>
    <row r="92" spans="1:19" x14ac:dyDescent="0.25">
      <c r="A92" s="3">
        <v>9</v>
      </c>
      <c r="B92" t="str">
        <f>VLOOKUP(A92,Table1[#All],4,0)</f>
        <v>Cherry  Castillo</v>
      </c>
      <c r="C92" s="4">
        <f>VLOOKUP(data_reference!A92,Table1[#All],5,0)</f>
        <v>44226</v>
      </c>
      <c r="D92" s="6">
        <f>DATEDIF(Table3[[#This Row],[Hire Date]],$S$2,"M")</f>
        <v>5</v>
      </c>
      <c r="E92">
        <v>37</v>
      </c>
      <c r="F92" s="4">
        <v>44357</v>
      </c>
      <c r="G92" s="6">
        <f>YEAR(Table3[[#This Row],[Date]])</f>
        <v>2021</v>
      </c>
      <c r="H92" s="6">
        <f>MONTH(Table3[[#This Row],[Date]])</f>
        <v>6</v>
      </c>
      <c r="I92" s="5">
        <f>(Table3[[#This Row],[Date]]-$F$2)/7+1</f>
        <v>2.2857142857142856</v>
      </c>
      <c r="J92" s="5" t="str">
        <f>TEXT(Table3[[#This Row],[Date]],"ddd")</f>
        <v>Thu</v>
      </c>
      <c r="K92" s="3">
        <f>DAY(Table3[[#This Row],[Date]])</f>
        <v>10</v>
      </c>
      <c r="L92">
        <v>3</v>
      </c>
      <c r="M92" t="str">
        <f>VLOOKUP(L92,Table2[#All],2,0)</f>
        <v>Property Loan</v>
      </c>
      <c r="N92">
        <v>180</v>
      </c>
      <c r="O92" s="13">
        <f>Table3[[#This Row],[Avg Aht]]/86400</f>
        <v>2.0833333333333333E-3</v>
      </c>
      <c r="P92">
        <v>52</v>
      </c>
      <c r="Q92">
        <v>7</v>
      </c>
      <c r="S92" s="4"/>
    </row>
    <row r="93" spans="1:19" x14ac:dyDescent="0.25">
      <c r="A93" s="3">
        <v>6</v>
      </c>
      <c r="B93" t="str">
        <f>VLOOKUP(A93,Table1[#All],4,0)</f>
        <v>Jane  Hernandez</v>
      </c>
      <c r="C93" s="4">
        <f>VLOOKUP(data_reference!A93,Table1[#All],5,0)</f>
        <v>44116</v>
      </c>
      <c r="D93" s="6">
        <f>DATEDIF(Table3[[#This Row],[Hire Date]],$S$2,"M")</f>
        <v>8</v>
      </c>
      <c r="E93">
        <v>21</v>
      </c>
      <c r="F93" s="4">
        <v>44357</v>
      </c>
      <c r="G93" s="6">
        <f>YEAR(Table3[[#This Row],[Date]])</f>
        <v>2021</v>
      </c>
      <c r="H93" s="6">
        <f>MONTH(Table3[[#This Row],[Date]])</f>
        <v>6</v>
      </c>
      <c r="I93" s="5">
        <f>(Table3[[#This Row],[Date]]-$F$2)/7+1</f>
        <v>2.2857142857142856</v>
      </c>
      <c r="J93" s="5" t="str">
        <f>TEXT(Table3[[#This Row],[Date]],"ddd")</f>
        <v>Thu</v>
      </c>
      <c r="K93" s="3">
        <f>DAY(Table3[[#This Row],[Date]])</f>
        <v>10</v>
      </c>
      <c r="L93">
        <v>3</v>
      </c>
      <c r="M93" t="str">
        <f>VLOOKUP(L93,Table2[#All],2,0)</f>
        <v>Property Loan</v>
      </c>
      <c r="N93">
        <v>57</v>
      </c>
      <c r="O93" s="13">
        <f>Table3[[#This Row],[Avg Aht]]/86400</f>
        <v>6.5972222222222224E-4</v>
      </c>
      <c r="P93">
        <v>16</v>
      </c>
      <c r="Q93">
        <v>9</v>
      </c>
      <c r="S93" s="4"/>
    </row>
    <row r="94" spans="1:19" x14ac:dyDescent="0.25">
      <c r="A94" s="3">
        <v>4</v>
      </c>
      <c r="B94" t="str">
        <f>VLOOKUP(A94,Table1[#All],4,0)</f>
        <v>Jay  Alvarez</v>
      </c>
      <c r="C94" s="4">
        <f>VLOOKUP(data_reference!A94,Table1[#All],5,0)</f>
        <v>43871</v>
      </c>
      <c r="D94" s="6">
        <f>DATEDIF(Table3[[#This Row],[Hire Date]],$S$2,"M")</f>
        <v>16</v>
      </c>
      <c r="E94">
        <v>9</v>
      </c>
      <c r="F94" s="4">
        <v>44357</v>
      </c>
      <c r="G94" s="6">
        <f>YEAR(Table3[[#This Row],[Date]])</f>
        <v>2021</v>
      </c>
      <c r="H94" s="6">
        <f>MONTH(Table3[[#This Row],[Date]])</f>
        <v>6</v>
      </c>
      <c r="I94" s="5">
        <f>(Table3[[#This Row],[Date]]-$F$2)/7+1</f>
        <v>2.2857142857142856</v>
      </c>
      <c r="J94" s="5" t="str">
        <f>TEXT(Table3[[#This Row],[Date]],"ddd")</f>
        <v>Thu</v>
      </c>
      <c r="K94" s="3">
        <f>DAY(Table3[[#This Row],[Date]])</f>
        <v>10</v>
      </c>
      <c r="L94">
        <v>1</v>
      </c>
      <c r="M94" t="str">
        <f>VLOOKUP(L94,Table2[#All],2,0)</f>
        <v>Personal Loan</v>
      </c>
      <c r="N94">
        <v>705</v>
      </c>
      <c r="O94" s="13">
        <f>Table3[[#This Row],[Avg Aht]]/86400</f>
        <v>8.1597222222222227E-3</v>
      </c>
      <c r="P94">
        <v>13</v>
      </c>
      <c r="Q94">
        <v>10</v>
      </c>
      <c r="S94" s="4"/>
    </row>
    <row r="95" spans="1:19" x14ac:dyDescent="0.25">
      <c r="A95" s="3">
        <v>8</v>
      </c>
      <c r="B95" t="str">
        <f>VLOOKUP(A95,Table1[#All],4,0)</f>
        <v>Rachel  Delos Santos</v>
      </c>
      <c r="C95" s="4">
        <f>VLOOKUP(data_reference!A95,Table1[#All],5,0)</f>
        <v>44212</v>
      </c>
      <c r="D95" s="6">
        <f>DATEDIF(Table3[[#This Row],[Hire Date]],$S$2,"M")</f>
        <v>5</v>
      </c>
      <c r="E95">
        <v>27</v>
      </c>
      <c r="F95" s="4">
        <v>44357</v>
      </c>
      <c r="G95" s="6">
        <f>YEAR(Table3[[#This Row],[Date]])</f>
        <v>2021</v>
      </c>
      <c r="H95" s="6">
        <f>MONTH(Table3[[#This Row],[Date]])</f>
        <v>6</v>
      </c>
      <c r="I95" s="5">
        <f>(Table3[[#This Row],[Date]]-$F$2)/7+1</f>
        <v>2.2857142857142856</v>
      </c>
      <c r="J95" s="5" t="str">
        <f>TEXT(Table3[[#This Row],[Date]],"ddd")</f>
        <v>Thu</v>
      </c>
      <c r="K95" s="3">
        <f>DAY(Table3[[#This Row],[Date]])</f>
        <v>10</v>
      </c>
      <c r="L95">
        <v>2</v>
      </c>
      <c r="M95" t="str">
        <f>VLOOKUP(L95,Table2[#All],2,0)</f>
        <v>Car Loan</v>
      </c>
      <c r="N95">
        <v>405</v>
      </c>
      <c r="O95" s="13">
        <f>Table3[[#This Row],[Avg Aht]]/86400</f>
        <v>4.6874999999999998E-3</v>
      </c>
      <c r="P95">
        <v>66</v>
      </c>
      <c r="Q95">
        <v>7</v>
      </c>
      <c r="S95" s="4"/>
    </row>
    <row r="96" spans="1:19" x14ac:dyDescent="0.25">
      <c r="A96" s="3">
        <v>3</v>
      </c>
      <c r="B96" t="str">
        <f>VLOOKUP(A96,Table1[#All],4,0)</f>
        <v>Cecille  Chen</v>
      </c>
      <c r="C96" s="4">
        <f>VLOOKUP(data_reference!A96,Table1[#All],5,0)</f>
        <v>43727</v>
      </c>
      <c r="D96" s="6">
        <f>DATEDIF(Table3[[#This Row],[Hire Date]],$S$2,"M")</f>
        <v>21</v>
      </c>
      <c r="E96">
        <v>18</v>
      </c>
      <c r="F96" s="4">
        <v>44357</v>
      </c>
      <c r="G96" s="6">
        <f>YEAR(Table3[[#This Row],[Date]])</f>
        <v>2021</v>
      </c>
      <c r="H96" s="6">
        <f>MONTH(Table3[[#This Row],[Date]])</f>
        <v>6</v>
      </c>
      <c r="I96" s="5">
        <f>(Table3[[#This Row],[Date]]-$F$2)/7+1</f>
        <v>2.2857142857142856</v>
      </c>
      <c r="J96" s="5" t="str">
        <f>TEXT(Table3[[#This Row],[Date]],"ddd")</f>
        <v>Thu</v>
      </c>
      <c r="K96" s="3">
        <f>DAY(Table3[[#This Row],[Date]])</f>
        <v>10</v>
      </c>
      <c r="L96">
        <v>3</v>
      </c>
      <c r="M96" t="str">
        <f>VLOOKUP(L96,Table2[#All],2,0)</f>
        <v>Property Loan</v>
      </c>
      <c r="N96">
        <v>217</v>
      </c>
      <c r="O96" s="13">
        <f>Table3[[#This Row],[Avg Aht]]/86400</f>
        <v>2.5115740740740741E-3</v>
      </c>
      <c r="P96">
        <v>28</v>
      </c>
      <c r="Q96">
        <v>10</v>
      </c>
      <c r="S96" s="4"/>
    </row>
    <row r="97" spans="1:19" x14ac:dyDescent="0.25">
      <c r="A97" s="3">
        <v>2</v>
      </c>
      <c r="B97" t="str">
        <f>VLOOKUP(A97,Table1[#All],4,0)</f>
        <v>Josh  Vega</v>
      </c>
      <c r="C97" s="4">
        <f>VLOOKUP(data_reference!A97,Table1[#All],5,0)</f>
        <v>43687</v>
      </c>
      <c r="D97" s="6">
        <f>DATEDIF(Table3[[#This Row],[Hire Date]],$S$2,"M")</f>
        <v>22</v>
      </c>
      <c r="E97">
        <v>5</v>
      </c>
      <c r="F97" s="4">
        <v>44357</v>
      </c>
      <c r="G97" s="6">
        <f>YEAR(Table3[[#This Row],[Date]])</f>
        <v>2021</v>
      </c>
      <c r="H97" s="6">
        <f>MONTH(Table3[[#This Row],[Date]])</f>
        <v>6</v>
      </c>
      <c r="I97" s="5">
        <f>(Table3[[#This Row],[Date]]-$F$2)/7+1</f>
        <v>2.2857142857142856</v>
      </c>
      <c r="J97" s="5" t="str">
        <f>TEXT(Table3[[#This Row],[Date]],"ddd")</f>
        <v>Thu</v>
      </c>
      <c r="K97" s="3">
        <f>DAY(Table3[[#This Row],[Date]])</f>
        <v>10</v>
      </c>
      <c r="L97">
        <v>2</v>
      </c>
      <c r="M97" t="str">
        <f>VLOOKUP(L97,Table2[#All],2,0)</f>
        <v>Car Loan</v>
      </c>
      <c r="N97">
        <v>41</v>
      </c>
      <c r="O97" s="13">
        <f>Table3[[#This Row],[Avg Aht]]/86400</f>
        <v>4.7453703703703704E-4</v>
      </c>
      <c r="P97">
        <v>24</v>
      </c>
      <c r="Q97">
        <v>10</v>
      </c>
      <c r="S97" s="4"/>
    </row>
    <row r="98" spans="1:19" x14ac:dyDescent="0.25">
      <c r="A98" s="3">
        <v>5</v>
      </c>
      <c r="B98" t="str">
        <f>VLOOKUP(A98,Table1[#All],4,0)</f>
        <v>Eric  Molina</v>
      </c>
      <c r="C98" s="4">
        <f>VLOOKUP(data_reference!A98,Table1[#All],5,0)</f>
        <v>43966</v>
      </c>
      <c r="D98" s="6">
        <f>DATEDIF(Table3[[#This Row],[Hire Date]],$S$2,"M")</f>
        <v>13</v>
      </c>
      <c r="E98">
        <v>23</v>
      </c>
      <c r="F98" s="4">
        <v>44357</v>
      </c>
      <c r="G98" s="6">
        <f>YEAR(Table3[[#This Row],[Date]])</f>
        <v>2021</v>
      </c>
      <c r="H98" s="6">
        <f>MONTH(Table3[[#This Row],[Date]])</f>
        <v>6</v>
      </c>
      <c r="I98" s="5">
        <f>(Table3[[#This Row],[Date]]-$F$2)/7+1</f>
        <v>2.2857142857142856</v>
      </c>
      <c r="J98" s="5" t="str">
        <f>TEXT(Table3[[#This Row],[Date]],"ddd")</f>
        <v>Thu</v>
      </c>
      <c r="K98" s="3">
        <f>DAY(Table3[[#This Row],[Date]])</f>
        <v>10</v>
      </c>
      <c r="L98">
        <v>2</v>
      </c>
      <c r="M98" t="str">
        <f>VLOOKUP(L98,Table2[#All],2,0)</f>
        <v>Car Loan</v>
      </c>
      <c r="N98">
        <v>768</v>
      </c>
      <c r="O98" s="13">
        <f>Table3[[#This Row],[Avg Aht]]/86400</f>
        <v>8.8888888888888889E-3</v>
      </c>
      <c r="P98">
        <v>83</v>
      </c>
      <c r="Q98">
        <v>6</v>
      </c>
      <c r="S98" s="4"/>
    </row>
    <row r="99" spans="1:19" x14ac:dyDescent="0.25">
      <c r="A99" s="3">
        <v>10</v>
      </c>
      <c r="B99" t="str">
        <f>VLOOKUP(A99,Table1[#All],4,0)</f>
        <v>Mark  Ventura</v>
      </c>
      <c r="C99" s="4">
        <f>VLOOKUP(data_reference!A99,Table1[#All],5,0)</f>
        <v>44238</v>
      </c>
      <c r="D99" s="6">
        <f>DATEDIF(Table3[[#This Row],[Hire Date]],$S$2,"M")</f>
        <v>4</v>
      </c>
      <c r="E99">
        <v>31</v>
      </c>
      <c r="F99" s="4">
        <v>44357</v>
      </c>
      <c r="G99" s="6">
        <f>YEAR(Table3[[#This Row],[Date]])</f>
        <v>2021</v>
      </c>
      <c r="H99" s="6">
        <f>MONTH(Table3[[#This Row],[Date]])</f>
        <v>6</v>
      </c>
      <c r="I99" s="5">
        <f>(Table3[[#This Row],[Date]]-$F$2)/7+1</f>
        <v>2.2857142857142856</v>
      </c>
      <c r="J99" s="5" t="str">
        <f>TEXT(Table3[[#This Row],[Date]],"ddd")</f>
        <v>Thu</v>
      </c>
      <c r="K99" s="3">
        <f>DAY(Table3[[#This Row],[Date]])</f>
        <v>10</v>
      </c>
      <c r="L99">
        <v>1</v>
      </c>
      <c r="M99" t="str">
        <f>VLOOKUP(L99,Table2[#All],2,0)</f>
        <v>Personal Loan</v>
      </c>
      <c r="N99">
        <v>860</v>
      </c>
      <c r="O99" s="13">
        <f>Table3[[#This Row],[Avg Aht]]/86400</f>
        <v>9.9537037037037042E-3</v>
      </c>
      <c r="P99">
        <v>15</v>
      </c>
      <c r="Q99">
        <v>10</v>
      </c>
      <c r="S99" s="4"/>
    </row>
    <row r="100" spans="1:19" x14ac:dyDescent="0.25">
      <c r="A100" s="3">
        <v>7</v>
      </c>
      <c r="B100" t="str">
        <f>VLOOKUP(A100,Table1[#All],4,0)</f>
        <v>Peter  Rivera</v>
      </c>
      <c r="C100" s="4">
        <f>VLOOKUP(data_reference!A100,Table1[#All],5,0)</f>
        <v>44170</v>
      </c>
      <c r="D100" s="6">
        <f>DATEDIF(Table3[[#This Row],[Hire Date]],$S$2,"M")</f>
        <v>6</v>
      </c>
      <c r="E100">
        <v>27</v>
      </c>
      <c r="F100" s="4">
        <v>44357</v>
      </c>
      <c r="G100" s="6">
        <f>YEAR(Table3[[#This Row],[Date]])</f>
        <v>2021</v>
      </c>
      <c r="H100" s="6">
        <f>MONTH(Table3[[#This Row],[Date]])</f>
        <v>6</v>
      </c>
      <c r="I100" s="5">
        <f>(Table3[[#This Row],[Date]]-$F$2)/7+1</f>
        <v>2.2857142857142856</v>
      </c>
      <c r="J100" s="5" t="str">
        <f>TEXT(Table3[[#This Row],[Date]],"ddd")</f>
        <v>Thu</v>
      </c>
      <c r="K100" s="3">
        <f>DAY(Table3[[#This Row],[Date]])</f>
        <v>10</v>
      </c>
      <c r="L100">
        <v>1</v>
      </c>
      <c r="M100" t="str">
        <f>VLOOKUP(L100,Table2[#All],2,0)</f>
        <v>Personal Loan</v>
      </c>
      <c r="N100">
        <v>1.698</v>
      </c>
      <c r="O100" s="13">
        <f>Table3[[#This Row],[Avg Aht]]/86400</f>
        <v>1.9652777777777778E-5</v>
      </c>
      <c r="P100">
        <v>26</v>
      </c>
      <c r="Q100">
        <v>10</v>
      </c>
      <c r="S100" s="4"/>
    </row>
    <row r="101" spans="1:19" x14ac:dyDescent="0.25">
      <c r="A101" s="3">
        <v>1</v>
      </c>
      <c r="B101" t="str">
        <f>VLOOKUP(A101,Table1[#All],4,0)</f>
        <v>Lisa  Diaz</v>
      </c>
      <c r="C101" s="4">
        <f>VLOOKUP(data_reference!A101,Table1[#All],5,0)</f>
        <v>43625</v>
      </c>
      <c r="D101" s="6">
        <f>DATEDIF(Table3[[#This Row],[Hire Date]],$S$2,"M")</f>
        <v>24</v>
      </c>
      <c r="E101">
        <v>4</v>
      </c>
      <c r="F101" s="4">
        <v>44357</v>
      </c>
      <c r="G101" s="6">
        <f>YEAR(Table3[[#This Row],[Date]])</f>
        <v>2021</v>
      </c>
      <c r="H101" s="6">
        <f>MONTH(Table3[[#This Row],[Date]])</f>
        <v>6</v>
      </c>
      <c r="I101" s="5">
        <f>(Table3[[#This Row],[Date]]-$F$2)/7+1</f>
        <v>2.2857142857142856</v>
      </c>
      <c r="J101" s="5" t="str">
        <f>TEXT(Table3[[#This Row],[Date]],"ddd")</f>
        <v>Thu</v>
      </c>
      <c r="K101" s="3">
        <f>DAY(Table3[[#This Row],[Date]])</f>
        <v>10</v>
      </c>
      <c r="L101">
        <v>1</v>
      </c>
      <c r="M101" t="str">
        <f>VLOOKUP(L101,Table2[#All],2,0)</f>
        <v>Personal Loan</v>
      </c>
      <c r="N101">
        <v>1.82</v>
      </c>
      <c r="O101" s="13">
        <f>Table3[[#This Row],[Avg Aht]]/86400</f>
        <v>2.1064814814814816E-5</v>
      </c>
      <c r="P101">
        <v>19</v>
      </c>
      <c r="S101" s="4"/>
    </row>
    <row r="102" spans="1:19" x14ac:dyDescent="0.25">
      <c r="A102" s="3">
        <v>4</v>
      </c>
      <c r="B102" t="str">
        <f>VLOOKUP(A102,Table1[#All],4,0)</f>
        <v>Jay  Alvarez</v>
      </c>
      <c r="C102" s="4">
        <f>VLOOKUP(data_reference!A102,Table1[#All],5,0)</f>
        <v>43871</v>
      </c>
      <c r="D102" s="6">
        <f>DATEDIF(Table3[[#This Row],[Hire Date]],$S$2,"M")</f>
        <v>16</v>
      </c>
      <c r="E102">
        <v>21</v>
      </c>
      <c r="F102" s="4">
        <v>44358</v>
      </c>
      <c r="G102" s="6">
        <f>YEAR(Table3[[#This Row],[Date]])</f>
        <v>2021</v>
      </c>
      <c r="H102" s="6">
        <f>MONTH(Table3[[#This Row],[Date]])</f>
        <v>6</v>
      </c>
      <c r="I102" s="5">
        <f>(Table3[[#This Row],[Date]]-$F$2)/7+1</f>
        <v>2.4285714285714288</v>
      </c>
      <c r="J102" s="5" t="str">
        <f>TEXT(Table3[[#This Row],[Date]],"ddd")</f>
        <v>Fri</v>
      </c>
      <c r="K102" s="3">
        <f>DAY(Table3[[#This Row],[Date]])</f>
        <v>11</v>
      </c>
      <c r="L102">
        <v>2</v>
      </c>
      <c r="M102" t="str">
        <f>VLOOKUP(L102,Table2[#All],2,0)</f>
        <v>Car Loan</v>
      </c>
      <c r="N102">
        <v>75</v>
      </c>
      <c r="O102" s="13">
        <f>Table3[[#This Row],[Avg Aht]]/86400</f>
        <v>8.6805555555555551E-4</v>
      </c>
      <c r="P102">
        <v>78</v>
      </c>
      <c r="Q102">
        <v>6</v>
      </c>
      <c r="S102" s="4"/>
    </row>
    <row r="103" spans="1:19" x14ac:dyDescent="0.25">
      <c r="A103" s="3">
        <v>1</v>
      </c>
      <c r="B103" t="str">
        <f>VLOOKUP(A103,Table1[#All],4,0)</f>
        <v>Lisa  Diaz</v>
      </c>
      <c r="C103" s="4">
        <f>VLOOKUP(data_reference!A103,Table1[#All],5,0)</f>
        <v>43625</v>
      </c>
      <c r="D103" s="6">
        <f>DATEDIF(Table3[[#This Row],[Hire Date]],$S$2,"M")</f>
        <v>24</v>
      </c>
      <c r="E103">
        <v>28</v>
      </c>
      <c r="F103" s="4">
        <v>44358</v>
      </c>
      <c r="G103" s="6">
        <f>YEAR(Table3[[#This Row],[Date]])</f>
        <v>2021</v>
      </c>
      <c r="H103" s="6">
        <f>MONTH(Table3[[#This Row],[Date]])</f>
        <v>6</v>
      </c>
      <c r="I103" s="5">
        <f>(Table3[[#This Row],[Date]]-$F$2)/7+1</f>
        <v>2.4285714285714288</v>
      </c>
      <c r="J103" s="5" t="str">
        <f>TEXT(Table3[[#This Row],[Date]],"ddd")</f>
        <v>Fri</v>
      </c>
      <c r="K103" s="3">
        <f>DAY(Table3[[#This Row],[Date]])</f>
        <v>11</v>
      </c>
      <c r="L103">
        <v>2</v>
      </c>
      <c r="M103" t="str">
        <f>VLOOKUP(L103,Table2[#All],2,0)</f>
        <v>Car Loan</v>
      </c>
      <c r="N103">
        <v>959</v>
      </c>
      <c r="O103" s="13">
        <f>Table3[[#This Row],[Avg Aht]]/86400</f>
        <v>1.1099537037037036E-2</v>
      </c>
      <c r="P103">
        <v>43</v>
      </c>
      <c r="Q103">
        <v>8</v>
      </c>
      <c r="S103" s="4"/>
    </row>
    <row r="104" spans="1:19" x14ac:dyDescent="0.25">
      <c r="A104" s="3">
        <v>8</v>
      </c>
      <c r="B104" t="str">
        <f>VLOOKUP(A104,Table1[#All],4,0)</f>
        <v>Rachel  Delos Santos</v>
      </c>
      <c r="C104" s="4">
        <f>VLOOKUP(data_reference!A104,Table1[#All],5,0)</f>
        <v>44212</v>
      </c>
      <c r="D104" s="6">
        <f>DATEDIF(Table3[[#This Row],[Hire Date]],$S$2,"M")</f>
        <v>5</v>
      </c>
      <c r="E104">
        <v>24</v>
      </c>
      <c r="F104" s="4">
        <v>44358</v>
      </c>
      <c r="G104" s="6">
        <f>YEAR(Table3[[#This Row],[Date]])</f>
        <v>2021</v>
      </c>
      <c r="H104" s="6">
        <f>MONTH(Table3[[#This Row],[Date]])</f>
        <v>6</v>
      </c>
      <c r="I104" s="5">
        <f>(Table3[[#This Row],[Date]]-$F$2)/7+1</f>
        <v>2.4285714285714288</v>
      </c>
      <c r="J104" s="5" t="str">
        <f>TEXT(Table3[[#This Row],[Date]],"ddd")</f>
        <v>Fri</v>
      </c>
      <c r="K104" s="3">
        <f>DAY(Table3[[#This Row],[Date]])</f>
        <v>11</v>
      </c>
      <c r="L104">
        <v>3</v>
      </c>
      <c r="M104" t="str">
        <f>VLOOKUP(L104,Table2[#All],2,0)</f>
        <v>Property Loan</v>
      </c>
      <c r="N104">
        <v>190</v>
      </c>
      <c r="O104" s="13">
        <f>Table3[[#This Row],[Avg Aht]]/86400</f>
        <v>2.1990740740740742E-3</v>
      </c>
      <c r="P104">
        <v>70</v>
      </c>
      <c r="Q104">
        <v>7</v>
      </c>
      <c r="S104" s="4"/>
    </row>
    <row r="105" spans="1:19" x14ac:dyDescent="0.25">
      <c r="A105" s="3">
        <v>2</v>
      </c>
      <c r="B105" t="str">
        <f>VLOOKUP(A105,Table1[#All],4,0)</f>
        <v>Josh  Vega</v>
      </c>
      <c r="C105" s="4">
        <f>VLOOKUP(data_reference!A105,Table1[#All],5,0)</f>
        <v>43687</v>
      </c>
      <c r="D105" s="6">
        <f>DATEDIF(Table3[[#This Row],[Hire Date]],$S$2,"M")</f>
        <v>22</v>
      </c>
      <c r="E105">
        <v>29</v>
      </c>
      <c r="F105" s="4">
        <v>44358</v>
      </c>
      <c r="G105" s="6">
        <f>YEAR(Table3[[#This Row],[Date]])</f>
        <v>2021</v>
      </c>
      <c r="H105" s="6">
        <f>MONTH(Table3[[#This Row],[Date]])</f>
        <v>6</v>
      </c>
      <c r="I105" s="5">
        <f>(Table3[[#This Row],[Date]]-$F$2)/7+1</f>
        <v>2.4285714285714288</v>
      </c>
      <c r="J105" s="5" t="str">
        <f>TEXT(Table3[[#This Row],[Date]],"ddd")</f>
        <v>Fri</v>
      </c>
      <c r="K105" s="3">
        <f>DAY(Table3[[#This Row],[Date]])</f>
        <v>11</v>
      </c>
      <c r="L105">
        <v>3</v>
      </c>
      <c r="M105" t="str">
        <f>VLOOKUP(L105,Table2[#All],2,0)</f>
        <v>Property Loan</v>
      </c>
      <c r="N105">
        <v>341</v>
      </c>
      <c r="O105" s="13">
        <f>Table3[[#This Row],[Avg Aht]]/86400</f>
        <v>3.9467592592592592E-3</v>
      </c>
      <c r="P105">
        <v>67</v>
      </c>
      <c r="S105" s="4"/>
    </row>
    <row r="106" spans="1:19" x14ac:dyDescent="0.25">
      <c r="A106" s="3">
        <v>3</v>
      </c>
      <c r="B106" t="str">
        <f>VLOOKUP(A106,Table1[#All],4,0)</f>
        <v>Cecille  Chen</v>
      </c>
      <c r="C106" s="4">
        <f>VLOOKUP(data_reference!A106,Table1[#All],5,0)</f>
        <v>43727</v>
      </c>
      <c r="D106" s="6">
        <f>DATEDIF(Table3[[#This Row],[Hire Date]],$S$2,"M")</f>
        <v>21</v>
      </c>
      <c r="E106">
        <v>26</v>
      </c>
      <c r="F106" s="4">
        <v>44358</v>
      </c>
      <c r="G106" s="6">
        <f>YEAR(Table3[[#This Row],[Date]])</f>
        <v>2021</v>
      </c>
      <c r="H106" s="6">
        <f>MONTH(Table3[[#This Row],[Date]])</f>
        <v>6</v>
      </c>
      <c r="I106" s="5">
        <f>(Table3[[#This Row],[Date]]-$F$2)/7+1</f>
        <v>2.4285714285714288</v>
      </c>
      <c r="J106" s="5" t="str">
        <f>TEXT(Table3[[#This Row],[Date]],"ddd")</f>
        <v>Fri</v>
      </c>
      <c r="K106" s="3">
        <f>DAY(Table3[[#This Row],[Date]])</f>
        <v>11</v>
      </c>
      <c r="L106">
        <v>1</v>
      </c>
      <c r="M106" t="str">
        <f>VLOOKUP(L106,Table2[#All],2,0)</f>
        <v>Personal Loan</v>
      </c>
      <c r="N106">
        <v>1.4830000000000001</v>
      </c>
      <c r="O106" s="13">
        <f>Table3[[#This Row],[Avg Aht]]/86400</f>
        <v>1.7164351851851854E-5</v>
      </c>
      <c r="P106">
        <v>67</v>
      </c>
      <c r="Q106">
        <v>6</v>
      </c>
      <c r="S106" s="4"/>
    </row>
    <row r="107" spans="1:19" x14ac:dyDescent="0.25">
      <c r="A107" s="3">
        <v>6</v>
      </c>
      <c r="B107" t="str">
        <f>VLOOKUP(A107,Table1[#All],4,0)</f>
        <v>Jane  Hernandez</v>
      </c>
      <c r="C107" s="4">
        <f>VLOOKUP(data_reference!A107,Table1[#All],5,0)</f>
        <v>44116</v>
      </c>
      <c r="D107" s="6">
        <f>DATEDIF(Table3[[#This Row],[Hire Date]],$S$2,"M")</f>
        <v>8</v>
      </c>
      <c r="E107">
        <v>20</v>
      </c>
      <c r="F107" s="4">
        <v>44358</v>
      </c>
      <c r="G107" s="6">
        <f>YEAR(Table3[[#This Row],[Date]])</f>
        <v>2021</v>
      </c>
      <c r="H107" s="6">
        <f>MONTH(Table3[[#This Row],[Date]])</f>
        <v>6</v>
      </c>
      <c r="I107" s="5">
        <f>(Table3[[#This Row],[Date]]-$F$2)/7+1</f>
        <v>2.4285714285714288</v>
      </c>
      <c r="J107" s="5" t="str">
        <f>TEXT(Table3[[#This Row],[Date]],"ddd")</f>
        <v>Fri</v>
      </c>
      <c r="K107" s="3">
        <f>DAY(Table3[[#This Row],[Date]])</f>
        <v>11</v>
      </c>
      <c r="L107">
        <v>1</v>
      </c>
      <c r="M107" t="str">
        <f>VLOOKUP(L107,Table2[#All],2,0)</f>
        <v>Personal Loan</v>
      </c>
      <c r="N107">
        <v>874</v>
      </c>
      <c r="O107" s="13">
        <f>Table3[[#This Row],[Avg Aht]]/86400</f>
        <v>1.0115740740740741E-2</v>
      </c>
      <c r="P107">
        <v>75</v>
      </c>
      <c r="Q107">
        <v>6</v>
      </c>
      <c r="S107" s="4"/>
    </row>
    <row r="108" spans="1:19" x14ac:dyDescent="0.25">
      <c r="A108" s="3">
        <v>9</v>
      </c>
      <c r="B108" t="str">
        <f>VLOOKUP(A108,Table1[#All],4,0)</f>
        <v>Cherry  Castillo</v>
      </c>
      <c r="C108" s="4">
        <f>VLOOKUP(data_reference!A108,Table1[#All],5,0)</f>
        <v>44226</v>
      </c>
      <c r="D108" s="6">
        <f>DATEDIF(Table3[[#This Row],[Hire Date]],$S$2,"M")</f>
        <v>5</v>
      </c>
      <c r="E108">
        <v>35</v>
      </c>
      <c r="F108" s="4">
        <v>44358</v>
      </c>
      <c r="G108" s="6">
        <f>YEAR(Table3[[#This Row],[Date]])</f>
        <v>2021</v>
      </c>
      <c r="H108" s="6">
        <f>MONTH(Table3[[#This Row],[Date]])</f>
        <v>6</v>
      </c>
      <c r="I108" s="5">
        <f>(Table3[[#This Row],[Date]]-$F$2)/7+1</f>
        <v>2.4285714285714288</v>
      </c>
      <c r="J108" s="5" t="str">
        <f>TEXT(Table3[[#This Row],[Date]],"ddd")</f>
        <v>Fri</v>
      </c>
      <c r="K108" s="3">
        <f>DAY(Table3[[#This Row],[Date]])</f>
        <v>11</v>
      </c>
      <c r="L108">
        <v>1</v>
      </c>
      <c r="M108" t="str">
        <f>VLOOKUP(L108,Table2[#All],2,0)</f>
        <v>Personal Loan</v>
      </c>
      <c r="N108">
        <v>1.718</v>
      </c>
      <c r="O108" s="13">
        <f>Table3[[#This Row],[Avg Aht]]/86400</f>
        <v>1.9884259259259258E-5</v>
      </c>
      <c r="P108">
        <v>96</v>
      </c>
      <c r="Q108">
        <v>5</v>
      </c>
      <c r="S108" s="4"/>
    </row>
    <row r="109" spans="1:19" x14ac:dyDescent="0.25">
      <c r="A109" s="3">
        <v>7</v>
      </c>
      <c r="B109" t="str">
        <f>VLOOKUP(A109,Table1[#All],4,0)</f>
        <v>Peter  Rivera</v>
      </c>
      <c r="C109" s="4">
        <f>VLOOKUP(data_reference!A109,Table1[#All],5,0)</f>
        <v>44170</v>
      </c>
      <c r="D109" s="6">
        <f>DATEDIF(Table3[[#This Row],[Hire Date]],$S$2,"M")</f>
        <v>6</v>
      </c>
      <c r="E109">
        <v>21</v>
      </c>
      <c r="F109" s="4">
        <v>44358</v>
      </c>
      <c r="G109" s="6">
        <f>YEAR(Table3[[#This Row],[Date]])</f>
        <v>2021</v>
      </c>
      <c r="H109" s="6">
        <f>MONTH(Table3[[#This Row],[Date]])</f>
        <v>6</v>
      </c>
      <c r="I109" s="5">
        <f>(Table3[[#This Row],[Date]]-$F$2)/7+1</f>
        <v>2.4285714285714288</v>
      </c>
      <c r="J109" s="5" t="str">
        <f>TEXT(Table3[[#This Row],[Date]],"ddd")</f>
        <v>Fri</v>
      </c>
      <c r="K109" s="3">
        <f>DAY(Table3[[#This Row],[Date]])</f>
        <v>11</v>
      </c>
      <c r="L109">
        <v>2</v>
      </c>
      <c r="M109" t="str">
        <f>VLOOKUP(L109,Table2[#All],2,0)</f>
        <v>Car Loan</v>
      </c>
      <c r="N109">
        <v>668</v>
      </c>
      <c r="O109" s="13">
        <f>Table3[[#This Row],[Avg Aht]]/86400</f>
        <v>7.7314814814814815E-3</v>
      </c>
      <c r="P109">
        <v>71</v>
      </c>
      <c r="Q109">
        <v>6</v>
      </c>
      <c r="S109" s="4"/>
    </row>
    <row r="110" spans="1:19" x14ac:dyDescent="0.25">
      <c r="A110" s="3">
        <v>10</v>
      </c>
      <c r="B110" t="str">
        <f>VLOOKUP(A110,Table1[#All],4,0)</f>
        <v>Mark  Ventura</v>
      </c>
      <c r="C110" s="4">
        <f>VLOOKUP(data_reference!A110,Table1[#All],5,0)</f>
        <v>44238</v>
      </c>
      <c r="D110" s="6">
        <f>DATEDIF(Table3[[#This Row],[Hire Date]],$S$2,"M")</f>
        <v>4</v>
      </c>
      <c r="E110">
        <v>32</v>
      </c>
      <c r="F110" s="4">
        <v>44358</v>
      </c>
      <c r="G110" s="6">
        <f>YEAR(Table3[[#This Row],[Date]])</f>
        <v>2021</v>
      </c>
      <c r="H110" s="6">
        <f>MONTH(Table3[[#This Row],[Date]])</f>
        <v>6</v>
      </c>
      <c r="I110" s="5">
        <f>(Table3[[#This Row],[Date]]-$F$2)/7+1</f>
        <v>2.4285714285714288</v>
      </c>
      <c r="J110" s="5" t="str">
        <f>TEXT(Table3[[#This Row],[Date]],"ddd")</f>
        <v>Fri</v>
      </c>
      <c r="K110" s="3">
        <f>DAY(Table3[[#This Row],[Date]])</f>
        <v>11</v>
      </c>
      <c r="L110">
        <v>2</v>
      </c>
      <c r="M110" t="str">
        <f>VLOOKUP(L110,Table2[#All],2,0)</f>
        <v>Car Loan</v>
      </c>
      <c r="N110">
        <v>200</v>
      </c>
      <c r="O110" s="13">
        <f>Table3[[#This Row],[Avg Aht]]/86400</f>
        <v>2.3148148148148147E-3</v>
      </c>
      <c r="P110">
        <v>56</v>
      </c>
      <c r="Q110">
        <v>7</v>
      </c>
      <c r="S110" s="4"/>
    </row>
    <row r="111" spans="1:19" x14ac:dyDescent="0.25">
      <c r="A111" s="3">
        <v>5</v>
      </c>
      <c r="B111" t="str">
        <f>VLOOKUP(A111,Table1[#All],4,0)</f>
        <v>Eric  Molina</v>
      </c>
      <c r="C111" s="4">
        <f>VLOOKUP(data_reference!A111,Table1[#All],5,0)</f>
        <v>43966</v>
      </c>
      <c r="D111" s="6">
        <f>DATEDIF(Table3[[#This Row],[Hire Date]],$S$2,"M")</f>
        <v>13</v>
      </c>
      <c r="E111">
        <v>30</v>
      </c>
      <c r="F111" s="4">
        <v>44358</v>
      </c>
      <c r="G111" s="6">
        <f>YEAR(Table3[[#This Row],[Date]])</f>
        <v>2021</v>
      </c>
      <c r="H111" s="6">
        <f>MONTH(Table3[[#This Row],[Date]])</f>
        <v>6</v>
      </c>
      <c r="I111" s="5">
        <f>(Table3[[#This Row],[Date]]-$F$2)/7+1</f>
        <v>2.4285714285714288</v>
      </c>
      <c r="J111" s="5" t="str">
        <f>TEXT(Table3[[#This Row],[Date]],"ddd")</f>
        <v>Fri</v>
      </c>
      <c r="K111" s="3">
        <f>DAY(Table3[[#This Row],[Date]])</f>
        <v>11</v>
      </c>
      <c r="L111">
        <v>3</v>
      </c>
      <c r="M111" t="str">
        <f>VLOOKUP(L111,Table2[#All],2,0)</f>
        <v>Property Loan</v>
      </c>
      <c r="N111">
        <v>290</v>
      </c>
      <c r="O111" s="13">
        <f>Table3[[#This Row],[Avg Aht]]/86400</f>
        <v>3.3564814814814816E-3</v>
      </c>
      <c r="P111">
        <v>36</v>
      </c>
      <c r="Q111">
        <v>8</v>
      </c>
      <c r="S111" s="4"/>
    </row>
    <row r="112" spans="1:19" x14ac:dyDescent="0.25">
      <c r="A112" s="3">
        <v>3</v>
      </c>
      <c r="B112" t="str">
        <f>VLOOKUP(A112,Table1[#All],4,0)</f>
        <v>Cecille  Chen</v>
      </c>
      <c r="C112" s="4">
        <f>VLOOKUP(data_reference!A112,Table1[#All],5,0)</f>
        <v>43727</v>
      </c>
      <c r="D112" s="6">
        <f>DATEDIF(Table3[[#This Row],[Hire Date]],$S$2,"M")</f>
        <v>21</v>
      </c>
      <c r="E112">
        <v>28</v>
      </c>
      <c r="F112" s="4">
        <v>44359</v>
      </c>
      <c r="G112" s="6">
        <f>YEAR(Table3[[#This Row],[Date]])</f>
        <v>2021</v>
      </c>
      <c r="H112" s="6">
        <f>MONTH(Table3[[#This Row],[Date]])</f>
        <v>6</v>
      </c>
      <c r="I112" s="5">
        <f>(Table3[[#This Row],[Date]]-$F$2)/7+1</f>
        <v>2.5714285714285712</v>
      </c>
      <c r="J112" s="5" t="str">
        <f>TEXT(Table3[[#This Row],[Date]],"ddd")</f>
        <v>Sat</v>
      </c>
      <c r="K112" s="3">
        <f>DAY(Table3[[#This Row],[Date]])</f>
        <v>12</v>
      </c>
      <c r="L112">
        <v>2</v>
      </c>
      <c r="M112" t="str">
        <f>VLOOKUP(L112,Table2[#All],2,0)</f>
        <v>Car Loan</v>
      </c>
      <c r="N112">
        <v>720</v>
      </c>
      <c r="O112" s="13">
        <f>Table3[[#This Row],[Avg Aht]]/86400</f>
        <v>8.3333333333333332E-3</v>
      </c>
      <c r="P112">
        <v>52</v>
      </c>
      <c r="Q112">
        <v>7</v>
      </c>
      <c r="S112" s="4"/>
    </row>
    <row r="113" spans="1:19" x14ac:dyDescent="0.25">
      <c r="A113" s="3">
        <v>4</v>
      </c>
      <c r="B113" t="str">
        <f>VLOOKUP(A113,Table1[#All],4,0)</f>
        <v>Jay  Alvarez</v>
      </c>
      <c r="C113" s="4">
        <f>VLOOKUP(data_reference!A113,Table1[#All],5,0)</f>
        <v>43871</v>
      </c>
      <c r="D113" s="6">
        <f>DATEDIF(Table3[[#This Row],[Hire Date]],$S$2,"M")</f>
        <v>16</v>
      </c>
      <c r="E113">
        <v>23</v>
      </c>
      <c r="F113" s="4">
        <v>44359</v>
      </c>
      <c r="G113" s="6">
        <f>YEAR(Table3[[#This Row],[Date]])</f>
        <v>2021</v>
      </c>
      <c r="H113" s="6">
        <f>MONTH(Table3[[#This Row],[Date]])</f>
        <v>6</v>
      </c>
      <c r="I113" s="5">
        <f>(Table3[[#This Row],[Date]]-$F$2)/7+1</f>
        <v>2.5714285714285712</v>
      </c>
      <c r="J113" s="5" t="str">
        <f>TEXT(Table3[[#This Row],[Date]],"ddd")</f>
        <v>Sat</v>
      </c>
      <c r="K113" s="3">
        <f>DAY(Table3[[#This Row],[Date]])</f>
        <v>12</v>
      </c>
      <c r="L113">
        <v>3</v>
      </c>
      <c r="M113" t="str">
        <f>VLOOKUP(L113,Table2[#All],2,0)</f>
        <v>Property Loan</v>
      </c>
      <c r="N113">
        <v>87</v>
      </c>
      <c r="O113" s="13">
        <f>Table3[[#This Row],[Avg Aht]]/86400</f>
        <v>1.0069444444444444E-3</v>
      </c>
      <c r="P113">
        <v>30</v>
      </c>
      <c r="Q113">
        <v>8</v>
      </c>
      <c r="S113" s="4"/>
    </row>
    <row r="114" spans="1:19" x14ac:dyDescent="0.25">
      <c r="A114" s="3">
        <v>8</v>
      </c>
      <c r="B114" t="str">
        <f>VLOOKUP(A114,Table1[#All],4,0)</f>
        <v>Rachel  Delos Santos</v>
      </c>
      <c r="C114" s="4">
        <f>VLOOKUP(data_reference!A114,Table1[#All],5,0)</f>
        <v>44212</v>
      </c>
      <c r="D114" s="6">
        <f>DATEDIF(Table3[[#This Row],[Hire Date]],$S$2,"M")</f>
        <v>5</v>
      </c>
      <c r="E114">
        <v>23</v>
      </c>
      <c r="F114" s="4">
        <v>44359</v>
      </c>
      <c r="G114" s="6">
        <f>YEAR(Table3[[#This Row],[Date]])</f>
        <v>2021</v>
      </c>
      <c r="H114" s="6">
        <f>MONTH(Table3[[#This Row],[Date]])</f>
        <v>6</v>
      </c>
      <c r="I114" s="5">
        <f>(Table3[[#This Row],[Date]]-$F$2)/7+1</f>
        <v>2.5714285714285712</v>
      </c>
      <c r="J114" s="5" t="str">
        <f>TEXT(Table3[[#This Row],[Date]],"ddd")</f>
        <v>Sat</v>
      </c>
      <c r="K114" s="3">
        <f>DAY(Table3[[#This Row],[Date]])</f>
        <v>12</v>
      </c>
      <c r="L114">
        <v>1</v>
      </c>
      <c r="M114" t="str">
        <f>VLOOKUP(L114,Table2[#All],2,0)</f>
        <v>Personal Loan</v>
      </c>
      <c r="N114">
        <v>967</v>
      </c>
      <c r="O114" s="13">
        <f>Table3[[#This Row],[Avg Aht]]/86400</f>
        <v>1.119212962962963E-2</v>
      </c>
      <c r="P114">
        <v>89</v>
      </c>
      <c r="Q114">
        <v>5</v>
      </c>
      <c r="S114" s="4"/>
    </row>
    <row r="115" spans="1:19" x14ac:dyDescent="0.25">
      <c r="A115" s="3">
        <v>7</v>
      </c>
      <c r="B115" t="str">
        <f>VLOOKUP(A115,Table1[#All],4,0)</f>
        <v>Peter  Rivera</v>
      </c>
      <c r="C115" s="4">
        <f>VLOOKUP(data_reference!A115,Table1[#All],5,0)</f>
        <v>44170</v>
      </c>
      <c r="D115" s="6">
        <f>DATEDIF(Table3[[#This Row],[Hire Date]],$S$2,"M")</f>
        <v>6</v>
      </c>
      <c r="E115">
        <v>20</v>
      </c>
      <c r="F115" s="4">
        <v>44359</v>
      </c>
      <c r="G115" s="6">
        <f>YEAR(Table3[[#This Row],[Date]])</f>
        <v>2021</v>
      </c>
      <c r="H115" s="6">
        <f>MONTH(Table3[[#This Row],[Date]])</f>
        <v>6</v>
      </c>
      <c r="I115" s="5">
        <f>(Table3[[#This Row],[Date]]-$F$2)/7+1</f>
        <v>2.5714285714285712</v>
      </c>
      <c r="J115" s="5" t="str">
        <f>TEXT(Table3[[#This Row],[Date]],"ddd")</f>
        <v>Sat</v>
      </c>
      <c r="K115" s="3">
        <f>DAY(Table3[[#This Row],[Date]])</f>
        <v>12</v>
      </c>
      <c r="L115">
        <v>3</v>
      </c>
      <c r="M115" t="str">
        <f>VLOOKUP(L115,Table2[#All],2,0)</f>
        <v>Property Loan</v>
      </c>
      <c r="N115">
        <v>107</v>
      </c>
      <c r="O115" s="13">
        <f>Table3[[#This Row],[Avg Aht]]/86400</f>
        <v>1.238425925925926E-3</v>
      </c>
      <c r="P115">
        <v>53</v>
      </c>
      <c r="Q115">
        <v>7</v>
      </c>
      <c r="S115" s="4"/>
    </row>
    <row r="116" spans="1:19" x14ac:dyDescent="0.25">
      <c r="A116" s="3">
        <v>10</v>
      </c>
      <c r="B116" t="str">
        <f>VLOOKUP(A116,Table1[#All],4,0)</f>
        <v>Mark  Ventura</v>
      </c>
      <c r="C116" s="4">
        <f>VLOOKUP(data_reference!A116,Table1[#All],5,0)</f>
        <v>44238</v>
      </c>
      <c r="D116" s="6">
        <f>DATEDIF(Table3[[#This Row],[Hire Date]],$S$2,"M")</f>
        <v>4</v>
      </c>
      <c r="E116">
        <v>36</v>
      </c>
      <c r="F116" s="4">
        <v>44359</v>
      </c>
      <c r="G116" s="6">
        <f>YEAR(Table3[[#This Row],[Date]])</f>
        <v>2021</v>
      </c>
      <c r="H116" s="6">
        <f>MONTH(Table3[[#This Row],[Date]])</f>
        <v>6</v>
      </c>
      <c r="I116" s="5">
        <f>(Table3[[#This Row],[Date]]-$F$2)/7+1</f>
        <v>2.5714285714285712</v>
      </c>
      <c r="J116" s="5" t="str">
        <f>TEXT(Table3[[#This Row],[Date]],"ddd")</f>
        <v>Sat</v>
      </c>
      <c r="K116" s="3">
        <f>DAY(Table3[[#This Row],[Date]])</f>
        <v>12</v>
      </c>
      <c r="L116">
        <v>3</v>
      </c>
      <c r="M116" t="str">
        <f>VLOOKUP(L116,Table2[#All],2,0)</f>
        <v>Property Loan</v>
      </c>
      <c r="N116">
        <v>362</v>
      </c>
      <c r="O116" s="13">
        <f>Table3[[#This Row],[Avg Aht]]/86400</f>
        <v>4.1898148148148146E-3</v>
      </c>
      <c r="P116">
        <v>38</v>
      </c>
      <c r="Q116">
        <v>8</v>
      </c>
      <c r="S116" s="4"/>
    </row>
    <row r="117" spans="1:19" x14ac:dyDescent="0.25">
      <c r="A117" s="3">
        <v>1</v>
      </c>
      <c r="B117" t="str">
        <f>VLOOKUP(A117,Table1[#All],4,0)</f>
        <v>Lisa  Diaz</v>
      </c>
      <c r="C117" s="4">
        <f>VLOOKUP(data_reference!A117,Table1[#All],5,0)</f>
        <v>43625</v>
      </c>
      <c r="D117" s="6">
        <f>DATEDIF(Table3[[#This Row],[Hire Date]],$S$2,"M")</f>
        <v>24</v>
      </c>
      <c r="E117">
        <v>30</v>
      </c>
      <c r="F117" s="4">
        <v>44359</v>
      </c>
      <c r="G117" s="6">
        <f>YEAR(Table3[[#This Row],[Date]])</f>
        <v>2021</v>
      </c>
      <c r="H117" s="6">
        <f>MONTH(Table3[[#This Row],[Date]])</f>
        <v>6</v>
      </c>
      <c r="I117" s="5">
        <f>(Table3[[#This Row],[Date]]-$F$2)/7+1</f>
        <v>2.5714285714285712</v>
      </c>
      <c r="J117" s="5" t="str">
        <f>TEXT(Table3[[#This Row],[Date]],"ddd")</f>
        <v>Sat</v>
      </c>
      <c r="K117" s="3">
        <f>DAY(Table3[[#This Row],[Date]])</f>
        <v>12</v>
      </c>
      <c r="L117">
        <v>3</v>
      </c>
      <c r="M117" t="str">
        <f>VLOOKUP(L117,Table2[#All],2,0)</f>
        <v>Property Loan</v>
      </c>
      <c r="N117">
        <v>1.4219999999999999</v>
      </c>
      <c r="O117" s="13">
        <f>Table3[[#This Row],[Avg Aht]]/86400</f>
        <v>1.6458333333333331E-5</v>
      </c>
      <c r="P117">
        <v>79</v>
      </c>
      <c r="Q117">
        <v>5</v>
      </c>
      <c r="S117" s="4"/>
    </row>
    <row r="118" spans="1:19" x14ac:dyDescent="0.25">
      <c r="A118" s="3">
        <v>5</v>
      </c>
      <c r="B118" t="str">
        <f>VLOOKUP(A118,Table1[#All],4,0)</f>
        <v>Eric  Molina</v>
      </c>
      <c r="C118" s="4">
        <f>VLOOKUP(data_reference!A118,Table1[#All],5,0)</f>
        <v>43966</v>
      </c>
      <c r="D118" s="6">
        <f>DATEDIF(Table3[[#This Row],[Hire Date]],$S$2,"M")</f>
        <v>13</v>
      </c>
      <c r="E118">
        <v>29</v>
      </c>
      <c r="F118" s="4">
        <v>44359</v>
      </c>
      <c r="G118" s="6">
        <f>YEAR(Table3[[#This Row],[Date]])</f>
        <v>2021</v>
      </c>
      <c r="H118" s="6">
        <f>MONTH(Table3[[#This Row],[Date]])</f>
        <v>6</v>
      </c>
      <c r="I118" s="5">
        <f>(Table3[[#This Row],[Date]]-$F$2)/7+1</f>
        <v>2.5714285714285712</v>
      </c>
      <c r="J118" s="5" t="str">
        <f>TEXT(Table3[[#This Row],[Date]],"ddd")</f>
        <v>Sat</v>
      </c>
      <c r="K118" s="3">
        <f>DAY(Table3[[#This Row],[Date]])</f>
        <v>12</v>
      </c>
      <c r="L118">
        <v>1</v>
      </c>
      <c r="M118" t="str">
        <f>VLOOKUP(L118,Table2[#All],2,0)</f>
        <v>Personal Loan</v>
      </c>
      <c r="N118">
        <v>1.399</v>
      </c>
      <c r="O118" s="13">
        <f>Table3[[#This Row],[Avg Aht]]/86400</f>
        <v>1.6192129629629629E-5</v>
      </c>
      <c r="P118">
        <v>37</v>
      </c>
      <c r="Q118">
        <v>8</v>
      </c>
      <c r="S118" s="4"/>
    </row>
    <row r="119" spans="1:19" x14ac:dyDescent="0.25">
      <c r="A119" s="3">
        <v>9</v>
      </c>
      <c r="B119" t="str">
        <f>VLOOKUP(A119,Table1[#All],4,0)</f>
        <v>Cherry  Castillo</v>
      </c>
      <c r="C119" s="4">
        <f>VLOOKUP(data_reference!A119,Table1[#All],5,0)</f>
        <v>44226</v>
      </c>
      <c r="D119" s="6">
        <f>DATEDIF(Table3[[#This Row],[Hire Date]],$S$2,"M")</f>
        <v>5</v>
      </c>
      <c r="E119">
        <v>37</v>
      </c>
      <c r="F119" s="4">
        <v>44359</v>
      </c>
      <c r="G119" s="6">
        <f>YEAR(Table3[[#This Row],[Date]])</f>
        <v>2021</v>
      </c>
      <c r="H119" s="6">
        <f>MONTH(Table3[[#This Row],[Date]])</f>
        <v>6</v>
      </c>
      <c r="I119" s="5">
        <f>(Table3[[#This Row],[Date]]-$F$2)/7+1</f>
        <v>2.5714285714285712</v>
      </c>
      <c r="J119" s="5" t="str">
        <f>TEXT(Table3[[#This Row],[Date]],"ddd")</f>
        <v>Sat</v>
      </c>
      <c r="K119" s="3">
        <f>DAY(Table3[[#This Row],[Date]])</f>
        <v>12</v>
      </c>
      <c r="L119">
        <v>2</v>
      </c>
      <c r="M119" t="str">
        <f>VLOOKUP(L119,Table2[#All],2,0)</f>
        <v>Car Loan</v>
      </c>
      <c r="N119">
        <v>449</v>
      </c>
      <c r="O119" s="13">
        <f>Table3[[#This Row],[Avg Aht]]/86400</f>
        <v>5.1967592592592595E-3</v>
      </c>
      <c r="P119">
        <v>87</v>
      </c>
      <c r="Q119">
        <v>5</v>
      </c>
      <c r="S119" s="4"/>
    </row>
    <row r="120" spans="1:19" x14ac:dyDescent="0.25">
      <c r="A120" s="3">
        <v>6</v>
      </c>
      <c r="B120" t="str">
        <f>VLOOKUP(A120,Table1[#All],4,0)</f>
        <v>Jane  Hernandez</v>
      </c>
      <c r="C120" s="4">
        <f>VLOOKUP(data_reference!A120,Table1[#All],5,0)</f>
        <v>44116</v>
      </c>
      <c r="D120" s="6">
        <f>DATEDIF(Table3[[#This Row],[Hire Date]],$S$2,"M")</f>
        <v>8</v>
      </c>
      <c r="E120">
        <v>23</v>
      </c>
      <c r="F120" s="4">
        <v>44359</v>
      </c>
      <c r="G120" s="6">
        <f>YEAR(Table3[[#This Row],[Date]])</f>
        <v>2021</v>
      </c>
      <c r="H120" s="6">
        <f>MONTH(Table3[[#This Row],[Date]])</f>
        <v>6</v>
      </c>
      <c r="I120" s="5">
        <f>(Table3[[#This Row],[Date]]-$F$2)/7+1</f>
        <v>2.5714285714285712</v>
      </c>
      <c r="J120" s="5" t="str">
        <f>TEXT(Table3[[#This Row],[Date]],"ddd")</f>
        <v>Sat</v>
      </c>
      <c r="K120" s="3">
        <f>DAY(Table3[[#This Row],[Date]])</f>
        <v>12</v>
      </c>
      <c r="L120">
        <v>2</v>
      </c>
      <c r="M120" t="str">
        <f>VLOOKUP(L120,Table2[#All],2,0)</f>
        <v>Car Loan</v>
      </c>
      <c r="N120">
        <v>480</v>
      </c>
      <c r="O120" s="13">
        <f>Table3[[#This Row],[Avg Aht]]/86400</f>
        <v>5.5555555555555558E-3</v>
      </c>
      <c r="P120">
        <v>70</v>
      </c>
      <c r="Q120">
        <v>5</v>
      </c>
      <c r="S120" s="4"/>
    </row>
    <row r="121" spans="1:19" x14ac:dyDescent="0.25">
      <c r="A121" s="3">
        <v>2</v>
      </c>
      <c r="B121" t="str">
        <f>VLOOKUP(A121,Table1[#All],4,0)</f>
        <v>Josh  Vega</v>
      </c>
      <c r="C121" s="4">
        <f>VLOOKUP(data_reference!A121,Table1[#All],5,0)</f>
        <v>43687</v>
      </c>
      <c r="D121" s="6">
        <f>DATEDIF(Table3[[#This Row],[Hire Date]],$S$2,"M")</f>
        <v>22</v>
      </c>
      <c r="E121">
        <v>28</v>
      </c>
      <c r="F121" s="4">
        <v>44359</v>
      </c>
      <c r="G121" s="6">
        <f>YEAR(Table3[[#This Row],[Date]])</f>
        <v>2021</v>
      </c>
      <c r="H121" s="6">
        <f>MONTH(Table3[[#This Row],[Date]])</f>
        <v>6</v>
      </c>
      <c r="I121" s="5">
        <f>(Table3[[#This Row],[Date]]-$F$2)/7+1</f>
        <v>2.5714285714285712</v>
      </c>
      <c r="J121" s="5" t="str">
        <f>TEXT(Table3[[#This Row],[Date]],"ddd")</f>
        <v>Sat</v>
      </c>
      <c r="K121" s="3">
        <f>DAY(Table3[[#This Row],[Date]])</f>
        <v>12</v>
      </c>
      <c r="L121">
        <v>1</v>
      </c>
      <c r="M121" t="str">
        <f>VLOOKUP(L121,Table2[#All],2,0)</f>
        <v>Personal Loan</v>
      </c>
      <c r="N121">
        <v>490</v>
      </c>
      <c r="O121" s="13">
        <f>Table3[[#This Row],[Avg Aht]]/86400</f>
        <v>5.6712962962962967E-3</v>
      </c>
      <c r="P121">
        <v>33</v>
      </c>
      <c r="Q121">
        <v>8</v>
      </c>
      <c r="S121" s="4"/>
    </row>
    <row r="122" spans="1:19" x14ac:dyDescent="0.25">
      <c r="A122" s="3">
        <v>10</v>
      </c>
      <c r="B122" t="str">
        <f>VLOOKUP(A122,Table1[#All],4,0)</f>
        <v>Mark  Ventura</v>
      </c>
      <c r="C122" s="4">
        <f>VLOOKUP(data_reference!A122,Table1[#All],5,0)</f>
        <v>44238</v>
      </c>
      <c r="D122" s="6">
        <f>DATEDIF(Table3[[#This Row],[Hire Date]],$S$2,"M")</f>
        <v>4</v>
      </c>
      <c r="E122">
        <v>29</v>
      </c>
      <c r="F122" s="4">
        <v>44360</v>
      </c>
      <c r="G122" s="6">
        <f>YEAR(Table3[[#This Row],[Date]])</f>
        <v>2021</v>
      </c>
      <c r="H122" s="6">
        <f>MONTH(Table3[[#This Row],[Date]])</f>
        <v>6</v>
      </c>
      <c r="I122" s="5">
        <f>(Table3[[#This Row],[Date]]-$F$2)/7+1</f>
        <v>2.7142857142857144</v>
      </c>
      <c r="J122" s="5" t="str">
        <f>TEXT(Table3[[#This Row],[Date]],"ddd")</f>
        <v>Sun</v>
      </c>
      <c r="K122" s="3">
        <f>DAY(Table3[[#This Row],[Date]])</f>
        <v>13</v>
      </c>
      <c r="L122">
        <v>1</v>
      </c>
      <c r="M122" t="str">
        <f>VLOOKUP(L122,Table2[#All],2,0)</f>
        <v>Personal Loan</v>
      </c>
      <c r="N122">
        <v>754</v>
      </c>
      <c r="O122" s="13">
        <f>Table3[[#This Row],[Avg Aht]]/86400</f>
        <v>8.726851851851852E-3</v>
      </c>
      <c r="P122">
        <v>65</v>
      </c>
      <c r="Q122">
        <v>7</v>
      </c>
      <c r="S122" s="4"/>
    </row>
    <row r="123" spans="1:19" x14ac:dyDescent="0.25">
      <c r="A123" s="3">
        <v>3</v>
      </c>
      <c r="B123" t="str">
        <f>VLOOKUP(A123,Table1[#All],4,0)</f>
        <v>Cecille  Chen</v>
      </c>
      <c r="C123" s="4">
        <f>VLOOKUP(data_reference!A123,Table1[#All],5,0)</f>
        <v>43727</v>
      </c>
      <c r="D123" s="6">
        <f>DATEDIF(Table3[[#This Row],[Hire Date]],$S$2,"M")</f>
        <v>21</v>
      </c>
      <c r="E123">
        <v>18</v>
      </c>
      <c r="F123" s="4">
        <v>44360</v>
      </c>
      <c r="G123" s="6">
        <f>YEAR(Table3[[#This Row],[Date]])</f>
        <v>2021</v>
      </c>
      <c r="H123" s="6">
        <f>MONTH(Table3[[#This Row],[Date]])</f>
        <v>6</v>
      </c>
      <c r="I123" s="5">
        <f>(Table3[[#This Row],[Date]]-$F$2)/7+1</f>
        <v>2.7142857142857144</v>
      </c>
      <c r="J123" s="5" t="str">
        <f>TEXT(Table3[[#This Row],[Date]],"ddd")</f>
        <v>Sun</v>
      </c>
      <c r="K123" s="3">
        <f>DAY(Table3[[#This Row],[Date]])</f>
        <v>13</v>
      </c>
      <c r="L123">
        <v>3</v>
      </c>
      <c r="M123" t="str">
        <f>VLOOKUP(L123,Table2[#All],2,0)</f>
        <v>Property Loan</v>
      </c>
      <c r="N123">
        <v>189</v>
      </c>
      <c r="O123" s="13">
        <f>Table3[[#This Row],[Avg Aht]]/86400</f>
        <v>2.1875000000000002E-3</v>
      </c>
      <c r="P123">
        <v>38</v>
      </c>
      <c r="Q123">
        <v>8</v>
      </c>
      <c r="S123" s="4"/>
    </row>
    <row r="124" spans="1:19" x14ac:dyDescent="0.25">
      <c r="A124" s="3">
        <v>4</v>
      </c>
      <c r="B124" t="str">
        <f>VLOOKUP(A124,Table1[#All],4,0)</f>
        <v>Jay  Alvarez</v>
      </c>
      <c r="C124" s="4">
        <f>VLOOKUP(data_reference!A124,Table1[#All],5,0)</f>
        <v>43871</v>
      </c>
      <c r="D124" s="6">
        <f>DATEDIF(Table3[[#This Row],[Hire Date]],$S$2,"M")</f>
        <v>16</v>
      </c>
      <c r="E124">
        <v>10</v>
      </c>
      <c r="F124" s="4">
        <v>44360</v>
      </c>
      <c r="G124" s="6">
        <f>YEAR(Table3[[#This Row],[Date]])</f>
        <v>2021</v>
      </c>
      <c r="H124" s="6">
        <f>MONTH(Table3[[#This Row],[Date]])</f>
        <v>6</v>
      </c>
      <c r="I124" s="5">
        <f>(Table3[[#This Row],[Date]]-$F$2)/7+1</f>
        <v>2.7142857142857144</v>
      </c>
      <c r="J124" s="5" t="str">
        <f>TEXT(Table3[[#This Row],[Date]],"ddd")</f>
        <v>Sun</v>
      </c>
      <c r="K124" s="3">
        <f>DAY(Table3[[#This Row],[Date]])</f>
        <v>13</v>
      </c>
      <c r="L124">
        <v>1</v>
      </c>
      <c r="M124" t="str">
        <f>VLOOKUP(L124,Table2[#All],2,0)</f>
        <v>Personal Loan</v>
      </c>
      <c r="N124">
        <v>817</v>
      </c>
      <c r="O124" s="13">
        <f>Table3[[#This Row],[Avg Aht]]/86400</f>
        <v>9.4560185185185181E-3</v>
      </c>
      <c r="P124">
        <v>40</v>
      </c>
      <c r="Q124">
        <v>8</v>
      </c>
      <c r="S124" s="4"/>
    </row>
    <row r="125" spans="1:19" x14ac:dyDescent="0.25">
      <c r="A125" s="3">
        <v>9</v>
      </c>
      <c r="B125" t="str">
        <f>VLOOKUP(A125,Table1[#All],4,0)</f>
        <v>Cherry  Castillo</v>
      </c>
      <c r="C125" s="4">
        <f>VLOOKUP(data_reference!A125,Table1[#All],5,0)</f>
        <v>44226</v>
      </c>
      <c r="D125" s="6">
        <f>DATEDIF(Table3[[#This Row],[Hire Date]],$S$2,"M")</f>
        <v>5</v>
      </c>
      <c r="E125">
        <v>38</v>
      </c>
      <c r="F125" s="4">
        <v>44360</v>
      </c>
      <c r="G125" s="6">
        <f>YEAR(Table3[[#This Row],[Date]])</f>
        <v>2021</v>
      </c>
      <c r="H125" s="6">
        <f>MONTH(Table3[[#This Row],[Date]])</f>
        <v>6</v>
      </c>
      <c r="I125" s="5">
        <f>(Table3[[#This Row],[Date]]-$F$2)/7+1</f>
        <v>2.7142857142857144</v>
      </c>
      <c r="J125" s="5" t="str">
        <f>TEXT(Table3[[#This Row],[Date]],"ddd")</f>
        <v>Sun</v>
      </c>
      <c r="K125" s="3">
        <f>DAY(Table3[[#This Row],[Date]])</f>
        <v>13</v>
      </c>
      <c r="L125">
        <v>3</v>
      </c>
      <c r="M125" t="str">
        <f>VLOOKUP(L125,Table2[#All],2,0)</f>
        <v>Property Loan</v>
      </c>
      <c r="N125">
        <v>149</v>
      </c>
      <c r="O125" s="13">
        <f>Table3[[#This Row],[Avg Aht]]/86400</f>
        <v>1.724537037037037E-3</v>
      </c>
      <c r="P125">
        <v>10</v>
      </c>
      <c r="Q125">
        <v>10</v>
      </c>
      <c r="S125" s="4"/>
    </row>
    <row r="126" spans="1:19" x14ac:dyDescent="0.25">
      <c r="A126" s="3">
        <v>8</v>
      </c>
      <c r="B126" t="str">
        <f>VLOOKUP(A126,Table1[#All],4,0)</f>
        <v>Rachel  Delos Santos</v>
      </c>
      <c r="C126" s="4">
        <f>VLOOKUP(data_reference!A126,Table1[#All],5,0)</f>
        <v>44212</v>
      </c>
      <c r="D126" s="6">
        <f>DATEDIF(Table3[[#This Row],[Hire Date]],$S$2,"M")</f>
        <v>5</v>
      </c>
      <c r="E126">
        <v>25</v>
      </c>
      <c r="F126" s="4">
        <v>44360</v>
      </c>
      <c r="G126" s="6">
        <f>YEAR(Table3[[#This Row],[Date]])</f>
        <v>2021</v>
      </c>
      <c r="H126" s="6">
        <f>MONTH(Table3[[#This Row],[Date]])</f>
        <v>6</v>
      </c>
      <c r="I126" s="5">
        <f>(Table3[[#This Row],[Date]]-$F$2)/7+1</f>
        <v>2.7142857142857144</v>
      </c>
      <c r="J126" s="5" t="str">
        <f>TEXT(Table3[[#This Row],[Date]],"ddd")</f>
        <v>Sun</v>
      </c>
      <c r="K126" s="3">
        <f>DAY(Table3[[#This Row],[Date]])</f>
        <v>13</v>
      </c>
      <c r="L126">
        <v>2</v>
      </c>
      <c r="M126" t="str">
        <f>VLOOKUP(L126,Table2[#All],2,0)</f>
        <v>Car Loan</v>
      </c>
      <c r="N126">
        <v>443</v>
      </c>
      <c r="O126" s="13">
        <f>Table3[[#This Row],[Avg Aht]]/86400</f>
        <v>5.1273148148148146E-3</v>
      </c>
      <c r="P126">
        <v>67</v>
      </c>
      <c r="Q126">
        <v>7</v>
      </c>
      <c r="S126" s="4"/>
    </row>
    <row r="127" spans="1:19" x14ac:dyDescent="0.25">
      <c r="A127" s="3">
        <v>6</v>
      </c>
      <c r="B127" t="str">
        <f>VLOOKUP(A127,Table1[#All],4,0)</f>
        <v>Jane  Hernandez</v>
      </c>
      <c r="C127" s="4">
        <f>VLOOKUP(data_reference!A127,Table1[#All],5,0)</f>
        <v>44116</v>
      </c>
      <c r="D127" s="6">
        <f>DATEDIF(Table3[[#This Row],[Hire Date]],$S$2,"M")</f>
        <v>8</v>
      </c>
      <c r="E127">
        <v>19</v>
      </c>
      <c r="F127" s="4">
        <v>44360</v>
      </c>
      <c r="G127" s="6">
        <f>YEAR(Table3[[#This Row],[Date]])</f>
        <v>2021</v>
      </c>
      <c r="H127" s="6">
        <f>MONTH(Table3[[#This Row],[Date]])</f>
        <v>6</v>
      </c>
      <c r="I127" s="5">
        <f>(Table3[[#This Row],[Date]]-$F$2)/7+1</f>
        <v>2.7142857142857144</v>
      </c>
      <c r="J127" s="5" t="str">
        <f>TEXT(Table3[[#This Row],[Date]],"ddd")</f>
        <v>Sun</v>
      </c>
      <c r="K127" s="3">
        <f>DAY(Table3[[#This Row],[Date]])</f>
        <v>13</v>
      </c>
      <c r="L127">
        <v>3</v>
      </c>
      <c r="M127" t="str">
        <f>VLOOKUP(L127,Table2[#All],2,0)</f>
        <v>Property Loan</v>
      </c>
      <c r="N127">
        <v>402</v>
      </c>
      <c r="O127" s="13">
        <f>Table3[[#This Row],[Avg Aht]]/86400</f>
        <v>4.6527777777777774E-3</v>
      </c>
      <c r="P127">
        <v>30</v>
      </c>
      <c r="Q127">
        <v>10</v>
      </c>
      <c r="S127" s="4"/>
    </row>
    <row r="128" spans="1:19" x14ac:dyDescent="0.25">
      <c r="A128" s="3">
        <v>1</v>
      </c>
      <c r="B128" t="str">
        <f>VLOOKUP(A128,Table1[#All],4,0)</f>
        <v>Lisa  Diaz</v>
      </c>
      <c r="C128" s="4">
        <f>VLOOKUP(data_reference!A128,Table1[#All],5,0)</f>
        <v>43625</v>
      </c>
      <c r="D128" s="6">
        <f>DATEDIF(Table3[[#This Row],[Hire Date]],$S$2,"M")</f>
        <v>24</v>
      </c>
      <c r="E128">
        <v>4</v>
      </c>
      <c r="F128" s="4">
        <v>44360</v>
      </c>
      <c r="G128" s="6">
        <f>YEAR(Table3[[#This Row],[Date]])</f>
        <v>2021</v>
      </c>
      <c r="H128" s="6">
        <f>MONTH(Table3[[#This Row],[Date]])</f>
        <v>6</v>
      </c>
      <c r="I128" s="5">
        <f>(Table3[[#This Row],[Date]]-$F$2)/7+1</f>
        <v>2.7142857142857144</v>
      </c>
      <c r="J128" s="5" t="str">
        <f>TEXT(Table3[[#This Row],[Date]],"ddd")</f>
        <v>Sun</v>
      </c>
      <c r="K128" s="3">
        <f>DAY(Table3[[#This Row],[Date]])</f>
        <v>13</v>
      </c>
      <c r="L128">
        <v>1</v>
      </c>
      <c r="M128" t="str">
        <f>VLOOKUP(L128,Table2[#All],2,0)</f>
        <v>Personal Loan</v>
      </c>
      <c r="N128">
        <v>1.839</v>
      </c>
      <c r="O128" s="13">
        <f>Table3[[#This Row],[Avg Aht]]/86400</f>
        <v>2.1284722222222221E-5</v>
      </c>
      <c r="P128">
        <v>32</v>
      </c>
      <c r="Q128">
        <v>9</v>
      </c>
      <c r="S128" s="4"/>
    </row>
    <row r="129" spans="1:19" x14ac:dyDescent="0.25">
      <c r="A129" s="3">
        <v>5</v>
      </c>
      <c r="B129" t="str">
        <f>VLOOKUP(A129,Table1[#All],4,0)</f>
        <v>Eric  Molina</v>
      </c>
      <c r="C129" s="4">
        <f>VLOOKUP(data_reference!A129,Table1[#All],5,0)</f>
        <v>43966</v>
      </c>
      <c r="D129" s="6">
        <f>DATEDIF(Table3[[#This Row],[Hire Date]],$S$2,"M")</f>
        <v>13</v>
      </c>
      <c r="E129">
        <v>21</v>
      </c>
      <c r="F129" s="4">
        <v>44360</v>
      </c>
      <c r="G129" s="6">
        <f>YEAR(Table3[[#This Row],[Date]])</f>
        <v>2021</v>
      </c>
      <c r="H129" s="6">
        <f>MONTH(Table3[[#This Row],[Date]])</f>
        <v>6</v>
      </c>
      <c r="I129" s="5">
        <f>(Table3[[#This Row],[Date]]-$F$2)/7+1</f>
        <v>2.7142857142857144</v>
      </c>
      <c r="J129" s="5" t="str">
        <f>TEXT(Table3[[#This Row],[Date]],"ddd")</f>
        <v>Sun</v>
      </c>
      <c r="K129" s="3">
        <f>DAY(Table3[[#This Row],[Date]])</f>
        <v>13</v>
      </c>
      <c r="L129">
        <v>2</v>
      </c>
      <c r="M129" t="str">
        <f>VLOOKUP(L129,Table2[#All],2,0)</f>
        <v>Car Loan</v>
      </c>
      <c r="N129">
        <v>643</v>
      </c>
      <c r="O129" s="13">
        <f>Table3[[#This Row],[Avg Aht]]/86400</f>
        <v>7.4421296296296293E-3</v>
      </c>
      <c r="P129">
        <v>21</v>
      </c>
      <c r="Q129">
        <v>10</v>
      </c>
      <c r="S129" s="4"/>
    </row>
    <row r="130" spans="1:19" x14ac:dyDescent="0.25">
      <c r="A130" s="3">
        <v>7</v>
      </c>
      <c r="B130" t="str">
        <f>VLOOKUP(A130,Table1[#All],4,0)</f>
        <v>Peter  Rivera</v>
      </c>
      <c r="C130" s="4">
        <f>VLOOKUP(data_reference!A130,Table1[#All],5,0)</f>
        <v>44170</v>
      </c>
      <c r="D130" s="6">
        <f>DATEDIF(Table3[[#This Row],[Hire Date]],$S$2,"M")</f>
        <v>6</v>
      </c>
      <c r="E130">
        <v>25</v>
      </c>
      <c r="F130" s="4">
        <v>44360</v>
      </c>
      <c r="G130" s="6">
        <f>YEAR(Table3[[#This Row],[Date]])</f>
        <v>2021</v>
      </c>
      <c r="H130" s="6">
        <f>MONTH(Table3[[#This Row],[Date]])</f>
        <v>6</v>
      </c>
      <c r="I130" s="5">
        <f>(Table3[[#This Row],[Date]]-$F$2)/7+1</f>
        <v>2.7142857142857144</v>
      </c>
      <c r="J130" s="5" t="str">
        <f>TEXT(Table3[[#This Row],[Date]],"ddd")</f>
        <v>Sun</v>
      </c>
      <c r="K130" s="3">
        <f>DAY(Table3[[#This Row],[Date]])</f>
        <v>13</v>
      </c>
      <c r="L130">
        <v>1</v>
      </c>
      <c r="M130" t="str">
        <f>VLOOKUP(L130,Table2[#All],2,0)</f>
        <v>Personal Loan</v>
      </c>
      <c r="N130">
        <v>1.53</v>
      </c>
      <c r="O130" s="13">
        <f>Table3[[#This Row],[Avg Aht]]/86400</f>
        <v>1.7708333333333335E-5</v>
      </c>
      <c r="P130">
        <v>30</v>
      </c>
      <c r="Q130">
        <v>9</v>
      </c>
      <c r="S130" s="4"/>
    </row>
    <row r="131" spans="1:19" x14ac:dyDescent="0.25">
      <c r="A131" s="3">
        <v>2</v>
      </c>
      <c r="B131" t="str">
        <f>VLOOKUP(A131,Table1[#All],4,0)</f>
        <v>Josh  Vega</v>
      </c>
      <c r="C131" s="4">
        <f>VLOOKUP(data_reference!A131,Table1[#All],5,0)</f>
        <v>43687</v>
      </c>
      <c r="D131" s="6">
        <f>DATEDIF(Table3[[#This Row],[Hire Date]],$S$2,"M")</f>
        <v>22</v>
      </c>
      <c r="E131">
        <v>5</v>
      </c>
      <c r="F131" s="4">
        <v>44360</v>
      </c>
      <c r="G131" s="6">
        <f>YEAR(Table3[[#This Row],[Date]])</f>
        <v>2021</v>
      </c>
      <c r="H131" s="6">
        <f>MONTH(Table3[[#This Row],[Date]])</f>
        <v>6</v>
      </c>
      <c r="I131" s="5">
        <f>(Table3[[#This Row],[Date]]-$F$2)/7+1</f>
        <v>2.7142857142857144</v>
      </c>
      <c r="J131" s="5" t="str">
        <f>TEXT(Table3[[#This Row],[Date]],"ddd")</f>
        <v>Sun</v>
      </c>
      <c r="K131" s="3">
        <f>DAY(Table3[[#This Row],[Date]])</f>
        <v>13</v>
      </c>
      <c r="L131">
        <v>2</v>
      </c>
      <c r="M131" t="str">
        <f>VLOOKUP(L131,Table2[#All],2,0)</f>
        <v>Car Loan</v>
      </c>
      <c r="N131">
        <v>131</v>
      </c>
      <c r="O131" s="13">
        <f>Table3[[#This Row],[Avg Aht]]/86400</f>
        <v>1.5162037037037036E-3</v>
      </c>
      <c r="P131">
        <v>22</v>
      </c>
      <c r="Q131">
        <v>9</v>
      </c>
      <c r="S131" s="4"/>
    </row>
    <row r="132" spans="1:19" x14ac:dyDescent="0.25">
      <c r="A132" s="3">
        <v>9</v>
      </c>
      <c r="B132" t="str">
        <f>VLOOKUP(A132,Table1[#All],4,0)</f>
        <v>Cherry  Castillo</v>
      </c>
      <c r="C132" s="4">
        <f>VLOOKUP(data_reference!A132,Table1[#All],5,0)</f>
        <v>44226</v>
      </c>
      <c r="D132" s="6">
        <f>DATEDIF(Table3[[#This Row],[Hire Date]],$S$2,"M")</f>
        <v>5</v>
      </c>
      <c r="E132">
        <v>35</v>
      </c>
      <c r="F132" s="4">
        <v>44361</v>
      </c>
      <c r="G132" s="6">
        <f>YEAR(Table3[[#This Row],[Date]])</f>
        <v>2021</v>
      </c>
      <c r="H132" s="6">
        <f>MONTH(Table3[[#This Row],[Date]])</f>
        <v>6</v>
      </c>
      <c r="I132" s="5">
        <f>(Table3[[#This Row],[Date]]-$F$2)/7+1</f>
        <v>2.8571428571428572</v>
      </c>
      <c r="J132" s="5" t="str">
        <f>TEXT(Table3[[#This Row],[Date]],"ddd")</f>
        <v>Mon</v>
      </c>
      <c r="K132" s="3">
        <f>DAY(Table3[[#This Row],[Date]])</f>
        <v>14</v>
      </c>
      <c r="L132">
        <v>1</v>
      </c>
      <c r="M132" t="str">
        <f>VLOOKUP(L132,Table2[#All],2,0)</f>
        <v>Personal Loan</v>
      </c>
      <c r="N132">
        <v>1.5369999999999999</v>
      </c>
      <c r="O132" s="13">
        <f>Table3[[#This Row],[Avg Aht]]/86400</f>
        <v>1.7789351851851852E-5</v>
      </c>
      <c r="P132">
        <v>58</v>
      </c>
      <c r="Q132">
        <v>7</v>
      </c>
      <c r="S132" s="4"/>
    </row>
    <row r="133" spans="1:19" x14ac:dyDescent="0.25">
      <c r="A133" s="3">
        <v>10</v>
      </c>
      <c r="B133" t="str">
        <f>VLOOKUP(A133,Table1[#All],4,0)</f>
        <v>Mark  Ventura</v>
      </c>
      <c r="C133" s="4">
        <f>VLOOKUP(data_reference!A133,Table1[#All],5,0)</f>
        <v>44238</v>
      </c>
      <c r="D133" s="6">
        <f>DATEDIF(Table3[[#This Row],[Hire Date]],$S$2,"M")</f>
        <v>4</v>
      </c>
      <c r="E133">
        <v>34</v>
      </c>
      <c r="F133" s="4">
        <v>44361</v>
      </c>
      <c r="G133" s="6">
        <f>YEAR(Table3[[#This Row],[Date]])</f>
        <v>2021</v>
      </c>
      <c r="H133" s="6">
        <f>MONTH(Table3[[#This Row],[Date]])</f>
        <v>6</v>
      </c>
      <c r="I133" s="5">
        <f>(Table3[[#This Row],[Date]]-$F$2)/7+1</f>
        <v>2.8571428571428572</v>
      </c>
      <c r="J133" s="5" t="str">
        <f>TEXT(Table3[[#This Row],[Date]],"ddd")</f>
        <v>Mon</v>
      </c>
      <c r="K133" s="3">
        <f>DAY(Table3[[#This Row],[Date]])</f>
        <v>14</v>
      </c>
      <c r="L133">
        <v>2</v>
      </c>
      <c r="M133" t="str">
        <f>VLOOKUP(L133,Table2[#All],2,0)</f>
        <v>Car Loan</v>
      </c>
      <c r="N133">
        <v>202</v>
      </c>
      <c r="O133" s="13">
        <f>Table3[[#This Row],[Avg Aht]]/86400</f>
        <v>2.3379629629629631E-3</v>
      </c>
      <c r="P133">
        <v>37</v>
      </c>
      <c r="Q133">
        <v>8</v>
      </c>
      <c r="S133" s="4"/>
    </row>
    <row r="134" spans="1:19" x14ac:dyDescent="0.25">
      <c r="A134" s="3">
        <v>3</v>
      </c>
      <c r="B134" t="str">
        <f>VLOOKUP(A134,Table1[#All],4,0)</f>
        <v>Cecille  Chen</v>
      </c>
      <c r="C134" s="4">
        <f>VLOOKUP(data_reference!A134,Table1[#All],5,0)</f>
        <v>43727</v>
      </c>
      <c r="D134" s="6">
        <f>DATEDIF(Table3[[#This Row],[Hire Date]],$S$2,"M")</f>
        <v>21</v>
      </c>
      <c r="E134">
        <v>12</v>
      </c>
      <c r="F134" s="4">
        <v>44361</v>
      </c>
      <c r="G134" s="6">
        <f>YEAR(Table3[[#This Row],[Date]])</f>
        <v>2021</v>
      </c>
      <c r="H134" s="6">
        <f>MONTH(Table3[[#This Row],[Date]])</f>
        <v>6</v>
      </c>
      <c r="I134" s="5">
        <f>(Table3[[#This Row],[Date]]-$F$2)/7+1</f>
        <v>2.8571428571428572</v>
      </c>
      <c r="J134" s="5" t="str">
        <f>TEXT(Table3[[#This Row],[Date]],"ddd")</f>
        <v>Mon</v>
      </c>
      <c r="K134" s="3">
        <f>DAY(Table3[[#This Row],[Date]])</f>
        <v>14</v>
      </c>
      <c r="L134">
        <v>1</v>
      </c>
      <c r="M134" t="str">
        <f>VLOOKUP(L134,Table2[#All],2,0)</f>
        <v>Personal Loan</v>
      </c>
      <c r="N134">
        <v>1.208</v>
      </c>
      <c r="O134" s="13">
        <f>Table3[[#This Row],[Avg Aht]]/86400</f>
        <v>1.3981481481481481E-5</v>
      </c>
      <c r="P134">
        <v>75</v>
      </c>
      <c r="Q134">
        <v>6</v>
      </c>
      <c r="S134" s="4"/>
    </row>
    <row r="135" spans="1:19" x14ac:dyDescent="0.25">
      <c r="A135" s="3">
        <v>5</v>
      </c>
      <c r="B135" t="str">
        <f>VLOOKUP(A135,Table1[#All],4,0)</f>
        <v>Eric  Molina</v>
      </c>
      <c r="C135" s="4">
        <f>VLOOKUP(data_reference!A135,Table1[#All],5,0)</f>
        <v>43966</v>
      </c>
      <c r="D135" s="6">
        <f>DATEDIF(Table3[[#This Row],[Hire Date]],$S$2,"M")</f>
        <v>13</v>
      </c>
      <c r="E135">
        <v>23</v>
      </c>
      <c r="F135" s="4">
        <v>44361</v>
      </c>
      <c r="G135" s="6">
        <f>YEAR(Table3[[#This Row],[Date]])</f>
        <v>2021</v>
      </c>
      <c r="H135" s="6">
        <f>MONTH(Table3[[#This Row],[Date]])</f>
        <v>6</v>
      </c>
      <c r="I135" s="5">
        <f>(Table3[[#This Row],[Date]]-$F$2)/7+1</f>
        <v>2.8571428571428572</v>
      </c>
      <c r="J135" s="5" t="str">
        <f>TEXT(Table3[[#This Row],[Date]],"ddd")</f>
        <v>Mon</v>
      </c>
      <c r="K135" s="3">
        <f>DAY(Table3[[#This Row],[Date]])</f>
        <v>14</v>
      </c>
      <c r="L135">
        <v>3</v>
      </c>
      <c r="M135" t="str">
        <f>VLOOKUP(L135,Table2[#All],2,0)</f>
        <v>Property Loan</v>
      </c>
      <c r="N135">
        <v>104</v>
      </c>
      <c r="O135" s="13">
        <f>Table3[[#This Row],[Avg Aht]]/86400</f>
        <v>1.2037037037037038E-3</v>
      </c>
      <c r="P135">
        <v>21</v>
      </c>
      <c r="S135" s="4"/>
    </row>
    <row r="136" spans="1:19" x14ac:dyDescent="0.25">
      <c r="A136" s="3">
        <v>7</v>
      </c>
      <c r="B136" t="str">
        <f>VLOOKUP(A136,Table1[#All],4,0)</f>
        <v>Peter  Rivera</v>
      </c>
      <c r="C136" s="4">
        <f>VLOOKUP(data_reference!A136,Table1[#All],5,0)</f>
        <v>44170</v>
      </c>
      <c r="D136" s="6">
        <f>DATEDIF(Table3[[#This Row],[Hire Date]],$S$2,"M")</f>
        <v>6</v>
      </c>
      <c r="E136">
        <v>27</v>
      </c>
      <c r="F136" s="4">
        <v>44361</v>
      </c>
      <c r="G136" s="6">
        <f>YEAR(Table3[[#This Row],[Date]])</f>
        <v>2021</v>
      </c>
      <c r="H136" s="6">
        <f>MONTH(Table3[[#This Row],[Date]])</f>
        <v>6</v>
      </c>
      <c r="I136" s="5">
        <f>(Table3[[#This Row],[Date]]-$F$2)/7+1</f>
        <v>2.8571428571428572</v>
      </c>
      <c r="J136" s="5" t="str">
        <f>TEXT(Table3[[#This Row],[Date]],"ddd")</f>
        <v>Mon</v>
      </c>
      <c r="K136" s="3">
        <f>DAY(Table3[[#This Row],[Date]])</f>
        <v>14</v>
      </c>
      <c r="L136">
        <v>2</v>
      </c>
      <c r="M136" t="str">
        <f>VLOOKUP(L136,Table2[#All],2,0)</f>
        <v>Car Loan</v>
      </c>
      <c r="N136">
        <v>634</v>
      </c>
      <c r="O136" s="13">
        <f>Table3[[#This Row],[Avg Aht]]/86400</f>
        <v>7.3379629629629628E-3</v>
      </c>
      <c r="P136">
        <v>68</v>
      </c>
      <c r="Q136">
        <v>6</v>
      </c>
      <c r="S136" s="4"/>
    </row>
    <row r="137" spans="1:19" x14ac:dyDescent="0.25">
      <c r="A137" s="3">
        <v>2</v>
      </c>
      <c r="B137" t="str">
        <f>VLOOKUP(A137,Table1[#All],4,0)</f>
        <v>Josh  Vega</v>
      </c>
      <c r="C137" s="4">
        <f>VLOOKUP(data_reference!A137,Table1[#All],5,0)</f>
        <v>43687</v>
      </c>
      <c r="D137" s="6">
        <f>DATEDIF(Table3[[#This Row],[Hire Date]],$S$2,"M")</f>
        <v>22</v>
      </c>
      <c r="E137">
        <v>5</v>
      </c>
      <c r="F137" s="4">
        <v>44361</v>
      </c>
      <c r="G137" s="6">
        <f>YEAR(Table3[[#This Row],[Date]])</f>
        <v>2021</v>
      </c>
      <c r="H137" s="6">
        <f>MONTH(Table3[[#This Row],[Date]])</f>
        <v>6</v>
      </c>
      <c r="I137" s="5">
        <f>(Table3[[#This Row],[Date]]-$F$2)/7+1</f>
        <v>2.8571428571428572</v>
      </c>
      <c r="J137" s="5" t="str">
        <f>TEXT(Table3[[#This Row],[Date]],"ddd")</f>
        <v>Mon</v>
      </c>
      <c r="K137" s="3">
        <f>DAY(Table3[[#This Row],[Date]])</f>
        <v>14</v>
      </c>
      <c r="L137">
        <v>3</v>
      </c>
      <c r="M137" t="str">
        <f>VLOOKUP(L137,Table2[#All],2,0)</f>
        <v>Property Loan</v>
      </c>
      <c r="N137">
        <v>199</v>
      </c>
      <c r="O137" s="13">
        <f>Table3[[#This Row],[Avg Aht]]/86400</f>
        <v>2.3032407407407407E-3</v>
      </c>
      <c r="P137">
        <v>42</v>
      </c>
      <c r="Q137">
        <v>8</v>
      </c>
      <c r="S137" s="4"/>
    </row>
    <row r="138" spans="1:19" x14ac:dyDescent="0.25">
      <c r="A138" s="3">
        <v>6</v>
      </c>
      <c r="B138" t="str">
        <f>VLOOKUP(A138,Table1[#All],4,0)</f>
        <v>Jane  Hernandez</v>
      </c>
      <c r="C138" s="4">
        <f>VLOOKUP(data_reference!A138,Table1[#All],5,0)</f>
        <v>44116</v>
      </c>
      <c r="D138" s="6">
        <f>DATEDIF(Table3[[#This Row],[Hire Date]],$S$2,"M")</f>
        <v>8</v>
      </c>
      <c r="E138">
        <v>17</v>
      </c>
      <c r="F138" s="4">
        <v>44361</v>
      </c>
      <c r="G138" s="6">
        <f>YEAR(Table3[[#This Row],[Date]])</f>
        <v>2021</v>
      </c>
      <c r="H138" s="6">
        <f>MONTH(Table3[[#This Row],[Date]])</f>
        <v>6</v>
      </c>
      <c r="I138" s="5">
        <f>(Table3[[#This Row],[Date]]-$F$2)/7+1</f>
        <v>2.8571428571428572</v>
      </c>
      <c r="J138" s="5" t="str">
        <f>TEXT(Table3[[#This Row],[Date]],"ddd")</f>
        <v>Mon</v>
      </c>
      <c r="K138" s="3">
        <f>DAY(Table3[[#This Row],[Date]])</f>
        <v>14</v>
      </c>
      <c r="L138">
        <v>1</v>
      </c>
      <c r="M138" t="str">
        <f>VLOOKUP(L138,Table2[#All],2,0)</f>
        <v>Personal Loan</v>
      </c>
      <c r="N138">
        <v>878</v>
      </c>
      <c r="O138" s="13">
        <f>Table3[[#This Row],[Avg Aht]]/86400</f>
        <v>1.0162037037037037E-2</v>
      </c>
      <c r="P138">
        <v>40</v>
      </c>
      <c r="Q138">
        <v>9</v>
      </c>
      <c r="S138" s="4"/>
    </row>
    <row r="139" spans="1:19" x14ac:dyDescent="0.25">
      <c r="A139" s="3">
        <v>1</v>
      </c>
      <c r="B139" t="str">
        <f>VLOOKUP(A139,Table1[#All],4,0)</f>
        <v>Lisa  Diaz</v>
      </c>
      <c r="C139" s="4">
        <f>VLOOKUP(data_reference!A139,Table1[#All],5,0)</f>
        <v>43625</v>
      </c>
      <c r="D139" s="6">
        <f>DATEDIF(Table3[[#This Row],[Hire Date]],$S$2,"M")</f>
        <v>24</v>
      </c>
      <c r="E139">
        <v>7</v>
      </c>
      <c r="F139" s="4">
        <v>44361</v>
      </c>
      <c r="G139" s="6">
        <f>YEAR(Table3[[#This Row],[Date]])</f>
        <v>2021</v>
      </c>
      <c r="H139" s="6">
        <f>MONTH(Table3[[#This Row],[Date]])</f>
        <v>6</v>
      </c>
      <c r="I139" s="5">
        <f>(Table3[[#This Row],[Date]]-$F$2)/7+1</f>
        <v>2.8571428571428572</v>
      </c>
      <c r="J139" s="5" t="str">
        <f>TEXT(Table3[[#This Row],[Date]],"ddd")</f>
        <v>Mon</v>
      </c>
      <c r="K139" s="3">
        <f>DAY(Table3[[#This Row],[Date]])</f>
        <v>14</v>
      </c>
      <c r="L139">
        <v>2</v>
      </c>
      <c r="M139" t="str">
        <f>VLOOKUP(L139,Table2[#All],2,0)</f>
        <v>Car Loan</v>
      </c>
      <c r="N139">
        <v>1.1819999999999999</v>
      </c>
      <c r="O139" s="13">
        <f>Table3[[#This Row],[Avg Aht]]/86400</f>
        <v>1.3680555555555555E-5</v>
      </c>
      <c r="P139">
        <v>72</v>
      </c>
      <c r="Q139">
        <v>6</v>
      </c>
      <c r="S139" s="4"/>
    </row>
    <row r="140" spans="1:19" x14ac:dyDescent="0.25">
      <c r="A140" s="3">
        <v>4</v>
      </c>
      <c r="B140" t="str">
        <f>VLOOKUP(A140,Table1[#All],4,0)</f>
        <v>Jay  Alvarez</v>
      </c>
      <c r="C140" s="4">
        <f>VLOOKUP(data_reference!A140,Table1[#All],5,0)</f>
        <v>43871</v>
      </c>
      <c r="D140" s="6">
        <f>DATEDIF(Table3[[#This Row],[Hire Date]],$S$2,"M")</f>
        <v>16</v>
      </c>
      <c r="E140">
        <v>11</v>
      </c>
      <c r="F140" s="4">
        <v>44361</v>
      </c>
      <c r="G140" s="6">
        <f>YEAR(Table3[[#This Row],[Date]])</f>
        <v>2021</v>
      </c>
      <c r="H140" s="6">
        <f>MONTH(Table3[[#This Row],[Date]])</f>
        <v>6</v>
      </c>
      <c r="I140" s="5">
        <f>(Table3[[#This Row],[Date]]-$F$2)/7+1</f>
        <v>2.8571428571428572</v>
      </c>
      <c r="J140" s="5" t="str">
        <f>TEXT(Table3[[#This Row],[Date]],"ddd")</f>
        <v>Mon</v>
      </c>
      <c r="K140" s="3">
        <f>DAY(Table3[[#This Row],[Date]])</f>
        <v>14</v>
      </c>
      <c r="L140">
        <v>2</v>
      </c>
      <c r="M140" t="str">
        <f>VLOOKUP(L140,Table2[#All],2,0)</f>
        <v>Car Loan</v>
      </c>
      <c r="N140">
        <v>31</v>
      </c>
      <c r="O140" s="13">
        <f>Table3[[#This Row],[Avg Aht]]/86400</f>
        <v>3.5879629629629629E-4</v>
      </c>
      <c r="P140">
        <v>18</v>
      </c>
      <c r="S140" s="4"/>
    </row>
    <row r="141" spans="1:19" x14ac:dyDescent="0.25">
      <c r="A141" s="3">
        <v>8</v>
      </c>
      <c r="B141" t="str">
        <f>VLOOKUP(A141,Table1[#All],4,0)</f>
        <v>Rachel  Delos Santos</v>
      </c>
      <c r="C141" s="4">
        <f>VLOOKUP(data_reference!A141,Table1[#All],5,0)</f>
        <v>44212</v>
      </c>
      <c r="D141" s="6">
        <f>DATEDIF(Table3[[#This Row],[Hire Date]],$S$2,"M")</f>
        <v>5</v>
      </c>
      <c r="E141">
        <v>26</v>
      </c>
      <c r="F141" s="4">
        <v>44361</v>
      </c>
      <c r="G141" s="6">
        <f>YEAR(Table3[[#This Row],[Date]])</f>
        <v>2021</v>
      </c>
      <c r="H141" s="6">
        <f>MONTH(Table3[[#This Row],[Date]])</f>
        <v>6</v>
      </c>
      <c r="I141" s="5">
        <f>(Table3[[#This Row],[Date]]-$F$2)/7+1</f>
        <v>2.8571428571428572</v>
      </c>
      <c r="J141" s="5" t="str">
        <f>TEXT(Table3[[#This Row],[Date]],"ddd")</f>
        <v>Mon</v>
      </c>
      <c r="K141" s="3">
        <f>DAY(Table3[[#This Row],[Date]])</f>
        <v>14</v>
      </c>
      <c r="L141">
        <v>3</v>
      </c>
      <c r="M141" t="str">
        <f>VLOOKUP(L141,Table2[#All],2,0)</f>
        <v>Property Loan</v>
      </c>
      <c r="N141">
        <v>356</v>
      </c>
      <c r="O141" s="13">
        <f>Table3[[#This Row],[Avg Aht]]/86400</f>
        <v>4.1203703703703706E-3</v>
      </c>
      <c r="P141">
        <v>69</v>
      </c>
      <c r="Q141">
        <v>7</v>
      </c>
      <c r="S141" s="4"/>
    </row>
    <row r="142" spans="1:19" x14ac:dyDescent="0.25">
      <c r="A142" s="3">
        <v>6</v>
      </c>
      <c r="B142" t="str">
        <f>VLOOKUP(A142,Table1[#All],4,0)</f>
        <v>Jane  Hernandez</v>
      </c>
      <c r="C142" s="4">
        <f>VLOOKUP(data_reference!A142,Table1[#All],5,0)</f>
        <v>44116</v>
      </c>
      <c r="D142" s="6">
        <f>DATEDIF(Table3[[#This Row],[Hire Date]],$S$2,"M")</f>
        <v>8</v>
      </c>
      <c r="E142">
        <v>18</v>
      </c>
      <c r="F142" s="4">
        <v>44362</v>
      </c>
      <c r="G142" s="6">
        <f>YEAR(Table3[[#This Row],[Date]])</f>
        <v>2021</v>
      </c>
      <c r="H142" s="6">
        <f>MONTH(Table3[[#This Row],[Date]])</f>
        <v>6</v>
      </c>
      <c r="I142" s="5">
        <f>(Table3[[#This Row],[Date]]-$F$2)/7+1</f>
        <v>3</v>
      </c>
      <c r="J142" s="5" t="str">
        <f>TEXT(Table3[[#This Row],[Date]],"ddd")</f>
        <v>Tue</v>
      </c>
      <c r="K142" s="3">
        <f>DAY(Table3[[#This Row],[Date]])</f>
        <v>15</v>
      </c>
      <c r="L142">
        <v>2</v>
      </c>
      <c r="M142" t="str">
        <f>VLOOKUP(L142,Table2[#All],2,0)</f>
        <v>Car Loan</v>
      </c>
      <c r="N142">
        <v>432</v>
      </c>
      <c r="O142" s="13">
        <f>Table3[[#This Row],[Avg Aht]]/86400</f>
        <v>5.0000000000000001E-3</v>
      </c>
      <c r="P142">
        <v>30</v>
      </c>
      <c r="S142" s="4"/>
    </row>
    <row r="143" spans="1:19" x14ac:dyDescent="0.25">
      <c r="A143" s="3">
        <v>4</v>
      </c>
      <c r="B143" t="str">
        <f>VLOOKUP(A143,Table1[#All],4,0)</f>
        <v>Jay  Alvarez</v>
      </c>
      <c r="C143" s="4">
        <f>VLOOKUP(data_reference!A143,Table1[#All],5,0)</f>
        <v>43871</v>
      </c>
      <c r="D143" s="6">
        <f>DATEDIF(Table3[[#This Row],[Hire Date]],$S$2,"M")</f>
        <v>16</v>
      </c>
      <c r="E143">
        <v>12</v>
      </c>
      <c r="F143" s="4">
        <v>44362</v>
      </c>
      <c r="G143" s="6">
        <f>YEAR(Table3[[#This Row],[Date]])</f>
        <v>2021</v>
      </c>
      <c r="H143" s="6">
        <f>MONTH(Table3[[#This Row],[Date]])</f>
        <v>6</v>
      </c>
      <c r="I143" s="5">
        <f>(Table3[[#This Row],[Date]]-$F$2)/7+1</f>
        <v>3</v>
      </c>
      <c r="J143" s="5" t="str">
        <f>TEXT(Table3[[#This Row],[Date]],"ddd")</f>
        <v>Tue</v>
      </c>
      <c r="K143" s="3">
        <f>DAY(Table3[[#This Row],[Date]])</f>
        <v>15</v>
      </c>
      <c r="L143">
        <v>3</v>
      </c>
      <c r="M143" t="str">
        <f>VLOOKUP(L143,Table2[#All],2,0)</f>
        <v>Property Loan</v>
      </c>
      <c r="N143">
        <v>228</v>
      </c>
      <c r="O143" s="13">
        <f>Table3[[#This Row],[Avg Aht]]/86400</f>
        <v>2.638888888888889E-3</v>
      </c>
      <c r="P143">
        <v>87</v>
      </c>
      <c r="Q143">
        <v>6</v>
      </c>
      <c r="S143" s="4"/>
    </row>
    <row r="144" spans="1:19" x14ac:dyDescent="0.25">
      <c r="A144" s="3">
        <v>5</v>
      </c>
      <c r="B144" t="str">
        <f>VLOOKUP(A144,Table1[#All],4,0)</f>
        <v>Eric  Molina</v>
      </c>
      <c r="C144" s="4">
        <f>VLOOKUP(data_reference!A144,Table1[#All],5,0)</f>
        <v>43966</v>
      </c>
      <c r="D144" s="6">
        <f>DATEDIF(Table3[[#This Row],[Hire Date]],$S$2,"M")</f>
        <v>13</v>
      </c>
      <c r="E144">
        <v>19</v>
      </c>
      <c r="F144" s="4">
        <v>44362</v>
      </c>
      <c r="G144" s="6">
        <f>YEAR(Table3[[#This Row],[Date]])</f>
        <v>2021</v>
      </c>
      <c r="H144" s="6">
        <f>MONTH(Table3[[#This Row],[Date]])</f>
        <v>6</v>
      </c>
      <c r="I144" s="5">
        <f>(Table3[[#This Row],[Date]]-$F$2)/7+1</f>
        <v>3</v>
      </c>
      <c r="J144" s="5" t="str">
        <f>TEXT(Table3[[#This Row],[Date]],"ddd")</f>
        <v>Tue</v>
      </c>
      <c r="K144" s="3">
        <f>DAY(Table3[[#This Row],[Date]])</f>
        <v>15</v>
      </c>
      <c r="L144">
        <v>1</v>
      </c>
      <c r="M144" t="str">
        <f>VLOOKUP(L144,Table2[#All],2,0)</f>
        <v>Personal Loan</v>
      </c>
      <c r="N144">
        <v>1.718</v>
      </c>
      <c r="O144" s="13">
        <f>Table3[[#This Row],[Avg Aht]]/86400</f>
        <v>1.9884259259259258E-5</v>
      </c>
      <c r="P144">
        <v>78</v>
      </c>
      <c r="Q144">
        <v>6</v>
      </c>
      <c r="S144" s="4"/>
    </row>
    <row r="145" spans="1:19" x14ac:dyDescent="0.25">
      <c r="A145" s="3">
        <v>7</v>
      </c>
      <c r="B145" t="str">
        <f>VLOOKUP(A145,Table1[#All],4,0)</f>
        <v>Peter  Rivera</v>
      </c>
      <c r="C145" s="4">
        <f>VLOOKUP(data_reference!A145,Table1[#All],5,0)</f>
        <v>44170</v>
      </c>
      <c r="D145" s="6">
        <f>DATEDIF(Table3[[#This Row],[Hire Date]],$S$2,"M")</f>
        <v>6</v>
      </c>
      <c r="E145">
        <v>29</v>
      </c>
      <c r="F145" s="4">
        <v>44362</v>
      </c>
      <c r="G145" s="6">
        <f>YEAR(Table3[[#This Row],[Date]])</f>
        <v>2021</v>
      </c>
      <c r="H145" s="6">
        <f>MONTH(Table3[[#This Row],[Date]])</f>
        <v>6</v>
      </c>
      <c r="I145" s="5">
        <f>(Table3[[#This Row],[Date]]-$F$2)/7+1</f>
        <v>3</v>
      </c>
      <c r="J145" s="5" t="str">
        <f>TEXT(Table3[[#This Row],[Date]],"ddd")</f>
        <v>Tue</v>
      </c>
      <c r="K145" s="3">
        <f>DAY(Table3[[#This Row],[Date]])</f>
        <v>15</v>
      </c>
      <c r="L145">
        <v>3</v>
      </c>
      <c r="M145" t="str">
        <f>VLOOKUP(L145,Table2[#All],2,0)</f>
        <v>Property Loan</v>
      </c>
      <c r="N145">
        <v>491</v>
      </c>
      <c r="O145" s="13">
        <f>Table3[[#This Row],[Avg Aht]]/86400</f>
        <v>5.6828703703703702E-3</v>
      </c>
      <c r="P145">
        <v>72</v>
      </c>
      <c r="Q145">
        <v>6</v>
      </c>
      <c r="S145" s="4"/>
    </row>
    <row r="146" spans="1:19" x14ac:dyDescent="0.25">
      <c r="A146" s="3">
        <v>3</v>
      </c>
      <c r="B146" t="str">
        <f>VLOOKUP(A146,Table1[#All],4,0)</f>
        <v>Cecille  Chen</v>
      </c>
      <c r="C146" s="4">
        <f>VLOOKUP(data_reference!A146,Table1[#All],5,0)</f>
        <v>43727</v>
      </c>
      <c r="D146" s="6">
        <f>DATEDIF(Table3[[#This Row],[Hire Date]],$S$2,"M")</f>
        <v>21</v>
      </c>
      <c r="E146">
        <v>14</v>
      </c>
      <c r="F146" s="4">
        <v>44362</v>
      </c>
      <c r="G146" s="6">
        <f>YEAR(Table3[[#This Row],[Date]])</f>
        <v>2021</v>
      </c>
      <c r="H146" s="6">
        <f>MONTH(Table3[[#This Row],[Date]])</f>
        <v>6</v>
      </c>
      <c r="I146" s="5">
        <f>(Table3[[#This Row],[Date]]-$F$2)/7+1</f>
        <v>3</v>
      </c>
      <c r="J146" s="5" t="str">
        <f>TEXT(Table3[[#This Row],[Date]],"ddd")</f>
        <v>Tue</v>
      </c>
      <c r="K146" s="3">
        <f>DAY(Table3[[#This Row],[Date]])</f>
        <v>15</v>
      </c>
      <c r="L146">
        <v>2</v>
      </c>
      <c r="M146" t="str">
        <f>VLOOKUP(L146,Table2[#All],2,0)</f>
        <v>Car Loan</v>
      </c>
      <c r="N146">
        <v>605</v>
      </c>
      <c r="O146" s="13">
        <f>Table3[[#This Row],[Avg Aht]]/86400</f>
        <v>7.0023148148148145E-3</v>
      </c>
      <c r="P146">
        <v>14</v>
      </c>
      <c r="S146" s="4"/>
    </row>
    <row r="147" spans="1:19" x14ac:dyDescent="0.25">
      <c r="A147" s="3">
        <v>9</v>
      </c>
      <c r="B147" t="str">
        <f>VLOOKUP(A147,Table1[#All],4,0)</f>
        <v>Cherry  Castillo</v>
      </c>
      <c r="C147" s="4">
        <f>VLOOKUP(data_reference!A147,Table1[#All],5,0)</f>
        <v>44226</v>
      </c>
      <c r="D147" s="6">
        <f>DATEDIF(Table3[[#This Row],[Hire Date]],$S$2,"M")</f>
        <v>5</v>
      </c>
      <c r="E147">
        <v>36</v>
      </c>
      <c r="F147" s="4">
        <v>44362</v>
      </c>
      <c r="G147" s="6">
        <f>YEAR(Table3[[#This Row],[Date]])</f>
        <v>2021</v>
      </c>
      <c r="H147" s="6">
        <f>MONTH(Table3[[#This Row],[Date]])</f>
        <v>6</v>
      </c>
      <c r="I147" s="5">
        <f>(Table3[[#This Row],[Date]]-$F$2)/7+1</f>
        <v>3</v>
      </c>
      <c r="J147" s="5" t="str">
        <f>TEXT(Table3[[#This Row],[Date]],"ddd")</f>
        <v>Tue</v>
      </c>
      <c r="K147" s="3">
        <f>DAY(Table3[[#This Row],[Date]])</f>
        <v>15</v>
      </c>
      <c r="L147">
        <v>2</v>
      </c>
      <c r="M147" t="str">
        <f>VLOOKUP(L147,Table2[#All],2,0)</f>
        <v>Car Loan</v>
      </c>
      <c r="N147">
        <v>326</v>
      </c>
      <c r="O147" s="13">
        <f>Table3[[#This Row],[Avg Aht]]/86400</f>
        <v>3.7731481481481483E-3</v>
      </c>
      <c r="P147">
        <v>44</v>
      </c>
      <c r="Q147">
        <v>9</v>
      </c>
      <c r="S147" s="4"/>
    </row>
    <row r="148" spans="1:19" x14ac:dyDescent="0.25">
      <c r="A148" s="3">
        <v>10</v>
      </c>
      <c r="B148" t="str">
        <f>VLOOKUP(A148,Table1[#All],4,0)</f>
        <v>Mark  Ventura</v>
      </c>
      <c r="C148" s="4">
        <f>VLOOKUP(data_reference!A148,Table1[#All],5,0)</f>
        <v>44238</v>
      </c>
      <c r="D148" s="6">
        <f>DATEDIF(Table3[[#This Row],[Hire Date]],$S$2,"M")</f>
        <v>4</v>
      </c>
      <c r="E148">
        <v>35</v>
      </c>
      <c r="F148" s="4">
        <v>44362</v>
      </c>
      <c r="G148" s="6">
        <f>YEAR(Table3[[#This Row],[Date]])</f>
        <v>2021</v>
      </c>
      <c r="H148" s="6">
        <f>MONTH(Table3[[#This Row],[Date]])</f>
        <v>6</v>
      </c>
      <c r="I148" s="5">
        <f>(Table3[[#This Row],[Date]]-$F$2)/7+1</f>
        <v>3</v>
      </c>
      <c r="J148" s="5" t="str">
        <f>TEXT(Table3[[#This Row],[Date]],"ddd")</f>
        <v>Tue</v>
      </c>
      <c r="K148" s="3">
        <f>DAY(Table3[[#This Row],[Date]])</f>
        <v>15</v>
      </c>
      <c r="L148">
        <v>3</v>
      </c>
      <c r="M148" t="str">
        <f>VLOOKUP(L148,Table2[#All],2,0)</f>
        <v>Property Loan</v>
      </c>
      <c r="N148">
        <v>441</v>
      </c>
      <c r="O148" s="13">
        <f>Table3[[#This Row],[Avg Aht]]/86400</f>
        <v>5.1041666666666666E-3</v>
      </c>
      <c r="P148">
        <v>39</v>
      </c>
      <c r="Q148">
        <v>8</v>
      </c>
      <c r="S148" s="4"/>
    </row>
    <row r="149" spans="1:19" x14ac:dyDescent="0.25">
      <c r="A149" s="3">
        <v>2</v>
      </c>
      <c r="B149" t="str">
        <f>VLOOKUP(A149,Table1[#All],4,0)</f>
        <v>Josh  Vega</v>
      </c>
      <c r="C149" s="4">
        <f>VLOOKUP(data_reference!A149,Table1[#All],5,0)</f>
        <v>43687</v>
      </c>
      <c r="D149" s="6">
        <f>DATEDIF(Table3[[#This Row],[Hire Date]],$S$2,"M")</f>
        <v>22</v>
      </c>
      <c r="E149">
        <v>2</v>
      </c>
      <c r="F149" s="4">
        <v>44362</v>
      </c>
      <c r="G149" s="6">
        <f>YEAR(Table3[[#This Row],[Date]])</f>
        <v>2021</v>
      </c>
      <c r="H149" s="6">
        <f>MONTH(Table3[[#This Row],[Date]])</f>
        <v>6</v>
      </c>
      <c r="I149" s="5">
        <f>(Table3[[#This Row],[Date]]-$F$2)/7+1</f>
        <v>3</v>
      </c>
      <c r="J149" s="5" t="str">
        <f>TEXT(Table3[[#This Row],[Date]],"ddd")</f>
        <v>Tue</v>
      </c>
      <c r="K149" s="3">
        <f>DAY(Table3[[#This Row],[Date]])</f>
        <v>15</v>
      </c>
      <c r="L149">
        <v>1</v>
      </c>
      <c r="M149" t="str">
        <f>VLOOKUP(L149,Table2[#All],2,0)</f>
        <v>Personal Loan</v>
      </c>
      <c r="N149">
        <v>105</v>
      </c>
      <c r="O149" s="13">
        <f>Table3[[#This Row],[Avg Aht]]/86400</f>
        <v>1.2152777777777778E-3</v>
      </c>
      <c r="P149">
        <v>73</v>
      </c>
      <c r="Q149">
        <v>6</v>
      </c>
      <c r="S149" s="4"/>
    </row>
    <row r="150" spans="1:19" x14ac:dyDescent="0.25">
      <c r="A150" s="3">
        <v>1</v>
      </c>
      <c r="B150" t="str">
        <f>VLOOKUP(A150,Table1[#All],4,0)</f>
        <v>Lisa  Diaz</v>
      </c>
      <c r="C150" s="4">
        <f>VLOOKUP(data_reference!A150,Table1[#All],5,0)</f>
        <v>43625</v>
      </c>
      <c r="D150" s="6">
        <f>DATEDIF(Table3[[#This Row],[Hire Date]],$S$2,"M")</f>
        <v>24</v>
      </c>
      <c r="E150">
        <v>10</v>
      </c>
      <c r="F150" s="4">
        <v>44362</v>
      </c>
      <c r="G150" s="6">
        <f>YEAR(Table3[[#This Row],[Date]])</f>
        <v>2021</v>
      </c>
      <c r="H150" s="6">
        <f>MONTH(Table3[[#This Row],[Date]])</f>
        <v>6</v>
      </c>
      <c r="I150" s="5">
        <f>(Table3[[#This Row],[Date]]-$F$2)/7+1</f>
        <v>3</v>
      </c>
      <c r="J150" s="5" t="str">
        <f>TEXT(Table3[[#This Row],[Date]],"ddd")</f>
        <v>Tue</v>
      </c>
      <c r="K150" s="3">
        <f>DAY(Table3[[#This Row],[Date]])</f>
        <v>15</v>
      </c>
      <c r="L150">
        <v>3</v>
      </c>
      <c r="M150" t="str">
        <f>VLOOKUP(L150,Table2[#All],2,0)</f>
        <v>Property Loan</v>
      </c>
      <c r="N150">
        <v>1.2749999999999999</v>
      </c>
      <c r="O150" s="13">
        <f>Table3[[#This Row],[Avg Aht]]/86400</f>
        <v>1.4756944444444443E-5</v>
      </c>
      <c r="P150">
        <v>53</v>
      </c>
      <c r="Q150">
        <v>7</v>
      </c>
      <c r="S150" s="4"/>
    </row>
    <row r="151" spans="1:19" x14ac:dyDescent="0.25">
      <c r="A151" s="3">
        <v>8</v>
      </c>
      <c r="B151" t="str">
        <f>VLOOKUP(A151,Table1[#All],4,0)</f>
        <v>Rachel  Delos Santos</v>
      </c>
      <c r="C151" s="4">
        <f>VLOOKUP(data_reference!A151,Table1[#All],5,0)</f>
        <v>44212</v>
      </c>
      <c r="D151" s="6">
        <f>DATEDIF(Table3[[#This Row],[Hire Date]],$S$2,"M")</f>
        <v>5</v>
      </c>
      <c r="E151">
        <v>25</v>
      </c>
      <c r="F151" s="4">
        <v>44362</v>
      </c>
      <c r="G151" s="6">
        <f>YEAR(Table3[[#This Row],[Date]])</f>
        <v>2021</v>
      </c>
      <c r="H151" s="6">
        <f>MONTH(Table3[[#This Row],[Date]])</f>
        <v>6</v>
      </c>
      <c r="I151" s="5">
        <f>(Table3[[#This Row],[Date]]-$F$2)/7+1</f>
        <v>3</v>
      </c>
      <c r="J151" s="5" t="str">
        <f>TEXT(Table3[[#This Row],[Date]],"ddd")</f>
        <v>Tue</v>
      </c>
      <c r="K151" s="3">
        <f>DAY(Table3[[#This Row],[Date]])</f>
        <v>15</v>
      </c>
      <c r="L151">
        <v>1</v>
      </c>
      <c r="M151" t="str">
        <f>VLOOKUP(L151,Table2[#All],2,0)</f>
        <v>Personal Loan</v>
      </c>
      <c r="N151">
        <v>1.421</v>
      </c>
      <c r="O151" s="13">
        <f>Table3[[#This Row],[Avg Aht]]/86400</f>
        <v>1.6446759259259259E-5</v>
      </c>
      <c r="P151">
        <v>36</v>
      </c>
      <c r="Q151">
        <v>9</v>
      </c>
      <c r="S151" s="4"/>
    </row>
    <row r="152" spans="1:19" x14ac:dyDescent="0.25">
      <c r="A152" s="3">
        <v>2</v>
      </c>
      <c r="B152" t="str">
        <f>VLOOKUP(A152,Table1[#All],4,0)</f>
        <v>Josh  Vega</v>
      </c>
      <c r="C152" s="4">
        <f>VLOOKUP(data_reference!A152,Table1[#All],5,0)</f>
        <v>43687</v>
      </c>
      <c r="D152" s="6">
        <f>DATEDIF(Table3[[#This Row],[Hire Date]],$S$2,"M")</f>
        <v>22</v>
      </c>
      <c r="E152">
        <v>6</v>
      </c>
      <c r="F152" s="4">
        <v>44363</v>
      </c>
      <c r="G152" s="6">
        <f>YEAR(Table3[[#This Row],[Date]])</f>
        <v>2021</v>
      </c>
      <c r="H152" s="6">
        <f>MONTH(Table3[[#This Row],[Date]])</f>
        <v>6</v>
      </c>
      <c r="I152" s="5">
        <f>(Table3[[#This Row],[Date]]-$F$2)/7+1</f>
        <v>3.1428571428571428</v>
      </c>
      <c r="J152" s="5" t="str">
        <f>TEXT(Table3[[#This Row],[Date]],"ddd")</f>
        <v>Wed</v>
      </c>
      <c r="K152" s="3">
        <f>DAY(Table3[[#This Row],[Date]])</f>
        <v>16</v>
      </c>
      <c r="L152">
        <v>2</v>
      </c>
      <c r="M152" t="str">
        <f>VLOOKUP(L152,Table2[#All],2,0)</f>
        <v>Car Loan</v>
      </c>
      <c r="N152">
        <v>598</v>
      </c>
      <c r="O152" s="13">
        <f>Table3[[#This Row],[Avg Aht]]/86400</f>
        <v>6.9212962962962961E-3</v>
      </c>
      <c r="P152">
        <v>41</v>
      </c>
      <c r="Q152">
        <v>9</v>
      </c>
      <c r="S152" s="4"/>
    </row>
    <row r="153" spans="1:19" x14ac:dyDescent="0.25">
      <c r="A153" s="3">
        <v>10</v>
      </c>
      <c r="B153" t="str">
        <f>VLOOKUP(A153,Table1[#All],4,0)</f>
        <v>Mark  Ventura</v>
      </c>
      <c r="C153" s="4">
        <f>VLOOKUP(data_reference!A153,Table1[#All],5,0)</f>
        <v>44238</v>
      </c>
      <c r="D153" s="6">
        <f>DATEDIF(Table3[[#This Row],[Hire Date]],$S$2,"M")</f>
        <v>4</v>
      </c>
      <c r="E153">
        <v>31</v>
      </c>
      <c r="F153" s="4">
        <v>44363</v>
      </c>
      <c r="G153" s="6">
        <f>YEAR(Table3[[#This Row],[Date]])</f>
        <v>2021</v>
      </c>
      <c r="H153" s="6">
        <f>MONTH(Table3[[#This Row],[Date]])</f>
        <v>6</v>
      </c>
      <c r="I153" s="5">
        <f>(Table3[[#This Row],[Date]]-$F$2)/7+1</f>
        <v>3.1428571428571428</v>
      </c>
      <c r="J153" s="5" t="str">
        <f>TEXT(Table3[[#This Row],[Date]],"ddd")</f>
        <v>Wed</v>
      </c>
      <c r="K153" s="3">
        <f>DAY(Table3[[#This Row],[Date]])</f>
        <v>16</v>
      </c>
      <c r="L153">
        <v>1</v>
      </c>
      <c r="M153" t="str">
        <f>VLOOKUP(L153,Table2[#All],2,0)</f>
        <v>Personal Loan</v>
      </c>
      <c r="N153">
        <v>1.3859999999999999</v>
      </c>
      <c r="O153" s="13">
        <f>Table3[[#This Row],[Avg Aht]]/86400</f>
        <v>1.6041666666666666E-5</v>
      </c>
      <c r="P153">
        <v>24</v>
      </c>
      <c r="Q153">
        <v>9</v>
      </c>
      <c r="S153" s="4"/>
    </row>
    <row r="154" spans="1:19" x14ac:dyDescent="0.25">
      <c r="A154" s="3">
        <v>6</v>
      </c>
      <c r="B154" t="str">
        <f>VLOOKUP(A154,Table1[#All],4,0)</f>
        <v>Jane  Hernandez</v>
      </c>
      <c r="C154" s="4">
        <f>VLOOKUP(data_reference!A154,Table1[#All],5,0)</f>
        <v>44116</v>
      </c>
      <c r="D154" s="6">
        <f>DATEDIF(Table3[[#This Row],[Hire Date]],$S$2,"M")</f>
        <v>8</v>
      </c>
      <c r="E154">
        <v>19</v>
      </c>
      <c r="F154" s="4">
        <v>44363</v>
      </c>
      <c r="G154" s="6">
        <f>YEAR(Table3[[#This Row],[Date]])</f>
        <v>2021</v>
      </c>
      <c r="H154" s="6">
        <f>MONTH(Table3[[#This Row],[Date]])</f>
        <v>6</v>
      </c>
      <c r="I154" s="5">
        <f>(Table3[[#This Row],[Date]]-$F$2)/7+1</f>
        <v>3.1428571428571428</v>
      </c>
      <c r="J154" s="5" t="str">
        <f>TEXT(Table3[[#This Row],[Date]],"ddd")</f>
        <v>Wed</v>
      </c>
      <c r="K154" s="3">
        <f>DAY(Table3[[#This Row],[Date]])</f>
        <v>16</v>
      </c>
      <c r="L154">
        <v>3</v>
      </c>
      <c r="M154" t="str">
        <f>VLOOKUP(L154,Table2[#All],2,0)</f>
        <v>Property Loan</v>
      </c>
      <c r="N154">
        <v>101</v>
      </c>
      <c r="O154" s="13">
        <f>Table3[[#This Row],[Avg Aht]]/86400</f>
        <v>1.1689814814814816E-3</v>
      </c>
      <c r="P154">
        <v>27</v>
      </c>
      <c r="Q154">
        <v>8</v>
      </c>
      <c r="S154" s="4"/>
    </row>
    <row r="155" spans="1:19" x14ac:dyDescent="0.25">
      <c r="A155" s="3">
        <v>8</v>
      </c>
      <c r="B155" t="str">
        <f>VLOOKUP(A155,Table1[#All],4,0)</f>
        <v>Rachel  Delos Santos</v>
      </c>
      <c r="C155" s="4">
        <f>VLOOKUP(data_reference!A155,Table1[#All],5,0)</f>
        <v>44212</v>
      </c>
      <c r="D155" s="6">
        <f>DATEDIF(Table3[[#This Row],[Hire Date]],$S$2,"M")</f>
        <v>5</v>
      </c>
      <c r="E155">
        <v>24</v>
      </c>
      <c r="F155" s="4">
        <v>44363</v>
      </c>
      <c r="G155" s="6">
        <f>YEAR(Table3[[#This Row],[Date]])</f>
        <v>2021</v>
      </c>
      <c r="H155" s="6">
        <f>MONTH(Table3[[#This Row],[Date]])</f>
        <v>6</v>
      </c>
      <c r="I155" s="5">
        <f>(Table3[[#This Row],[Date]]-$F$2)/7+1</f>
        <v>3.1428571428571428</v>
      </c>
      <c r="J155" s="5" t="str">
        <f>TEXT(Table3[[#This Row],[Date]],"ddd")</f>
        <v>Wed</v>
      </c>
      <c r="K155" s="3">
        <f>DAY(Table3[[#This Row],[Date]])</f>
        <v>16</v>
      </c>
      <c r="L155">
        <v>2</v>
      </c>
      <c r="M155" t="str">
        <f>VLOOKUP(L155,Table2[#All],2,0)</f>
        <v>Car Loan</v>
      </c>
      <c r="N155">
        <v>124</v>
      </c>
      <c r="O155" s="13">
        <f>Table3[[#This Row],[Avg Aht]]/86400</f>
        <v>1.4351851851851852E-3</v>
      </c>
      <c r="P155">
        <v>24</v>
      </c>
      <c r="Q155">
        <v>9</v>
      </c>
      <c r="S155" s="4"/>
    </row>
    <row r="156" spans="1:19" x14ac:dyDescent="0.25">
      <c r="A156" s="3">
        <v>5</v>
      </c>
      <c r="B156" t="str">
        <f>VLOOKUP(A156,Table1[#All],4,0)</f>
        <v>Eric  Molina</v>
      </c>
      <c r="C156" s="4">
        <f>VLOOKUP(data_reference!A156,Table1[#All],5,0)</f>
        <v>43966</v>
      </c>
      <c r="D156" s="6">
        <f>DATEDIF(Table3[[#This Row],[Hire Date]],$S$2,"M")</f>
        <v>13</v>
      </c>
      <c r="E156">
        <v>21</v>
      </c>
      <c r="F156" s="4">
        <v>44363</v>
      </c>
      <c r="G156" s="6">
        <f>YEAR(Table3[[#This Row],[Date]])</f>
        <v>2021</v>
      </c>
      <c r="H156" s="6">
        <f>MONTH(Table3[[#This Row],[Date]])</f>
        <v>6</v>
      </c>
      <c r="I156" s="5">
        <f>(Table3[[#This Row],[Date]]-$F$2)/7+1</f>
        <v>3.1428571428571428</v>
      </c>
      <c r="J156" s="5" t="str">
        <f>TEXT(Table3[[#This Row],[Date]],"ddd")</f>
        <v>Wed</v>
      </c>
      <c r="K156" s="3">
        <f>DAY(Table3[[#This Row],[Date]])</f>
        <v>16</v>
      </c>
      <c r="L156">
        <v>2</v>
      </c>
      <c r="M156" t="str">
        <f>VLOOKUP(L156,Table2[#All],2,0)</f>
        <v>Car Loan</v>
      </c>
      <c r="N156">
        <v>279</v>
      </c>
      <c r="O156" s="13">
        <f>Table3[[#This Row],[Avg Aht]]/86400</f>
        <v>3.2291666666666666E-3</v>
      </c>
      <c r="P156">
        <v>23</v>
      </c>
      <c r="Q156">
        <v>9</v>
      </c>
      <c r="S156" s="4"/>
    </row>
    <row r="157" spans="1:19" x14ac:dyDescent="0.25">
      <c r="A157" s="3">
        <v>3</v>
      </c>
      <c r="B157" t="str">
        <f>VLOOKUP(A157,Table1[#All],4,0)</f>
        <v>Cecille  Chen</v>
      </c>
      <c r="C157" s="4">
        <f>VLOOKUP(data_reference!A157,Table1[#All],5,0)</f>
        <v>43727</v>
      </c>
      <c r="D157" s="6">
        <f>DATEDIF(Table3[[#This Row],[Hire Date]],$S$2,"M")</f>
        <v>21</v>
      </c>
      <c r="E157">
        <v>17</v>
      </c>
      <c r="F157" s="4">
        <v>44363</v>
      </c>
      <c r="G157" s="6">
        <f>YEAR(Table3[[#This Row],[Date]])</f>
        <v>2021</v>
      </c>
      <c r="H157" s="6">
        <f>MONTH(Table3[[#This Row],[Date]])</f>
        <v>6</v>
      </c>
      <c r="I157" s="5">
        <f>(Table3[[#This Row],[Date]]-$F$2)/7+1</f>
        <v>3.1428571428571428</v>
      </c>
      <c r="J157" s="5" t="str">
        <f>TEXT(Table3[[#This Row],[Date]],"ddd")</f>
        <v>Wed</v>
      </c>
      <c r="K157" s="3">
        <f>DAY(Table3[[#This Row],[Date]])</f>
        <v>16</v>
      </c>
      <c r="L157">
        <v>3</v>
      </c>
      <c r="M157" t="str">
        <f>VLOOKUP(L157,Table2[#All],2,0)</f>
        <v>Property Loan</v>
      </c>
      <c r="N157">
        <v>321</v>
      </c>
      <c r="O157" s="13">
        <f>Table3[[#This Row],[Avg Aht]]/86400</f>
        <v>3.7152777777777778E-3</v>
      </c>
      <c r="P157">
        <v>38</v>
      </c>
      <c r="Q157">
        <v>9</v>
      </c>
      <c r="S157" s="4"/>
    </row>
    <row r="158" spans="1:19" x14ac:dyDescent="0.25">
      <c r="A158" s="3">
        <v>7</v>
      </c>
      <c r="B158" t="str">
        <f>VLOOKUP(A158,Table1[#All],4,0)</f>
        <v>Peter  Rivera</v>
      </c>
      <c r="C158" s="4">
        <f>VLOOKUP(data_reference!A158,Table1[#All],5,0)</f>
        <v>44170</v>
      </c>
      <c r="D158" s="6">
        <f>DATEDIF(Table3[[#This Row],[Hire Date]],$S$2,"M")</f>
        <v>6</v>
      </c>
      <c r="E158">
        <v>25</v>
      </c>
      <c r="F158" s="4">
        <v>44363</v>
      </c>
      <c r="G158" s="6">
        <f>YEAR(Table3[[#This Row],[Date]])</f>
        <v>2021</v>
      </c>
      <c r="H158" s="6">
        <f>MONTH(Table3[[#This Row],[Date]])</f>
        <v>6</v>
      </c>
      <c r="I158" s="5">
        <f>(Table3[[#This Row],[Date]]-$F$2)/7+1</f>
        <v>3.1428571428571428</v>
      </c>
      <c r="J158" s="5" t="str">
        <f>TEXT(Table3[[#This Row],[Date]],"ddd")</f>
        <v>Wed</v>
      </c>
      <c r="K158" s="3">
        <f>DAY(Table3[[#This Row],[Date]])</f>
        <v>16</v>
      </c>
      <c r="L158">
        <v>1</v>
      </c>
      <c r="M158" t="str">
        <f>VLOOKUP(L158,Table2[#All],2,0)</f>
        <v>Personal Loan</v>
      </c>
      <c r="N158">
        <v>1.19</v>
      </c>
      <c r="O158" s="13">
        <f>Table3[[#This Row],[Avg Aht]]/86400</f>
        <v>1.3773148148148148E-5</v>
      </c>
      <c r="P158">
        <v>29</v>
      </c>
      <c r="Q158">
        <v>9</v>
      </c>
      <c r="S158" s="4"/>
    </row>
    <row r="159" spans="1:19" x14ac:dyDescent="0.25">
      <c r="A159" s="3">
        <v>1</v>
      </c>
      <c r="B159" t="str">
        <f>VLOOKUP(A159,Table1[#All],4,0)</f>
        <v>Lisa  Diaz</v>
      </c>
      <c r="C159" s="4">
        <f>VLOOKUP(data_reference!A159,Table1[#All],5,0)</f>
        <v>43625</v>
      </c>
      <c r="D159" s="6">
        <f>DATEDIF(Table3[[#This Row],[Hire Date]],$S$2,"M")</f>
        <v>24</v>
      </c>
      <c r="E159">
        <v>4</v>
      </c>
      <c r="F159" s="4">
        <v>44363</v>
      </c>
      <c r="G159" s="6">
        <f>YEAR(Table3[[#This Row],[Date]])</f>
        <v>2021</v>
      </c>
      <c r="H159" s="6">
        <f>MONTH(Table3[[#This Row],[Date]])</f>
        <v>6</v>
      </c>
      <c r="I159" s="5">
        <f>(Table3[[#This Row],[Date]]-$F$2)/7+1</f>
        <v>3.1428571428571428</v>
      </c>
      <c r="J159" s="5" t="str">
        <f>TEXT(Table3[[#This Row],[Date]],"ddd")</f>
        <v>Wed</v>
      </c>
      <c r="K159" s="3">
        <f>DAY(Table3[[#This Row],[Date]])</f>
        <v>16</v>
      </c>
      <c r="L159">
        <v>1</v>
      </c>
      <c r="M159" t="str">
        <f>VLOOKUP(L159,Table2[#All],2,0)</f>
        <v>Personal Loan</v>
      </c>
      <c r="N159">
        <v>1.9419999999999999</v>
      </c>
      <c r="O159" s="13">
        <f>Table3[[#This Row],[Avg Aht]]/86400</f>
        <v>2.2476851851851851E-5</v>
      </c>
      <c r="P159">
        <v>33</v>
      </c>
      <c r="Q159">
        <v>9</v>
      </c>
      <c r="S159" s="4"/>
    </row>
    <row r="160" spans="1:19" x14ac:dyDescent="0.25">
      <c r="A160" s="3">
        <v>9</v>
      </c>
      <c r="B160" t="str">
        <f>VLOOKUP(A160,Table1[#All],4,0)</f>
        <v>Cherry  Castillo</v>
      </c>
      <c r="C160" s="4">
        <f>VLOOKUP(data_reference!A160,Table1[#All],5,0)</f>
        <v>44226</v>
      </c>
      <c r="D160" s="6">
        <f>DATEDIF(Table3[[#This Row],[Hire Date]],$S$2,"M")</f>
        <v>5</v>
      </c>
      <c r="E160">
        <v>39</v>
      </c>
      <c r="F160" s="4">
        <v>44363</v>
      </c>
      <c r="G160" s="6">
        <f>YEAR(Table3[[#This Row],[Date]])</f>
        <v>2021</v>
      </c>
      <c r="H160" s="6">
        <f>MONTH(Table3[[#This Row],[Date]])</f>
        <v>6</v>
      </c>
      <c r="I160" s="5">
        <f>(Table3[[#This Row],[Date]]-$F$2)/7+1</f>
        <v>3.1428571428571428</v>
      </c>
      <c r="J160" s="5" t="str">
        <f>TEXT(Table3[[#This Row],[Date]],"ddd")</f>
        <v>Wed</v>
      </c>
      <c r="K160" s="3">
        <f>DAY(Table3[[#This Row],[Date]])</f>
        <v>16</v>
      </c>
      <c r="L160">
        <v>3</v>
      </c>
      <c r="M160" t="str">
        <f>VLOOKUP(L160,Table2[#All],2,0)</f>
        <v>Property Loan</v>
      </c>
      <c r="N160">
        <v>279</v>
      </c>
      <c r="O160" s="13">
        <f>Table3[[#This Row],[Avg Aht]]/86400</f>
        <v>3.2291666666666666E-3</v>
      </c>
      <c r="P160">
        <v>70</v>
      </c>
      <c r="Q160">
        <v>7</v>
      </c>
      <c r="S160" s="4"/>
    </row>
    <row r="161" spans="1:19" x14ac:dyDescent="0.25">
      <c r="A161" s="3">
        <v>4</v>
      </c>
      <c r="B161" t="str">
        <f>VLOOKUP(A161,Table1[#All],4,0)</f>
        <v>Jay  Alvarez</v>
      </c>
      <c r="C161" s="4">
        <f>VLOOKUP(data_reference!A161,Table1[#All],5,0)</f>
        <v>43871</v>
      </c>
      <c r="D161" s="6">
        <f>DATEDIF(Table3[[#This Row],[Hire Date]],$S$2,"M")</f>
        <v>16</v>
      </c>
      <c r="E161">
        <v>8</v>
      </c>
      <c r="F161" s="4">
        <v>44363</v>
      </c>
      <c r="G161" s="6">
        <f>YEAR(Table3[[#This Row],[Date]])</f>
        <v>2021</v>
      </c>
      <c r="H161" s="6">
        <f>MONTH(Table3[[#This Row],[Date]])</f>
        <v>6</v>
      </c>
      <c r="I161" s="5">
        <f>(Table3[[#This Row],[Date]]-$F$2)/7+1</f>
        <v>3.1428571428571428</v>
      </c>
      <c r="J161" s="5" t="str">
        <f>TEXT(Table3[[#This Row],[Date]],"ddd")</f>
        <v>Wed</v>
      </c>
      <c r="K161" s="3">
        <f>DAY(Table3[[#This Row],[Date]])</f>
        <v>16</v>
      </c>
      <c r="L161">
        <v>1</v>
      </c>
      <c r="M161" t="str">
        <f>VLOOKUP(L161,Table2[#All],2,0)</f>
        <v>Personal Loan</v>
      </c>
      <c r="N161">
        <v>761</v>
      </c>
      <c r="O161" s="13">
        <f>Table3[[#This Row],[Avg Aht]]/86400</f>
        <v>8.8078703703703704E-3</v>
      </c>
      <c r="P161">
        <v>38</v>
      </c>
      <c r="Q161">
        <v>9</v>
      </c>
      <c r="S161" s="4"/>
    </row>
    <row r="162" spans="1:19" x14ac:dyDescent="0.25">
      <c r="A162" s="3">
        <v>3</v>
      </c>
      <c r="B162" t="str">
        <f>VLOOKUP(A162,Table1[#All],4,0)</f>
        <v>Cecille  Chen</v>
      </c>
      <c r="C162" s="4">
        <f>VLOOKUP(data_reference!A162,Table1[#All],5,0)</f>
        <v>43727</v>
      </c>
      <c r="D162" s="6">
        <f>DATEDIF(Table3[[#This Row],[Hire Date]],$S$2,"M")</f>
        <v>21</v>
      </c>
      <c r="E162">
        <v>12</v>
      </c>
      <c r="F162" s="4">
        <v>44364</v>
      </c>
      <c r="G162" s="6">
        <f>YEAR(Table3[[#This Row],[Date]])</f>
        <v>2021</v>
      </c>
      <c r="H162" s="6">
        <f>MONTH(Table3[[#This Row],[Date]])</f>
        <v>6</v>
      </c>
      <c r="I162" s="5">
        <f>(Table3[[#This Row],[Date]]-$F$2)/7+1</f>
        <v>3.2857142857142856</v>
      </c>
      <c r="J162" s="5" t="str">
        <f>TEXT(Table3[[#This Row],[Date]],"ddd")</f>
        <v>Thu</v>
      </c>
      <c r="K162" s="3">
        <f>DAY(Table3[[#This Row],[Date]])</f>
        <v>17</v>
      </c>
      <c r="L162">
        <v>1</v>
      </c>
      <c r="M162" t="str">
        <f>VLOOKUP(L162,Table2[#All],2,0)</f>
        <v>Personal Loan</v>
      </c>
      <c r="N162">
        <v>1.7649999999999999</v>
      </c>
      <c r="O162" s="13">
        <f>Table3[[#This Row],[Avg Aht]]/86400</f>
        <v>2.0428240740740739E-5</v>
      </c>
      <c r="P162">
        <v>65</v>
      </c>
      <c r="Q162">
        <v>6</v>
      </c>
      <c r="S162" s="4"/>
    </row>
    <row r="163" spans="1:19" x14ac:dyDescent="0.25">
      <c r="A163" s="3">
        <v>9</v>
      </c>
      <c r="B163" t="str">
        <f>VLOOKUP(A163,Table1[#All],4,0)</f>
        <v>Cherry  Castillo</v>
      </c>
      <c r="C163" s="4">
        <f>VLOOKUP(data_reference!A163,Table1[#All],5,0)</f>
        <v>44226</v>
      </c>
      <c r="D163" s="6">
        <f>DATEDIF(Table3[[#This Row],[Hire Date]],$S$2,"M")</f>
        <v>5</v>
      </c>
      <c r="E163">
        <v>33</v>
      </c>
      <c r="F163" s="4">
        <v>44364</v>
      </c>
      <c r="G163" s="6">
        <f>YEAR(Table3[[#This Row],[Date]])</f>
        <v>2021</v>
      </c>
      <c r="H163" s="6">
        <f>MONTH(Table3[[#This Row],[Date]])</f>
        <v>6</v>
      </c>
      <c r="I163" s="5">
        <f>(Table3[[#This Row],[Date]]-$F$2)/7+1</f>
        <v>3.2857142857142856</v>
      </c>
      <c r="J163" s="5" t="str">
        <f>TEXT(Table3[[#This Row],[Date]],"ddd")</f>
        <v>Thu</v>
      </c>
      <c r="K163" s="3">
        <f>DAY(Table3[[#This Row],[Date]])</f>
        <v>17</v>
      </c>
      <c r="L163">
        <v>1</v>
      </c>
      <c r="M163" t="str">
        <f>VLOOKUP(L163,Table2[#All],2,0)</f>
        <v>Personal Loan</v>
      </c>
      <c r="N163">
        <v>1.47</v>
      </c>
      <c r="O163" s="13">
        <f>Table3[[#This Row],[Avg Aht]]/86400</f>
        <v>1.7013888888888888E-5</v>
      </c>
      <c r="P163">
        <v>29</v>
      </c>
      <c r="Q163">
        <v>10</v>
      </c>
      <c r="S163" s="4"/>
    </row>
    <row r="164" spans="1:19" x14ac:dyDescent="0.25">
      <c r="A164" s="3">
        <v>1</v>
      </c>
      <c r="B164" t="str">
        <f>VLOOKUP(A164,Table1[#All],4,0)</f>
        <v>Lisa  Diaz</v>
      </c>
      <c r="C164" s="4">
        <f>VLOOKUP(data_reference!A164,Table1[#All],5,0)</f>
        <v>43625</v>
      </c>
      <c r="D164" s="6">
        <f>DATEDIF(Table3[[#This Row],[Hire Date]],$S$2,"M")</f>
        <v>24</v>
      </c>
      <c r="E164">
        <v>7</v>
      </c>
      <c r="F164" s="4">
        <v>44364</v>
      </c>
      <c r="G164" s="6">
        <f>YEAR(Table3[[#This Row],[Date]])</f>
        <v>2021</v>
      </c>
      <c r="H164" s="6">
        <f>MONTH(Table3[[#This Row],[Date]])</f>
        <v>6</v>
      </c>
      <c r="I164" s="5">
        <f>(Table3[[#This Row],[Date]]-$F$2)/7+1</f>
        <v>3.2857142857142856</v>
      </c>
      <c r="J164" s="5" t="str">
        <f>TEXT(Table3[[#This Row],[Date]],"ddd")</f>
        <v>Thu</v>
      </c>
      <c r="K164" s="3">
        <f>DAY(Table3[[#This Row],[Date]])</f>
        <v>17</v>
      </c>
      <c r="L164">
        <v>2</v>
      </c>
      <c r="M164" t="str">
        <f>VLOOKUP(L164,Table2[#All],2,0)</f>
        <v>Car Loan</v>
      </c>
      <c r="N164">
        <v>1.1499999999999999</v>
      </c>
      <c r="O164" s="13">
        <f>Table3[[#This Row],[Avg Aht]]/86400</f>
        <v>1.3310185185185184E-5</v>
      </c>
      <c r="P164">
        <v>28</v>
      </c>
      <c r="Q164">
        <v>8</v>
      </c>
      <c r="S164" s="4"/>
    </row>
    <row r="165" spans="1:19" x14ac:dyDescent="0.25">
      <c r="A165" s="3">
        <v>8</v>
      </c>
      <c r="B165" t="str">
        <f>VLOOKUP(A165,Table1[#All],4,0)</f>
        <v>Rachel  Delos Santos</v>
      </c>
      <c r="C165" s="4">
        <f>VLOOKUP(data_reference!A165,Table1[#All],5,0)</f>
        <v>44212</v>
      </c>
      <c r="D165" s="6">
        <f>DATEDIF(Table3[[#This Row],[Hire Date]],$S$2,"M")</f>
        <v>5</v>
      </c>
      <c r="E165">
        <v>29</v>
      </c>
      <c r="F165" s="4">
        <v>44364</v>
      </c>
      <c r="G165" s="6">
        <f>YEAR(Table3[[#This Row],[Date]])</f>
        <v>2021</v>
      </c>
      <c r="H165" s="6">
        <f>MONTH(Table3[[#This Row],[Date]])</f>
        <v>6</v>
      </c>
      <c r="I165" s="5">
        <f>(Table3[[#This Row],[Date]]-$F$2)/7+1</f>
        <v>3.2857142857142856</v>
      </c>
      <c r="J165" s="5" t="str">
        <f>TEXT(Table3[[#This Row],[Date]],"ddd")</f>
        <v>Thu</v>
      </c>
      <c r="K165" s="3">
        <f>DAY(Table3[[#This Row],[Date]])</f>
        <v>17</v>
      </c>
      <c r="L165">
        <v>3</v>
      </c>
      <c r="M165" t="str">
        <f>VLOOKUP(L165,Table2[#All],2,0)</f>
        <v>Property Loan</v>
      </c>
      <c r="N165">
        <v>56</v>
      </c>
      <c r="O165" s="13">
        <f>Table3[[#This Row],[Avg Aht]]/86400</f>
        <v>6.4814814814814813E-4</v>
      </c>
      <c r="P165">
        <v>70</v>
      </c>
      <c r="Q165">
        <v>7</v>
      </c>
      <c r="S165" s="4"/>
    </row>
    <row r="166" spans="1:19" x14ac:dyDescent="0.25">
      <c r="A166" s="3">
        <v>4</v>
      </c>
      <c r="B166" t="str">
        <f>VLOOKUP(A166,Table1[#All],4,0)</f>
        <v>Jay  Alvarez</v>
      </c>
      <c r="C166" s="4">
        <f>VLOOKUP(data_reference!A166,Table1[#All],5,0)</f>
        <v>43871</v>
      </c>
      <c r="D166" s="6">
        <f>DATEDIF(Table3[[#This Row],[Hire Date]],$S$2,"M")</f>
        <v>16</v>
      </c>
      <c r="E166">
        <v>13</v>
      </c>
      <c r="F166" s="4">
        <v>44364</v>
      </c>
      <c r="G166" s="6">
        <f>YEAR(Table3[[#This Row],[Date]])</f>
        <v>2021</v>
      </c>
      <c r="H166" s="6">
        <f>MONTH(Table3[[#This Row],[Date]])</f>
        <v>6</v>
      </c>
      <c r="I166" s="5">
        <f>(Table3[[#This Row],[Date]]-$F$2)/7+1</f>
        <v>3.2857142857142856</v>
      </c>
      <c r="J166" s="5" t="str">
        <f>TEXT(Table3[[#This Row],[Date]],"ddd")</f>
        <v>Thu</v>
      </c>
      <c r="K166" s="3">
        <f>DAY(Table3[[#This Row],[Date]])</f>
        <v>17</v>
      </c>
      <c r="L166">
        <v>2</v>
      </c>
      <c r="M166" t="str">
        <f>VLOOKUP(L166,Table2[#All],2,0)</f>
        <v>Car Loan</v>
      </c>
      <c r="N166">
        <v>158</v>
      </c>
      <c r="O166" s="13">
        <f>Table3[[#This Row],[Avg Aht]]/86400</f>
        <v>1.8287037037037037E-3</v>
      </c>
      <c r="P166">
        <v>36</v>
      </c>
      <c r="Q166">
        <v>8</v>
      </c>
      <c r="S166" s="4"/>
    </row>
    <row r="167" spans="1:19" x14ac:dyDescent="0.25">
      <c r="A167" s="3">
        <v>7</v>
      </c>
      <c r="B167" t="str">
        <f>VLOOKUP(A167,Table1[#All],4,0)</f>
        <v>Peter  Rivera</v>
      </c>
      <c r="C167" s="4">
        <f>VLOOKUP(data_reference!A167,Table1[#All],5,0)</f>
        <v>44170</v>
      </c>
      <c r="D167" s="6">
        <f>DATEDIF(Table3[[#This Row],[Hire Date]],$S$2,"M")</f>
        <v>6</v>
      </c>
      <c r="E167">
        <v>30</v>
      </c>
      <c r="F167" s="4">
        <v>44364</v>
      </c>
      <c r="G167" s="6">
        <f>YEAR(Table3[[#This Row],[Date]])</f>
        <v>2021</v>
      </c>
      <c r="H167" s="6">
        <f>MONTH(Table3[[#This Row],[Date]])</f>
        <v>6</v>
      </c>
      <c r="I167" s="5">
        <f>(Table3[[#This Row],[Date]]-$F$2)/7+1</f>
        <v>3.2857142857142856</v>
      </c>
      <c r="J167" s="5" t="str">
        <f>TEXT(Table3[[#This Row],[Date]],"ddd")</f>
        <v>Thu</v>
      </c>
      <c r="K167" s="3">
        <f>DAY(Table3[[#This Row],[Date]])</f>
        <v>17</v>
      </c>
      <c r="L167">
        <v>2</v>
      </c>
      <c r="M167" t="str">
        <f>VLOOKUP(L167,Table2[#All],2,0)</f>
        <v>Car Loan</v>
      </c>
      <c r="N167">
        <v>656</v>
      </c>
      <c r="O167" s="13">
        <f>Table3[[#This Row],[Avg Aht]]/86400</f>
        <v>7.5925925925925926E-3</v>
      </c>
      <c r="P167">
        <v>69</v>
      </c>
      <c r="Q167">
        <v>7</v>
      </c>
      <c r="S167" s="4"/>
    </row>
    <row r="168" spans="1:19" x14ac:dyDescent="0.25">
      <c r="A168" s="3">
        <v>6</v>
      </c>
      <c r="B168" t="str">
        <f>VLOOKUP(A168,Table1[#All],4,0)</f>
        <v>Jane  Hernandez</v>
      </c>
      <c r="C168" s="4">
        <f>VLOOKUP(data_reference!A168,Table1[#All],5,0)</f>
        <v>44116</v>
      </c>
      <c r="D168" s="6">
        <f>DATEDIF(Table3[[#This Row],[Hire Date]],$S$2,"M")</f>
        <v>8</v>
      </c>
      <c r="E168">
        <v>17</v>
      </c>
      <c r="F168" s="4">
        <v>44364</v>
      </c>
      <c r="G168" s="6">
        <f>YEAR(Table3[[#This Row],[Date]])</f>
        <v>2021</v>
      </c>
      <c r="H168" s="6">
        <f>MONTH(Table3[[#This Row],[Date]])</f>
        <v>6</v>
      </c>
      <c r="I168" s="5">
        <f>(Table3[[#This Row],[Date]]-$F$2)/7+1</f>
        <v>3.2857142857142856</v>
      </c>
      <c r="J168" s="5" t="str">
        <f>TEXT(Table3[[#This Row],[Date]],"ddd")</f>
        <v>Thu</v>
      </c>
      <c r="K168" s="3">
        <f>DAY(Table3[[#This Row],[Date]])</f>
        <v>17</v>
      </c>
      <c r="L168">
        <v>1</v>
      </c>
      <c r="M168" t="str">
        <f>VLOOKUP(L168,Table2[#All],2,0)</f>
        <v>Personal Loan</v>
      </c>
      <c r="N168">
        <v>875</v>
      </c>
      <c r="O168" s="13">
        <f>Table3[[#This Row],[Avg Aht]]/86400</f>
        <v>1.0127314814814815E-2</v>
      </c>
      <c r="P168">
        <v>36</v>
      </c>
      <c r="S168" s="4"/>
    </row>
    <row r="169" spans="1:19" x14ac:dyDescent="0.25">
      <c r="A169" s="3">
        <v>2</v>
      </c>
      <c r="B169" t="str">
        <f>VLOOKUP(A169,Table1[#All],4,0)</f>
        <v>Josh  Vega</v>
      </c>
      <c r="C169" s="4">
        <f>VLOOKUP(data_reference!A169,Table1[#All],5,0)</f>
        <v>43687</v>
      </c>
      <c r="D169" s="6">
        <f>DATEDIF(Table3[[#This Row],[Hire Date]],$S$2,"M")</f>
        <v>22</v>
      </c>
      <c r="E169">
        <v>5</v>
      </c>
      <c r="F169" s="4">
        <v>44364</v>
      </c>
      <c r="G169" s="6">
        <f>YEAR(Table3[[#This Row],[Date]])</f>
        <v>2021</v>
      </c>
      <c r="H169" s="6">
        <f>MONTH(Table3[[#This Row],[Date]])</f>
        <v>6</v>
      </c>
      <c r="I169" s="5">
        <f>(Table3[[#This Row],[Date]]-$F$2)/7+1</f>
        <v>3.2857142857142856</v>
      </c>
      <c r="J169" s="5" t="str">
        <f>TEXT(Table3[[#This Row],[Date]],"ddd")</f>
        <v>Thu</v>
      </c>
      <c r="K169" s="3">
        <f>DAY(Table3[[#This Row],[Date]])</f>
        <v>17</v>
      </c>
      <c r="L169">
        <v>3</v>
      </c>
      <c r="M169" t="str">
        <f>VLOOKUP(L169,Table2[#All],2,0)</f>
        <v>Property Loan</v>
      </c>
      <c r="N169">
        <v>107</v>
      </c>
      <c r="O169" s="13">
        <f>Table3[[#This Row],[Avg Aht]]/86400</f>
        <v>1.238425925925926E-3</v>
      </c>
      <c r="P169">
        <v>72</v>
      </c>
      <c r="Q169">
        <v>6</v>
      </c>
      <c r="S169" s="4"/>
    </row>
    <row r="170" spans="1:19" x14ac:dyDescent="0.25">
      <c r="A170" s="3">
        <v>10</v>
      </c>
      <c r="B170" t="str">
        <f>VLOOKUP(A170,Table1[#All],4,0)</f>
        <v>Mark  Ventura</v>
      </c>
      <c r="C170" s="4">
        <f>VLOOKUP(data_reference!A170,Table1[#All],5,0)</f>
        <v>44238</v>
      </c>
      <c r="D170" s="6">
        <f>DATEDIF(Table3[[#This Row],[Hire Date]],$S$2,"M")</f>
        <v>4</v>
      </c>
      <c r="E170">
        <v>34</v>
      </c>
      <c r="F170" s="4">
        <v>44364</v>
      </c>
      <c r="G170" s="6">
        <f>YEAR(Table3[[#This Row],[Date]])</f>
        <v>2021</v>
      </c>
      <c r="H170" s="6">
        <f>MONTH(Table3[[#This Row],[Date]])</f>
        <v>6</v>
      </c>
      <c r="I170" s="5">
        <f>(Table3[[#This Row],[Date]]-$F$2)/7+1</f>
        <v>3.2857142857142856</v>
      </c>
      <c r="J170" s="5" t="str">
        <f>TEXT(Table3[[#This Row],[Date]],"ddd")</f>
        <v>Thu</v>
      </c>
      <c r="K170" s="3">
        <f>DAY(Table3[[#This Row],[Date]])</f>
        <v>17</v>
      </c>
      <c r="L170">
        <v>2</v>
      </c>
      <c r="M170" t="str">
        <f>VLOOKUP(L170,Table2[#All],2,0)</f>
        <v>Car Loan</v>
      </c>
      <c r="N170">
        <v>366</v>
      </c>
      <c r="O170" s="13">
        <f>Table3[[#This Row],[Avg Aht]]/86400</f>
        <v>4.2361111111111115E-3</v>
      </c>
      <c r="P170">
        <v>26</v>
      </c>
      <c r="Q170">
        <v>10</v>
      </c>
      <c r="S170" s="4"/>
    </row>
    <row r="171" spans="1:19" x14ac:dyDescent="0.25">
      <c r="A171" s="3">
        <v>5</v>
      </c>
      <c r="B171" t="str">
        <f>VLOOKUP(A171,Table1[#All],4,0)</f>
        <v>Eric  Molina</v>
      </c>
      <c r="C171" s="4">
        <f>VLOOKUP(data_reference!A171,Table1[#All],5,0)</f>
        <v>43966</v>
      </c>
      <c r="D171" s="6">
        <f>DATEDIF(Table3[[#This Row],[Hire Date]],$S$2,"M")</f>
        <v>13</v>
      </c>
      <c r="E171">
        <v>24</v>
      </c>
      <c r="F171" s="4">
        <v>44364</v>
      </c>
      <c r="G171" s="6">
        <f>YEAR(Table3[[#This Row],[Date]])</f>
        <v>2021</v>
      </c>
      <c r="H171" s="6">
        <f>MONTH(Table3[[#This Row],[Date]])</f>
        <v>6</v>
      </c>
      <c r="I171" s="5">
        <f>(Table3[[#This Row],[Date]]-$F$2)/7+1</f>
        <v>3.2857142857142856</v>
      </c>
      <c r="J171" s="5" t="str">
        <f>TEXT(Table3[[#This Row],[Date]],"ddd")</f>
        <v>Thu</v>
      </c>
      <c r="K171" s="3">
        <f>DAY(Table3[[#This Row],[Date]])</f>
        <v>17</v>
      </c>
      <c r="L171">
        <v>3</v>
      </c>
      <c r="M171" t="str">
        <f>VLOOKUP(L171,Table2[#All],2,0)</f>
        <v>Property Loan</v>
      </c>
      <c r="N171">
        <v>464</v>
      </c>
      <c r="O171" s="13">
        <f>Table3[[#This Row],[Avg Aht]]/86400</f>
        <v>5.37037037037037E-3</v>
      </c>
      <c r="P171">
        <v>78</v>
      </c>
      <c r="Q171">
        <v>6</v>
      </c>
      <c r="S171" s="4"/>
    </row>
    <row r="172" spans="1:19" x14ac:dyDescent="0.25">
      <c r="A172" s="3">
        <v>5</v>
      </c>
      <c r="B172" t="str">
        <f>VLOOKUP(A172,Table1[#All],4,0)</f>
        <v>Eric  Molina</v>
      </c>
      <c r="C172" s="4">
        <f>VLOOKUP(data_reference!A172,Table1[#All],5,0)</f>
        <v>43966</v>
      </c>
      <c r="D172" s="6">
        <f>DATEDIF(Table3[[#This Row],[Hire Date]],$S$2,"M")</f>
        <v>13</v>
      </c>
      <c r="E172">
        <v>20</v>
      </c>
      <c r="F172" s="4">
        <v>44365</v>
      </c>
      <c r="G172" s="6">
        <f>YEAR(Table3[[#This Row],[Date]])</f>
        <v>2021</v>
      </c>
      <c r="H172" s="6">
        <f>MONTH(Table3[[#This Row],[Date]])</f>
        <v>6</v>
      </c>
      <c r="I172" s="5">
        <f>(Table3[[#This Row],[Date]]-$F$2)/7+1</f>
        <v>3.4285714285714284</v>
      </c>
      <c r="J172" s="5" t="str">
        <f>TEXT(Table3[[#This Row],[Date]],"ddd")</f>
        <v>Fri</v>
      </c>
      <c r="K172" s="3">
        <f>DAY(Table3[[#This Row],[Date]])</f>
        <v>18</v>
      </c>
      <c r="L172">
        <v>1</v>
      </c>
      <c r="M172" t="str">
        <f>VLOOKUP(L172,Table2[#All],2,0)</f>
        <v>Personal Loan</v>
      </c>
      <c r="N172">
        <v>1.3260000000000001</v>
      </c>
      <c r="O172" s="13">
        <f>Table3[[#This Row],[Avg Aht]]/86400</f>
        <v>1.5347222222222222E-5</v>
      </c>
      <c r="P172">
        <v>25</v>
      </c>
      <c r="Q172">
        <v>8</v>
      </c>
      <c r="S172" s="4"/>
    </row>
    <row r="173" spans="1:19" x14ac:dyDescent="0.25">
      <c r="A173" s="3">
        <v>4</v>
      </c>
      <c r="B173" t="str">
        <f>VLOOKUP(A173,Table1[#All],4,0)</f>
        <v>Jay  Alvarez</v>
      </c>
      <c r="C173" s="4">
        <f>VLOOKUP(data_reference!A173,Table1[#All],5,0)</f>
        <v>43871</v>
      </c>
      <c r="D173" s="6">
        <f>DATEDIF(Table3[[#This Row],[Hire Date]],$S$2,"M")</f>
        <v>16</v>
      </c>
      <c r="E173">
        <v>26</v>
      </c>
      <c r="F173" s="4">
        <v>44365</v>
      </c>
      <c r="G173" s="6">
        <f>YEAR(Table3[[#This Row],[Date]])</f>
        <v>2021</v>
      </c>
      <c r="H173" s="6">
        <f>MONTH(Table3[[#This Row],[Date]])</f>
        <v>6</v>
      </c>
      <c r="I173" s="5">
        <f>(Table3[[#This Row],[Date]]-$F$2)/7+1</f>
        <v>3.4285714285714284</v>
      </c>
      <c r="J173" s="5" t="str">
        <f>TEXT(Table3[[#This Row],[Date]],"ddd")</f>
        <v>Fri</v>
      </c>
      <c r="K173" s="3">
        <f>DAY(Table3[[#This Row],[Date]])</f>
        <v>18</v>
      </c>
      <c r="L173">
        <v>3</v>
      </c>
      <c r="M173" t="str">
        <f>VLOOKUP(L173,Table2[#All],2,0)</f>
        <v>Property Loan</v>
      </c>
      <c r="N173">
        <v>199</v>
      </c>
      <c r="O173" s="13">
        <f>Table3[[#This Row],[Avg Aht]]/86400</f>
        <v>2.3032407407407407E-3</v>
      </c>
      <c r="P173">
        <v>83</v>
      </c>
      <c r="Q173">
        <v>6</v>
      </c>
      <c r="S173" s="4"/>
    </row>
    <row r="174" spans="1:19" x14ac:dyDescent="0.25">
      <c r="A174" s="3">
        <v>3</v>
      </c>
      <c r="B174" t="str">
        <f>VLOOKUP(A174,Table1[#All],4,0)</f>
        <v>Cecille  Chen</v>
      </c>
      <c r="C174" s="4">
        <f>VLOOKUP(data_reference!A174,Table1[#All],5,0)</f>
        <v>43727</v>
      </c>
      <c r="D174" s="6">
        <f>DATEDIF(Table3[[#This Row],[Hire Date]],$S$2,"M")</f>
        <v>21</v>
      </c>
      <c r="E174">
        <v>20</v>
      </c>
      <c r="F174" s="4">
        <v>44365</v>
      </c>
      <c r="G174" s="6">
        <f>YEAR(Table3[[#This Row],[Date]])</f>
        <v>2021</v>
      </c>
      <c r="H174" s="6">
        <f>MONTH(Table3[[#This Row],[Date]])</f>
        <v>6</v>
      </c>
      <c r="I174" s="5">
        <f>(Table3[[#This Row],[Date]]-$F$2)/7+1</f>
        <v>3.4285714285714284</v>
      </c>
      <c r="J174" s="5" t="str">
        <f>TEXT(Table3[[#This Row],[Date]],"ddd")</f>
        <v>Fri</v>
      </c>
      <c r="K174" s="3">
        <f>DAY(Table3[[#This Row],[Date]])</f>
        <v>18</v>
      </c>
      <c r="L174">
        <v>2</v>
      </c>
      <c r="M174" t="str">
        <f>VLOOKUP(L174,Table2[#All],2,0)</f>
        <v>Car Loan</v>
      </c>
      <c r="N174">
        <v>792</v>
      </c>
      <c r="O174" s="13">
        <f>Table3[[#This Row],[Avg Aht]]/86400</f>
        <v>9.1666666666666667E-3</v>
      </c>
      <c r="P174">
        <v>59</v>
      </c>
      <c r="Q174">
        <v>7</v>
      </c>
      <c r="S174" s="4"/>
    </row>
    <row r="175" spans="1:19" x14ac:dyDescent="0.25">
      <c r="A175" s="3">
        <v>10</v>
      </c>
      <c r="B175" t="str">
        <f>VLOOKUP(A175,Table1[#All],4,0)</f>
        <v>Mark  Ventura</v>
      </c>
      <c r="C175" s="4">
        <f>VLOOKUP(data_reference!A175,Table1[#All],5,0)</f>
        <v>44238</v>
      </c>
      <c r="D175" s="6">
        <f>DATEDIF(Table3[[#This Row],[Hire Date]],$S$2,"M")</f>
        <v>4</v>
      </c>
      <c r="E175">
        <v>35</v>
      </c>
      <c r="F175" s="4">
        <v>44365</v>
      </c>
      <c r="G175" s="6">
        <f>YEAR(Table3[[#This Row],[Date]])</f>
        <v>2021</v>
      </c>
      <c r="H175" s="6">
        <f>MONTH(Table3[[#This Row],[Date]])</f>
        <v>6</v>
      </c>
      <c r="I175" s="5">
        <f>(Table3[[#This Row],[Date]]-$F$2)/7+1</f>
        <v>3.4285714285714284</v>
      </c>
      <c r="J175" s="5" t="str">
        <f>TEXT(Table3[[#This Row],[Date]],"ddd")</f>
        <v>Fri</v>
      </c>
      <c r="K175" s="3">
        <f>DAY(Table3[[#This Row],[Date]])</f>
        <v>18</v>
      </c>
      <c r="L175">
        <v>3</v>
      </c>
      <c r="M175" t="str">
        <f>VLOOKUP(L175,Table2[#All],2,0)</f>
        <v>Property Loan</v>
      </c>
      <c r="N175">
        <v>470</v>
      </c>
      <c r="O175" s="13">
        <f>Table3[[#This Row],[Avg Aht]]/86400</f>
        <v>5.4398148148148149E-3</v>
      </c>
      <c r="P175">
        <v>38</v>
      </c>
      <c r="Q175">
        <v>8</v>
      </c>
      <c r="S175" s="4"/>
    </row>
    <row r="176" spans="1:19" x14ac:dyDescent="0.25">
      <c r="A176" s="3">
        <v>2</v>
      </c>
      <c r="B176" t="str">
        <f>VLOOKUP(A176,Table1[#All],4,0)</f>
        <v>Josh  Vega</v>
      </c>
      <c r="C176" s="4">
        <f>VLOOKUP(data_reference!A176,Table1[#All],5,0)</f>
        <v>43687</v>
      </c>
      <c r="D176" s="6">
        <f>DATEDIF(Table3[[#This Row],[Hire Date]],$S$2,"M")</f>
        <v>22</v>
      </c>
      <c r="E176">
        <v>24</v>
      </c>
      <c r="F176" s="4">
        <v>44365</v>
      </c>
      <c r="G176" s="6">
        <f>YEAR(Table3[[#This Row],[Date]])</f>
        <v>2021</v>
      </c>
      <c r="H176" s="6">
        <f>MONTH(Table3[[#This Row],[Date]])</f>
        <v>6</v>
      </c>
      <c r="I176" s="5">
        <f>(Table3[[#This Row],[Date]]-$F$2)/7+1</f>
        <v>3.4285714285714284</v>
      </c>
      <c r="J176" s="5" t="str">
        <f>TEXT(Table3[[#This Row],[Date]],"ddd")</f>
        <v>Fri</v>
      </c>
      <c r="K176" s="3">
        <f>DAY(Table3[[#This Row],[Date]])</f>
        <v>18</v>
      </c>
      <c r="L176">
        <v>1</v>
      </c>
      <c r="M176" t="str">
        <f>VLOOKUP(L176,Table2[#All],2,0)</f>
        <v>Personal Loan</v>
      </c>
      <c r="N176">
        <v>436</v>
      </c>
      <c r="O176" s="13">
        <f>Table3[[#This Row],[Avg Aht]]/86400</f>
        <v>5.0462962962962961E-3</v>
      </c>
      <c r="P176">
        <v>32</v>
      </c>
      <c r="Q176">
        <v>8</v>
      </c>
      <c r="S176" s="4"/>
    </row>
    <row r="177" spans="1:19" x14ac:dyDescent="0.25">
      <c r="A177" s="3">
        <v>7</v>
      </c>
      <c r="B177" t="str">
        <f>VLOOKUP(A177,Table1[#All],4,0)</f>
        <v>Peter  Rivera</v>
      </c>
      <c r="C177" s="4">
        <f>VLOOKUP(data_reference!A177,Table1[#All],5,0)</f>
        <v>44170</v>
      </c>
      <c r="D177" s="6">
        <f>DATEDIF(Table3[[#This Row],[Hire Date]],$S$2,"M")</f>
        <v>6</v>
      </c>
      <c r="E177">
        <v>30</v>
      </c>
      <c r="F177" s="4">
        <v>44365</v>
      </c>
      <c r="G177" s="6">
        <f>YEAR(Table3[[#This Row],[Date]])</f>
        <v>2021</v>
      </c>
      <c r="H177" s="6">
        <f>MONTH(Table3[[#This Row],[Date]])</f>
        <v>6</v>
      </c>
      <c r="I177" s="5">
        <f>(Table3[[#This Row],[Date]]-$F$2)/7+1</f>
        <v>3.4285714285714284</v>
      </c>
      <c r="J177" s="5" t="str">
        <f>TEXT(Table3[[#This Row],[Date]],"ddd")</f>
        <v>Fri</v>
      </c>
      <c r="K177" s="3">
        <f>DAY(Table3[[#This Row],[Date]])</f>
        <v>18</v>
      </c>
      <c r="L177">
        <v>3</v>
      </c>
      <c r="M177" t="str">
        <f>VLOOKUP(L177,Table2[#All],2,0)</f>
        <v>Property Loan</v>
      </c>
      <c r="N177">
        <v>370</v>
      </c>
      <c r="O177" s="13">
        <f>Table3[[#This Row],[Avg Aht]]/86400</f>
        <v>4.2824074074074075E-3</v>
      </c>
      <c r="P177">
        <v>43</v>
      </c>
      <c r="Q177">
        <v>8</v>
      </c>
      <c r="S177" s="4"/>
    </row>
    <row r="178" spans="1:19" x14ac:dyDescent="0.25">
      <c r="A178" s="3">
        <v>9</v>
      </c>
      <c r="B178" t="str">
        <f>VLOOKUP(A178,Table1[#All],4,0)</f>
        <v>Cherry  Castillo</v>
      </c>
      <c r="C178" s="4">
        <f>VLOOKUP(data_reference!A178,Table1[#All],5,0)</f>
        <v>44226</v>
      </c>
      <c r="D178" s="6">
        <f>DATEDIF(Table3[[#This Row],[Hire Date]],$S$2,"M")</f>
        <v>5</v>
      </c>
      <c r="E178">
        <v>36</v>
      </c>
      <c r="F178" s="4">
        <v>44365</v>
      </c>
      <c r="G178" s="6">
        <f>YEAR(Table3[[#This Row],[Date]])</f>
        <v>2021</v>
      </c>
      <c r="H178" s="6">
        <f>MONTH(Table3[[#This Row],[Date]])</f>
        <v>6</v>
      </c>
      <c r="I178" s="5">
        <f>(Table3[[#This Row],[Date]]-$F$2)/7+1</f>
        <v>3.4285714285714284</v>
      </c>
      <c r="J178" s="5" t="str">
        <f>TEXT(Table3[[#This Row],[Date]],"ddd")</f>
        <v>Fri</v>
      </c>
      <c r="K178" s="3">
        <f>DAY(Table3[[#This Row],[Date]])</f>
        <v>18</v>
      </c>
      <c r="L178">
        <v>2</v>
      </c>
      <c r="M178" t="str">
        <f>VLOOKUP(L178,Table2[#All],2,0)</f>
        <v>Car Loan</v>
      </c>
      <c r="N178">
        <v>734</v>
      </c>
      <c r="O178" s="13">
        <f>Table3[[#This Row],[Avg Aht]]/86400</f>
        <v>8.4953703703703701E-3</v>
      </c>
      <c r="P178">
        <v>56</v>
      </c>
      <c r="Q178">
        <v>7</v>
      </c>
      <c r="S178" s="4"/>
    </row>
    <row r="179" spans="1:19" x14ac:dyDescent="0.25">
      <c r="A179" s="3">
        <v>1</v>
      </c>
      <c r="B179" t="str">
        <f>VLOOKUP(A179,Table1[#All],4,0)</f>
        <v>Lisa  Diaz</v>
      </c>
      <c r="C179" s="4">
        <f>VLOOKUP(data_reference!A179,Table1[#All],5,0)</f>
        <v>43625</v>
      </c>
      <c r="D179" s="6">
        <f>DATEDIF(Table3[[#This Row],[Hire Date]],$S$2,"M")</f>
        <v>24</v>
      </c>
      <c r="E179">
        <v>23</v>
      </c>
      <c r="F179" s="4">
        <v>44365</v>
      </c>
      <c r="G179" s="6">
        <f>YEAR(Table3[[#This Row],[Date]])</f>
        <v>2021</v>
      </c>
      <c r="H179" s="6">
        <f>MONTH(Table3[[#This Row],[Date]])</f>
        <v>6</v>
      </c>
      <c r="I179" s="5">
        <f>(Table3[[#This Row],[Date]]-$F$2)/7+1</f>
        <v>3.4285714285714284</v>
      </c>
      <c r="J179" s="5" t="str">
        <f>TEXT(Table3[[#This Row],[Date]],"ddd")</f>
        <v>Fri</v>
      </c>
      <c r="K179" s="3">
        <f>DAY(Table3[[#This Row],[Date]])</f>
        <v>18</v>
      </c>
      <c r="L179">
        <v>3</v>
      </c>
      <c r="M179" t="str">
        <f>VLOOKUP(L179,Table2[#All],2,0)</f>
        <v>Property Loan</v>
      </c>
      <c r="N179">
        <v>686</v>
      </c>
      <c r="O179" s="13">
        <f>Table3[[#This Row],[Avg Aht]]/86400</f>
        <v>7.9398148148148145E-3</v>
      </c>
      <c r="P179">
        <v>73</v>
      </c>
      <c r="Q179">
        <v>6</v>
      </c>
      <c r="S179" s="4"/>
    </row>
    <row r="180" spans="1:19" x14ac:dyDescent="0.25">
      <c r="A180" s="3">
        <v>6</v>
      </c>
      <c r="B180" t="str">
        <f>VLOOKUP(A180,Table1[#All],4,0)</f>
        <v>Jane  Hernandez</v>
      </c>
      <c r="C180" s="4">
        <f>VLOOKUP(data_reference!A180,Table1[#All],5,0)</f>
        <v>44116</v>
      </c>
      <c r="D180" s="6">
        <f>DATEDIF(Table3[[#This Row],[Hire Date]],$S$2,"M")</f>
        <v>8</v>
      </c>
      <c r="E180">
        <v>23</v>
      </c>
      <c r="F180" s="4">
        <v>44365</v>
      </c>
      <c r="G180" s="6">
        <f>YEAR(Table3[[#This Row],[Date]])</f>
        <v>2021</v>
      </c>
      <c r="H180" s="6">
        <f>MONTH(Table3[[#This Row],[Date]])</f>
        <v>6</v>
      </c>
      <c r="I180" s="5">
        <f>(Table3[[#This Row],[Date]]-$F$2)/7+1</f>
        <v>3.4285714285714284</v>
      </c>
      <c r="J180" s="5" t="str">
        <f>TEXT(Table3[[#This Row],[Date]],"ddd")</f>
        <v>Fri</v>
      </c>
      <c r="K180" s="3">
        <f>DAY(Table3[[#This Row],[Date]])</f>
        <v>18</v>
      </c>
      <c r="L180">
        <v>2</v>
      </c>
      <c r="M180" t="str">
        <f>VLOOKUP(L180,Table2[#All],2,0)</f>
        <v>Car Loan</v>
      </c>
      <c r="N180">
        <v>119</v>
      </c>
      <c r="O180" s="13">
        <f>Table3[[#This Row],[Avg Aht]]/86400</f>
        <v>1.3773148148148147E-3</v>
      </c>
      <c r="P180">
        <v>58</v>
      </c>
      <c r="Q180">
        <v>7</v>
      </c>
      <c r="S180" s="4"/>
    </row>
    <row r="181" spans="1:19" x14ac:dyDescent="0.25">
      <c r="A181" s="3">
        <v>8</v>
      </c>
      <c r="B181" t="str">
        <f>VLOOKUP(A181,Table1[#All],4,0)</f>
        <v>Rachel  Delos Santos</v>
      </c>
      <c r="C181" s="4">
        <f>VLOOKUP(data_reference!A181,Table1[#All],5,0)</f>
        <v>44212</v>
      </c>
      <c r="D181" s="6">
        <f>DATEDIF(Table3[[#This Row],[Hire Date]],$S$2,"M")</f>
        <v>5</v>
      </c>
      <c r="E181">
        <v>21</v>
      </c>
      <c r="F181" s="4">
        <v>44365</v>
      </c>
      <c r="G181" s="6">
        <f>YEAR(Table3[[#This Row],[Date]])</f>
        <v>2021</v>
      </c>
      <c r="H181" s="6">
        <f>MONTH(Table3[[#This Row],[Date]])</f>
        <v>6</v>
      </c>
      <c r="I181" s="5">
        <f>(Table3[[#This Row],[Date]]-$F$2)/7+1</f>
        <v>3.4285714285714284</v>
      </c>
      <c r="J181" s="5" t="str">
        <f>TEXT(Table3[[#This Row],[Date]],"ddd")</f>
        <v>Fri</v>
      </c>
      <c r="K181" s="3">
        <f>DAY(Table3[[#This Row],[Date]])</f>
        <v>18</v>
      </c>
      <c r="L181">
        <v>1</v>
      </c>
      <c r="M181" t="str">
        <f>VLOOKUP(L181,Table2[#All],2,0)</f>
        <v>Personal Loan</v>
      </c>
      <c r="N181">
        <v>903</v>
      </c>
      <c r="O181" s="13">
        <f>Table3[[#This Row],[Avg Aht]]/86400</f>
        <v>1.0451388888888889E-2</v>
      </c>
      <c r="P181">
        <v>70</v>
      </c>
      <c r="Q181">
        <v>6</v>
      </c>
      <c r="S181" s="4"/>
    </row>
    <row r="182" spans="1:19" x14ac:dyDescent="0.25">
      <c r="A182" s="3">
        <v>2</v>
      </c>
      <c r="B182" t="str">
        <f>VLOOKUP(A182,Table1[#All],4,0)</f>
        <v>Josh  Vega</v>
      </c>
      <c r="C182" s="4">
        <f>VLOOKUP(data_reference!A182,Table1[#All],5,0)</f>
        <v>43687</v>
      </c>
      <c r="D182" s="6">
        <f>DATEDIF(Table3[[#This Row],[Hire Date]],$S$2,"M")</f>
        <v>22</v>
      </c>
      <c r="E182">
        <v>26</v>
      </c>
      <c r="F182" s="4">
        <v>44366</v>
      </c>
      <c r="G182" s="6">
        <f>YEAR(Table3[[#This Row],[Date]])</f>
        <v>2021</v>
      </c>
      <c r="H182" s="6">
        <f>MONTH(Table3[[#This Row],[Date]])</f>
        <v>6</v>
      </c>
      <c r="I182" s="5">
        <f>(Table3[[#This Row],[Date]]-$F$2)/7+1</f>
        <v>3.5714285714285716</v>
      </c>
      <c r="J182" s="5" t="str">
        <f>TEXT(Table3[[#This Row],[Date]],"ddd")</f>
        <v>Sat</v>
      </c>
      <c r="K182" s="3">
        <f>DAY(Table3[[#This Row],[Date]])</f>
        <v>19</v>
      </c>
      <c r="L182">
        <v>2</v>
      </c>
      <c r="M182" t="str">
        <f>VLOOKUP(L182,Table2[#All],2,0)</f>
        <v>Car Loan</v>
      </c>
      <c r="N182">
        <v>55</v>
      </c>
      <c r="O182" s="13">
        <f>Table3[[#This Row],[Avg Aht]]/86400</f>
        <v>6.3657407407407413E-4</v>
      </c>
      <c r="P182">
        <v>74</v>
      </c>
      <c r="Q182">
        <v>6</v>
      </c>
      <c r="S182" s="4"/>
    </row>
    <row r="183" spans="1:19" x14ac:dyDescent="0.25">
      <c r="A183" s="3">
        <v>6</v>
      </c>
      <c r="B183" t="str">
        <f>VLOOKUP(A183,Table1[#All],4,0)</f>
        <v>Jane  Hernandez</v>
      </c>
      <c r="C183" s="4">
        <f>VLOOKUP(data_reference!A183,Table1[#All],5,0)</f>
        <v>44116</v>
      </c>
      <c r="D183" s="6">
        <f>DATEDIF(Table3[[#This Row],[Hire Date]],$S$2,"M")</f>
        <v>8</v>
      </c>
      <c r="E183">
        <v>29</v>
      </c>
      <c r="F183" s="4">
        <v>44366</v>
      </c>
      <c r="G183" s="6">
        <f>YEAR(Table3[[#This Row],[Date]])</f>
        <v>2021</v>
      </c>
      <c r="H183" s="6">
        <f>MONTH(Table3[[#This Row],[Date]])</f>
        <v>6</v>
      </c>
      <c r="I183" s="5">
        <f>(Table3[[#This Row],[Date]]-$F$2)/7+1</f>
        <v>3.5714285714285716</v>
      </c>
      <c r="J183" s="5" t="str">
        <f>TEXT(Table3[[#This Row],[Date]],"ddd")</f>
        <v>Sat</v>
      </c>
      <c r="K183" s="3">
        <f>DAY(Table3[[#This Row],[Date]])</f>
        <v>19</v>
      </c>
      <c r="L183">
        <v>3</v>
      </c>
      <c r="M183" t="str">
        <f>VLOOKUP(L183,Table2[#All],2,0)</f>
        <v>Property Loan</v>
      </c>
      <c r="N183">
        <v>382</v>
      </c>
      <c r="O183" s="13">
        <f>Table3[[#This Row],[Avg Aht]]/86400</f>
        <v>4.4212962962962964E-3</v>
      </c>
      <c r="P183">
        <v>96</v>
      </c>
      <c r="Q183">
        <v>5</v>
      </c>
      <c r="S183" s="4"/>
    </row>
    <row r="184" spans="1:19" x14ac:dyDescent="0.25">
      <c r="A184" s="3">
        <v>4</v>
      </c>
      <c r="B184" t="str">
        <f>VLOOKUP(A184,Table1[#All],4,0)</f>
        <v>Jay  Alvarez</v>
      </c>
      <c r="C184" s="4">
        <f>VLOOKUP(data_reference!A184,Table1[#All],5,0)</f>
        <v>43871</v>
      </c>
      <c r="D184" s="6">
        <f>DATEDIF(Table3[[#This Row],[Hire Date]],$S$2,"M")</f>
        <v>16</v>
      </c>
      <c r="E184">
        <v>23</v>
      </c>
      <c r="F184" s="4">
        <v>44366</v>
      </c>
      <c r="G184" s="6">
        <f>YEAR(Table3[[#This Row],[Date]])</f>
        <v>2021</v>
      </c>
      <c r="H184" s="6">
        <f>MONTH(Table3[[#This Row],[Date]])</f>
        <v>6</v>
      </c>
      <c r="I184" s="5">
        <f>(Table3[[#This Row],[Date]]-$F$2)/7+1</f>
        <v>3.5714285714285716</v>
      </c>
      <c r="J184" s="5" t="str">
        <f>TEXT(Table3[[#This Row],[Date]],"ddd")</f>
        <v>Sat</v>
      </c>
      <c r="K184" s="3">
        <f>DAY(Table3[[#This Row],[Date]])</f>
        <v>19</v>
      </c>
      <c r="L184">
        <v>1</v>
      </c>
      <c r="M184" t="str">
        <f>VLOOKUP(L184,Table2[#All],2,0)</f>
        <v>Personal Loan</v>
      </c>
      <c r="N184">
        <v>448</v>
      </c>
      <c r="O184" s="13">
        <f>Table3[[#This Row],[Avg Aht]]/86400</f>
        <v>5.185185185185185E-3</v>
      </c>
      <c r="P184">
        <v>79</v>
      </c>
      <c r="Q184">
        <v>5</v>
      </c>
      <c r="S184" s="4"/>
    </row>
    <row r="185" spans="1:19" x14ac:dyDescent="0.25">
      <c r="A185" s="3">
        <v>3</v>
      </c>
      <c r="B185" t="str">
        <f>VLOOKUP(A185,Table1[#All],4,0)</f>
        <v>Cecille  Chen</v>
      </c>
      <c r="C185" s="4">
        <f>VLOOKUP(data_reference!A185,Table1[#All],5,0)</f>
        <v>43727</v>
      </c>
      <c r="D185" s="6">
        <f>DATEDIF(Table3[[#This Row],[Hire Date]],$S$2,"M")</f>
        <v>21</v>
      </c>
      <c r="E185">
        <v>20</v>
      </c>
      <c r="F185" s="4">
        <v>44366</v>
      </c>
      <c r="G185" s="6">
        <f>YEAR(Table3[[#This Row],[Date]])</f>
        <v>2021</v>
      </c>
      <c r="H185" s="6">
        <f>MONTH(Table3[[#This Row],[Date]])</f>
        <v>6</v>
      </c>
      <c r="I185" s="5">
        <f>(Table3[[#This Row],[Date]]-$F$2)/7+1</f>
        <v>3.5714285714285716</v>
      </c>
      <c r="J185" s="5" t="str">
        <f>TEXT(Table3[[#This Row],[Date]],"ddd")</f>
        <v>Sat</v>
      </c>
      <c r="K185" s="3">
        <f>DAY(Table3[[#This Row],[Date]])</f>
        <v>19</v>
      </c>
      <c r="L185">
        <v>3</v>
      </c>
      <c r="M185" t="str">
        <f>VLOOKUP(L185,Table2[#All],2,0)</f>
        <v>Property Loan</v>
      </c>
      <c r="N185">
        <v>703</v>
      </c>
      <c r="O185" s="13">
        <f>Table3[[#This Row],[Avg Aht]]/86400</f>
        <v>8.1365740740740738E-3</v>
      </c>
      <c r="P185">
        <v>86</v>
      </c>
      <c r="Q185">
        <v>5</v>
      </c>
      <c r="S185" s="4"/>
    </row>
    <row r="186" spans="1:19" x14ac:dyDescent="0.25">
      <c r="A186" s="3">
        <v>5</v>
      </c>
      <c r="B186" t="str">
        <f>VLOOKUP(A186,Table1[#All],4,0)</f>
        <v>Eric  Molina</v>
      </c>
      <c r="C186" s="4">
        <f>VLOOKUP(data_reference!A186,Table1[#All],5,0)</f>
        <v>43966</v>
      </c>
      <c r="D186" s="6">
        <f>DATEDIF(Table3[[#This Row],[Hire Date]],$S$2,"M")</f>
        <v>13</v>
      </c>
      <c r="E186">
        <v>22</v>
      </c>
      <c r="F186" s="4">
        <v>44366</v>
      </c>
      <c r="G186" s="6">
        <f>YEAR(Table3[[#This Row],[Date]])</f>
        <v>2021</v>
      </c>
      <c r="H186" s="6">
        <f>MONTH(Table3[[#This Row],[Date]])</f>
        <v>6</v>
      </c>
      <c r="I186" s="5">
        <f>(Table3[[#This Row],[Date]]-$F$2)/7+1</f>
        <v>3.5714285714285716</v>
      </c>
      <c r="J186" s="5" t="str">
        <f>TEXT(Table3[[#This Row],[Date]],"ddd")</f>
        <v>Sat</v>
      </c>
      <c r="K186" s="3">
        <f>DAY(Table3[[#This Row],[Date]])</f>
        <v>19</v>
      </c>
      <c r="L186">
        <v>2</v>
      </c>
      <c r="M186" t="str">
        <f>VLOOKUP(L186,Table2[#All],2,0)</f>
        <v>Car Loan</v>
      </c>
      <c r="N186">
        <v>576</v>
      </c>
      <c r="O186" s="13">
        <f>Table3[[#This Row],[Avg Aht]]/86400</f>
        <v>6.6666666666666671E-3</v>
      </c>
      <c r="P186">
        <v>52</v>
      </c>
      <c r="Q186">
        <v>7</v>
      </c>
      <c r="S186" s="4"/>
    </row>
    <row r="187" spans="1:19" x14ac:dyDescent="0.25">
      <c r="A187" s="3">
        <v>8</v>
      </c>
      <c r="B187" t="str">
        <f>VLOOKUP(A187,Table1[#All],4,0)</f>
        <v>Rachel  Delos Santos</v>
      </c>
      <c r="C187" s="4">
        <f>VLOOKUP(data_reference!A187,Table1[#All],5,0)</f>
        <v>44212</v>
      </c>
      <c r="D187" s="6">
        <f>DATEDIF(Table3[[#This Row],[Hire Date]],$S$2,"M")</f>
        <v>5</v>
      </c>
      <c r="E187">
        <v>26</v>
      </c>
      <c r="F187" s="4">
        <v>44366</v>
      </c>
      <c r="G187" s="6">
        <f>YEAR(Table3[[#This Row],[Date]])</f>
        <v>2021</v>
      </c>
      <c r="H187" s="6">
        <f>MONTH(Table3[[#This Row],[Date]])</f>
        <v>6</v>
      </c>
      <c r="I187" s="5">
        <f>(Table3[[#This Row],[Date]]-$F$2)/7+1</f>
        <v>3.5714285714285716</v>
      </c>
      <c r="J187" s="5" t="str">
        <f>TEXT(Table3[[#This Row],[Date]],"ddd")</f>
        <v>Sat</v>
      </c>
      <c r="K187" s="3">
        <f>DAY(Table3[[#This Row],[Date]])</f>
        <v>19</v>
      </c>
      <c r="L187">
        <v>2</v>
      </c>
      <c r="M187" t="str">
        <f>VLOOKUP(L187,Table2[#All],2,0)</f>
        <v>Car Loan</v>
      </c>
      <c r="N187">
        <v>123</v>
      </c>
      <c r="O187" s="13">
        <f>Table3[[#This Row],[Avg Aht]]/86400</f>
        <v>1.4236111111111112E-3</v>
      </c>
      <c r="P187">
        <v>59</v>
      </c>
      <c r="Q187">
        <v>7</v>
      </c>
      <c r="S187" s="4"/>
    </row>
    <row r="188" spans="1:19" x14ac:dyDescent="0.25">
      <c r="A188" s="3">
        <v>10</v>
      </c>
      <c r="B188" t="str">
        <f>VLOOKUP(A188,Table1[#All],4,0)</f>
        <v>Mark  Ventura</v>
      </c>
      <c r="C188" s="4">
        <f>VLOOKUP(data_reference!A188,Table1[#All],5,0)</f>
        <v>44238</v>
      </c>
      <c r="D188" s="6">
        <f>DATEDIF(Table3[[#This Row],[Hire Date]],$S$2,"M")</f>
        <v>4</v>
      </c>
      <c r="E188">
        <v>31</v>
      </c>
      <c r="F188" s="4">
        <v>44366</v>
      </c>
      <c r="G188" s="6">
        <f>YEAR(Table3[[#This Row],[Date]])</f>
        <v>2021</v>
      </c>
      <c r="H188" s="6">
        <f>MONTH(Table3[[#This Row],[Date]])</f>
        <v>6</v>
      </c>
      <c r="I188" s="5">
        <f>(Table3[[#This Row],[Date]]-$F$2)/7+1</f>
        <v>3.5714285714285716</v>
      </c>
      <c r="J188" s="5" t="str">
        <f>TEXT(Table3[[#This Row],[Date]],"ddd")</f>
        <v>Sat</v>
      </c>
      <c r="K188" s="3">
        <f>DAY(Table3[[#This Row],[Date]])</f>
        <v>19</v>
      </c>
      <c r="L188">
        <v>1</v>
      </c>
      <c r="M188" t="str">
        <f>VLOOKUP(L188,Table2[#All],2,0)</f>
        <v>Personal Loan</v>
      </c>
      <c r="N188">
        <v>1.39</v>
      </c>
      <c r="O188" s="13">
        <f>Table3[[#This Row],[Avg Aht]]/86400</f>
        <v>1.608796296296296E-5</v>
      </c>
      <c r="P188">
        <v>69</v>
      </c>
      <c r="Q188">
        <v>7</v>
      </c>
      <c r="S188" s="4"/>
    </row>
    <row r="189" spans="1:19" x14ac:dyDescent="0.25">
      <c r="A189" s="3">
        <v>1</v>
      </c>
      <c r="B189" t="str">
        <f>VLOOKUP(A189,Table1[#All],4,0)</f>
        <v>Lisa  Diaz</v>
      </c>
      <c r="C189" s="4">
        <f>VLOOKUP(data_reference!A189,Table1[#All],5,0)</f>
        <v>43625</v>
      </c>
      <c r="D189" s="6">
        <f>DATEDIF(Table3[[#This Row],[Hire Date]],$S$2,"M")</f>
        <v>24</v>
      </c>
      <c r="E189">
        <v>21</v>
      </c>
      <c r="F189" s="4">
        <v>44366</v>
      </c>
      <c r="G189" s="6">
        <f>YEAR(Table3[[#This Row],[Date]])</f>
        <v>2021</v>
      </c>
      <c r="H189" s="6">
        <f>MONTH(Table3[[#This Row],[Date]])</f>
        <v>6</v>
      </c>
      <c r="I189" s="5">
        <f>(Table3[[#This Row],[Date]]-$F$2)/7+1</f>
        <v>3.5714285714285716</v>
      </c>
      <c r="J189" s="5" t="str">
        <f>TEXT(Table3[[#This Row],[Date]],"ddd")</f>
        <v>Sat</v>
      </c>
      <c r="K189" s="3">
        <f>DAY(Table3[[#This Row],[Date]])</f>
        <v>19</v>
      </c>
      <c r="L189">
        <v>1</v>
      </c>
      <c r="M189" t="str">
        <f>VLOOKUP(L189,Table2[#All],2,0)</f>
        <v>Personal Loan</v>
      </c>
      <c r="N189">
        <v>1.6679999999999999</v>
      </c>
      <c r="O189" s="13">
        <f>Table3[[#This Row],[Avg Aht]]/86400</f>
        <v>1.9305555555555555E-5</v>
      </c>
      <c r="P189">
        <v>81</v>
      </c>
      <c r="Q189">
        <v>5</v>
      </c>
      <c r="S189" s="4"/>
    </row>
    <row r="190" spans="1:19" x14ac:dyDescent="0.25">
      <c r="A190" s="3">
        <v>9</v>
      </c>
      <c r="B190" t="str">
        <f>VLOOKUP(A190,Table1[#All],4,0)</f>
        <v>Cherry  Castillo</v>
      </c>
      <c r="C190" s="4">
        <f>VLOOKUP(data_reference!A190,Table1[#All],5,0)</f>
        <v>44226</v>
      </c>
      <c r="D190" s="6">
        <f>DATEDIF(Table3[[#This Row],[Hire Date]],$S$2,"M")</f>
        <v>5</v>
      </c>
      <c r="E190">
        <v>37</v>
      </c>
      <c r="F190" s="4">
        <v>44366</v>
      </c>
      <c r="G190" s="6">
        <f>YEAR(Table3[[#This Row],[Date]])</f>
        <v>2021</v>
      </c>
      <c r="H190" s="6">
        <f>MONTH(Table3[[#This Row],[Date]])</f>
        <v>6</v>
      </c>
      <c r="I190" s="5">
        <f>(Table3[[#This Row],[Date]]-$F$2)/7+1</f>
        <v>3.5714285714285716</v>
      </c>
      <c r="J190" s="5" t="str">
        <f>TEXT(Table3[[#This Row],[Date]],"ddd")</f>
        <v>Sat</v>
      </c>
      <c r="K190" s="3">
        <f>DAY(Table3[[#This Row],[Date]])</f>
        <v>19</v>
      </c>
      <c r="L190">
        <v>3</v>
      </c>
      <c r="M190" t="str">
        <f>VLOOKUP(L190,Table2[#All],2,0)</f>
        <v>Property Loan</v>
      </c>
      <c r="N190">
        <v>22</v>
      </c>
      <c r="O190" s="13">
        <f>Table3[[#This Row],[Avg Aht]]/86400</f>
        <v>2.5462962962962961E-4</v>
      </c>
      <c r="P190">
        <v>72</v>
      </c>
      <c r="Q190">
        <v>6</v>
      </c>
      <c r="S190" s="4"/>
    </row>
    <row r="191" spans="1:19" x14ac:dyDescent="0.25">
      <c r="A191" s="3">
        <v>7</v>
      </c>
      <c r="B191" t="str">
        <f>VLOOKUP(A191,Table1[#All],4,0)</f>
        <v>Peter  Rivera</v>
      </c>
      <c r="C191" s="4">
        <f>VLOOKUP(data_reference!A191,Table1[#All],5,0)</f>
        <v>44170</v>
      </c>
      <c r="D191" s="6">
        <f>DATEDIF(Table3[[#This Row],[Hire Date]],$S$2,"M")</f>
        <v>6</v>
      </c>
      <c r="E191">
        <v>20</v>
      </c>
      <c r="F191" s="4">
        <v>44366</v>
      </c>
      <c r="G191" s="6">
        <f>YEAR(Table3[[#This Row],[Date]])</f>
        <v>2021</v>
      </c>
      <c r="H191" s="6">
        <f>MONTH(Table3[[#This Row],[Date]])</f>
        <v>6</v>
      </c>
      <c r="I191" s="5">
        <f>(Table3[[#This Row],[Date]]-$F$2)/7+1</f>
        <v>3.5714285714285716</v>
      </c>
      <c r="J191" s="5" t="str">
        <f>TEXT(Table3[[#This Row],[Date]],"ddd")</f>
        <v>Sat</v>
      </c>
      <c r="K191" s="3">
        <f>DAY(Table3[[#This Row],[Date]])</f>
        <v>19</v>
      </c>
      <c r="L191">
        <v>1</v>
      </c>
      <c r="M191" t="str">
        <f>VLOOKUP(L191,Table2[#All],2,0)</f>
        <v>Personal Loan</v>
      </c>
      <c r="N191">
        <v>1.0229999999999999</v>
      </c>
      <c r="O191" s="13">
        <f>Table3[[#This Row],[Avg Aht]]/86400</f>
        <v>1.1840277777777776E-5</v>
      </c>
      <c r="P191">
        <v>42</v>
      </c>
      <c r="S191" s="4"/>
    </row>
    <row r="192" spans="1:19" x14ac:dyDescent="0.25">
      <c r="A192" s="3">
        <v>2</v>
      </c>
      <c r="B192" t="str">
        <f>VLOOKUP(A192,Table1[#All],4,0)</f>
        <v>Josh  Vega</v>
      </c>
      <c r="C192" s="4">
        <f>VLOOKUP(data_reference!A192,Table1[#All],5,0)</f>
        <v>43687</v>
      </c>
      <c r="D192" s="6">
        <f>DATEDIF(Table3[[#This Row],[Hire Date]],$S$2,"M")</f>
        <v>22</v>
      </c>
      <c r="E192">
        <v>6</v>
      </c>
      <c r="F192" s="4">
        <v>44367</v>
      </c>
      <c r="G192" s="6">
        <f>YEAR(Table3[[#This Row],[Date]])</f>
        <v>2021</v>
      </c>
      <c r="H192" s="6">
        <f>MONTH(Table3[[#This Row],[Date]])</f>
        <v>6</v>
      </c>
      <c r="I192" s="5">
        <f>(Table3[[#This Row],[Date]]-$F$2)/7+1</f>
        <v>3.7142857142857144</v>
      </c>
      <c r="J192" s="5" t="str">
        <f>TEXT(Table3[[#This Row],[Date]],"ddd")</f>
        <v>Sun</v>
      </c>
      <c r="K192" s="3">
        <f>DAY(Table3[[#This Row],[Date]])</f>
        <v>20</v>
      </c>
      <c r="L192">
        <v>3</v>
      </c>
      <c r="M192" t="str">
        <f>VLOOKUP(L192,Table2[#All],2,0)</f>
        <v>Property Loan</v>
      </c>
      <c r="N192">
        <v>86</v>
      </c>
      <c r="O192" s="13">
        <f>Table3[[#This Row],[Avg Aht]]/86400</f>
        <v>9.9537037037037042E-4</v>
      </c>
      <c r="P192">
        <v>21</v>
      </c>
      <c r="Q192">
        <v>10</v>
      </c>
      <c r="S192" s="4"/>
    </row>
    <row r="193" spans="1:19" x14ac:dyDescent="0.25">
      <c r="A193" s="3">
        <v>6</v>
      </c>
      <c r="B193" t="str">
        <f>VLOOKUP(A193,Table1[#All],4,0)</f>
        <v>Jane  Hernandez</v>
      </c>
      <c r="C193" s="4">
        <f>VLOOKUP(data_reference!A193,Table1[#All],5,0)</f>
        <v>44116</v>
      </c>
      <c r="D193" s="6">
        <f>DATEDIF(Table3[[#This Row],[Hire Date]],$S$2,"M")</f>
        <v>8</v>
      </c>
      <c r="E193">
        <v>17</v>
      </c>
      <c r="F193" s="4">
        <v>44367</v>
      </c>
      <c r="G193" s="6">
        <f>YEAR(Table3[[#This Row],[Date]])</f>
        <v>2021</v>
      </c>
      <c r="H193" s="6">
        <f>MONTH(Table3[[#This Row],[Date]])</f>
        <v>6</v>
      </c>
      <c r="I193" s="5">
        <f>(Table3[[#This Row],[Date]]-$F$2)/7+1</f>
        <v>3.7142857142857144</v>
      </c>
      <c r="J193" s="5" t="str">
        <f>TEXT(Table3[[#This Row],[Date]],"ddd")</f>
        <v>Sun</v>
      </c>
      <c r="K193" s="3">
        <f>DAY(Table3[[#This Row],[Date]])</f>
        <v>20</v>
      </c>
      <c r="L193">
        <v>1</v>
      </c>
      <c r="M193" t="str">
        <f>VLOOKUP(L193,Table2[#All],2,0)</f>
        <v>Personal Loan</v>
      </c>
      <c r="N193">
        <v>1.0669999999999999</v>
      </c>
      <c r="O193" s="13">
        <f>Table3[[#This Row],[Avg Aht]]/86400</f>
        <v>1.2349537037037036E-5</v>
      </c>
      <c r="P193">
        <v>53</v>
      </c>
      <c r="Q193">
        <v>7</v>
      </c>
      <c r="S193" s="4"/>
    </row>
    <row r="194" spans="1:19" x14ac:dyDescent="0.25">
      <c r="A194" s="3">
        <v>8</v>
      </c>
      <c r="B194" t="str">
        <f>VLOOKUP(A194,Table1[#All],4,0)</f>
        <v>Rachel  Delos Santos</v>
      </c>
      <c r="C194" s="4">
        <f>VLOOKUP(data_reference!A194,Table1[#All],5,0)</f>
        <v>44212</v>
      </c>
      <c r="D194" s="6">
        <f>DATEDIF(Table3[[#This Row],[Hire Date]],$S$2,"M")</f>
        <v>5</v>
      </c>
      <c r="E194">
        <v>29</v>
      </c>
      <c r="F194" s="4">
        <v>44367</v>
      </c>
      <c r="G194" s="6">
        <f>YEAR(Table3[[#This Row],[Date]])</f>
        <v>2021</v>
      </c>
      <c r="H194" s="6">
        <f>MONTH(Table3[[#This Row],[Date]])</f>
        <v>6</v>
      </c>
      <c r="I194" s="5">
        <f>(Table3[[#This Row],[Date]]-$F$2)/7+1</f>
        <v>3.7142857142857144</v>
      </c>
      <c r="J194" s="5" t="str">
        <f>TEXT(Table3[[#This Row],[Date]],"ddd")</f>
        <v>Sun</v>
      </c>
      <c r="K194" s="3">
        <f>DAY(Table3[[#This Row],[Date]])</f>
        <v>20</v>
      </c>
      <c r="L194">
        <v>3</v>
      </c>
      <c r="M194" t="str">
        <f>VLOOKUP(L194,Table2[#All],2,0)</f>
        <v>Property Loan</v>
      </c>
      <c r="N194">
        <v>378</v>
      </c>
      <c r="O194" s="13">
        <f>Table3[[#This Row],[Avg Aht]]/86400</f>
        <v>4.3750000000000004E-3</v>
      </c>
      <c r="P194">
        <v>86</v>
      </c>
      <c r="Q194">
        <v>6</v>
      </c>
      <c r="S194" s="4"/>
    </row>
    <row r="195" spans="1:19" x14ac:dyDescent="0.25">
      <c r="A195" s="3">
        <v>1</v>
      </c>
      <c r="B195" t="str">
        <f>VLOOKUP(A195,Table1[#All],4,0)</f>
        <v>Lisa  Diaz</v>
      </c>
      <c r="C195" s="4">
        <f>VLOOKUP(data_reference!A195,Table1[#All],5,0)</f>
        <v>43625</v>
      </c>
      <c r="D195" s="6">
        <f>DATEDIF(Table3[[#This Row],[Hire Date]],$S$2,"M")</f>
        <v>24</v>
      </c>
      <c r="E195">
        <v>9</v>
      </c>
      <c r="F195" s="4">
        <v>44367</v>
      </c>
      <c r="G195" s="6">
        <f>YEAR(Table3[[#This Row],[Date]])</f>
        <v>2021</v>
      </c>
      <c r="H195" s="6">
        <f>MONTH(Table3[[#This Row],[Date]])</f>
        <v>6</v>
      </c>
      <c r="I195" s="5">
        <f>(Table3[[#This Row],[Date]]-$F$2)/7+1</f>
        <v>3.7142857142857144</v>
      </c>
      <c r="J195" s="5" t="str">
        <f>TEXT(Table3[[#This Row],[Date]],"ddd")</f>
        <v>Sun</v>
      </c>
      <c r="K195" s="3">
        <f>DAY(Table3[[#This Row],[Date]])</f>
        <v>20</v>
      </c>
      <c r="L195">
        <v>2</v>
      </c>
      <c r="M195" t="str">
        <f>VLOOKUP(L195,Table2[#All],2,0)</f>
        <v>Car Loan</v>
      </c>
      <c r="N195">
        <v>1.986</v>
      </c>
      <c r="O195" s="13">
        <f>Table3[[#This Row],[Avg Aht]]/86400</f>
        <v>2.2986111111111112E-5</v>
      </c>
      <c r="P195">
        <v>11</v>
      </c>
      <c r="Q195">
        <v>10</v>
      </c>
      <c r="S195" s="4"/>
    </row>
    <row r="196" spans="1:19" x14ac:dyDescent="0.25">
      <c r="A196" s="3">
        <v>7</v>
      </c>
      <c r="B196" t="str">
        <f>VLOOKUP(A196,Table1[#All],4,0)</f>
        <v>Peter  Rivera</v>
      </c>
      <c r="C196" s="4">
        <f>VLOOKUP(data_reference!A196,Table1[#All],5,0)</f>
        <v>44170</v>
      </c>
      <c r="D196" s="6">
        <f>DATEDIF(Table3[[#This Row],[Hire Date]],$S$2,"M")</f>
        <v>6</v>
      </c>
      <c r="E196">
        <v>28</v>
      </c>
      <c r="F196" s="4">
        <v>44367</v>
      </c>
      <c r="G196" s="6">
        <f>YEAR(Table3[[#This Row],[Date]])</f>
        <v>2021</v>
      </c>
      <c r="H196" s="6">
        <f>MONTH(Table3[[#This Row],[Date]])</f>
        <v>6</v>
      </c>
      <c r="I196" s="5">
        <f>(Table3[[#This Row],[Date]]-$F$2)/7+1</f>
        <v>3.7142857142857144</v>
      </c>
      <c r="J196" s="5" t="str">
        <f>TEXT(Table3[[#This Row],[Date]],"ddd")</f>
        <v>Sun</v>
      </c>
      <c r="K196" s="3">
        <f>DAY(Table3[[#This Row],[Date]])</f>
        <v>20</v>
      </c>
      <c r="L196">
        <v>2</v>
      </c>
      <c r="M196" t="str">
        <f>VLOOKUP(L196,Table2[#All],2,0)</f>
        <v>Car Loan</v>
      </c>
      <c r="N196">
        <v>394</v>
      </c>
      <c r="O196" s="13">
        <f>Table3[[#This Row],[Avg Aht]]/86400</f>
        <v>4.5601851851851853E-3</v>
      </c>
      <c r="P196">
        <v>25</v>
      </c>
      <c r="Q196">
        <v>8</v>
      </c>
      <c r="S196" s="4"/>
    </row>
    <row r="197" spans="1:19" x14ac:dyDescent="0.25">
      <c r="A197" s="3">
        <v>5</v>
      </c>
      <c r="B197" t="str">
        <f>VLOOKUP(A197,Table1[#All],4,0)</f>
        <v>Eric  Molina</v>
      </c>
      <c r="C197" s="4">
        <f>VLOOKUP(data_reference!A197,Table1[#All],5,0)</f>
        <v>43966</v>
      </c>
      <c r="D197" s="6">
        <f>DATEDIF(Table3[[#This Row],[Hire Date]],$S$2,"M")</f>
        <v>13</v>
      </c>
      <c r="E197">
        <v>22</v>
      </c>
      <c r="F197" s="4">
        <v>44367</v>
      </c>
      <c r="G197" s="6">
        <f>YEAR(Table3[[#This Row],[Date]])</f>
        <v>2021</v>
      </c>
      <c r="H197" s="6">
        <f>MONTH(Table3[[#This Row],[Date]])</f>
        <v>6</v>
      </c>
      <c r="I197" s="5">
        <f>(Table3[[#This Row],[Date]]-$F$2)/7+1</f>
        <v>3.7142857142857144</v>
      </c>
      <c r="J197" s="5" t="str">
        <f>TEXT(Table3[[#This Row],[Date]],"ddd")</f>
        <v>Sun</v>
      </c>
      <c r="K197" s="3">
        <f>DAY(Table3[[#This Row],[Date]])</f>
        <v>20</v>
      </c>
      <c r="L197">
        <v>3</v>
      </c>
      <c r="M197" t="str">
        <f>VLOOKUP(L197,Table2[#All],2,0)</f>
        <v>Property Loan</v>
      </c>
      <c r="N197">
        <v>359</v>
      </c>
      <c r="O197" s="13">
        <f>Table3[[#This Row],[Avg Aht]]/86400</f>
        <v>4.1550925925925922E-3</v>
      </c>
      <c r="P197">
        <v>25</v>
      </c>
      <c r="S197" s="4"/>
    </row>
    <row r="198" spans="1:19" x14ac:dyDescent="0.25">
      <c r="A198" s="3">
        <v>3</v>
      </c>
      <c r="B198" t="str">
        <f>VLOOKUP(A198,Table1[#All],4,0)</f>
        <v>Cecille  Chen</v>
      </c>
      <c r="C198" s="4">
        <f>VLOOKUP(data_reference!A198,Table1[#All],5,0)</f>
        <v>43727</v>
      </c>
      <c r="D198" s="6">
        <f>DATEDIF(Table3[[#This Row],[Hire Date]],$S$2,"M")</f>
        <v>21</v>
      </c>
      <c r="E198">
        <v>14</v>
      </c>
      <c r="F198" s="4">
        <v>44367</v>
      </c>
      <c r="G198" s="6">
        <f>YEAR(Table3[[#This Row],[Date]])</f>
        <v>2021</v>
      </c>
      <c r="H198" s="6">
        <f>MONTH(Table3[[#This Row],[Date]])</f>
        <v>6</v>
      </c>
      <c r="I198" s="5">
        <f>(Table3[[#This Row],[Date]]-$F$2)/7+1</f>
        <v>3.7142857142857144</v>
      </c>
      <c r="J198" s="5" t="str">
        <f>TEXT(Table3[[#This Row],[Date]],"ddd")</f>
        <v>Sun</v>
      </c>
      <c r="K198" s="3">
        <f>DAY(Table3[[#This Row],[Date]])</f>
        <v>20</v>
      </c>
      <c r="L198">
        <v>1</v>
      </c>
      <c r="M198" t="str">
        <f>VLOOKUP(L198,Table2[#All],2,0)</f>
        <v>Personal Loan</v>
      </c>
      <c r="N198">
        <v>1.5620000000000001</v>
      </c>
      <c r="O198" s="13">
        <f>Table3[[#This Row],[Avg Aht]]/86400</f>
        <v>1.8078703703703705E-5</v>
      </c>
      <c r="P198">
        <v>38</v>
      </c>
      <c r="Q198">
        <v>9</v>
      </c>
      <c r="S198" s="4"/>
    </row>
    <row r="199" spans="1:19" x14ac:dyDescent="0.25">
      <c r="A199" s="3">
        <v>4</v>
      </c>
      <c r="B199" t="str">
        <f>VLOOKUP(A199,Table1[#All],4,0)</f>
        <v>Jay  Alvarez</v>
      </c>
      <c r="C199" s="4">
        <f>VLOOKUP(data_reference!A199,Table1[#All],5,0)</f>
        <v>43871</v>
      </c>
      <c r="D199" s="6">
        <f>DATEDIF(Table3[[#This Row],[Hire Date]],$S$2,"M")</f>
        <v>16</v>
      </c>
      <c r="E199">
        <v>13</v>
      </c>
      <c r="F199" s="4">
        <v>44367</v>
      </c>
      <c r="G199" s="6">
        <f>YEAR(Table3[[#This Row],[Date]])</f>
        <v>2021</v>
      </c>
      <c r="H199" s="6">
        <f>MONTH(Table3[[#This Row],[Date]])</f>
        <v>6</v>
      </c>
      <c r="I199" s="5">
        <f>(Table3[[#This Row],[Date]]-$F$2)/7+1</f>
        <v>3.7142857142857144</v>
      </c>
      <c r="J199" s="5" t="str">
        <f>TEXT(Table3[[#This Row],[Date]],"ddd")</f>
        <v>Sun</v>
      </c>
      <c r="K199" s="3">
        <f>DAY(Table3[[#This Row],[Date]])</f>
        <v>20</v>
      </c>
      <c r="L199">
        <v>2</v>
      </c>
      <c r="M199" t="str">
        <f>VLOOKUP(L199,Table2[#All],2,0)</f>
        <v>Car Loan</v>
      </c>
      <c r="N199">
        <v>219</v>
      </c>
      <c r="O199" s="13">
        <f>Table3[[#This Row],[Avg Aht]]/86400</f>
        <v>2.5347222222222221E-3</v>
      </c>
      <c r="P199">
        <v>34</v>
      </c>
      <c r="Q199">
        <v>8</v>
      </c>
      <c r="S199" s="4"/>
    </row>
    <row r="200" spans="1:19" x14ac:dyDescent="0.25">
      <c r="A200" s="3">
        <v>9</v>
      </c>
      <c r="B200" t="str">
        <f>VLOOKUP(A200,Table1[#All],4,0)</f>
        <v>Cherry  Castillo</v>
      </c>
      <c r="C200" s="4">
        <f>VLOOKUP(data_reference!A200,Table1[#All],5,0)</f>
        <v>44226</v>
      </c>
      <c r="D200" s="6">
        <f>DATEDIF(Table3[[#This Row],[Hire Date]],$S$2,"M")</f>
        <v>5</v>
      </c>
      <c r="E200">
        <v>33</v>
      </c>
      <c r="F200" s="4">
        <v>44367</v>
      </c>
      <c r="G200" s="6">
        <f>YEAR(Table3[[#This Row],[Date]])</f>
        <v>2021</v>
      </c>
      <c r="H200" s="6">
        <f>MONTH(Table3[[#This Row],[Date]])</f>
        <v>6</v>
      </c>
      <c r="I200" s="5">
        <f>(Table3[[#This Row],[Date]]-$F$2)/7+1</f>
        <v>3.7142857142857144</v>
      </c>
      <c r="J200" s="5" t="str">
        <f>TEXT(Table3[[#This Row],[Date]],"ddd")</f>
        <v>Sun</v>
      </c>
      <c r="K200" s="3">
        <f>DAY(Table3[[#This Row],[Date]])</f>
        <v>20</v>
      </c>
      <c r="L200">
        <v>1</v>
      </c>
      <c r="M200" t="str">
        <f>VLOOKUP(L200,Table2[#All],2,0)</f>
        <v>Personal Loan</v>
      </c>
      <c r="N200">
        <v>1.4650000000000001</v>
      </c>
      <c r="O200" s="13">
        <f>Table3[[#This Row],[Avg Aht]]/86400</f>
        <v>1.6956018518518521E-5</v>
      </c>
      <c r="P200">
        <v>82</v>
      </c>
      <c r="Q200">
        <v>6</v>
      </c>
      <c r="S200" s="4"/>
    </row>
    <row r="201" spans="1:19" x14ac:dyDescent="0.25">
      <c r="A201" s="3">
        <v>10</v>
      </c>
      <c r="B201" t="str">
        <f>VLOOKUP(A201,Table1[#All],4,0)</f>
        <v>Mark  Ventura</v>
      </c>
      <c r="C201" s="4">
        <f>VLOOKUP(data_reference!A201,Table1[#All],5,0)</f>
        <v>44238</v>
      </c>
      <c r="D201" s="6">
        <f>DATEDIF(Table3[[#This Row],[Hire Date]],$S$2,"M")</f>
        <v>4</v>
      </c>
      <c r="E201">
        <v>34</v>
      </c>
      <c r="F201" s="4">
        <v>44367</v>
      </c>
      <c r="G201" s="6">
        <f>YEAR(Table3[[#This Row],[Date]])</f>
        <v>2021</v>
      </c>
      <c r="H201" s="6">
        <f>MONTH(Table3[[#This Row],[Date]])</f>
        <v>6</v>
      </c>
      <c r="I201" s="5">
        <f>(Table3[[#This Row],[Date]]-$F$2)/7+1</f>
        <v>3.7142857142857144</v>
      </c>
      <c r="J201" s="5" t="str">
        <f>TEXT(Table3[[#This Row],[Date]],"ddd")</f>
        <v>Sun</v>
      </c>
      <c r="K201" s="3">
        <f>DAY(Table3[[#This Row],[Date]])</f>
        <v>20</v>
      </c>
      <c r="L201">
        <v>2</v>
      </c>
      <c r="M201" t="str">
        <f>VLOOKUP(L201,Table2[#All],2,0)</f>
        <v>Car Loan</v>
      </c>
      <c r="N201">
        <v>722</v>
      </c>
      <c r="O201" s="13">
        <f>Table3[[#This Row],[Avg Aht]]/86400</f>
        <v>8.3564814814814821E-3</v>
      </c>
      <c r="P201">
        <v>80</v>
      </c>
      <c r="Q201">
        <v>6</v>
      </c>
      <c r="S201" s="4"/>
    </row>
    <row r="202" spans="1:19" x14ac:dyDescent="0.25">
      <c r="A202" s="3">
        <v>6</v>
      </c>
      <c r="B202" t="str">
        <f>VLOOKUP(A202,Table1[#All],4,0)</f>
        <v>Jane  Hernandez</v>
      </c>
      <c r="C202" s="4">
        <f>VLOOKUP(data_reference!A202,Table1[#All],5,0)</f>
        <v>44116</v>
      </c>
      <c r="D202" s="6">
        <f>DATEDIF(Table3[[#This Row],[Hire Date]],$S$2,"M")</f>
        <v>8</v>
      </c>
      <c r="E202">
        <v>17</v>
      </c>
      <c r="F202" s="4">
        <v>44368</v>
      </c>
      <c r="G202" s="6">
        <f>YEAR(Table3[[#This Row],[Date]])</f>
        <v>2021</v>
      </c>
      <c r="H202" s="6">
        <f>MONTH(Table3[[#This Row],[Date]])</f>
        <v>6</v>
      </c>
      <c r="I202" s="5">
        <f>(Table3[[#This Row],[Date]]-$F$2)/7+1</f>
        <v>3.8571428571428572</v>
      </c>
      <c r="J202" s="5" t="str">
        <f>TEXT(Table3[[#This Row],[Date]],"ddd")</f>
        <v>Mon</v>
      </c>
      <c r="K202" s="3">
        <f>DAY(Table3[[#This Row],[Date]])</f>
        <v>21</v>
      </c>
      <c r="L202">
        <v>2</v>
      </c>
      <c r="M202" t="str">
        <f>VLOOKUP(L202,Table2[#All],2,0)</f>
        <v>Car Loan</v>
      </c>
      <c r="N202">
        <v>81</v>
      </c>
      <c r="O202" s="13">
        <f>Table3[[#This Row],[Avg Aht]]/86400</f>
        <v>9.3749999999999997E-4</v>
      </c>
      <c r="P202">
        <v>70</v>
      </c>
      <c r="Q202">
        <v>6</v>
      </c>
      <c r="S202" s="4"/>
    </row>
    <row r="203" spans="1:19" x14ac:dyDescent="0.25">
      <c r="A203" s="3">
        <v>2</v>
      </c>
      <c r="B203" t="str">
        <f>VLOOKUP(A203,Table1[#All],4,0)</f>
        <v>Josh  Vega</v>
      </c>
      <c r="C203" s="4">
        <f>VLOOKUP(data_reference!A203,Table1[#All],5,0)</f>
        <v>43687</v>
      </c>
      <c r="D203" s="6">
        <f>DATEDIF(Table3[[#This Row],[Hire Date]],$S$2,"M")</f>
        <v>22</v>
      </c>
      <c r="E203">
        <v>1</v>
      </c>
      <c r="F203" s="4">
        <v>44368</v>
      </c>
      <c r="G203" s="6">
        <f>YEAR(Table3[[#This Row],[Date]])</f>
        <v>2021</v>
      </c>
      <c r="H203" s="6">
        <f>MONTH(Table3[[#This Row],[Date]])</f>
        <v>6</v>
      </c>
      <c r="I203" s="5">
        <f>(Table3[[#This Row],[Date]]-$F$2)/7+1</f>
        <v>3.8571428571428572</v>
      </c>
      <c r="J203" s="5" t="str">
        <f>TEXT(Table3[[#This Row],[Date]],"ddd")</f>
        <v>Mon</v>
      </c>
      <c r="K203" s="3">
        <f>DAY(Table3[[#This Row],[Date]])</f>
        <v>21</v>
      </c>
      <c r="L203">
        <v>1</v>
      </c>
      <c r="M203" t="str">
        <f>VLOOKUP(L203,Table2[#All],2,0)</f>
        <v>Personal Loan</v>
      </c>
      <c r="N203">
        <v>560</v>
      </c>
      <c r="O203" s="13">
        <f>Table3[[#This Row],[Avg Aht]]/86400</f>
        <v>6.4814814814814813E-3</v>
      </c>
      <c r="P203">
        <v>39</v>
      </c>
      <c r="Q203">
        <v>8</v>
      </c>
      <c r="S203" s="4"/>
    </row>
    <row r="204" spans="1:19" x14ac:dyDescent="0.25">
      <c r="A204" s="3">
        <v>7</v>
      </c>
      <c r="B204" t="str">
        <f>VLOOKUP(A204,Table1[#All],4,0)</f>
        <v>Peter  Rivera</v>
      </c>
      <c r="C204" s="4">
        <f>VLOOKUP(data_reference!A204,Table1[#All],5,0)</f>
        <v>44170</v>
      </c>
      <c r="D204" s="6">
        <f>DATEDIF(Table3[[#This Row],[Hire Date]],$S$2,"M")</f>
        <v>6</v>
      </c>
      <c r="E204">
        <v>29</v>
      </c>
      <c r="F204" s="4">
        <v>44368</v>
      </c>
      <c r="G204" s="6">
        <f>YEAR(Table3[[#This Row],[Date]])</f>
        <v>2021</v>
      </c>
      <c r="H204" s="6">
        <f>MONTH(Table3[[#This Row],[Date]])</f>
        <v>6</v>
      </c>
      <c r="I204" s="5">
        <f>(Table3[[#This Row],[Date]]-$F$2)/7+1</f>
        <v>3.8571428571428572</v>
      </c>
      <c r="J204" s="5" t="str">
        <f>TEXT(Table3[[#This Row],[Date]],"ddd")</f>
        <v>Mon</v>
      </c>
      <c r="K204" s="3">
        <f>DAY(Table3[[#This Row],[Date]])</f>
        <v>21</v>
      </c>
      <c r="L204">
        <v>3</v>
      </c>
      <c r="M204" t="str">
        <f>VLOOKUP(L204,Table2[#All],2,0)</f>
        <v>Property Loan</v>
      </c>
      <c r="N204">
        <v>102</v>
      </c>
      <c r="O204" s="13">
        <f>Table3[[#This Row],[Avg Aht]]/86400</f>
        <v>1.1805555555555556E-3</v>
      </c>
      <c r="P204">
        <v>30</v>
      </c>
      <c r="Q204">
        <v>8</v>
      </c>
      <c r="S204" s="4"/>
    </row>
    <row r="205" spans="1:19" x14ac:dyDescent="0.25">
      <c r="A205" s="3">
        <v>10</v>
      </c>
      <c r="B205" t="str">
        <f>VLOOKUP(A205,Table1[#All],4,0)</f>
        <v>Mark  Ventura</v>
      </c>
      <c r="C205" s="4">
        <f>VLOOKUP(data_reference!A205,Table1[#All],5,0)</f>
        <v>44238</v>
      </c>
      <c r="D205" s="6">
        <f>DATEDIF(Table3[[#This Row],[Hire Date]],$S$2,"M")</f>
        <v>4</v>
      </c>
      <c r="E205">
        <v>34</v>
      </c>
      <c r="F205" s="4">
        <v>44368</v>
      </c>
      <c r="G205" s="6">
        <f>YEAR(Table3[[#This Row],[Date]])</f>
        <v>2021</v>
      </c>
      <c r="H205" s="6">
        <f>MONTH(Table3[[#This Row],[Date]])</f>
        <v>6</v>
      </c>
      <c r="I205" s="5">
        <f>(Table3[[#This Row],[Date]]-$F$2)/7+1</f>
        <v>3.8571428571428572</v>
      </c>
      <c r="J205" s="5" t="str">
        <f>TEXT(Table3[[#This Row],[Date]],"ddd")</f>
        <v>Mon</v>
      </c>
      <c r="K205" s="3">
        <f>DAY(Table3[[#This Row],[Date]])</f>
        <v>21</v>
      </c>
      <c r="L205">
        <v>3</v>
      </c>
      <c r="M205" t="str">
        <f>VLOOKUP(L205,Table2[#All],2,0)</f>
        <v>Property Loan</v>
      </c>
      <c r="N205">
        <v>164</v>
      </c>
      <c r="O205" s="13">
        <f>Table3[[#This Row],[Avg Aht]]/86400</f>
        <v>1.8981481481481482E-3</v>
      </c>
      <c r="P205">
        <v>30</v>
      </c>
      <c r="Q205">
        <v>10</v>
      </c>
      <c r="S205" s="4"/>
    </row>
    <row r="206" spans="1:19" x14ac:dyDescent="0.25">
      <c r="A206" s="3">
        <v>3</v>
      </c>
      <c r="B206" t="str">
        <f>VLOOKUP(A206,Table1[#All],4,0)</f>
        <v>Cecille  Chen</v>
      </c>
      <c r="C206" s="4">
        <f>VLOOKUP(data_reference!A206,Table1[#All],5,0)</f>
        <v>43727</v>
      </c>
      <c r="D206" s="6">
        <f>DATEDIF(Table3[[#This Row],[Hire Date]],$S$2,"M")</f>
        <v>21</v>
      </c>
      <c r="E206">
        <v>13</v>
      </c>
      <c r="F206" s="4">
        <v>44368</v>
      </c>
      <c r="G206" s="6">
        <f>YEAR(Table3[[#This Row],[Date]])</f>
        <v>2021</v>
      </c>
      <c r="H206" s="6">
        <f>MONTH(Table3[[#This Row],[Date]])</f>
        <v>6</v>
      </c>
      <c r="I206" s="5">
        <f>(Table3[[#This Row],[Date]]-$F$2)/7+1</f>
        <v>3.8571428571428572</v>
      </c>
      <c r="J206" s="5" t="str">
        <f>TEXT(Table3[[#This Row],[Date]],"ddd")</f>
        <v>Mon</v>
      </c>
      <c r="K206" s="3">
        <f>DAY(Table3[[#This Row],[Date]])</f>
        <v>21</v>
      </c>
      <c r="L206">
        <v>2</v>
      </c>
      <c r="M206" t="str">
        <f>VLOOKUP(L206,Table2[#All],2,0)</f>
        <v>Car Loan</v>
      </c>
      <c r="N206">
        <v>727</v>
      </c>
      <c r="O206" s="13">
        <f>Table3[[#This Row],[Avg Aht]]/86400</f>
        <v>8.4143518518518517E-3</v>
      </c>
      <c r="P206">
        <v>30</v>
      </c>
      <c r="Q206">
        <v>10</v>
      </c>
      <c r="S206" s="4"/>
    </row>
    <row r="207" spans="1:19" x14ac:dyDescent="0.25">
      <c r="A207" s="3">
        <v>1</v>
      </c>
      <c r="B207" t="str">
        <f>VLOOKUP(A207,Table1[#All],4,0)</f>
        <v>Lisa  Diaz</v>
      </c>
      <c r="C207" s="4">
        <f>VLOOKUP(data_reference!A207,Table1[#All],5,0)</f>
        <v>43625</v>
      </c>
      <c r="D207" s="6">
        <f>DATEDIF(Table3[[#This Row],[Hire Date]],$S$2,"M")</f>
        <v>24</v>
      </c>
      <c r="E207">
        <v>8</v>
      </c>
      <c r="F207" s="4">
        <v>44368</v>
      </c>
      <c r="G207" s="6">
        <f>YEAR(Table3[[#This Row],[Date]])</f>
        <v>2021</v>
      </c>
      <c r="H207" s="6">
        <f>MONTH(Table3[[#This Row],[Date]])</f>
        <v>6</v>
      </c>
      <c r="I207" s="5">
        <f>(Table3[[#This Row],[Date]]-$F$2)/7+1</f>
        <v>3.8571428571428572</v>
      </c>
      <c r="J207" s="5" t="str">
        <f>TEXT(Table3[[#This Row],[Date]],"ddd")</f>
        <v>Mon</v>
      </c>
      <c r="K207" s="3">
        <f>DAY(Table3[[#This Row],[Date]])</f>
        <v>21</v>
      </c>
      <c r="L207">
        <v>3</v>
      </c>
      <c r="M207" t="str">
        <f>VLOOKUP(L207,Table2[#All],2,0)</f>
        <v>Property Loan</v>
      </c>
      <c r="N207">
        <v>783</v>
      </c>
      <c r="O207" s="13">
        <f>Table3[[#This Row],[Avg Aht]]/86400</f>
        <v>9.0624999999999994E-3</v>
      </c>
      <c r="P207">
        <v>31</v>
      </c>
      <c r="Q207">
        <v>8</v>
      </c>
      <c r="S207" s="4"/>
    </row>
    <row r="208" spans="1:19" x14ac:dyDescent="0.25">
      <c r="A208" s="3">
        <v>8</v>
      </c>
      <c r="B208" t="str">
        <f>VLOOKUP(A208,Table1[#All],4,0)</f>
        <v>Rachel  Delos Santos</v>
      </c>
      <c r="C208" s="4">
        <f>VLOOKUP(data_reference!A208,Table1[#All],5,0)</f>
        <v>44212</v>
      </c>
      <c r="D208" s="6">
        <f>DATEDIF(Table3[[#This Row],[Hire Date]],$S$2,"M")</f>
        <v>5</v>
      </c>
      <c r="E208">
        <v>25</v>
      </c>
      <c r="F208" s="4">
        <v>44368</v>
      </c>
      <c r="G208" s="6">
        <f>YEAR(Table3[[#This Row],[Date]])</f>
        <v>2021</v>
      </c>
      <c r="H208" s="6">
        <f>MONTH(Table3[[#This Row],[Date]])</f>
        <v>6</v>
      </c>
      <c r="I208" s="5">
        <f>(Table3[[#This Row],[Date]]-$F$2)/7+1</f>
        <v>3.8571428571428572</v>
      </c>
      <c r="J208" s="5" t="str">
        <f>TEXT(Table3[[#This Row],[Date]],"ddd")</f>
        <v>Mon</v>
      </c>
      <c r="K208" s="3">
        <f>DAY(Table3[[#This Row],[Date]])</f>
        <v>21</v>
      </c>
      <c r="L208">
        <v>1</v>
      </c>
      <c r="M208" t="str">
        <f>VLOOKUP(L208,Table2[#All],2,0)</f>
        <v>Personal Loan</v>
      </c>
      <c r="N208">
        <v>793</v>
      </c>
      <c r="O208" s="13">
        <f>Table3[[#This Row],[Avg Aht]]/86400</f>
        <v>9.1782407407407403E-3</v>
      </c>
      <c r="P208">
        <v>25</v>
      </c>
      <c r="Q208">
        <v>8</v>
      </c>
      <c r="S208" s="4"/>
    </row>
    <row r="209" spans="1:19" x14ac:dyDescent="0.25">
      <c r="A209" s="3">
        <v>5</v>
      </c>
      <c r="B209" t="str">
        <f>VLOOKUP(A209,Table1[#All],4,0)</f>
        <v>Eric  Molina</v>
      </c>
      <c r="C209" s="4">
        <f>VLOOKUP(data_reference!A209,Table1[#All],5,0)</f>
        <v>43966</v>
      </c>
      <c r="D209" s="6">
        <f>DATEDIF(Table3[[#This Row],[Hire Date]],$S$2,"M")</f>
        <v>13</v>
      </c>
      <c r="E209">
        <v>19</v>
      </c>
      <c r="F209" s="4">
        <v>44368</v>
      </c>
      <c r="G209" s="6">
        <f>YEAR(Table3[[#This Row],[Date]])</f>
        <v>2021</v>
      </c>
      <c r="H209" s="6">
        <f>MONTH(Table3[[#This Row],[Date]])</f>
        <v>6</v>
      </c>
      <c r="I209" s="5">
        <f>(Table3[[#This Row],[Date]]-$F$2)/7+1</f>
        <v>3.8571428571428572</v>
      </c>
      <c r="J209" s="5" t="str">
        <f>TEXT(Table3[[#This Row],[Date]],"ddd")</f>
        <v>Mon</v>
      </c>
      <c r="K209" s="3">
        <f>DAY(Table3[[#This Row],[Date]])</f>
        <v>21</v>
      </c>
      <c r="L209">
        <v>1</v>
      </c>
      <c r="M209" t="str">
        <f>VLOOKUP(L209,Table2[#All],2,0)</f>
        <v>Personal Loan</v>
      </c>
      <c r="N209">
        <v>1.5660000000000001</v>
      </c>
      <c r="O209" s="13">
        <f>Table3[[#This Row],[Avg Aht]]/86400</f>
        <v>1.8125E-5</v>
      </c>
      <c r="P209">
        <v>26</v>
      </c>
      <c r="Q209">
        <v>9</v>
      </c>
      <c r="S209" s="4"/>
    </row>
    <row r="210" spans="1:19" x14ac:dyDescent="0.25">
      <c r="A210" s="3">
        <v>9</v>
      </c>
      <c r="B210" t="str">
        <f>VLOOKUP(A210,Table1[#All],4,0)</f>
        <v>Cherry  Castillo</v>
      </c>
      <c r="C210" s="4">
        <f>VLOOKUP(data_reference!A210,Table1[#All],5,0)</f>
        <v>44226</v>
      </c>
      <c r="D210" s="6">
        <f>DATEDIF(Table3[[#This Row],[Hire Date]],$S$2,"M")</f>
        <v>5</v>
      </c>
      <c r="E210">
        <v>36</v>
      </c>
      <c r="F210" s="4">
        <v>44368</v>
      </c>
      <c r="G210" s="6">
        <f>YEAR(Table3[[#This Row],[Date]])</f>
        <v>2021</v>
      </c>
      <c r="H210" s="6">
        <f>MONTH(Table3[[#This Row],[Date]])</f>
        <v>6</v>
      </c>
      <c r="I210" s="5">
        <f>(Table3[[#This Row],[Date]]-$F$2)/7+1</f>
        <v>3.8571428571428572</v>
      </c>
      <c r="J210" s="5" t="str">
        <f>TEXT(Table3[[#This Row],[Date]],"ddd")</f>
        <v>Mon</v>
      </c>
      <c r="K210" s="3">
        <f>DAY(Table3[[#This Row],[Date]])</f>
        <v>21</v>
      </c>
      <c r="L210">
        <v>2</v>
      </c>
      <c r="M210" t="str">
        <f>VLOOKUP(L210,Table2[#All],2,0)</f>
        <v>Car Loan</v>
      </c>
      <c r="N210">
        <v>364</v>
      </c>
      <c r="O210" s="13">
        <f>Table3[[#This Row],[Avg Aht]]/86400</f>
        <v>4.2129629629629626E-3</v>
      </c>
      <c r="P210">
        <v>57</v>
      </c>
      <c r="Q210">
        <v>7</v>
      </c>
      <c r="S210" s="4"/>
    </row>
    <row r="211" spans="1:19" x14ac:dyDescent="0.25">
      <c r="A211" s="3">
        <v>4</v>
      </c>
      <c r="B211" t="str">
        <f>VLOOKUP(A211,Table1[#All],4,0)</f>
        <v>Jay  Alvarez</v>
      </c>
      <c r="C211" s="4">
        <f>VLOOKUP(data_reference!A211,Table1[#All],5,0)</f>
        <v>43871</v>
      </c>
      <c r="D211" s="6">
        <f>DATEDIF(Table3[[#This Row],[Hire Date]],$S$2,"M")</f>
        <v>16</v>
      </c>
      <c r="E211">
        <v>12</v>
      </c>
      <c r="F211" s="4">
        <v>44368</v>
      </c>
      <c r="G211" s="6">
        <f>YEAR(Table3[[#This Row],[Date]])</f>
        <v>2021</v>
      </c>
      <c r="H211" s="6">
        <f>MONTH(Table3[[#This Row],[Date]])</f>
        <v>6</v>
      </c>
      <c r="I211" s="5">
        <f>(Table3[[#This Row],[Date]]-$F$2)/7+1</f>
        <v>3.8571428571428572</v>
      </c>
      <c r="J211" s="5" t="str">
        <f>TEXT(Table3[[#This Row],[Date]],"ddd")</f>
        <v>Mon</v>
      </c>
      <c r="K211" s="3">
        <f>DAY(Table3[[#This Row],[Date]])</f>
        <v>21</v>
      </c>
      <c r="L211">
        <v>3</v>
      </c>
      <c r="M211" t="str">
        <f>VLOOKUP(L211,Table2[#All],2,0)</f>
        <v>Property Loan</v>
      </c>
      <c r="N211">
        <v>73</v>
      </c>
      <c r="O211" s="13">
        <f>Table3[[#This Row],[Avg Aht]]/86400</f>
        <v>8.4490740740740739E-4</v>
      </c>
      <c r="P211">
        <v>19</v>
      </c>
      <c r="Q211">
        <v>10</v>
      </c>
      <c r="S211" s="4"/>
    </row>
    <row r="212" spans="1:19" x14ac:dyDescent="0.25">
      <c r="A212" s="3">
        <v>9</v>
      </c>
      <c r="B212" t="str">
        <f>VLOOKUP(A212,Table1[#All],4,0)</f>
        <v>Cherry  Castillo</v>
      </c>
      <c r="C212" s="4">
        <f>VLOOKUP(data_reference!A212,Table1[#All],5,0)</f>
        <v>44226</v>
      </c>
      <c r="D212" s="6">
        <f>DATEDIF(Table3[[#This Row],[Hire Date]],$S$2,"M")</f>
        <v>5</v>
      </c>
      <c r="E212">
        <v>37</v>
      </c>
      <c r="F212" s="4">
        <v>44369</v>
      </c>
      <c r="G212" s="6">
        <f>YEAR(Table3[[#This Row],[Date]])</f>
        <v>2021</v>
      </c>
      <c r="H212" s="6">
        <f>MONTH(Table3[[#This Row],[Date]])</f>
        <v>6</v>
      </c>
      <c r="I212" s="5">
        <f>(Table3[[#This Row],[Date]]-$F$2)/7+1</f>
        <v>4</v>
      </c>
      <c r="J212" s="5" t="str">
        <f>TEXT(Table3[[#This Row],[Date]],"ddd")</f>
        <v>Tue</v>
      </c>
      <c r="K212" s="3">
        <f>DAY(Table3[[#This Row],[Date]])</f>
        <v>22</v>
      </c>
      <c r="L212">
        <v>3</v>
      </c>
      <c r="M212" t="str">
        <f>VLOOKUP(L212,Table2[#All],2,0)</f>
        <v>Property Loan</v>
      </c>
      <c r="N212">
        <v>74</v>
      </c>
      <c r="O212" s="13">
        <f>Table3[[#This Row],[Avg Aht]]/86400</f>
        <v>8.564814814814815E-4</v>
      </c>
      <c r="P212">
        <v>79</v>
      </c>
      <c r="Q212">
        <v>6</v>
      </c>
      <c r="S212" s="4"/>
    </row>
    <row r="213" spans="1:19" x14ac:dyDescent="0.25">
      <c r="A213" s="3">
        <v>6</v>
      </c>
      <c r="B213" t="str">
        <f>VLOOKUP(A213,Table1[#All],4,0)</f>
        <v>Jane  Hernandez</v>
      </c>
      <c r="C213" s="4">
        <f>VLOOKUP(data_reference!A213,Table1[#All],5,0)</f>
        <v>44116</v>
      </c>
      <c r="D213" s="6">
        <f>DATEDIF(Table3[[#This Row],[Hire Date]],$S$2,"M")</f>
        <v>8</v>
      </c>
      <c r="E213">
        <v>22</v>
      </c>
      <c r="F213" s="4">
        <v>44369</v>
      </c>
      <c r="G213" s="6">
        <f>YEAR(Table3[[#This Row],[Date]])</f>
        <v>2021</v>
      </c>
      <c r="H213" s="6">
        <f>MONTH(Table3[[#This Row],[Date]])</f>
        <v>6</v>
      </c>
      <c r="I213" s="5">
        <f>(Table3[[#This Row],[Date]]-$F$2)/7+1</f>
        <v>4</v>
      </c>
      <c r="J213" s="5" t="str">
        <f>TEXT(Table3[[#This Row],[Date]],"ddd")</f>
        <v>Tue</v>
      </c>
      <c r="K213" s="3">
        <f>DAY(Table3[[#This Row],[Date]])</f>
        <v>22</v>
      </c>
      <c r="L213">
        <v>3</v>
      </c>
      <c r="M213" t="str">
        <f>VLOOKUP(L213,Table2[#All],2,0)</f>
        <v>Property Loan</v>
      </c>
      <c r="N213">
        <v>205</v>
      </c>
      <c r="O213" s="13">
        <f>Table3[[#This Row],[Avg Aht]]/86400</f>
        <v>2.3726851851851851E-3</v>
      </c>
      <c r="P213">
        <v>79</v>
      </c>
      <c r="Q213">
        <v>6</v>
      </c>
      <c r="S213" s="4"/>
    </row>
    <row r="214" spans="1:19" x14ac:dyDescent="0.25">
      <c r="A214" s="3">
        <v>7</v>
      </c>
      <c r="B214" t="str">
        <f>VLOOKUP(A214,Table1[#All],4,0)</f>
        <v>Peter  Rivera</v>
      </c>
      <c r="C214" s="4">
        <f>VLOOKUP(data_reference!A214,Table1[#All],5,0)</f>
        <v>44170</v>
      </c>
      <c r="D214" s="6">
        <f>DATEDIF(Table3[[#This Row],[Hire Date]],$S$2,"M")</f>
        <v>6</v>
      </c>
      <c r="E214">
        <v>28</v>
      </c>
      <c r="F214" s="4">
        <v>44369</v>
      </c>
      <c r="G214" s="6">
        <f>YEAR(Table3[[#This Row],[Date]])</f>
        <v>2021</v>
      </c>
      <c r="H214" s="6">
        <f>MONTH(Table3[[#This Row],[Date]])</f>
        <v>6</v>
      </c>
      <c r="I214" s="5">
        <f>(Table3[[#This Row],[Date]]-$F$2)/7+1</f>
        <v>4</v>
      </c>
      <c r="J214" s="5" t="str">
        <f>TEXT(Table3[[#This Row],[Date]],"ddd")</f>
        <v>Tue</v>
      </c>
      <c r="K214" s="3">
        <f>DAY(Table3[[#This Row],[Date]])</f>
        <v>22</v>
      </c>
      <c r="L214">
        <v>1</v>
      </c>
      <c r="M214" t="str">
        <f>VLOOKUP(L214,Table2[#All],2,0)</f>
        <v>Personal Loan</v>
      </c>
      <c r="N214">
        <v>1.2909999999999999</v>
      </c>
      <c r="O214" s="13">
        <f>Table3[[#This Row],[Avg Aht]]/86400</f>
        <v>1.4942129629629629E-5</v>
      </c>
      <c r="P214">
        <v>68</v>
      </c>
      <c r="Q214">
        <v>6</v>
      </c>
      <c r="S214" s="4"/>
    </row>
    <row r="215" spans="1:19" x14ac:dyDescent="0.25">
      <c r="A215" s="3">
        <v>3</v>
      </c>
      <c r="B215" t="str">
        <f>VLOOKUP(A215,Table1[#All],4,0)</f>
        <v>Cecille  Chen</v>
      </c>
      <c r="C215" s="4">
        <f>VLOOKUP(data_reference!A215,Table1[#All],5,0)</f>
        <v>43727</v>
      </c>
      <c r="D215" s="6">
        <f>DATEDIF(Table3[[#This Row],[Hire Date]],$S$2,"M")</f>
        <v>21</v>
      </c>
      <c r="E215">
        <v>17</v>
      </c>
      <c r="F215" s="4">
        <v>44369</v>
      </c>
      <c r="G215" s="6">
        <f>YEAR(Table3[[#This Row],[Date]])</f>
        <v>2021</v>
      </c>
      <c r="H215" s="6">
        <f>MONTH(Table3[[#This Row],[Date]])</f>
        <v>6</v>
      </c>
      <c r="I215" s="5">
        <f>(Table3[[#This Row],[Date]]-$F$2)/7+1</f>
        <v>4</v>
      </c>
      <c r="J215" s="5" t="str">
        <f>TEXT(Table3[[#This Row],[Date]],"ddd")</f>
        <v>Tue</v>
      </c>
      <c r="K215" s="3">
        <f>DAY(Table3[[#This Row],[Date]])</f>
        <v>22</v>
      </c>
      <c r="L215">
        <v>3</v>
      </c>
      <c r="M215" t="str">
        <f>VLOOKUP(L215,Table2[#All],2,0)</f>
        <v>Property Loan</v>
      </c>
      <c r="N215">
        <v>457</v>
      </c>
      <c r="O215" s="13">
        <f>Table3[[#This Row],[Avg Aht]]/86400</f>
        <v>5.2893518518518515E-3</v>
      </c>
      <c r="P215">
        <v>35</v>
      </c>
      <c r="Q215">
        <v>9</v>
      </c>
      <c r="S215" s="4"/>
    </row>
    <row r="216" spans="1:19" x14ac:dyDescent="0.25">
      <c r="A216" s="3">
        <v>4</v>
      </c>
      <c r="B216" t="str">
        <f>VLOOKUP(A216,Table1[#All],4,0)</f>
        <v>Jay  Alvarez</v>
      </c>
      <c r="C216" s="4">
        <f>VLOOKUP(data_reference!A216,Table1[#All],5,0)</f>
        <v>43871</v>
      </c>
      <c r="D216" s="6">
        <f>DATEDIF(Table3[[#This Row],[Hire Date]],$S$2,"M")</f>
        <v>16</v>
      </c>
      <c r="E216">
        <v>11</v>
      </c>
      <c r="F216" s="4">
        <v>44369</v>
      </c>
      <c r="G216" s="6">
        <f>YEAR(Table3[[#This Row],[Date]])</f>
        <v>2021</v>
      </c>
      <c r="H216" s="6">
        <f>MONTH(Table3[[#This Row],[Date]])</f>
        <v>6</v>
      </c>
      <c r="I216" s="5">
        <f>(Table3[[#This Row],[Date]]-$F$2)/7+1</f>
        <v>4</v>
      </c>
      <c r="J216" s="5" t="str">
        <f>TEXT(Table3[[#This Row],[Date]],"ddd")</f>
        <v>Tue</v>
      </c>
      <c r="K216" s="3">
        <f>DAY(Table3[[#This Row],[Date]])</f>
        <v>22</v>
      </c>
      <c r="L216">
        <v>1</v>
      </c>
      <c r="M216" t="str">
        <f>VLOOKUP(L216,Table2[#All],2,0)</f>
        <v>Personal Loan</v>
      </c>
      <c r="N216">
        <v>708</v>
      </c>
      <c r="O216" s="13">
        <f>Table3[[#This Row],[Avg Aht]]/86400</f>
        <v>8.1944444444444452E-3</v>
      </c>
      <c r="P216">
        <v>11</v>
      </c>
      <c r="Q216">
        <v>10</v>
      </c>
      <c r="S216" s="4"/>
    </row>
    <row r="217" spans="1:19" x14ac:dyDescent="0.25">
      <c r="A217" s="3">
        <v>5</v>
      </c>
      <c r="B217" t="str">
        <f>VLOOKUP(A217,Table1[#All],4,0)</f>
        <v>Eric  Molina</v>
      </c>
      <c r="C217" s="4">
        <f>VLOOKUP(data_reference!A217,Table1[#All],5,0)</f>
        <v>43966</v>
      </c>
      <c r="D217" s="6">
        <f>DATEDIF(Table3[[#This Row],[Hire Date]],$S$2,"M")</f>
        <v>13</v>
      </c>
      <c r="E217">
        <v>21</v>
      </c>
      <c r="F217" s="4">
        <v>44369</v>
      </c>
      <c r="G217" s="6">
        <f>YEAR(Table3[[#This Row],[Date]])</f>
        <v>2021</v>
      </c>
      <c r="H217" s="6">
        <f>MONTH(Table3[[#This Row],[Date]])</f>
        <v>6</v>
      </c>
      <c r="I217" s="5">
        <f>(Table3[[#This Row],[Date]]-$F$2)/7+1</f>
        <v>4</v>
      </c>
      <c r="J217" s="5" t="str">
        <f>TEXT(Table3[[#This Row],[Date]],"ddd")</f>
        <v>Tue</v>
      </c>
      <c r="K217" s="3">
        <f>DAY(Table3[[#This Row],[Date]])</f>
        <v>22</v>
      </c>
      <c r="L217">
        <v>2</v>
      </c>
      <c r="M217" t="str">
        <f>VLOOKUP(L217,Table2[#All],2,0)</f>
        <v>Car Loan</v>
      </c>
      <c r="N217">
        <v>696</v>
      </c>
      <c r="O217" s="13">
        <f>Table3[[#This Row],[Avg Aht]]/86400</f>
        <v>8.0555555555555554E-3</v>
      </c>
      <c r="P217">
        <v>62</v>
      </c>
      <c r="Q217">
        <v>7</v>
      </c>
      <c r="S217" s="4"/>
    </row>
    <row r="218" spans="1:19" x14ac:dyDescent="0.25">
      <c r="A218" s="3">
        <v>8</v>
      </c>
      <c r="B218" t="str">
        <f>VLOOKUP(A218,Table1[#All],4,0)</f>
        <v>Rachel  Delos Santos</v>
      </c>
      <c r="C218" s="4">
        <f>VLOOKUP(data_reference!A218,Table1[#All],5,0)</f>
        <v>44212</v>
      </c>
      <c r="D218" s="6">
        <f>DATEDIF(Table3[[#This Row],[Hire Date]],$S$2,"M")</f>
        <v>5</v>
      </c>
      <c r="E218">
        <v>26</v>
      </c>
      <c r="F218" s="4">
        <v>44369</v>
      </c>
      <c r="G218" s="6">
        <f>YEAR(Table3[[#This Row],[Date]])</f>
        <v>2021</v>
      </c>
      <c r="H218" s="6">
        <f>MONTH(Table3[[#This Row],[Date]])</f>
        <v>6</v>
      </c>
      <c r="I218" s="5">
        <f>(Table3[[#This Row],[Date]]-$F$2)/7+1</f>
        <v>4</v>
      </c>
      <c r="J218" s="5" t="str">
        <f>TEXT(Table3[[#This Row],[Date]],"ddd")</f>
        <v>Tue</v>
      </c>
      <c r="K218" s="3">
        <f>DAY(Table3[[#This Row],[Date]])</f>
        <v>22</v>
      </c>
      <c r="L218">
        <v>2</v>
      </c>
      <c r="M218" t="str">
        <f>VLOOKUP(L218,Table2[#All],2,0)</f>
        <v>Car Loan</v>
      </c>
      <c r="N218">
        <v>197</v>
      </c>
      <c r="O218" s="13">
        <f>Table3[[#This Row],[Avg Aht]]/86400</f>
        <v>2.2800925925925927E-3</v>
      </c>
      <c r="P218">
        <v>64</v>
      </c>
      <c r="Q218">
        <v>7</v>
      </c>
      <c r="S218" s="4"/>
    </row>
    <row r="219" spans="1:19" x14ac:dyDescent="0.25">
      <c r="A219" s="3">
        <v>2</v>
      </c>
      <c r="B219" t="str">
        <f>VLOOKUP(A219,Table1[#All],4,0)</f>
        <v>Josh  Vega</v>
      </c>
      <c r="C219" s="4">
        <f>VLOOKUP(data_reference!A219,Table1[#All],5,0)</f>
        <v>43687</v>
      </c>
      <c r="D219" s="6">
        <f>DATEDIF(Table3[[#This Row],[Hire Date]],$S$2,"M")</f>
        <v>22</v>
      </c>
      <c r="E219">
        <v>4</v>
      </c>
      <c r="F219" s="4">
        <v>44369</v>
      </c>
      <c r="G219" s="6">
        <f>YEAR(Table3[[#This Row],[Date]])</f>
        <v>2021</v>
      </c>
      <c r="H219" s="6">
        <f>MONTH(Table3[[#This Row],[Date]])</f>
        <v>6</v>
      </c>
      <c r="I219" s="5">
        <f>(Table3[[#This Row],[Date]]-$F$2)/7+1</f>
        <v>4</v>
      </c>
      <c r="J219" s="5" t="str">
        <f>TEXT(Table3[[#This Row],[Date]],"ddd")</f>
        <v>Tue</v>
      </c>
      <c r="K219" s="3">
        <f>DAY(Table3[[#This Row],[Date]])</f>
        <v>22</v>
      </c>
      <c r="L219">
        <v>2</v>
      </c>
      <c r="M219" t="str">
        <f>VLOOKUP(L219,Table2[#All],2,0)</f>
        <v>Car Loan</v>
      </c>
      <c r="N219">
        <v>262</v>
      </c>
      <c r="O219" s="13">
        <f>Table3[[#This Row],[Avg Aht]]/86400</f>
        <v>3.0324074074074073E-3</v>
      </c>
      <c r="P219">
        <v>62</v>
      </c>
      <c r="Q219">
        <v>7</v>
      </c>
      <c r="S219" s="4"/>
    </row>
    <row r="220" spans="1:19" x14ac:dyDescent="0.25">
      <c r="A220" s="3">
        <v>1</v>
      </c>
      <c r="B220" t="str">
        <f>VLOOKUP(A220,Table1[#All],4,0)</f>
        <v>Lisa  Diaz</v>
      </c>
      <c r="C220" s="4">
        <f>VLOOKUP(data_reference!A220,Table1[#All],5,0)</f>
        <v>43625</v>
      </c>
      <c r="D220" s="6">
        <f>DATEDIF(Table3[[#This Row],[Hire Date]],$S$2,"M")</f>
        <v>24</v>
      </c>
      <c r="E220">
        <v>6</v>
      </c>
      <c r="F220" s="4">
        <v>44369</v>
      </c>
      <c r="G220" s="6">
        <f>YEAR(Table3[[#This Row],[Date]])</f>
        <v>2021</v>
      </c>
      <c r="H220" s="6">
        <f>MONTH(Table3[[#This Row],[Date]])</f>
        <v>6</v>
      </c>
      <c r="I220" s="5">
        <f>(Table3[[#This Row],[Date]]-$F$2)/7+1</f>
        <v>4</v>
      </c>
      <c r="J220" s="5" t="str">
        <f>TEXT(Table3[[#This Row],[Date]],"ddd")</f>
        <v>Tue</v>
      </c>
      <c r="K220" s="3">
        <f>DAY(Table3[[#This Row],[Date]])</f>
        <v>22</v>
      </c>
      <c r="L220">
        <v>1</v>
      </c>
      <c r="M220" t="str">
        <f>VLOOKUP(L220,Table2[#All],2,0)</f>
        <v>Personal Loan</v>
      </c>
      <c r="N220">
        <v>2.972</v>
      </c>
      <c r="O220" s="13">
        <f>Table3[[#This Row],[Avg Aht]]/86400</f>
        <v>3.4398148148148146E-5</v>
      </c>
      <c r="P220">
        <v>33</v>
      </c>
      <c r="Q220">
        <v>9</v>
      </c>
      <c r="S220" s="4"/>
    </row>
    <row r="221" spans="1:19" x14ac:dyDescent="0.25">
      <c r="A221" s="3">
        <v>10</v>
      </c>
      <c r="B221" t="str">
        <f>VLOOKUP(A221,Table1[#All],4,0)</f>
        <v>Mark  Ventura</v>
      </c>
      <c r="C221" s="4">
        <f>VLOOKUP(data_reference!A221,Table1[#All],5,0)</f>
        <v>44238</v>
      </c>
      <c r="D221" s="6">
        <f>DATEDIF(Table3[[#This Row],[Hire Date]],$S$2,"M")</f>
        <v>4</v>
      </c>
      <c r="E221">
        <v>31</v>
      </c>
      <c r="F221" s="4">
        <v>44369</v>
      </c>
      <c r="G221" s="6">
        <f>YEAR(Table3[[#This Row],[Date]])</f>
        <v>2021</v>
      </c>
      <c r="H221" s="6">
        <f>MONTH(Table3[[#This Row],[Date]])</f>
        <v>6</v>
      </c>
      <c r="I221" s="5">
        <f>(Table3[[#This Row],[Date]]-$F$2)/7+1</f>
        <v>4</v>
      </c>
      <c r="J221" s="5" t="str">
        <f>TEXT(Table3[[#This Row],[Date]],"ddd")</f>
        <v>Tue</v>
      </c>
      <c r="K221" s="3">
        <f>DAY(Table3[[#This Row],[Date]])</f>
        <v>22</v>
      </c>
      <c r="L221">
        <v>1</v>
      </c>
      <c r="M221" t="str">
        <f>VLOOKUP(L221,Table2[#All],2,0)</f>
        <v>Personal Loan</v>
      </c>
      <c r="N221">
        <v>937</v>
      </c>
      <c r="O221" s="13">
        <f>Table3[[#This Row],[Avg Aht]]/86400</f>
        <v>1.0844907407407407E-2</v>
      </c>
      <c r="P221">
        <v>95</v>
      </c>
      <c r="S221" s="4"/>
    </row>
    <row r="222" spans="1:19" x14ac:dyDescent="0.25">
      <c r="A222" s="3">
        <v>4</v>
      </c>
      <c r="B222" t="str">
        <f>VLOOKUP(A222,Table1[#All],4,0)</f>
        <v>Jay  Alvarez</v>
      </c>
      <c r="C222" s="4">
        <f>VLOOKUP(data_reference!A222,Table1[#All],5,0)</f>
        <v>43871</v>
      </c>
      <c r="D222" s="6">
        <f>DATEDIF(Table3[[#This Row],[Hire Date]],$S$2,"M")</f>
        <v>16</v>
      </c>
      <c r="E222">
        <v>13</v>
      </c>
      <c r="F222" s="4">
        <v>44370</v>
      </c>
      <c r="G222" s="6">
        <f>YEAR(Table3[[#This Row],[Date]])</f>
        <v>2021</v>
      </c>
      <c r="H222" s="6">
        <f>MONTH(Table3[[#This Row],[Date]])</f>
        <v>6</v>
      </c>
      <c r="I222" s="5">
        <f>(Table3[[#This Row],[Date]]-$F$2)/7+1</f>
        <v>4.1428571428571423</v>
      </c>
      <c r="J222" s="5" t="str">
        <f>TEXT(Table3[[#This Row],[Date]],"ddd")</f>
        <v>Wed</v>
      </c>
      <c r="K222" s="3">
        <f>DAY(Table3[[#This Row],[Date]])</f>
        <v>23</v>
      </c>
      <c r="L222">
        <v>2</v>
      </c>
      <c r="M222" t="str">
        <f>VLOOKUP(L222,Table2[#All],2,0)</f>
        <v>Car Loan</v>
      </c>
      <c r="N222">
        <v>545</v>
      </c>
      <c r="O222" s="13">
        <f>Table3[[#This Row],[Avg Aht]]/86400</f>
        <v>6.3078703703703708E-3</v>
      </c>
      <c r="P222">
        <v>57</v>
      </c>
      <c r="Q222">
        <v>7</v>
      </c>
      <c r="S222" s="4"/>
    </row>
    <row r="223" spans="1:19" x14ac:dyDescent="0.25">
      <c r="A223" s="3">
        <v>10</v>
      </c>
      <c r="B223" t="str">
        <f>VLOOKUP(A223,Table1[#All],4,0)</f>
        <v>Mark  Ventura</v>
      </c>
      <c r="C223" s="4">
        <f>VLOOKUP(data_reference!A223,Table1[#All],5,0)</f>
        <v>44238</v>
      </c>
      <c r="D223" s="6">
        <f>DATEDIF(Table3[[#This Row],[Hire Date]],$S$2,"M")</f>
        <v>4</v>
      </c>
      <c r="E223">
        <v>32</v>
      </c>
      <c r="F223" s="4">
        <v>44370</v>
      </c>
      <c r="G223" s="6">
        <f>YEAR(Table3[[#This Row],[Date]])</f>
        <v>2021</v>
      </c>
      <c r="H223" s="6">
        <f>MONTH(Table3[[#This Row],[Date]])</f>
        <v>6</v>
      </c>
      <c r="I223" s="5">
        <f>(Table3[[#This Row],[Date]]-$F$2)/7+1</f>
        <v>4.1428571428571423</v>
      </c>
      <c r="J223" s="5" t="str">
        <f>TEXT(Table3[[#This Row],[Date]],"ddd")</f>
        <v>Wed</v>
      </c>
      <c r="K223" s="3">
        <f>DAY(Table3[[#This Row],[Date]])</f>
        <v>23</v>
      </c>
      <c r="L223">
        <v>2</v>
      </c>
      <c r="M223" t="str">
        <f>VLOOKUP(L223,Table2[#All],2,0)</f>
        <v>Car Loan</v>
      </c>
      <c r="N223">
        <v>101</v>
      </c>
      <c r="O223" s="13">
        <f>Table3[[#This Row],[Avg Aht]]/86400</f>
        <v>1.1689814814814816E-3</v>
      </c>
      <c r="P223">
        <v>10</v>
      </c>
      <c r="Q223">
        <v>10</v>
      </c>
      <c r="S223" s="4"/>
    </row>
    <row r="224" spans="1:19" x14ac:dyDescent="0.25">
      <c r="A224" s="3">
        <v>3</v>
      </c>
      <c r="B224" t="str">
        <f>VLOOKUP(A224,Table1[#All],4,0)</f>
        <v>Cecille  Chen</v>
      </c>
      <c r="C224" s="4">
        <f>VLOOKUP(data_reference!A224,Table1[#All],5,0)</f>
        <v>43727</v>
      </c>
      <c r="D224" s="6">
        <f>DATEDIF(Table3[[#This Row],[Hire Date]],$S$2,"M")</f>
        <v>21</v>
      </c>
      <c r="E224">
        <v>13</v>
      </c>
      <c r="F224" s="4">
        <v>44370</v>
      </c>
      <c r="G224" s="6">
        <f>YEAR(Table3[[#This Row],[Date]])</f>
        <v>2021</v>
      </c>
      <c r="H224" s="6">
        <f>MONTH(Table3[[#This Row],[Date]])</f>
        <v>6</v>
      </c>
      <c r="I224" s="5">
        <f>(Table3[[#This Row],[Date]]-$F$2)/7+1</f>
        <v>4.1428571428571423</v>
      </c>
      <c r="J224" s="5" t="str">
        <f>TEXT(Table3[[#This Row],[Date]],"ddd")</f>
        <v>Wed</v>
      </c>
      <c r="K224" s="3">
        <f>DAY(Table3[[#This Row],[Date]])</f>
        <v>23</v>
      </c>
      <c r="L224">
        <v>1</v>
      </c>
      <c r="M224" t="str">
        <f>VLOOKUP(L224,Table2[#All],2,0)</f>
        <v>Personal Loan</v>
      </c>
      <c r="N224">
        <v>1.9350000000000001</v>
      </c>
      <c r="O224" s="13">
        <f>Table3[[#This Row],[Avg Aht]]/86400</f>
        <v>2.2395833333333333E-5</v>
      </c>
      <c r="P224">
        <v>86</v>
      </c>
      <c r="Q224">
        <v>6</v>
      </c>
      <c r="S224" s="4"/>
    </row>
    <row r="225" spans="1:19" x14ac:dyDescent="0.25">
      <c r="A225" s="3">
        <v>8</v>
      </c>
      <c r="B225" t="str">
        <f>VLOOKUP(A225,Table1[#All],4,0)</f>
        <v>Rachel  Delos Santos</v>
      </c>
      <c r="C225" s="4">
        <f>VLOOKUP(data_reference!A225,Table1[#All],5,0)</f>
        <v>44212</v>
      </c>
      <c r="D225" s="6">
        <f>DATEDIF(Table3[[#This Row],[Hire Date]],$S$2,"M")</f>
        <v>5</v>
      </c>
      <c r="E225">
        <v>26</v>
      </c>
      <c r="F225" s="4">
        <v>44370</v>
      </c>
      <c r="G225" s="6">
        <f>YEAR(Table3[[#This Row],[Date]])</f>
        <v>2021</v>
      </c>
      <c r="H225" s="6">
        <f>MONTH(Table3[[#This Row],[Date]])</f>
        <v>6</v>
      </c>
      <c r="I225" s="5">
        <f>(Table3[[#This Row],[Date]]-$F$2)/7+1</f>
        <v>4.1428571428571423</v>
      </c>
      <c r="J225" s="5" t="str">
        <f>TEXT(Table3[[#This Row],[Date]],"ddd")</f>
        <v>Wed</v>
      </c>
      <c r="K225" s="3">
        <f>DAY(Table3[[#This Row],[Date]])</f>
        <v>23</v>
      </c>
      <c r="L225">
        <v>3</v>
      </c>
      <c r="M225" t="str">
        <f>VLOOKUP(L225,Table2[#All],2,0)</f>
        <v>Property Loan</v>
      </c>
      <c r="N225">
        <v>155</v>
      </c>
      <c r="O225" s="13">
        <f>Table3[[#This Row],[Avg Aht]]/86400</f>
        <v>1.7939814814814815E-3</v>
      </c>
      <c r="P225">
        <v>67</v>
      </c>
      <c r="Q225">
        <v>7</v>
      </c>
      <c r="S225" s="4"/>
    </row>
    <row r="226" spans="1:19" x14ac:dyDescent="0.25">
      <c r="A226" s="3">
        <v>7</v>
      </c>
      <c r="B226" t="str">
        <f>VLOOKUP(A226,Table1[#All],4,0)</f>
        <v>Peter  Rivera</v>
      </c>
      <c r="C226" s="4">
        <f>VLOOKUP(data_reference!A226,Table1[#All],5,0)</f>
        <v>44170</v>
      </c>
      <c r="D226" s="6">
        <f>DATEDIF(Table3[[#This Row],[Hire Date]],$S$2,"M")</f>
        <v>6</v>
      </c>
      <c r="E226">
        <v>28</v>
      </c>
      <c r="F226" s="4">
        <v>44370</v>
      </c>
      <c r="G226" s="6">
        <f>YEAR(Table3[[#This Row],[Date]])</f>
        <v>2021</v>
      </c>
      <c r="H226" s="6">
        <f>MONTH(Table3[[#This Row],[Date]])</f>
        <v>6</v>
      </c>
      <c r="I226" s="5">
        <f>(Table3[[#This Row],[Date]]-$F$2)/7+1</f>
        <v>4.1428571428571423</v>
      </c>
      <c r="J226" s="5" t="str">
        <f>TEXT(Table3[[#This Row],[Date]],"ddd")</f>
        <v>Wed</v>
      </c>
      <c r="K226" s="3">
        <f>DAY(Table3[[#This Row],[Date]])</f>
        <v>23</v>
      </c>
      <c r="L226">
        <v>2</v>
      </c>
      <c r="M226" t="str">
        <f>VLOOKUP(L226,Table2[#All],2,0)</f>
        <v>Car Loan</v>
      </c>
      <c r="N226">
        <v>497</v>
      </c>
      <c r="O226" s="13">
        <f>Table3[[#This Row],[Avg Aht]]/86400</f>
        <v>5.7523148148148151E-3</v>
      </c>
      <c r="P226">
        <v>68</v>
      </c>
      <c r="Q226">
        <v>6</v>
      </c>
      <c r="S226" s="4"/>
    </row>
    <row r="227" spans="1:19" x14ac:dyDescent="0.25">
      <c r="A227" s="3">
        <v>2</v>
      </c>
      <c r="B227" t="str">
        <f>VLOOKUP(A227,Table1[#All],4,0)</f>
        <v>Josh  Vega</v>
      </c>
      <c r="C227" s="4">
        <f>VLOOKUP(data_reference!A227,Table1[#All],5,0)</f>
        <v>43687</v>
      </c>
      <c r="D227" s="6">
        <f>DATEDIF(Table3[[#This Row],[Hire Date]],$S$2,"M")</f>
        <v>22</v>
      </c>
      <c r="E227">
        <v>7</v>
      </c>
      <c r="F227" s="4">
        <v>44370</v>
      </c>
      <c r="G227" s="6">
        <f>YEAR(Table3[[#This Row],[Date]])</f>
        <v>2021</v>
      </c>
      <c r="H227" s="6">
        <f>MONTH(Table3[[#This Row],[Date]])</f>
        <v>6</v>
      </c>
      <c r="I227" s="5">
        <f>(Table3[[#This Row],[Date]]-$F$2)/7+1</f>
        <v>4.1428571428571423</v>
      </c>
      <c r="J227" s="5" t="str">
        <f>TEXT(Table3[[#This Row],[Date]],"ddd")</f>
        <v>Wed</v>
      </c>
      <c r="K227" s="3">
        <f>DAY(Table3[[#This Row],[Date]])</f>
        <v>23</v>
      </c>
      <c r="L227">
        <v>3</v>
      </c>
      <c r="M227" t="str">
        <f>VLOOKUP(L227,Table2[#All],2,0)</f>
        <v>Property Loan</v>
      </c>
      <c r="N227">
        <v>49</v>
      </c>
      <c r="O227" s="13">
        <f>Table3[[#This Row],[Avg Aht]]/86400</f>
        <v>5.6712962962962967E-4</v>
      </c>
      <c r="P227">
        <v>33</v>
      </c>
      <c r="Q227">
        <v>8</v>
      </c>
      <c r="S227" s="4"/>
    </row>
    <row r="228" spans="1:19" x14ac:dyDescent="0.25">
      <c r="A228" s="3">
        <v>6</v>
      </c>
      <c r="B228" t="str">
        <f>VLOOKUP(A228,Table1[#All],4,0)</f>
        <v>Jane  Hernandez</v>
      </c>
      <c r="C228" s="4">
        <f>VLOOKUP(data_reference!A228,Table1[#All],5,0)</f>
        <v>44116</v>
      </c>
      <c r="D228" s="6">
        <f>DATEDIF(Table3[[#This Row],[Hire Date]],$S$2,"M")</f>
        <v>8</v>
      </c>
      <c r="E228">
        <v>16</v>
      </c>
      <c r="F228" s="4">
        <v>44370</v>
      </c>
      <c r="G228" s="6">
        <f>YEAR(Table3[[#This Row],[Date]])</f>
        <v>2021</v>
      </c>
      <c r="H228" s="6">
        <f>MONTH(Table3[[#This Row],[Date]])</f>
        <v>6</v>
      </c>
      <c r="I228" s="5">
        <f>(Table3[[#This Row],[Date]]-$F$2)/7+1</f>
        <v>4.1428571428571423</v>
      </c>
      <c r="J228" s="5" t="str">
        <f>TEXT(Table3[[#This Row],[Date]],"ddd")</f>
        <v>Wed</v>
      </c>
      <c r="K228" s="3">
        <f>DAY(Table3[[#This Row],[Date]])</f>
        <v>23</v>
      </c>
      <c r="L228">
        <v>1</v>
      </c>
      <c r="M228" t="str">
        <f>VLOOKUP(L228,Table2[#All],2,0)</f>
        <v>Personal Loan</v>
      </c>
      <c r="N228">
        <v>604</v>
      </c>
      <c r="O228" s="13">
        <f>Table3[[#This Row],[Avg Aht]]/86400</f>
        <v>6.9907407407407409E-3</v>
      </c>
      <c r="P228">
        <v>62</v>
      </c>
      <c r="Q228">
        <v>7</v>
      </c>
      <c r="S228" s="4"/>
    </row>
    <row r="229" spans="1:19" x14ac:dyDescent="0.25">
      <c r="A229" s="3">
        <v>1</v>
      </c>
      <c r="B229" t="str">
        <f>VLOOKUP(A229,Table1[#All],4,0)</f>
        <v>Lisa  Diaz</v>
      </c>
      <c r="C229" s="4">
        <f>VLOOKUP(data_reference!A229,Table1[#All],5,0)</f>
        <v>43625</v>
      </c>
      <c r="D229" s="6">
        <f>DATEDIF(Table3[[#This Row],[Hire Date]],$S$2,"M")</f>
        <v>24</v>
      </c>
      <c r="E229">
        <v>7</v>
      </c>
      <c r="F229" s="4">
        <v>44370</v>
      </c>
      <c r="G229" s="6">
        <f>YEAR(Table3[[#This Row],[Date]])</f>
        <v>2021</v>
      </c>
      <c r="H229" s="6">
        <f>MONTH(Table3[[#This Row],[Date]])</f>
        <v>6</v>
      </c>
      <c r="I229" s="5">
        <f>(Table3[[#This Row],[Date]]-$F$2)/7+1</f>
        <v>4.1428571428571423</v>
      </c>
      <c r="J229" s="5" t="str">
        <f>TEXT(Table3[[#This Row],[Date]],"ddd")</f>
        <v>Wed</v>
      </c>
      <c r="K229" s="3">
        <f>DAY(Table3[[#This Row],[Date]])</f>
        <v>23</v>
      </c>
      <c r="L229">
        <v>2</v>
      </c>
      <c r="M229" t="str">
        <f>VLOOKUP(L229,Table2[#All],2,0)</f>
        <v>Car Loan</v>
      </c>
      <c r="N229">
        <v>1.2110000000000001</v>
      </c>
      <c r="O229" s="13">
        <f>Table3[[#This Row],[Avg Aht]]/86400</f>
        <v>1.4016203703703705E-5</v>
      </c>
      <c r="P229">
        <v>18</v>
      </c>
      <c r="Q229">
        <v>9</v>
      </c>
      <c r="S229" s="4"/>
    </row>
    <row r="230" spans="1:19" x14ac:dyDescent="0.25">
      <c r="A230" s="3">
        <v>5</v>
      </c>
      <c r="B230" t="str">
        <f>VLOOKUP(A230,Table1[#All],4,0)</f>
        <v>Eric  Molina</v>
      </c>
      <c r="C230" s="4">
        <f>VLOOKUP(data_reference!A230,Table1[#All],5,0)</f>
        <v>43966</v>
      </c>
      <c r="D230" s="6">
        <f>DATEDIF(Table3[[#This Row],[Hire Date]],$S$2,"M")</f>
        <v>13</v>
      </c>
      <c r="E230">
        <v>24</v>
      </c>
      <c r="F230" s="4">
        <v>44370</v>
      </c>
      <c r="G230" s="6">
        <f>YEAR(Table3[[#This Row],[Date]])</f>
        <v>2021</v>
      </c>
      <c r="H230" s="6">
        <f>MONTH(Table3[[#This Row],[Date]])</f>
        <v>6</v>
      </c>
      <c r="I230" s="5">
        <f>(Table3[[#This Row],[Date]]-$F$2)/7+1</f>
        <v>4.1428571428571423</v>
      </c>
      <c r="J230" s="5" t="str">
        <f>TEXT(Table3[[#This Row],[Date]],"ddd")</f>
        <v>Wed</v>
      </c>
      <c r="K230" s="3">
        <f>DAY(Table3[[#This Row],[Date]])</f>
        <v>23</v>
      </c>
      <c r="L230">
        <v>3</v>
      </c>
      <c r="M230" t="str">
        <f>VLOOKUP(L230,Table2[#All],2,0)</f>
        <v>Property Loan</v>
      </c>
      <c r="N230">
        <v>504</v>
      </c>
      <c r="O230" s="13">
        <f>Table3[[#This Row],[Avg Aht]]/86400</f>
        <v>5.8333333333333336E-3</v>
      </c>
      <c r="P230">
        <v>32</v>
      </c>
      <c r="Q230">
        <v>9</v>
      </c>
      <c r="S230" s="4"/>
    </row>
    <row r="231" spans="1:19" x14ac:dyDescent="0.25">
      <c r="A231" s="3">
        <v>9</v>
      </c>
      <c r="B231" t="str">
        <f>VLOOKUP(A231,Table1[#All],4,0)</f>
        <v>Cherry  Castillo</v>
      </c>
      <c r="C231" s="4">
        <f>VLOOKUP(data_reference!A231,Table1[#All],5,0)</f>
        <v>44226</v>
      </c>
      <c r="D231" s="6">
        <f>DATEDIF(Table3[[#This Row],[Hire Date]],$S$2,"M")</f>
        <v>5</v>
      </c>
      <c r="E231">
        <v>33</v>
      </c>
      <c r="F231" s="4">
        <v>44370</v>
      </c>
      <c r="G231" s="6">
        <f>YEAR(Table3[[#This Row],[Date]])</f>
        <v>2021</v>
      </c>
      <c r="H231" s="6">
        <f>MONTH(Table3[[#This Row],[Date]])</f>
        <v>6</v>
      </c>
      <c r="I231" s="5">
        <f>(Table3[[#This Row],[Date]]-$F$2)/7+1</f>
        <v>4.1428571428571423</v>
      </c>
      <c r="J231" s="5" t="str">
        <f>TEXT(Table3[[#This Row],[Date]],"ddd")</f>
        <v>Wed</v>
      </c>
      <c r="K231" s="3">
        <f>DAY(Table3[[#This Row],[Date]])</f>
        <v>23</v>
      </c>
      <c r="L231">
        <v>1</v>
      </c>
      <c r="M231" t="str">
        <f>VLOOKUP(L231,Table2[#All],2,0)</f>
        <v>Personal Loan</v>
      </c>
      <c r="N231">
        <v>1.4</v>
      </c>
      <c r="O231" s="13">
        <f>Table3[[#This Row],[Avg Aht]]/86400</f>
        <v>1.6203703703703704E-5</v>
      </c>
      <c r="P231">
        <v>21</v>
      </c>
      <c r="Q231">
        <v>9</v>
      </c>
      <c r="S231" s="4"/>
    </row>
    <row r="232" spans="1:19" x14ac:dyDescent="0.25">
      <c r="A232" s="3">
        <v>6</v>
      </c>
      <c r="B232" t="str">
        <f>VLOOKUP(A232,Table1[#All],4,0)</f>
        <v>Jane  Hernandez</v>
      </c>
      <c r="C232" s="4">
        <f>VLOOKUP(data_reference!A232,Table1[#All],5,0)</f>
        <v>44116</v>
      </c>
      <c r="D232" s="6">
        <f>DATEDIF(Table3[[#This Row],[Hire Date]],$S$2,"M")</f>
        <v>8</v>
      </c>
      <c r="E232">
        <v>17</v>
      </c>
      <c r="F232" s="4">
        <v>44371</v>
      </c>
      <c r="G232" s="6">
        <f>YEAR(Table3[[#This Row],[Date]])</f>
        <v>2021</v>
      </c>
      <c r="H232" s="6">
        <f>MONTH(Table3[[#This Row],[Date]])</f>
        <v>6</v>
      </c>
      <c r="I232" s="5">
        <f>(Table3[[#This Row],[Date]]-$F$2)/7+1</f>
        <v>4.2857142857142856</v>
      </c>
      <c r="J232" s="5" t="str">
        <f>TEXT(Table3[[#This Row],[Date]],"ddd")</f>
        <v>Thu</v>
      </c>
      <c r="K232" s="3">
        <f>DAY(Table3[[#This Row],[Date]])</f>
        <v>24</v>
      </c>
      <c r="L232">
        <v>2</v>
      </c>
      <c r="M232" t="str">
        <f>VLOOKUP(L232,Table2[#All],2,0)</f>
        <v>Car Loan</v>
      </c>
      <c r="N232">
        <v>41</v>
      </c>
      <c r="O232" s="13">
        <f>Table3[[#This Row],[Avg Aht]]/86400</f>
        <v>4.7453703703703704E-4</v>
      </c>
      <c r="P232">
        <v>27</v>
      </c>
      <c r="Q232">
        <v>10</v>
      </c>
      <c r="S232" s="4"/>
    </row>
    <row r="233" spans="1:19" x14ac:dyDescent="0.25">
      <c r="A233" s="3">
        <v>9</v>
      </c>
      <c r="B233" t="str">
        <f>VLOOKUP(A233,Table1[#All],4,0)</f>
        <v>Cherry  Castillo</v>
      </c>
      <c r="C233" s="4">
        <f>VLOOKUP(data_reference!A233,Table1[#All],5,0)</f>
        <v>44226</v>
      </c>
      <c r="D233" s="6">
        <f>DATEDIF(Table3[[#This Row],[Hire Date]],$S$2,"M")</f>
        <v>5</v>
      </c>
      <c r="E233">
        <v>34</v>
      </c>
      <c r="F233" s="4">
        <v>44371</v>
      </c>
      <c r="G233" s="6">
        <f>YEAR(Table3[[#This Row],[Date]])</f>
        <v>2021</v>
      </c>
      <c r="H233" s="6">
        <f>MONTH(Table3[[#This Row],[Date]])</f>
        <v>6</v>
      </c>
      <c r="I233" s="5">
        <f>(Table3[[#This Row],[Date]]-$F$2)/7+1</f>
        <v>4.2857142857142856</v>
      </c>
      <c r="J233" s="5" t="str">
        <f>TEXT(Table3[[#This Row],[Date]],"ddd")</f>
        <v>Thu</v>
      </c>
      <c r="K233" s="3">
        <f>DAY(Table3[[#This Row],[Date]])</f>
        <v>24</v>
      </c>
      <c r="L233">
        <v>2</v>
      </c>
      <c r="M233" t="str">
        <f>VLOOKUP(L233,Table2[#All],2,0)</f>
        <v>Car Loan</v>
      </c>
      <c r="N233">
        <v>513</v>
      </c>
      <c r="O233" s="13">
        <f>Table3[[#This Row],[Avg Aht]]/86400</f>
        <v>5.9375000000000001E-3</v>
      </c>
      <c r="P233">
        <v>31</v>
      </c>
      <c r="Q233">
        <v>8</v>
      </c>
      <c r="S233" s="4"/>
    </row>
    <row r="234" spans="1:19" x14ac:dyDescent="0.25">
      <c r="A234" s="3">
        <v>8</v>
      </c>
      <c r="B234" t="str">
        <f>VLOOKUP(A234,Table1[#All],4,0)</f>
        <v>Rachel  Delos Santos</v>
      </c>
      <c r="C234" s="4">
        <f>VLOOKUP(data_reference!A234,Table1[#All],5,0)</f>
        <v>44212</v>
      </c>
      <c r="D234" s="6">
        <f>DATEDIF(Table3[[#This Row],[Hire Date]],$S$2,"M")</f>
        <v>5</v>
      </c>
      <c r="E234">
        <v>22</v>
      </c>
      <c r="F234" s="4">
        <v>44371</v>
      </c>
      <c r="G234" s="6">
        <f>YEAR(Table3[[#This Row],[Date]])</f>
        <v>2021</v>
      </c>
      <c r="H234" s="6">
        <f>MONTH(Table3[[#This Row],[Date]])</f>
        <v>6</v>
      </c>
      <c r="I234" s="5">
        <f>(Table3[[#This Row],[Date]]-$F$2)/7+1</f>
        <v>4.2857142857142856</v>
      </c>
      <c r="J234" s="5" t="str">
        <f>TEXT(Table3[[#This Row],[Date]],"ddd")</f>
        <v>Thu</v>
      </c>
      <c r="K234" s="3">
        <f>DAY(Table3[[#This Row],[Date]])</f>
        <v>24</v>
      </c>
      <c r="L234">
        <v>1</v>
      </c>
      <c r="M234" t="str">
        <f>VLOOKUP(L234,Table2[#All],2,0)</f>
        <v>Personal Loan</v>
      </c>
      <c r="N234">
        <v>1.1399999999999999</v>
      </c>
      <c r="O234" s="13">
        <f>Table3[[#This Row],[Avg Aht]]/86400</f>
        <v>1.3194444444444443E-5</v>
      </c>
      <c r="P234">
        <v>32</v>
      </c>
      <c r="Q234">
        <v>8</v>
      </c>
      <c r="S234" s="4"/>
    </row>
    <row r="235" spans="1:19" x14ac:dyDescent="0.25">
      <c r="A235" s="3">
        <v>1</v>
      </c>
      <c r="B235" t="str">
        <f>VLOOKUP(A235,Table1[#All],4,0)</f>
        <v>Lisa  Diaz</v>
      </c>
      <c r="C235" s="4">
        <f>VLOOKUP(data_reference!A235,Table1[#All],5,0)</f>
        <v>43625</v>
      </c>
      <c r="D235" s="6">
        <f>DATEDIF(Table3[[#This Row],[Hire Date]],$S$2,"M")</f>
        <v>24</v>
      </c>
      <c r="E235">
        <v>10</v>
      </c>
      <c r="F235" s="4">
        <v>44371</v>
      </c>
      <c r="G235" s="6">
        <f>YEAR(Table3[[#This Row],[Date]])</f>
        <v>2021</v>
      </c>
      <c r="H235" s="6">
        <f>MONTH(Table3[[#This Row],[Date]])</f>
        <v>6</v>
      </c>
      <c r="I235" s="5">
        <f>(Table3[[#This Row],[Date]]-$F$2)/7+1</f>
        <v>4.2857142857142856</v>
      </c>
      <c r="J235" s="5" t="str">
        <f>TEXT(Table3[[#This Row],[Date]],"ddd")</f>
        <v>Thu</v>
      </c>
      <c r="K235" s="3">
        <f>DAY(Table3[[#This Row],[Date]])</f>
        <v>24</v>
      </c>
      <c r="L235">
        <v>3</v>
      </c>
      <c r="M235" t="str">
        <f>VLOOKUP(L235,Table2[#All],2,0)</f>
        <v>Property Loan</v>
      </c>
      <c r="N235">
        <v>1.456</v>
      </c>
      <c r="O235" s="13">
        <f>Table3[[#This Row],[Avg Aht]]/86400</f>
        <v>1.6851851851851853E-5</v>
      </c>
      <c r="P235">
        <v>19</v>
      </c>
      <c r="Q235">
        <v>9</v>
      </c>
      <c r="S235" s="4"/>
    </row>
    <row r="236" spans="1:19" x14ac:dyDescent="0.25">
      <c r="A236" s="3">
        <v>4</v>
      </c>
      <c r="B236" t="str">
        <f>VLOOKUP(A236,Table1[#All],4,0)</f>
        <v>Jay  Alvarez</v>
      </c>
      <c r="C236" s="4">
        <f>VLOOKUP(data_reference!A236,Table1[#All],5,0)</f>
        <v>43871</v>
      </c>
      <c r="D236" s="6">
        <f>DATEDIF(Table3[[#This Row],[Hire Date]],$S$2,"M")</f>
        <v>16</v>
      </c>
      <c r="E236">
        <v>14</v>
      </c>
      <c r="F236" s="4">
        <v>44371</v>
      </c>
      <c r="G236" s="6">
        <f>YEAR(Table3[[#This Row],[Date]])</f>
        <v>2021</v>
      </c>
      <c r="H236" s="6">
        <f>MONTH(Table3[[#This Row],[Date]])</f>
        <v>6</v>
      </c>
      <c r="I236" s="5">
        <f>(Table3[[#This Row],[Date]]-$F$2)/7+1</f>
        <v>4.2857142857142856</v>
      </c>
      <c r="J236" s="5" t="str">
        <f>TEXT(Table3[[#This Row],[Date]],"ddd")</f>
        <v>Thu</v>
      </c>
      <c r="K236" s="3">
        <f>DAY(Table3[[#This Row],[Date]])</f>
        <v>24</v>
      </c>
      <c r="L236">
        <v>3</v>
      </c>
      <c r="M236" t="str">
        <f>VLOOKUP(L236,Table2[#All],2,0)</f>
        <v>Property Loan</v>
      </c>
      <c r="N236">
        <v>212</v>
      </c>
      <c r="O236" s="13">
        <f>Table3[[#This Row],[Avg Aht]]/86400</f>
        <v>2.4537037037037036E-3</v>
      </c>
      <c r="P236">
        <v>31</v>
      </c>
      <c r="Q236">
        <v>8</v>
      </c>
      <c r="S236" s="4"/>
    </row>
    <row r="237" spans="1:19" x14ac:dyDescent="0.25">
      <c r="A237" s="3">
        <v>3</v>
      </c>
      <c r="B237" t="str">
        <f>VLOOKUP(A237,Table1[#All],4,0)</f>
        <v>Cecille  Chen</v>
      </c>
      <c r="C237" s="4">
        <f>VLOOKUP(data_reference!A237,Table1[#All],5,0)</f>
        <v>43727</v>
      </c>
      <c r="D237" s="6">
        <f>DATEDIF(Table3[[#This Row],[Hire Date]],$S$2,"M")</f>
        <v>21</v>
      </c>
      <c r="E237">
        <v>14</v>
      </c>
      <c r="F237" s="4">
        <v>44371</v>
      </c>
      <c r="G237" s="6">
        <f>YEAR(Table3[[#This Row],[Date]])</f>
        <v>2021</v>
      </c>
      <c r="H237" s="6">
        <f>MONTH(Table3[[#This Row],[Date]])</f>
        <v>6</v>
      </c>
      <c r="I237" s="5">
        <f>(Table3[[#This Row],[Date]]-$F$2)/7+1</f>
        <v>4.2857142857142856</v>
      </c>
      <c r="J237" s="5" t="str">
        <f>TEXT(Table3[[#This Row],[Date]],"ddd")</f>
        <v>Thu</v>
      </c>
      <c r="K237" s="3">
        <f>DAY(Table3[[#This Row],[Date]])</f>
        <v>24</v>
      </c>
      <c r="L237">
        <v>2</v>
      </c>
      <c r="M237" t="str">
        <f>VLOOKUP(L237,Table2[#All],2,0)</f>
        <v>Car Loan</v>
      </c>
      <c r="N237">
        <v>368</v>
      </c>
      <c r="O237" s="13">
        <f>Table3[[#This Row],[Avg Aht]]/86400</f>
        <v>4.2592592592592595E-3</v>
      </c>
      <c r="P237">
        <v>78</v>
      </c>
      <c r="Q237">
        <v>6</v>
      </c>
      <c r="S237" s="4"/>
    </row>
    <row r="238" spans="1:19" x14ac:dyDescent="0.25">
      <c r="A238" s="3">
        <v>2</v>
      </c>
      <c r="B238" t="str">
        <f>VLOOKUP(A238,Table1[#All],4,0)</f>
        <v>Josh  Vega</v>
      </c>
      <c r="C238" s="4">
        <f>VLOOKUP(data_reference!A238,Table1[#All],5,0)</f>
        <v>43687</v>
      </c>
      <c r="D238" s="6">
        <f>DATEDIF(Table3[[#This Row],[Hire Date]],$S$2,"M")</f>
        <v>22</v>
      </c>
      <c r="E238">
        <v>4</v>
      </c>
      <c r="F238" s="4">
        <v>44371</v>
      </c>
      <c r="G238" s="6">
        <f>YEAR(Table3[[#This Row],[Date]])</f>
        <v>2021</v>
      </c>
      <c r="H238" s="6">
        <f>MONTH(Table3[[#This Row],[Date]])</f>
        <v>6</v>
      </c>
      <c r="I238" s="5">
        <f>(Table3[[#This Row],[Date]]-$F$2)/7+1</f>
        <v>4.2857142857142856</v>
      </c>
      <c r="J238" s="5" t="str">
        <f>TEXT(Table3[[#This Row],[Date]],"ddd")</f>
        <v>Thu</v>
      </c>
      <c r="K238" s="3">
        <f>DAY(Table3[[#This Row],[Date]])</f>
        <v>24</v>
      </c>
      <c r="L238">
        <v>1</v>
      </c>
      <c r="M238" t="str">
        <f>VLOOKUP(L238,Table2[#All],2,0)</f>
        <v>Personal Loan</v>
      </c>
      <c r="N238">
        <v>473</v>
      </c>
      <c r="O238" s="13">
        <f>Table3[[#This Row],[Avg Aht]]/86400</f>
        <v>5.4745370370370373E-3</v>
      </c>
      <c r="P238">
        <v>11</v>
      </c>
      <c r="Q238">
        <v>10</v>
      </c>
      <c r="S238" s="4"/>
    </row>
    <row r="239" spans="1:19" x14ac:dyDescent="0.25">
      <c r="A239" s="3">
        <v>5</v>
      </c>
      <c r="B239" t="str">
        <f>VLOOKUP(A239,Table1[#All],4,0)</f>
        <v>Eric  Molina</v>
      </c>
      <c r="C239" s="4">
        <f>VLOOKUP(data_reference!A239,Table1[#All],5,0)</f>
        <v>43966</v>
      </c>
      <c r="D239" s="6">
        <f>DATEDIF(Table3[[#This Row],[Hire Date]],$S$2,"M")</f>
        <v>13</v>
      </c>
      <c r="E239">
        <v>20</v>
      </c>
      <c r="F239" s="4">
        <v>44371</v>
      </c>
      <c r="G239" s="6">
        <f>YEAR(Table3[[#This Row],[Date]])</f>
        <v>2021</v>
      </c>
      <c r="H239" s="6">
        <f>MONTH(Table3[[#This Row],[Date]])</f>
        <v>6</v>
      </c>
      <c r="I239" s="5">
        <f>(Table3[[#This Row],[Date]]-$F$2)/7+1</f>
        <v>4.2857142857142856</v>
      </c>
      <c r="J239" s="5" t="str">
        <f>TEXT(Table3[[#This Row],[Date]],"ddd")</f>
        <v>Thu</v>
      </c>
      <c r="K239" s="3">
        <f>DAY(Table3[[#This Row],[Date]])</f>
        <v>24</v>
      </c>
      <c r="L239">
        <v>1</v>
      </c>
      <c r="M239" t="str">
        <f>VLOOKUP(L239,Table2[#All],2,0)</f>
        <v>Personal Loan</v>
      </c>
      <c r="N239">
        <v>1.3819999999999999</v>
      </c>
      <c r="O239" s="13">
        <f>Table3[[#This Row],[Avg Aht]]/86400</f>
        <v>1.5995370370370368E-5</v>
      </c>
      <c r="P239">
        <v>83</v>
      </c>
      <c r="Q239">
        <v>6</v>
      </c>
      <c r="S239" s="4"/>
    </row>
    <row r="240" spans="1:19" x14ac:dyDescent="0.25">
      <c r="A240" s="3">
        <v>10</v>
      </c>
      <c r="B240" t="str">
        <f>VLOOKUP(A240,Table1[#All],4,0)</f>
        <v>Mark  Ventura</v>
      </c>
      <c r="C240" s="4">
        <f>VLOOKUP(data_reference!A240,Table1[#All],5,0)</f>
        <v>44238</v>
      </c>
      <c r="D240" s="6">
        <f>DATEDIF(Table3[[#This Row],[Hire Date]],$S$2,"M")</f>
        <v>4</v>
      </c>
      <c r="E240">
        <v>34</v>
      </c>
      <c r="F240" s="4">
        <v>44371</v>
      </c>
      <c r="G240" s="6">
        <f>YEAR(Table3[[#This Row],[Date]])</f>
        <v>2021</v>
      </c>
      <c r="H240" s="6">
        <f>MONTH(Table3[[#This Row],[Date]])</f>
        <v>6</v>
      </c>
      <c r="I240" s="5">
        <f>(Table3[[#This Row],[Date]]-$F$2)/7+1</f>
        <v>4.2857142857142856</v>
      </c>
      <c r="J240" s="5" t="str">
        <f>TEXT(Table3[[#This Row],[Date]],"ddd")</f>
        <v>Thu</v>
      </c>
      <c r="K240" s="3">
        <f>DAY(Table3[[#This Row],[Date]])</f>
        <v>24</v>
      </c>
      <c r="L240">
        <v>3</v>
      </c>
      <c r="M240" t="str">
        <f>VLOOKUP(L240,Table2[#All],2,0)</f>
        <v>Property Loan</v>
      </c>
      <c r="N240">
        <v>238</v>
      </c>
      <c r="O240" s="13">
        <f>Table3[[#This Row],[Avg Aht]]/86400</f>
        <v>2.7546296296296294E-3</v>
      </c>
      <c r="P240">
        <v>43</v>
      </c>
      <c r="Q240">
        <v>8</v>
      </c>
      <c r="S240" s="4"/>
    </row>
    <row r="241" spans="1:19" x14ac:dyDescent="0.25">
      <c r="A241" s="3">
        <v>7</v>
      </c>
      <c r="B241" t="str">
        <f>VLOOKUP(A241,Table1[#All],4,0)</f>
        <v>Peter  Rivera</v>
      </c>
      <c r="C241" s="4">
        <f>VLOOKUP(data_reference!A241,Table1[#All],5,0)</f>
        <v>44170</v>
      </c>
      <c r="D241" s="6">
        <f>DATEDIF(Table3[[#This Row],[Hire Date]],$S$2,"M")</f>
        <v>6</v>
      </c>
      <c r="E241">
        <v>30</v>
      </c>
      <c r="F241" s="4">
        <v>44371</v>
      </c>
      <c r="G241" s="6">
        <f>YEAR(Table3[[#This Row],[Date]])</f>
        <v>2021</v>
      </c>
      <c r="H241" s="6">
        <f>MONTH(Table3[[#This Row],[Date]])</f>
        <v>6</v>
      </c>
      <c r="I241" s="5">
        <f>(Table3[[#This Row],[Date]]-$F$2)/7+1</f>
        <v>4.2857142857142856</v>
      </c>
      <c r="J241" s="5" t="str">
        <f>TEXT(Table3[[#This Row],[Date]],"ddd")</f>
        <v>Thu</v>
      </c>
      <c r="K241" s="3">
        <f>DAY(Table3[[#This Row],[Date]])</f>
        <v>24</v>
      </c>
      <c r="L241">
        <v>3</v>
      </c>
      <c r="M241" t="str">
        <f>VLOOKUP(L241,Table2[#All],2,0)</f>
        <v>Property Loan</v>
      </c>
      <c r="N241">
        <v>249</v>
      </c>
      <c r="O241" s="13">
        <f>Table3[[#This Row],[Avg Aht]]/86400</f>
        <v>2.8819444444444444E-3</v>
      </c>
      <c r="P241">
        <v>57</v>
      </c>
      <c r="Q241">
        <v>7</v>
      </c>
      <c r="S241" s="4"/>
    </row>
    <row r="242" spans="1:19" x14ac:dyDescent="0.25">
      <c r="A242" s="3">
        <v>9</v>
      </c>
      <c r="B242" t="str">
        <f>VLOOKUP(A242,Table1[#All],4,0)</f>
        <v>Cherry  Castillo</v>
      </c>
      <c r="C242" s="4">
        <f>VLOOKUP(data_reference!A242,Table1[#All],5,0)</f>
        <v>44226</v>
      </c>
      <c r="D242" s="6">
        <f>DATEDIF(Table3[[#This Row],[Hire Date]],$S$2,"M")</f>
        <v>5</v>
      </c>
      <c r="E242">
        <v>39</v>
      </c>
      <c r="F242" s="4">
        <v>44372</v>
      </c>
      <c r="G242" s="6">
        <f>YEAR(Table3[[#This Row],[Date]])</f>
        <v>2021</v>
      </c>
      <c r="H242" s="6">
        <f>MONTH(Table3[[#This Row],[Date]])</f>
        <v>6</v>
      </c>
      <c r="I242" s="5">
        <f>(Table3[[#This Row],[Date]]-$F$2)/7+1</f>
        <v>4.4285714285714288</v>
      </c>
      <c r="J242" s="5" t="str">
        <f>TEXT(Table3[[#This Row],[Date]],"ddd")</f>
        <v>Fri</v>
      </c>
      <c r="K242" s="3">
        <f>DAY(Table3[[#This Row],[Date]])</f>
        <v>25</v>
      </c>
      <c r="L242">
        <v>3</v>
      </c>
      <c r="M242" t="str">
        <f>VLOOKUP(L242,Table2[#All],2,0)</f>
        <v>Property Loan</v>
      </c>
      <c r="N242">
        <v>105</v>
      </c>
      <c r="O242" s="13">
        <f>Table3[[#This Row],[Avg Aht]]/86400</f>
        <v>1.2152777777777778E-3</v>
      </c>
      <c r="P242">
        <v>56</v>
      </c>
      <c r="Q242">
        <v>7</v>
      </c>
      <c r="S242" s="4"/>
    </row>
    <row r="243" spans="1:19" x14ac:dyDescent="0.25">
      <c r="A243" s="3">
        <v>2</v>
      </c>
      <c r="B243" t="str">
        <f>VLOOKUP(A243,Table1[#All],4,0)</f>
        <v>Josh  Vega</v>
      </c>
      <c r="C243" s="4">
        <f>VLOOKUP(data_reference!A243,Table1[#All],5,0)</f>
        <v>43687</v>
      </c>
      <c r="D243" s="6">
        <f>DATEDIF(Table3[[#This Row],[Hire Date]],$S$2,"M")</f>
        <v>22</v>
      </c>
      <c r="E243">
        <v>21</v>
      </c>
      <c r="F243" s="4">
        <v>44372</v>
      </c>
      <c r="G243" s="6">
        <f>YEAR(Table3[[#This Row],[Date]])</f>
        <v>2021</v>
      </c>
      <c r="H243" s="6">
        <f>MONTH(Table3[[#This Row],[Date]])</f>
        <v>6</v>
      </c>
      <c r="I243" s="5">
        <f>(Table3[[#This Row],[Date]]-$F$2)/7+1</f>
        <v>4.4285714285714288</v>
      </c>
      <c r="J243" s="5" t="str">
        <f>TEXT(Table3[[#This Row],[Date]],"ddd")</f>
        <v>Fri</v>
      </c>
      <c r="K243" s="3">
        <f>DAY(Table3[[#This Row],[Date]])</f>
        <v>25</v>
      </c>
      <c r="L243">
        <v>2</v>
      </c>
      <c r="M243" t="str">
        <f>VLOOKUP(L243,Table2[#All],2,0)</f>
        <v>Car Loan</v>
      </c>
      <c r="N243">
        <v>180</v>
      </c>
      <c r="O243" s="13">
        <f>Table3[[#This Row],[Avg Aht]]/86400</f>
        <v>2.0833333333333333E-3</v>
      </c>
      <c r="P243">
        <v>45</v>
      </c>
      <c r="Q243">
        <v>8</v>
      </c>
      <c r="S243" s="4"/>
    </row>
    <row r="244" spans="1:19" x14ac:dyDescent="0.25">
      <c r="A244" s="3">
        <v>4</v>
      </c>
      <c r="B244" t="str">
        <f>VLOOKUP(A244,Table1[#All],4,0)</f>
        <v>Jay  Alvarez</v>
      </c>
      <c r="C244" s="4">
        <f>VLOOKUP(data_reference!A244,Table1[#All],5,0)</f>
        <v>43871</v>
      </c>
      <c r="D244" s="6">
        <f>DATEDIF(Table3[[#This Row],[Hire Date]],$S$2,"M")</f>
        <v>16</v>
      </c>
      <c r="E244">
        <v>28</v>
      </c>
      <c r="F244" s="4">
        <v>44372</v>
      </c>
      <c r="G244" s="6">
        <f>YEAR(Table3[[#This Row],[Date]])</f>
        <v>2021</v>
      </c>
      <c r="H244" s="6">
        <f>MONTH(Table3[[#This Row],[Date]])</f>
        <v>6</v>
      </c>
      <c r="I244" s="5">
        <f>(Table3[[#This Row],[Date]]-$F$2)/7+1</f>
        <v>4.4285714285714288</v>
      </c>
      <c r="J244" s="5" t="str">
        <f>TEXT(Table3[[#This Row],[Date]],"ddd")</f>
        <v>Fri</v>
      </c>
      <c r="K244" s="3">
        <f>DAY(Table3[[#This Row],[Date]])</f>
        <v>25</v>
      </c>
      <c r="L244">
        <v>1</v>
      </c>
      <c r="M244" t="str">
        <f>VLOOKUP(L244,Table2[#All],2,0)</f>
        <v>Personal Loan</v>
      </c>
      <c r="N244">
        <v>671</v>
      </c>
      <c r="O244" s="13">
        <f>Table3[[#This Row],[Avg Aht]]/86400</f>
        <v>7.766203703703704E-3</v>
      </c>
      <c r="P244">
        <v>90</v>
      </c>
      <c r="Q244">
        <v>6</v>
      </c>
      <c r="S244" s="4"/>
    </row>
    <row r="245" spans="1:19" x14ac:dyDescent="0.25">
      <c r="A245" s="3">
        <v>3</v>
      </c>
      <c r="B245" t="str">
        <f>VLOOKUP(A245,Table1[#All],4,0)</f>
        <v>Cecille  Chen</v>
      </c>
      <c r="C245" s="4">
        <f>VLOOKUP(data_reference!A245,Table1[#All],5,0)</f>
        <v>43727</v>
      </c>
      <c r="D245" s="6">
        <f>DATEDIF(Table3[[#This Row],[Hire Date]],$S$2,"M")</f>
        <v>21</v>
      </c>
      <c r="E245">
        <v>25</v>
      </c>
      <c r="F245" s="4">
        <v>44372</v>
      </c>
      <c r="G245" s="6">
        <f>YEAR(Table3[[#This Row],[Date]])</f>
        <v>2021</v>
      </c>
      <c r="H245" s="6">
        <f>MONTH(Table3[[#This Row],[Date]])</f>
        <v>6</v>
      </c>
      <c r="I245" s="5">
        <f>(Table3[[#This Row],[Date]]-$F$2)/7+1</f>
        <v>4.4285714285714288</v>
      </c>
      <c r="J245" s="5" t="str">
        <f>TEXT(Table3[[#This Row],[Date]],"ddd")</f>
        <v>Fri</v>
      </c>
      <c r="K245" s="3">
        <f>DAY(Table3[[#This Row],[Date]])</f>
        <v>25</v>
      </c>
      <c r="L245">
        <v>3</v>
      </c>
      <c r="M245" t="str">
        <f>VLOOKUP(L245,Table2[#All],2,0)</f>
        <v>Property Loan</v>
      </c>
      <c r="N245">
        <v>614</v>
      </c>
      <c r="O245" s="13">
        <f>Table3[[#This Row],[Avg Aht]]/86400</f>
        <v>7.1064814814814819E-3</v>
      </c>
      <c r="P245">
        <v>86</v>
      </c>
      <c r="Q245">
        <v>6</v>
      </c>
      <c r="S245" s="4"/>
    </row>
    <row r="246" spans="1:19" x14ac:dyDescent="0.25">
      <c r="A246" s="3">
        <v>5</v>
      </c>
      <c r="B246" t="str">
        <f>VLOOKUP(A246,Table1[#All],4,0)</f>
        <v>Eric  Molina</v>
      </c>
      <c r="C246" s="4">
        <f>VLOOKUP(data_reference!A246,Table1[#All],5,0)</f>
        <v>43966</v>
      </c>
      <c r="D246" s="6">
        <f>DATEDIF(Table3[[#This Row],[Hire Date]],$S$2,"M")</f>
        <v>13</v>
      </c>
      <c r="E246">
        <v>26</v>
      </c>
      <c r="F246" s="4">
        <v>44372</v>
      </c>
      <c r="G246" s="6">
        <f>YEAR(Table3[[#This Row],[Date]])</f>
        <v>2021</v>
      </c>
      <c r="H246" s="6">
        <f>MONTH(Table3[[#This Row],[Date]])</f>
        <v>6</v>
      </c>
      <c r="I246" s="5">
        <f>(Table3[[#This Row],[Date]]-$F$2)/7+1</f>
        <v>4.4285714285714288</v>
      </c>
      <c r="J246" s="5" t="str">
        <f>TEXT(Table3[[#This Row],[Date]],"ddd")</f>
        <v>Fri</v>
      </c>
      <c r="K246" s="3">
        <f>DAY(Table3[[#This Row],[Date]])</f>
        <v>25</v>
      </c>
      <c r="L246">
        <v>2</v>
      </c>
      <c r="M246" t="str">
        <f>VLOOKUP(L246,Table2[#All],2,0)</f>
        <v>Car Loan</v>
      </c>
      <c r="N246">
        <v>289</v>
      </c>
      <c r="O246" s="13">
        <f>Table3[[#This Row],[Avg Aht]]/86400</f>
        <v>3.3449074074074076E-3</v>
      </c>
      <c r="P246">
        <v>55</v>
      </c>
      <c r="Q246">
        <v>7</v>
      </c>
      <c r="S246" s="4"/>
    </row>
    <row r="247" spans="1:19" x14ac:dyDescent="0.25">
      <c r="A247" s="3">
        <v>7</v>
      </c>
      <c r="B247" t="str">
        <f>VLOOKUP(A247,Table1[#All],4,0)</f>
        <v>Peter  Rivera</v>
      </c>
      <c r="C247" s="4">
        <f>VLOOKUP(data_reference!A247,Table1[#All],5,0)</f>
        <v>44170</v>
      </c>
      <c r="D247" s="6">
        <f>DATEDIF(Table3[[#This Row],[Hire Date]],$S$2,"M")</f>
        <v>6</v>
      </c>
      <c r="E247">
        <v>25</v>
      </c>
      <c r="F247" s="4">
        <v>44372</v>
      </c>
      <c r="G247" s="6">
        <f>YEAR(Table3[[#This Row],[Date]])</f>
        <v>2021</v>
      </c>
      <c r="H247" s="6">
        <f>MONTH(Table3[[#This Row],[Date]])</f>
        <v>6</v>
      </c>
      <c r="I247" s="5">
        <f>(Table3[[#This Row],[Date]]-$F$2)/7+1</f>
        <v>4.4285714285714288</v>
      </c>
      <c r="J247" s="5" t="str">
        <f>TEXT(Table3[[#This Row],[Date]],"ddd")</f>
        <v>Fri</v>
      </c>
      <c r="K247" s="3">
        <f>DAY(Table3[[#This Row],[Date]])</f>
        <v>25</v>
      </c>
      <c r="L247">
        <v>1</v>
      </c>
      <c r="M247" t="str">
        <f>VLOOKUP(L247,Table2[#All],2,0)</f>
        <v>Personal Loan</v>
      </c>
      <c r="N247">
        <v>1.4530000000000001</v>
      </c>
      <c r="O247" s="13">
        <f>Table3[[#This Row],[Avg Aht]]/86400</f>
        <v>1.681712962962963E-5</v>
      </c>
      <c r="P247">
        <v>44</v>
      </c>
      <c r="Q247">
        <v>8</v>
      </c>
      <c r="S247" s="4"/>
    </row>
    <row r="248" spans="1:19" x14ac:dyDescent="0.25">
      <c r="A248" s="3">
        <v>10</v>
      </c>
      <c r="B248" t="str">
        <f>VLOOKUP(A248,Table1[#All],4,0)</f>
        <v>Mark  Ventura</v>
      </c>
      <c r="C248" s="4">
        <f>VLOOKUP(data_reference!A248,Table1[#All],5,0)</f>
        <v>44238</v>
      </c>
      <c r="D248" s="6">
        <f>DATEDIF(Table3[[#This Row],[Hire Date]],$S$2,"M")</f>
        <v>4</v>
      </c>
      <c r="E248">
        <v>27</v>
      </c>
      <c r="F248" s="4">
        <v>44372</v>
      </c>
      <c r="G248" s="6">
        <f>YEAR(Table3[[#This Row],[Date]])</f>
        <v>2021</v>
      </c>
      <c r="H248" s="6">
        <f>MONTH(Table3[[#This Row],[Date]])</f>
        <v>6</v>
      </c>
      <c r="I248" s="5">
        <f>(Table3[[#This Row],[Date]]-$F$2)/7+1</f>
        <v>4.4285714285714288</v>
      </c>
      <c r="J248" s="5" t="str">
        <f>TEXT(Table3[[#This Row],[Date]],"ddd")</f>
        <v>Fri</v>
      </c>
      <c r="K248" s="3">
        <f>DAY(Table3[[#This Row],[Date]])</f>
        <v>25</v>
      </c>
      <c r="L248">
        <v>1</v>
      </c>
      <c r="M248" t="str">
        <f>VLOOKUP(L248,Table2[#All],2,0)</f>
        <v>Personal Loan</v>
      </c>
      <c r="N248">
        <v>901</v>
      </c>
      <c r="O248" s="13">
        <f>Table3[[#This Row],[Avg Aht]]/86400</f>
        <v>1.0428240740740741E-2</v>
      </c>
      <c r="P248">
        <v>44</v>
      </c>
      <c r="Q248">
        <v>8</v>
      </c>
      <c r="S248" s="4"/>
    </row>
    <row r="249" spans="1:19" x14ac:dyDescent="0.25">
      <c r="A249" s="3">
        <v>1</v>
      </c>
      <c r="B249" t="str">
        <f>VLOOKUP(A249,Table1[#All],4,0)</f>
        <v>Lisa  Diaz</v>
      </c>
      <c r="C249" s="4">
        <f>VLOOKUP(data_reference!A249,Table1[#All],5,0)</f>
        <v>43625</v>
      </c>
      <c r="D249" s="6">
        <f>DATEDIF(Table3[[#This Row],[Hire Date]],$S$2,"M")</f>
        <v>24</v>
      </c>
      <c r="E249">
        <v>23</v>
      </c>
      <c r="F249" s="4">
        <v>44372</v>
      </c>
      <c r="G249" s="6">
        <f>YEAR(Table3[[#This Row],[Date]])</f>
        <v>2021</v>
      </c>
      <c r="H249" s="6">
        <f>MONTH(Table3[[#This Row],[Date]])</f>
        <v>6</v>
      </c>
      <c r="I249" s="5">
        <f>(Table3[[#This Row],[Date]]-$F$2)/7+1</f>
        <v>4.4285714285714288</v>
      </c>
      <c r="J249" s="5" t="str">
        <f>TEXT(Table3[[#This Row],[Date]],"ddd")</f>
        <v>Fri</v>
      </c>
      <c r="K249" s="3">
        <f>DAY(Table3[[#This Row],[Date]])</f>
        <v>25</v>
      </c>
      <c r="L249">
        <v>1</v>
      </c>
      <c r="M249" t="str">
        <f>VLOOKUP(L249,Table2[#All],2,0)</f>
        <v>Personal Loan</v>
      </c>
      <c r="N249">
        <v>1.054</v>
      </c>
      <c r="O249" s="13">
        <f>Table3[[#This Row],[Avg Aht]]/86400</f>
        <v>1.2199074074074075E-5</v>
      </c>
      <c r="P249">
        <v>73</v>
      </c>
      <c r="Q249">
        <v>5</v>
      </c>
      <c r="S249" s="4"/>
    </row>
    <row r="250" spans="1:19" x14ac:dyDescent="0.25">
      <c r="A250" s="3">
        <v>6</v>
      </c>
      <c r="B250" t="str">
        <f>VLOOKUP(A250,Table1[#All],4,0)</f>
        <v>Jane  Hernandez</v>
      </c>
      <c r="C250" s="4">
        <f>VLOOKUP(data_reference!A250,Table1[#All],5,0)</f>
        <v>44116</v>
      </c>
      <c r="D250" s="6">
        <f>DATEDIF(Table3[[#This Row],[Hire Date]],$S$2,"M")</f>
        <v>8</v>
      </c>
      <c r="E250">
        <v>30</v>
      </c>
      <c r="F250" s="4">
        <v>44372</v>
      </c>
      <c r="G250" s="6">
        <f>YEAR(Table3[[#This Row],[Date]])</f>
        <v>2021</v>
      </c>
      <c r="H250" s="6">
        <f>MONTH(Table3[[#This Row],[Date]])</f>
        <v>6</v>
      </c>
      <c r="I250" s="5">
        <f>(Table3[[#This Row],[Date]]-$F$2)/7+1</f>
        <v>4.4285714285714288</v>
      </c>
      <c r="J250" s="5" t="str">
        <f>TEXT(Table3[[#This Row],[Date]],"ddd")</f>
        <v>Fri</v>
      </c>
      <c r="K250" s="3">
        <f>DAY(Table3[[#This Row],[Date]])</f>
        <v>25</v>
      </c>
      <c r="L250">
        <v>3</v>
      </c>
      <c r="M250" t="str">
        <f>VLOOKUP(L250,Table2[#All],2,0)</f>
        <v>Property Loan</v>
      </c>
      <c r="N250">
        <v>331</v>
      </c>
      <c r="O250" s="13">
        <f>Table3[[#This Row],[Avg Aht]]/86400</f>
        <v>3.8310185185185183E-3</v>
      </c>
      <c r="P250">
        <v>90</v>
      </c>
      <c r="Q250">
        <v>5</v>
      </c>
      <c r="S250" s="4"/>
    </row>
    <row r="251" spans="1:19" x14ac:dyDescent="0.25">
      <c r="A251" s="3">
        <v>8</v>
      </c>
      <c r="B251" t="str">
        <f>VLOOKUP(A251,Table1[#All],4,0)</f>
        <v>Rachel  Delos Santos</v>
      </c>
      <c r="C251" s="4">
        <f>VLOOKUP(data_reference!A251,Table1[#All],5,0)</f>
        <v>44212</v>
      </c>
      <c r="D251" s="6">
        <f>DATEDIF(Table3[[#This Row],[Hire Date]],$S$2,"M")</f>
        <v>5</v>
      </c>
      <c r="E251">
        <v>30</v>
      </c>
      <c r="F251" s="4">
        <v>44372</v>
      </c>
      <c r="G251" s="6">
        <f>YEAR(Table3[[#This Row],[Date]])</f>
        <v>2021</v>
      </c>
      <c r="H251" s="6">
        <f>MONTH(Table3[[#This Row],[Date]])</f>
        <v>6</v>
      </c>
      <c r="I251" s="5">
        <f>(Table3[[#This Row],[Date]]-$F$2)/7+1</f>
        <v>4.4285714285714288</v>
      </c>
      <c r="J251" s="5" t="str">
        <f>TEXT(Table3[[#This Row],[Date]],"ddd")</f>
        <v>Fri</v>
      </c>
      <c r="K251" s="3">
        <f>DAY(Table3[[#This Row],[Date]])</f>
        <v>25</v>
      </c>
      <c r="L251">
        <v>2</v>
      </c>
      <c r="M251" t="str">
        <f>VLOOKUP(L251,Table2[#All],2,0)</f>
        <v>Car Loan</v>
      </c>
      <c r="N251">
        <v>34</v>
      </c>
      <c r="O251" s="13">
        <f>Table3[[#This Row],[Avg Aht]]/86400</f>
        <v>3.9351851851851852E-4</v>
      </c>
      <c r="P251">
        <v>34</v>
      </c>
      <c r="Q251">
        <v>8</v>
      </c>
      <c r="S251" s="4"/>
    </row>
    <row r="252" spans="1:19" x14ac:dyDescent="0.25">
      <c r="A252" s="3">
        <v>3</v>
      </c>
      <c r="B252" t="str">
        <f>VLOOKUP(A252,Table1[#All],4,0)</f>
        <v>Cecille  Chen</v>
      </c>
      <c r="C252" s="4">
        <f>VLOOKUP(data_reference!A252,Table1[#All],5,0)</f>
        <v>43727</v>
      </c>
      <c r="D252" s="6">
        <f>DATEDIF(Table3[[#This Row],[Hire Date]],$S$2,"M")</f>
        <v>21</v>
      </c>
      <c r="E252">
        <v>24</v>
      </c>
      <c r="F252" s="4">
        <v>44373</v>
      </c>
      <c r="G252" s="6">
        <f>YEAR(Table3[[#This Row],[Date]])</f>
        <v>2021</v>
      </c>
      <c r="H252" s="6">
        <f>MONTH(Table3[[#This Row],[Date]])</f>
        <v>6</v>
      </c>
      <c r="I252" s="5">
        <f>(Table3[[#This Row],[Date]]-$F$2)/7+1</f>
        <v>4.5714285714285712</v>
      </c>
      <c r="J252" s="5" t="str">
        <f>TEXT(Table3[[#This Row],[Date]],"ddd")</f>
        <v>Sat</v>
      </c>
      <c r="K252" s="3">
        <f>DAY(Table3[[#This Row],[Date]])</f>
        <v>26</v>
      </c>
      <c r="L252">
        <v>1</v>
      </c>
      <c r="M252" t="str">
        <f>VLOOKUP(L252,Table2[#All],2,0)</f>
        <v>Personal Loan</v>
      </c>
      <c r="N252">
        <v>1.921</v>
      </c>
      <c r="O252" s="13">
        <f>Table3[[#This Row],[Avg Aht]]/86400</f>
        <v>2.2233796296296295E-5</v>
      </c>
      <c r="P252">
        <v>84</v>
      </c>
      <c r="Q252">
        <v>6</v>
      </c>
      <c r="S252" s="4"/>
    </row>
    <row r="253" spans="1:19" x14ac:dyDescent="0.25">
      <c r="A253" s="3">
        <v>9</v>
      </c>
      <c r="B253" t="str">
        <f>VLOOKUP(A253,Table1[#All],4,0)</f>
        <v>Cherry  Castillo</v>
      </c>
      <c r="C253" s="4">
        <f>VLOOKUP(data_reference!A253,Table1[#All],5,0)</f>
        <v>44226</v>
      </c>
      <c r="D253" s="6">
        <f>DATEDIF(Table3[[#This Row],[Hire Date]],$S$2,"M")</f>
        <v>5</v>
      </c>
      <c r="E253">
        <v>35</v>
      </c>
      <c r="F253" s="4">
        <v>44373</v>
      </c>
      <c r="G253" s="6">
        <f>YEAR(Table3[[#This Row],[Date]])</f>
        <v>2021</v>
      </c>
      <c r="H253" s="6">
        <f>MONTH(Table3[[#This Row],[Date]])</f>
        <v>6</v>
      </c>
      <c r="I253" s="5">
        <f>(Table3[[#This Row],[Date]]-$F$2)/7+1</f>
        <v>4.5714285714285712</v>
      </c>
      <c r="J253" s="5" t="str">
        <f>TEXT(Table3[[#This Row],[Date]],"ddd")</f>
        <v>Sat</v>
      </c>
      <c r="K253" s="3">
        <f>DAY(Table3[[#This Row],[Date]])</f>
        <v>26</v>
      </c>
      <c r="L253">
        <v>1</v>
      </c>
      <c r="M253" t="str">
        <f>VLOOKUP(L253,Table2[#All],2,0)</f>
        <v>Personal Loan</v>
      </c>
      <c r="N253">
        <v>1.81</v>
      </c>
      <c r="O253" s="13">
        <f>Table3[[#This Row],[Avg Aht]]/86400</f>
        <v>2.0949074074074076E-5</v>
      </c>
      <c r="P253">
        <v>33</v>
      </c>
      <c r="Q253">
        <v>8</v>
      </c>
      <c r="S253" s="4"/>
    </row>
    <row r="254" spans="1:19" x14ac:dyDescent="0.25">
      <c r="A254" s="3">
        <v>6</v>
      </c>
      <c r="B254" t="str">
        <f>VLOOKUP(A254,Table1[#All],4,0)</f>
        <v>Jane  Hernandez</v>
      </c>
      <c r="C254" s="4">
        <f>VLOOKUP(data_reference!A254,Table1[#All],5,0)</f>
        <v>44116</v>
      </c>
      <c r="D254" s="6">
        <f>DATEDIF(Table3[[#This Row],[Hire Date]],$S$2,"M")</f>
        <v>8</v>
      </c>
      <c r="E254">
        <v>20</v>
      </c>
      <c r="F254" s="4">
        <v>44373</v>
      </c>
      <c r="G254" s="6">
        <f>YEAR(Table3[[#This Row],[Date]])</f>
        <v>2021</v>
      </c>
      <c r="H254" s="6">
        <f>MONTH(Table3[[#This Row],[Date]])</f>
        <v>6</v>
      </c>
      <c r="I254" s="5">
        <f>(Table3[[#This Row],[Date]]-$F$2)/7+1</f>
        <v>4.5714285714285712</v>
      </c>
      <c r="J254" s="5" t="str">
        <f>TEXT(Table3[[#This Row],[Date]],"ddd")</f>
        <v>Sat</v>
      </c>
      <c r="K254" s="3">
        <f>DAY(Table3[[#This Row],[Date]])</f>
        <v>26</v>
      </c>
      <c r="L254">
        <v>1</v>
      </c>
      <c r="M254" t="str">
        <f>VLOOKUP(L254,Table2[#All],2,0)</f>
        <v>Personal Loan</v>
      </c>
      <c r="N254">
        <v>884</v>
      </c>
      <c r="O254" s="13">
        <f>Table3[[#This Row],[Avg Aht]]/86400</f>
        <v>1.0231481481481482E-2</v>
      </c>
      <c r="P254">
        <v>43</v>
      </c>
      <c r="Q254">
        <v>8</v>
      </c>
      <c r="S254" s="4"/>
    </row>
    <row r="255" spans="1:19" x14ac:dyDescent="0.25">
      <c r="A255" s="3">
        <v>4</v>
      </c>
      <c r="B255" t="str">
        <f>VLOOKUP(A255,Table1[#All],4,0)</f>
        <v>Jay  Alvarez</v>
      </c>
      <c r="C255" s="4">
        <f>VLOOKUP(data_reference!A255,Table1[#All],5,0)</f>
        <v>43871</v>
      </c>
      <c r="D255" s="6">
        <f>DATEDIF(Table3[[#This Row],[Hire Date]],$S$2,"M")</f>
        <v>16</v>
      </c>
      <c r="E255">
        <v>30</v>
      </c>
      <c r="F255" s="4">
        <v>44373</v>
      </c>
      <c r="G255" s="6">
        <f>YEAR(Table3[[#This Row],[Date]])</f>
        <v>2021</v>
      </c>
      <c r="H255" s="6">
        <f>MONTH(Table3[[#This Row],[Date]])</f>
        <v>6</v>
      </c>
      <c r="I255" s="5">
        <f>(Table3[[#This Row],[Date]]-$F$2)/7+1</f>
        <v>4.5714285714285712</v>
      </c>
      <c r="J255" s="5" t="str">
        <f>TEXT(Table3[[#This Row],[Date]],"ddd")</f>
        <v>Sat</v>
      </c>
      <c r="K255" s="3">
        <f>DAY(Table3[[#This Row],[Date]])</f>
        <v>26</v>
      </c>
      <c r="L255">
        <v>2</v>
      </c>
      <c r="M255" t="str">
        <f>VLOOKUP(L255,Table2[#All],2,0)</f>
        <v>Car Loan</v>
      </c>
      <c r="N255">
        <v>689</v>
      </c>
      <c r="O255" s="13">
        <f>Table3[[#This Row],[Avg Aht]]/86400</f>
        <v>7.9745370370370369E-3</v>
      </c>
      <c r="P255">
        <v>90</v>
      </c>
      <c r="Q255">
        <v>6</v>
      </c>
      <c r="S255" s="4"/>
    </row>
    <row r="256" spans="1:19" x14ac:dyDescent="0.25">
      <c r="A256" s="3">
        <v>2</v>
      </c>
      <c r="B256" t="str">
        <f>VLOOKUP(A256,Table1[#All],4,0)</f>
        <v>Josh  Vega</v>
      </c>
      <c r="C256" s="4">
        <f>VLOOKUP(data_reference!A256,Table1[#All],5,0)</f>
        <v>43687</v>
      </c>
      <c r="D256" s="6">
        <f>DATEDIF(Table3[[#This Row],[Hire Date]],$S$2,"M")</f>
        <v>22</v>
      </c>
      <c r="E256">
        <v>22</v>
      </c>
      <c r="F256" s="4">
        <v>44373</v>
      </c>
      <c r="G256" s="6">
        <f>YEAR(Table3[[#This Row],[Date]])</f>
        <v>2021</v>
      </c>
      <c r="H256" s="6">
        <f>MONTH(Table3[[#This Row],[Date]])</f>
        <v>6</v>
      </c>
      <c r="I256" s="5">
        <f>(Table3[[#This Row],[Date]]-$F$2)/7+1</f>
        <v>4.5714285714285712</v>
      </c>
      <c r="J256" s="5" t="str">
        <f>TEXT(Table3[[#This Row],[Date]],"ddd")</f>
        <v>Sat</v>
      </c>
      <c r="K256" s="3">
        <f>DAY(Table3[[#This Row],[Date]])</f>
        <v>26</v>
      </c>
      <c r="L256">
        <v>3</v>
      </c>
      <c r="M256" t="str">
        <f>VLOOKUP(L256,Table2[#All],2,0)</f>
        <v>Property Loan</v>
      </c>
      <c r="N256">
        <v>446</v>
      </c>
      <c r="O256" s="13">
        <f>Table3[[#This Row],[Avg Aht]]/86400</f>
        <v>5.162037037037037E-3</v>
      </c>
      <c r="P256">
        <v>77</v>
      </c>
      <c r="Q256">
        <v>6</v>
      </c>
      <c r="S256" s="4"/>
    </row>
    <row r="257" spans="1:19" x14ac:dyDescent="0.25">
      <c r="A257" s="3">
        <v>1</v>
      </c>
      <c r="B257" t="str">
        <f>VLOOKUP(A257,Table1[#All],4,0)</f>
        <v>Lisa  Diaz</v>
      </c>
      <c r="C257" s="4">
        <f>VLOOKUP(data_reference!A257,Table1[#All],5,0)</f>
        <v>43625</v>
      </c>
      <c r="D257" s="6">
        <f>DATEDIF(Table3[[#This Row],[Hire Date]],$S$2,"M")</f>
        <v>24</v>
      </c>
      <c r="E257">
        <v>28</v>
      </c>
      <c r="F257" s="4">
        <v>44373</v>
      </c>
      <c r="G257" s="6">
        <f>YEAR(Table3[[#This Row],[Date]])</f>
        <v>2021</v>
      </c>
      <c r="H257" s="6">
        <f>MONTH(Table3[[#This Row],[Date]])</f>
        <v>6</v>
      </c>
      <c r="I257" s="5">
        <f>(Table3[[#This Row],[Date]]-$F$2)/7+1</f>
        <v>4.5714285714285712</v>
      </c>
      <c r="J257" s="5" t="str">
        <f>TEXT(Table3[[#This Row],[Date]],"ddd")</f>
        <v>Sat</v>
      </c>
      <c r="K257" s="3">
        <f>DAY(Table3[[#This Row],[Date]])</f>
        <v>26</v>
      </c>
      <c r="L257">
        <v>2</v>
      </c>
      <c r="M257" t="str">
        <f>VLOOKUP(L257,Table2[#All],2,0)</f>
        <v>Car Loan</v>
      </c>
      <c r="N257">
        <v>1.8129999999999999</v>
      </c>
      <c r="O257" s="13">
        <f>Table3[[#This Row],[Avg Aht]]/86400</f>
        <v>2.0983796296296295E-5</v>
      </c>
      <c r="P257">
        <v>91</v>
      </c>
      <c r="Q257">
        <v>5</v>
      </c>
      <c r="S257" s="4"/>
    </row>
    <row r="258" spans="1:19" x14ac:dyDescent="0.25">
      <c r="A258" s="3">
        <v>8</v>
      </c>
      <c r="B258" t="str">
        <f>VLOOKUP(A258,Table1[#All],4,0)</f>
        <v>Rachel  Delos Santos</v>
      </c>
      <c r="C258" s="4">
        <f>VLOOKUP(data_reference!A258,Table1[#All],5,0)</f>
        <v>44212</v>
      </c>
      <c r="D258" s="6">
        <f>DATEDIF(Table3[[#This Row],[Hire Date]],$S$2,"M")</f>
        <v>5</v>
      </c>
      <c r="E258">
        <v>20</v>
      </c>
      <c r="F258" s="4">
        <v>44373</v>
      </c>
      <c r="G258" s="6">
        <f>YEAR(Table3[[#This Row],[Date]])</f>
        <v>2021</v>
      </c>
      <c r="H258" s="6">
        <f>MONTH(Table3[[#This Row],[Date]])</f>
        <v>6</v>
      </c>
      <c r="I258" s="5">
        <f>(Table3[[#This Row],[Date]]-$F$2)/7+1</f>
        <v>4.5714285714285712</v>
      </c>
      <c r="J258" s="5" t="str">
        <f>TEXT(Table3[[#This Row],[Date]],"ddd")</f>
        <v>Sat</v>
      </c>
      <c r="K258" s="3">
        <f>DAY(Table3[[#This Row],[Date]])</f>
        <v>26</v>
      </c>
      <c r="L258">
        <v>3</v>
      </c>
      <c r="M258" t="str">
        <f>VLOOKUP(L258,Table2[#All],2,0)</f>
        <v>Property Loan</v>
      </c>
      <c r="N258">
        <v>25</v>
      </c>
      <c r="O258" s="13">
        <f>Table3[[#This Row],[Avg Aht]]/86400</f>
        <v>2.8935185185185184E-4</v>
      </c>
      <c r="P258">
        <v>82</v>
      </c>
      <c r="Q258">
        <v>5</v>
      </c>
      <c r="S258" s="4"/>
    </row>
    <row r="259" spans="1:19" x14ac:dyDescent="0.25">
      <c r="A259" s="3">
        <v>7</v>
      </c>
      <c r="B259" t="str">
        <f>VLOOKUP(A259,Table1[#All],4,0)</f>
        <v>Peter  Rivera</v>
      </c>
      <c r="C259" s="4">
        <f>VLOOKUP(data_reference!A259,Table1[#All],5,0)</f>
        <v>44170</v>
      </c>
      <c r="D259" s="6">
        <f>DATEDIF(Table3[[#This Row],[Hire Date]],$S$2,"M")</f>
        <v>6</v>
      </c>
      <c r="E259">
        <v>30</v>
      </c>
      <c r="F259" s="4">
        <v>44373</v>
      </c>
      <c r="G259" s="6">
        <f>YEAR(Table3[[#This Row],[Date]])</f>
        <v>2021</v>
      </c>
      <c r="H259" s="6">
        <f>MONTH(Table3[[#This Row],[Date]])</f>
        <v>6</v>
      </c>
      <c r="I259" s="5">
        <f>(Table3[[#This Row],[Date]]-$F$2)/7+1</f>
        <v>4.5714285714285712</v>
      </c>
      <c r="J259" s="5" t="str">
        <f>TEXT(Table3[[#This Row],[Date]],"ddd")</f>
        <v>Sat</v>
      </c>
      <c r="K259" s="3">
        <f>DAY(Table3[[#This Row],[Date]])</f>
        <v>26</v>
      </c>
      <c r="L259">
        <v>2</v>
      </c>
      <c r="M259" t="str">
        <f>VLOOKUP(L259,Table2[#All],2,0)</f>
        <v>Car Loan</v>
      </c>
      <c r="N259">
        <v>254</v>
      </c>
      <c r="O259" s="13">
        <f>Table3[[#This Row],[Avg Aht]]/86400</f>
        <v>2.9398148148148148E-3</v>
      </c>
      <c r="P259">
        <v>28</v>
      </c>
      <c r="Q259">
        <v>8</v>
      </c>
      <c r="S259" s="4"/>
    </row>
    <row r="260" spans="1:19" x14ac:dyDescent="0.25">
      <c r="A260" s="3">
        <v>5</v>
      </c>
      <c r="B260" t="str">
        <f>VLOOKUP(A260,Table1[#All],4,0)</f>
        <v>Eric  Molina</v>
      </c>
      <c r="C260" s="4">
        <f>VLOOKUP(data_reference!A260,Table1[#All],5,0)</f>
        <v>43966</v>
      </c>
      <c r="D260" s="6">
        <f>DATEDIF(Table3[[#This Row],[Hire Date]],$S$2,"M")</f>
        <v>13</v>
      </c>
      <c r="E260">
        <v>26</v>
      </c>
      <c r="F260" s="4">
        <v>44373</v>
      </c>
      <c r="G260" s="6">
        <f>YEAR(Table3[[#This Row],[Date]])</f>
        <v>2021</v>
      </c>
      <c r="H260" s="6">
        <f>MONTH(Table3[[#This Row],[Date]])</f>
        <v>6</v>
      </c>
      <c r="I260" s="5">
        <f>(Table3[[#This Row],[Date]]-$F$2)/7+1</f>
        <v>4.5714285714285712</v>
      </c>
      <c r="J260" s="5" t="str">
        <f>TEXT(Table3[[#This Row],[Date]],"ddd")</f>
        <v>Sat</v>
      </c>
      <c r="K260" s="3">
        <f>DAY(Table3[[#This Row],[Date]])</f>
        <v>26</v>
      </c>
      <c r="L260">
        <v>3</v>
      </c>
      <c r="M260" t="str">
        <f>VLOOKUP(L260,Table2[#All],2,0)</f>
        <v>Property Loan</v>
      </c>
      <c r="N260">
        <v>518</v>
      </c>
      <c r="O260" s="13">
        <f>Table3[[#This Row],[Avg Aht]]/86400</f>
        <v>5.9953703703703705E-3</v>
      </c>
      <c r="P260">
        <v>43</v>
      </c>
      <c r="Q260">
        <v>8</v>
      </c>
      <c r="S260" s="4"/>
    </row>
    <row r="261" spans="1:19" x14ac:dyDescent="0.25">
      <c r="A261" s="3">
        <v>10</v>
      </c>
      <c r="B261" t="str">
        <f>VLOOKUP(A261,Table1[#All],4,0)</f>
        <v>Mark  Ventura</v>
      </c>
      <c r="C261" s="4">
        <f>VLOOKUP(data_reference!A261,Table1[#All],5,0)</f>
        <v>44238</v>
      </c>
      <c r="D261" s="6">
        <f>DATEDIF(Table3[[#This Row],[Hire Date]],$S$2,"M")</f>
        <v>4</v>
      </c>
      <c r="E261">
        <v>34</v>
      </c>
      <c r="F261" s="4">
        <v>44373</v>
      </c>
      <c r="G261" s="6">
        <f>YEAR(Table3[[#This Row],[Date]])</f>
        <v>2021</v>
      </c>
      <c r="H261" s="6">
        <f>MONTH(Table3[[#This Row],[Date]])</f>
        <v>6</v>
      </c>
      <c r="I261" s="5">
        <f>(Table3[[#This Row],[Date]]-$F$2)/7+1</f>
        <v>4.5714285714285712</v>
      </c>
      <c r="J261" s="5" t="str">
        <f>TEXT(Table3[[#This Row],[Date]],"ddd")</f>
        <v>Sat</v>
      </c>
      <c r="K261" s="3">
        <f>DAY(Table3[[#This Row],[Date]])</f>
        <v>26</v>
      </c>
      <c r="L261">
        <v>2</v>
      </c>
      <c r="M261" t="str">
        <f>VLOOKUP(L261,Table2[#All],2,0)</f>
        <v>Car Loan</v>
      </c>
      <c r="N261">
        <v>468</v>
      </c>
      <c r="O261" s="13">
        <f>Table3[[#This Row],[Avg Aht]]/86400</f>
        <v>5.4166666666666669E-3</v>
      </c>
      <c r="P261">
        <v>96</v>
      </c>
      <c r="Q261">
        <v>5</v>
      </c>
      <c r="S261" s="4"/>
    </row>
    <row r="262" spans="1:19" x14ac:dyDescent="0.25">
      <c r="A262" s="3">
        <v>2</v>
      </c>
      <c r="B262" t="str">
        <f>VLOOKUP(A262,Table1[#All],4,0)</f>
        <v>Josh  Vega</v>
      </c>
      <c r="C262" s="4">
        <f>VLOOKUP(data_reference!A262,Table1[#All],5,0)</f>
        <v>43687</v>
      </c>
      <c r="D262" s="6">
        <f>DATEDIF(Table3[[#This Row],[Hire Date]],$S$2,"M")</f>
        <v>22</v>
      </c>
      <c r="E262">
        <v>3</v>
      </c>
      <c r="F262" s="4">
        <v>44374</v>
      </c>
      <c r="G262" s="6">
        <f>YEAR(Table3[[#This Row],[Date]])</f>
        <v>2021</v>
      </c>
      <c r="H262" s="6">
        <f>MONTH(Table3[[#This Row],[Date]])</f>
        <v>6</v>
      </c>
      <c r="I262" s="5">
        <f>(Table3[[#This Row],[Date]]-$F$2)/7+1</f>
        <v>4.7142857142857144</v>
      </c>
      <c r="J262" s="5" t="str">
        <f>TEXT(Table3[[#This Row],[Date]],"ddd")</f>
        <v>Sun</v>
      </c>
      <c r="K262" s="3">
        <f>DAY(Table3[[#This Row],[Date]])</f>
        <v>27</v>
      </c>
      <c r="L262">
        <v>1</v>
      </c>
      <c r="M262" t="str">
        <f>VLOOKUP(L262,Table2[#All],2,0)</f>
        <v>Personal Loan</v>
      </c>
      <c r="N262">
        <v>219</v>
      </c>
      <c r="O262" s="13">
        <f>Table3[[#This Row],[Avg Aht]]/86400</f>
        <v>2.5347222222222221E-3</v>
      </c>
      <c r="P262">
        <v>45</v>
      </c>
      <c r="Q262">
        <v>8</v>
      </c>
      <c r="S262" s="4"/>
    </row>
    <row r="263" spans="1:19" x14ac:dyDescent="0.25">
      <c r="A263" s="3">
        <v>1</v>
      </c>
      <c r="B263" t="str">
        <f>VLOOKUP(A263,Table1[#All],4,0)</f>
        <v>Lisa  Diaz</v>
      </c>
      <c r="C263" s="4">
        <f>VLOOKUP(data_reference!A263,Table1[#All],5,0)</f>
        <v>43625</v>
      </c>
      <c r="D263" s="6">
        <f>DATEDIF(Table3[[#This Row],[Hire Date]],$S$2,"M")</f>
        <v>24</v>
      </c>
      <c r="E263">
        <v>9</v>
      </c>
      <c r="F263" s="4">
        <v>44374</v>
      </c>
      <c r="G263" s="6">
        <f>YEAR(Table3[[#This Row],[Date]])</f>
        <v>2021</v>
      </c>
      <c r="H263" s="6">
        <f>MONTH(Table3[[#This Row],[Date]])</f>
        <v>6</v>
      </c>
      <c r="I263" s="5">
        <f>(Table3[[#This Row],[Date]]-$F$2)/7+1</f>
        <v>4.7142857142857144</v>
      </c>
      <c r="J263" s="5" t="str">
        <f>TEXT(Table3[[#This Row],[Date]],"ddd")</f>
        <v>Sun</v>
      </c>
      <c r="K263" s="3">
        <f>DAY(Table3[[#This Row],[Date]])</f>
        <v>27</v>
      </c>
      <c r="L263">
        <v>3</v>
      </c>
      <c r="M263" t="str">
        <f>VLOOKUP(L263,Table2[#All],2,0)</f>
        <v>Property Loan</v>
      </c>
      <c r="N263">
        <v>1.119</v>
      </c>
      <c r="O263" s="13">
        <f>Table3[[#This Row],[Avg Aht]]/86400</f>
        <v>1.2951388888888889E-5</v>
      </c>
      <c r="P263">
        <v>69</v>
      </c>
      <c r="Q263">
        <v>6</v>
      </c>
      <c r="S263" s="4"/>
    </row>
    <row r="264" spans="1:19" x14ac:dyDescent="0.25">
      <c r="A264" s="3">
        <v>4</v>
      </c>
      <c r="B264" t="str">
        <f>VLOOKUP(A264,Table1[#All],4,0)</f>
        <v>Jay  Alvarez</v>
      </c>
      <c r="C264" s="4">
        <f>VLOOKUP(data_reference!A264,Table1[#All],5,0)</f>
        <v>43871</v>
      </c>
      <c r="D264" s="6">
        <f>DATEDIF(Table3[[#This Row],[Hire Date]],$S$2,"M")</f>
        <v>16</v>
      </c>
      <c r="E264">
        <v>14</v>
      </c>
      <c r="F264" s="4">
        <v>44374</v>
      </c>
      <c r="G264" s="6">
        <f>YEAR(Table3[[#This Row],[Date]])</f>
        <v>2021</v>
      </c>
      <c r="H264" s="6">
        <f>MONTH(Table3[[#This Row],[Date]])</f>
        <v>6</v>
      </c>
      <c r="I264" s="5">
        <f>(Table3[[#This Row],[Date]]-$F$2)/7+1</f>
        <v>4.7142857142857144</v>
      </c>
      <c r="J264" s="5" t="str">
        <f>TEXT(Table3[[#This Row],[Date]],"ddd")</f>
        <v>Sun</v>
      </c>
      <c r="K264" s="3">
        <f>DAY(Table3[[#This Row],[Date]])</f>
        <v>27</v>
      </c>
      <c r="L264">
        <v>3</v>
      </c>
      <c r="M264" t="str">
        <f>VLOOKUP(L264,Table2[#All],2,0)</f>
        <v>Property Loan</v>
      </c>
      <c r="N264">
        <v>187</v>
      </c>
      <c r="O264" s="13">
        <f>Table3[[#This Row],[Avg Aht]]/86400</f>
        <v>2.1643518518518518E-3</v>
      </c>
      <c r="P264">
        <v>81</v>
      </c>
      <c r="Q264">
        <v>6</v>
      </c>
      <c r="S264" s="4"/>
    </row>
    <row r="265" spans="1:19" x14ac:dyDescent="0.25">
      <c r="A265" s="3">
        <v>3</v>
      </c>
      <c r="B265" t="str">
        <f>VLOOKUP(A265,Table1[#All],4,0)</f>
        <v>Cecille  Chen</v>
      </c>
      <c r="C265" s="4">
        <f>VLOOKUP(data_reference!A265,Table1[#All],5,0)</f>
        <v>43727</v>
      </c>
      <c r="D265" s="6">
        <f>DATEDIF(Table3[[#This Row],[Hire Date]],$S$2,"M")</f>
        <v>21</v>
      </c>
      <c r="E265">
        <v>16</v>
      </c>
      <c r="F265" s="4">
        <v>44374</v>
      </c>
      <c r="G265" s="6">
        <f>YEAR(Table3[[#This Row],[Date]])</f>
        <v>2021</v>
      </c>
      <c r="H265" s="6">
        <f>MONTH(Table3[[#This Row],[Date]])</f>
        <v>6</v>
      </c>
      <c r="I265" s="5">
        <f>(Table3[[#This Row],[Date]]-$F$2)/7+1</f>
        <v>4.7142857142857144</v>
      </c>
      <c r="J265" s="5" t="str">
        <f>TEXT(Table3[[#This Row],[Date]],"ddd")</f>
        <v>Sun</v>
      </c>
      <c r="K265" s="3">
        <f>DAY(Table3[[#This Row],[Date]])</f>
        <v>27</v>
      </c>
      <c r="L265">
        <v>2</v>
      </c>
      <c r="M265" t="str">
        <f>VLOOKUP(L265,Table2[#All],2,0)</f>
        <v>Car Loan</v>
      </c>
      <c r="N265">
        <v>537</v>
      </c>
      <c r="O265" s="13">
        <f>Table3[[#This Row],[Avg Aht]]/86400</f>
        <v>6.2152777777777779E-3</v>
      </c>
      <c r="P265">
        <v>26</v>
      </c>
      <c r="Q265">
        <v>9</v>
      </c>
      <c r="S265" s="4"/>
    </row>
    <row r="266" spans="1:19" x14ac:dyDescent="0.25">
      <c r="A266" s="3">
        <v>8</v>
      </c>
      <c r="B266" t="str">
        <f>VLOOKUP(A266,Table1[#All],4,0)</f>
        <v>Rachel  Delos Santos</v>
      </c>
      <c r="C266" s="4">
        <f>VLOOKUP(data_reference!A266,Table1[#All],5,0)</f>
        <v>44212</v>
      </c>
      <c r="D266" s="6">
        <f>DATEDIF(Table3[[#This Row],[Hire Date]],$S$2,"M")</f>
        <v>5</v>
      </c>
      <c r="E266">
        <v>22</v>
      </c>
      <c r="F266" s="4">
        <v>44374</v>
      </c>
      <c r="G266" s="6">
        <f>YEAR(Table3[[#This Row],[Date]])</f>
        <v>2021</v>
      </c>
      <c r="H266" s="6">
        <f>MONTH(Table3[[#This Row],[Date]])</f>
        <v>6</v>
      </c>
      <c r="I266" s="5">
        <f>(Table3[[#This Row],[Date]]-$F$2)/7+1</f>
        <v>4.7142857142857144</v>
      </c>
      <c r="J266" s="5" t="str">
        <f>TEXT(Table3[[#This Row],[Date]],"ddd")</f>
        <v>Sun</v>
      </c>
      <c r="K266" s="3">
        <f>DAY(Table3[[#This Row],[Date]])</f>
        <v>27</v>
      </c>
      <c r="L266">
        <v>1</v>
      </c>
      <c r="M266" t="str">
        <f>VLOOKUP(L266,Table2[#All],2,0)</f>
        <v>Personal Loan</v>
      </c>
      <c r="N266">
        <v>1.214</v>
      </c>
      <c r="O266" s="13">
        <f>Table3[[#This Row],[Avg Aht]]/86400</f>
        <v>1.4050925925925926E-5</v>
      </c>
      <c r="P266">
        <v>39</v>
      </c>
      <c r="Q266">
        <v>8</v>
      </c>
      <c r="S266" s="4"/>
    </row>
    <row r="267" spans="1:19" x14ac:dyDescent="0.25">
      <c r="A267" s="3">
        <v>7</v>
      </c>
      <c r="B267" t="str">
        <f>VLOOKUP(A267,Table1[#All],4,0)</f>
        <v>Peter  Rivera</v>
      </c>
      <c r="C267" s="4">
        <f>VLOOKUP(data_reference!A267,Table1[#All],5,0)</f>
        <v>44170</v>
      </c>
      <c r="D267" s="6">
        <f>DATEDIF(Table3[[#This Row],[Hire Date]],$S$2,"M")</f>
        <v>6</v>
      </c>
      <c r="E267">
        <v>29</v>
      </c>
      <c r="F267" s="4">
        <v>44374</v>
      </c>
      <c r="G267" s="6">
        <f>YEAR(Table3[[#This Row],[Date]])</f>
        <v>2021</v>
      </c>
      <c r="H267" s="6">
        <f>MONTH(Table3[[#This Row],[Date]])</f>
        <v>6</v>
      </c>
      <c r="I267" s="5">
        <f>(Table3[[#This Row],[Date]]-$F$2)/7+1</f>
        <v>4.7142857142857144</v>
      </c>
      <c r="J267" s="5" t="str">
        <f>TEXT(Table3[[#This Row],[Date]],"ddd")</f>
        <v>Sun</v>
      </c>
      <c r="K267" s="3">
        <f>DAY(Table3[[#This Row],[Date]])</f>
        <v>27</v>
      </c>
      <c r="L267">
        <v>3</v>
      </c>
      <c r="M267" t="str">
        <f>VLOOKUP(L267,Table2[#All],2,0)</f>
        <v>Property Loan</v>
      </c>
      <c r="N267">
        <v>296</v>
      </c>
      <c r="O267" s="13">
        <f>Table3[[#This Row],[Avg Aht]]/86400</f>
        <v>3.425925925925926E-3</v>
      </c>
      <c r="P267">
        <v>11</v>
      </c>
      <c r="Q267">
        <v>10</v>
      </c>
      <c r="S267" s="4"/>
    </row>
    <row r="268" spans="1:19" x14ac:dyDescent="0.25">
      <c r="A268" s="3">
        <v>5</v>
      </c>
      <c r="B268" t="str">
        <f>VLOOKUP(A268,Table1[#All],4,0)</f>
        <v>Eric  Molina</v>
      </c>
      <c r="C268" s="4">
        <f>VLOOKUP(data_reference!A268,Table1[#All],5,0)</f>
        <v>43966</v>
      </c>
      <c r="D268" s="6">
        <f>DATEDIF(Table3[[#This Row],[Hire Date]],$S$2,"M")</f>
        <v>13</v>
      </c>
      <c r="E268">
        <v>18</v>
      </c>
      <c r="F268" s="4">
        <v>44374</v>
      </c>
      <c r="G268" s="6">
        <f>YEAR(Table3[[#This Row],[Date]])</f>
        <v>2021</v>
      </c>
      <c r="H268" s="6">
        <f>MONTH(Table3[[#This Row],[Date]])</f>
        <v>6</v>
      </c>
      <c r="I268" s="5">
        <f>(Table3[[#This Row],[Date]]-$F$2)/7+1</f>
        <v>4.7142857142857144</v>
      </c>
      <c r="J268" s="5" t="str">
        <f>TEXT(Table3[[#This Row],[Date]],"ddd")</f>
        <v>Sun</v>
      </c>
      <c r="K268" s="3">
        <f>DAY(Table3[[#This Row],[Date]])</f>
        <v>27</v>
      </c>
      <c r="L268">
        <v>1</v>
      </c>
      <c r="M268" t="str">
        <f>VLOOKUP(L268,Table2[#All],2,0)</f>
        <v>Personal Loan</v>
      </c>
      <c r="N268">
        <v>1.4219999999999999</v>
      </c>
      <c r="O268" s="13">
        <f>Table3[[#This Row],[Avg Aht]]/86400</f>
        <v>1.6458333333333331E-5</v>
      </c>
      <c r="P268">
        <v>27</v>
      </c>
      <c r="Q268">
        <v>8</v>
      </c>
      <c r="S268" s="4"/>
    </row>
    <row r="269" spans="1:19" x14ac:dyDescent="0.25">
      <c r="A269" s="3">
        <v>6</v>
      </c>
      <c r="B269" t="str">
        <f>VLOOKUP(A269,Table1[#All],4,0)</f>
        <v>Jane  Hernandez</v>
      </c>
      <c r="C269" s="4">
        <f>VLOOKUP(data_reference!A269,Table1[#All],5,0)</f>
        <v>44116</v>
      </c>
      <c r="D269" s="6">
        <f>DATEDIF(Table3[[#This Row],[Hire Date]],$S$2,"M")</f>
        <v>8</v>
      </c>
      <c r="E269">
        <v>19</v>
      </c>
      <c r="F269" s="4">
        <v>44374</v>
      </c>
      <c r="G269" s="6">
        <f>YEAR(Table3[[#This Row],[Date]])</f>
        <v>2021</v>
      </c>
      <c r="H269" s="6">
        <f>MONTH(Table3[[#This Row],[Date]])</f>
        <v>6</v>
      </c>
      <c r="I269" s="5">
        <f>(Table3[[#This Row],[Date]]-$F$2)/7+1</f>
        <v>4.7142857142857144</v>
      </c>
      <c r="J269" s="5" t="str">
        <f>TEXT(Table3[[#This Row],[Date]],"ddd")</f>
        <v>Sun</v>
      </c>
      <c r="K269" s="3">
        <f>DAY(Table3[[#This Row],[Date]])</f>
        <v>27</v>
      </c>
      <c r="L269">
        <v>2</v>
      </c>
      <c r="M269" t="str">
        <f>VLOOKUP(L269,Table2[#All],2,0)</f>
        <v>Car Loan</v>
      </c>
      <c r="N269">
        <v>445</v>
      </c>
      <c r="O269" s="13">
        <f>Table3[[#This Row],[Avg Aht]]/86400</f>
        <v>5.1504629629629626E-3</v>
      </c>
      <c r="P269">
        <v>27</v>
      </c>
      <c r="Q269">
        <v>9</v>
      </c>
      <c r="S269" s="4"/>
    </row>
    <row r="270" spans="1:19" x14ac:dyDescent="0.25">
      <c r="A270" s="3">
        <v>9</v>
      </c>
      <c r="B270" t="str">
        <f>VLOOKUP(A270,Table1[#All],4,0)</f>
        <v>Cherry  Castillo</v>
      </c>
      <c r="C270" s="4">
        <f>VLOOKUP(data_reference!A270,Table1[#All],5,0)</f>
        <v>44226</v>
      </c>
      <c r="D270" s="6">
        <f>DATEDIF(Table3[[#This Row],[Hire Date]],$S$2,"M")</f>
        <v>5</v>
      </c>
      <c r="E270">
        <v>34</v>
      </c>
      <c r="F270" s="4">
        <v>44374</v>
      </c>
      <c r="G270" s="6">
        <f>YEAR(Table3[[#This Row],[Date]])</f>
        <v>2021</v>
      </c>
      <c r="H270" s="6">
        <f>MONTH(Table3[[#This Row],[Date]])</f>
        <v>6</v>
      </c>
      <c r="I270" s="5">
        <f>(Table3[[#This Row],[Date]]-$F$2)/7+1</f>
        <v>4.7142857142857144</v>
      </c>
      <c r="J270" s="5" t="str">
        <f>TEXT(Table3[[#This Row],[Date]],"ddd")</f>
        <v>Sun</v>
      </c>
      <c r="K270" s="3">
        <f>DAY(Table3[[#This Row],[Date]])</f>
        <v>27</v>
      </c>
      <c r="L270">
        <v>2</v>
      </c>
      <c r="M270" t="str">
        <f>VLOOKUP(L270,Table2[#All],2,0)</f>
        <v>Car Loan</v>
      </c>
      <c r="N270">
        <v>427</v>
      </c>
      <c r="O270" s="13">
        <f>Table3[[#This Row],[Avg Aht]]/86400</f>
        <v>4.9421296296296297E-3</v>
      </c>
      <c r="P270">
        <v>16</v>
      </c>
      <c r="Q270">
        <v>10</v>
      </c>
      <c r="S270" s="4"/>
    </row>
    <row r="271" spans="1:19" x14ac:dyDescent="0.25">
      <c r="A271" s="3">
        <v>10</v>
      </c>
      <c r="B271" t="str">
        <f>VLOOKUP(A271,Table1[#All],4,0)</f>
        <v>Mark  Ventura</v>
      </c>
      <c r="C271" s="4">
        <f>VLOOKUP(data_reference!A271,Table1[#All],5,0)</f>
        <v>44238</v>
      </c>
      <c r="D271" s="6">
        <f>DATEDIF(Table3[[#This Row],[Hire Date]],$S$2,"M")</f>
        <v>4</v>
      </c>
      <c r="E271">
        <v>35</v>
      </c>
      <c r="F271" s="4">
        <v>44374</v>
      </c>
      <c r="G271" s="6">
        <f>YEAR(Table3[[#This Row],[Date]])</f>
        <v>2021</v>
      </c>
      <c r="H271" s="6">
        <f>MONTH(Table3[[#This Row],[Date]])</f>
        <v>6</v>
      </c>
      <c r="I271" s="5">
        <f>(Table3[[#This Row],[Date]]-$F$2)/7+1</f>
        <v>4.7142857142857144</v>
      </c>
      <c r="J271" s="5" t="str">
        <f>TEXT(Table3[[#This Row],[Date]],"ddd")</f>
        <v>Sun</v>
      </c>
      <c r="K271" s="3">
        <f>DAY(Table3[[#This Row],[Date]])</f>
        <v>27</v>
      </c>
      <c r="L271">
        <v>3</v>
      </c>
      <c r="M271" t="str">
        <f>VLOOKUP(L271,Table2[#All],2,0)</f>
        <v>Property Loan</v>
      </c>
      <c r="N271">
        <v>479</v>
      </c>
      <c r="O271" s="13">
        <f>Table3[[#This Row],[Avg Aht]]/86400</f>
        <v>5.5439814814814813E-3</v>
      </c>
      <c r="P271">
        <v>57</v>
      </c>
      <c r="Q271">
        <v>7</v>
      </c>
      <c r="S271" s="4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C406-3802-45A1-9FF7-3AC72DBB5704}">
  <sheetPr codeName="Sheet4"/>
  <dimension ref="A1:F19"/>
  <sheetViews>
    <sheetView workbookViewId="0">
      <selection activeCell="D20" sqref="D20"/>
    </sheetView>
  </sheetViews>
  <sheetFormatPr defaultRowHeight="15" x14ac:dyDescent="0.25"/>
  <cols>
    <col min="1" max="1" width="12.85546875" customWidth="1"/>
    <col min="2" max="2" width="16.28515625" customWidth="1"/>
    <col min="3" max="3" width="15.7109375" bestFit="1" customWidth="1"/>
    <col min="4" max="4" width="19.28515625" bestFit="1" customWidth="1"/>
    <col min="5" max="5" width="12" customWidth="1"/>
    <col min="6" max="6" width="14.5703125" bestFit="1" customWidth="1"/>
  </cols>
  <sheetData>
    <row r="1" spans="1:6" x14ac:dyDescent="0.25">
      <c r="A1" t="s">
        <v>51</v>
      </c>
      <c r="B1" t="s">
        <v>52</v>
      </c>
      <c r="C1" t="s">
        <v>53</v>
      </c>
      <c r="D1" t="s">
        <v>29</v>
      </c>
      <c r="E1" t="s">
        <v>50</v>
      </c>
      <c r="F1" t="s">
        <v>6</v>
      </c>
    </row>
    <row r="2" spans="1:6" x14ac:dyDescent="0.25">
      <c r="A2">
        <v>1</v>
      </c>
      <c r="B2" t="s">
        <v>7</v>
      </c>
      <c r="C2" t="s">
        <v>8</v>
      </c>
      <c r="D2" t="s">
        <v>30</v>
      </c>
      <c r="E2" s="4">
        <v>43625</v>
      </c>
      <c r="F2" t="s">
        <v>9</v>
      </c>
    </row>
    <row r="3" spans="1:6" x14ac:dyDescent="0.25">
      <c r="A3">
        <v>2</v>
      </c>
      <c r="B3" t="s">
        <v>10</v>
      </c>
      <c r="C3" t="s">
        <v>11</v>
      </c>
      <c r="D3" t="s">
        <v>31</v>
      </c>
      <c r="E3" s="4">
        <v>43687</v>
      </c>
      <c r="F3" t="s">
        <v>9</v>
      </c>
    </row>
    <row r="4" spans="1:6" x14ac:dyDescent="0.25">
      <c r="A4">
        <v>3</v>
      </c>
      <c r="B4" t="s">
        <v>12</v>
      </c>
      <c r="C4" t="s">
        <v>13</v>
      </c>
      <c r="D4" t="s">
        <v>32</v>
      </c>
      <c r="E4" s="4">
        <v>43727</v>
      </c>
      <c r="F4" t="s">
        <v>14</v>
      </c>
    </row>
    <row r="5" spans="1:6" x14ac:dyDescent="0.25">
      <c r="A5">
        <v>4</v>
      </c>
      <c r="B5" t="s">
        <v>15</v>
      </c>
      <c r="C5" t="s">
        <v>16</v>
      </c>
      <c r="D5" t="s">
        <v>33</v>
      </c>
      <c r="E5" s="4">
        <v>43871</v>
      </c>
      <c r="F5" t="s">
        <v>9</v>
      </c>
    </row>
    <row r="6" spans="1:6" x14ac:dyDescent="0.25">
      <c r="A6">
        <v>5</v>
      </c>
      <c r="B6" t="s">
        <v>17</v>
      </c>
      <c r="C6" t="s">
        <v>18</v>
      </c>
      <c r="D6" t="s">
        <v>34</v>
      </c>
      <c r="E6" s="4">
        <v>43966</v>
      </c>
      <c r="F6" t="s">
        <v>14</v>
      </c>
    </row>
    <row r="7" spans="1:6" x14ac:dyDescent="0.25">
      <c r="A7">
        <v>6</v>
      </c>
      <c r="B7" t="s">
        <v>19</v>
      </c>
      <c r="C7" t="s">
        <v>20</v>
      </c>
      <c r="D7" t="s">
        <v>35</v>
      </c>
      <c r="E7" s="4">
        <v>44116</v>
      </c>
      <c r="F7" t="s">
        <v>14</v>
      </c>
    </row>
    <row r="8" spans="1:6" x14ac:dyDescent="0.25">
      <c r="A8">
        <v>7</v>
      </c>
      <c r="B8" t="s">
        <v>21</v>
      </c>
      <c r="C8" t="s">
        <v>22</v>
      </c>
      <c r="D8" t="s">
        <v>36</v>
      </c>
      <c r="E8" s="4">
        <v>44170</v>
      </c>
      <c r="F8" t="s">
        <v>9</v>
      </c>
    </row>
    <row r="9" spans="1:6" x14ac:dyDescent="0.25">
      <c r="A9">
        <v>8</v>
      </c>
      <c r="B9" t="s">
        <v>23</v>
      </c>
      <c r="C9" t="s">
        <v>24</v>
      </c>
      <c r="D9" t="s">
        <v>37</v>
      </c>
      <c r="E9" s="4">
        <v>44212</v>
      </c>
      <c r="F9" t="s">
        <v>9</v>
      </c>
    </row>
    <row r="10" spans="1:6" x14ac:dyDescent="0.25">
      <c r="A10">
        <v>9</v>
      </c>
      <c r="B10" t="s">
        <v>25</v>
      </c>
      <c r="C10" t="s">
        <v>26</v>
      </c>
      <c r="D10" t="s">
        <v>38</v>
      </c>
      <c r="E10" s="4">
        <v>44226</v>
      </c>
      <c r="F10" t="s">
        <v>14</v>
      </c>
    </row>
    <row r="11" spans="1:6" x14ac:dyDescent="0.25">
      <c r="A11">
        <v>10</v>
      </c>
      <c r="B11" t="s">
        <v>27</v>
      </c>
      <c r="C11" t="s">
        <v>28</v>
      </c>
      <c r="D11" t="s">
        <v>39</v>
      </c>
      <c r="E11" s="4">
        <v>44238</v>
      </c>
      <c r="F11" t="s">
        <v>14</v>
      </c>
    </row>
    <row r="16" spans="1:6" x14ac:dyDescent="0.25">
      <c r="A16" t="s">
        <v>41</v>
      </c>
      <c r="B16" t="s">
        <v>42</v>
      </c>
      <c r="C16" t="s">
        <v>43</v>
      </c>
    </row>
    <row r="17" spans="1:3" x14ac:dyDescent="0.25">
      <c r="A17" s="3">
        <v>1</v>
      </c>
      <c r="B17" t="s">
        <v>44</v>
      </c>
      <c r="C17" t="s">
        <v>45</v>
      </c>
    </row>
    <row r="18" spans="1:3" x14ac:dyDescent="0.25">
      <c r="A18" s="3">
        <v>2</v>
      </c>
      <c r="B18" t="s">
        <v>46</v>
      </c>
      <c r="C18" t="s">
        <v>47</v>
      </c>
    </row>
    <row r="19" spans="1:3" x14ac:dyDescent="0.25">
      <c r="A19" s="3">
        <v>3</v>
      </c>
      <c r="B19" t="s">
        <v>48</v>
      </c>
      <c r="C19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6BA8-4C97-4893-AD4E-58384145FE55}">
  <sheetPr codeName="Sheet2"/>
  <dimension ref="A4:B32"/>
  <sheetViews>
    <sheetView showGridLines="0" topLeftCell="A7" workbookViewId="0">
      <selection activeCell="M29" sqref="M29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12.85546875" bestFit="1" customWidth="1"/>
    <col min="4" max="11" width="4" bestFit="1" customWidth="1"/>
    <col min="12" max="12" width="11.28515625" bestFit="1" customWidth="1"/>
    <col min="13" max="28" width="10.7109375" bestFit="1" customWidth="1"/>
    <col min="29" max="30" width="11.28515625" bestFit="1" customWidth="1"/>
    <col min="31" max="31" width="12.5703125" bestFit="1" customWidth="1"/>
    <col min="32" max="32" width="9.5703125" bestFit="1" customWidth="1"/>
    <col min="33" max="33" width="12.5703125" bestFit="1" customWidth="1"/>
    <col min="34" max="34" width="9.5703125" bestFit="1" customWidth="1"/>
    <col min="35" max="35" width="12.5703125" bestFit="1" customWidth="1"/>
    <col min="36" max="36" width="9.5703125" bestFit="1" customWidth="1"/>
    <col min="37" max="37" width="12.5703125" bestFit="1" customWidth="1"/>
    <col min="38" max="38" width="9.5703125" bestFit="1" customWidth="1"/>
    <col min="39" max="39" width="12.5703125" bestFit="1" customWidth="1"/>
    <col min="40" max="40" width="9.5703125" bestFit="1" customWidth="1"/>
    <col min="41" max="41" width="12.5703125" bestFit="1" customWidth="1"/>
    <col min="42" max="42" width="9.5703125" bestFit="1" customWidth="1"/>
    <col min="43" max="43" width="12.5703125" bestFit="1" customWidth="1"/>
    <col min="44" max="44" width="9.5703125" bestFit="1" customWidth="1"/>
    <col min="45" max="45" width="12.5703125" bestFit="1" customWidth="1"/>
    <col min="46" max="46" width="9.5703125" bestFit="1" customWidth="1"/>
    <col min="47" max="47" width="12.5703125" bestFit="1" customWidth="1"/>
    <col min="48" max="48" width="9.5703125" bestFit="1" customWidth="1"/>
    <col min="49" max="49" width="12.5703125" bestFit="1" customWidth="1"/>
    <col min="50" max="50" width="9.5703125" bestFit="1" customWidth="1"/>
    <col min="51" max="51" width="12.5703125" bestFit="1" customWidth="1"/>
    <col min="52" max="52" width="9.5703125" bestFit="1" customWidth="1"/>
    <col min="53" max="53" width="12.5703125" bestFit="1" customWidth="1"/>
    <col min="54" max="54" width="9.5703125" bestFit="1" customWidth="1"/>
    <col min="55" max="55" width="12.5703125" bestFit="1" customWidth="1"/>
    <col min="56" max="56" width="11.28515625" bestFit="1" customWidth="1"/>
  </cols>
  <sheetData>
    <row r="4" spans="1:2" x14ac:dyDescent="0.25">
      <c r="A4" s="7" t="s">
        <v>55</v>
      </c>
      <c r="B4" t="s">
        <v>57</v>
      </c>
    </row>
    <row r="5" spans="1:2" x14ac:dyDescent="0.25">
      <c r="A5" s="11">
        <v>1</v>
      </c>
      <c r="B5" s="6">
        <v>192</v>
      </c>
    </row>
    <row r="6" spans="1:2" x14ac:dyDescent="0.25">
      <c r="A6" s="11">
        <v>2</v>
      </c>
      <c r="B6" s="6">
        <v>205</v>
      </c>
    </row>
    <row r="7" spans="1:2" x14ac:dyDescent="0.25">
      <c r="A7" s="11">
        <v>3</v>
      </c>
      <c r="B7" s="6">
        <v>201</v>
      </c>
    </row>
    <row r="8" spans="1:2" x14ac:dyDescent="0.25">
      <c r="A8" s="11">
        <v>4</v>
      </c>
      <c r="B8" s="6">
        <v>267</v>
      </c>
    </row>
    <row r="9" spans="1:2" x14ac:dyDescent="0.25">
      <c r="A9" s="11">
        <v>5</v>
      </c>
      <c r="B9" s="6">
        <v>250</v>
      </c>
    </row>
    <row r="10" spans="1:2" x14ac:dyDescent="0.25">
      <c r="A10" s="11">
        <v>6</v>
      </c>
      <c r="B10" s="6">
        <v>201</v>
      </c>
    </row>
    <row r="11" spans="1:2" x14ac:dyDescent="0.25">
      <c r="A11" s="11">
        <v>7</v>
      </c>
      <c r="B11" s="6">
        <v>204</v>
      </c>
    </row>
    <row r="12" spans="1:2" x14ac:dyDescent="0.25">
      <c r="A12" s="11">
        <v>8</v>
      </c>
      <c r="B12" s="6">
        <v>203</v>
      </c>
    </row>
    <row r="13" spans="1:2" x14ac:dyDescent="0.25">
      <c r="A13" s="11">
        <v>9</v>
      </c>
      <c r="B13" s="6">
        <v>204</v>
      </c>
    </row>
    <row r="14" spans="1:2" x14ac:dyDescent="0.25">
      <c r="A14" s="11">
        <v>10</v>
      </c>
      <c r="B14" s="6">
        <v>202</v>
      </c>
    </row>
    <row r="15" spans="1:2" x14ac:dyDescent="0.25">
      <c r="A15" s="11">
        <v>11</v>
      </c>
      <c r="B15" s="6">
        <v>266</v>
      </c>
    </row>
    <row r="16" spans="1:2" x14ac:dyDescent="0.25">
      <c r="A16" s="11">
        <v>12</v>
      </c>
      <c r="B16" s="6">
        <v>277</v>
      </c>
    </row>
    <row r="17" spans="1:2" x14ac:dyDescent="0.25">
      <c r="A17" s="11">
        <v>13</v>
      </c>
      <c r="B17" s="6">
        <v>194</v>
      </c>
    </row>
    <row r="18" spans="1:2" x14ac:dyDescent="0.25">
      <c r="A18" s="11">
        <v>14</v>
      </c>
      <c r="B18" s="6">
        <v>197</v>
      </c>
    </row>
    <row r="19" spans="1:2" x14ac:dyDescent="0.25">
      <c r="A19" s="11">
        <v>15</v>
      </c>
      <c r="B19" s="6">
        <v>200</v>
      </c>
    </row>
    <row r="20" spans="1:2" x14ac:dyDescent="0.25">
      <c r="A20" s="11">
        <v>16</v>
      </c>
      <c r="B20" s="6">
        <v>194</v>
      </c>
    </row>
    <row r="21" spans="1:2" x14ac:dyDescent="0.25">
      <c r="A21" s="11">
        <v>17</v>
      </c>
      <c r="B21" s="6">
        <v>204</v>
      </c>
    </row>
    <row r="22" spans="1:2" x14ac:dyDescent="0.25">
      <c r="A22" s="11">
        <v>18</v>
      </c>
      <c r="B22" s="6">
        <v>258</v>
      </c>
    </row>
    <row r="23" spans="1:2" x14ac:dyDescent="0.25">
      <c r="A23" s="11">
        <v>19</v>
      </c>
      <c r="B23" s="6">
        <v>255</v>
      </c>
    </row>
    <row r="24" spans="1:2" x14ac:dyDescent="0.25">
      <c r="A24" s="11">
        <v>20</v>
      </c>
      <c r="B24" s="6">
        <v>205</v>
      </c>
    </row>
    <row r="25" spans="1:2" x14ac:dyDescent="0.25">
      <c r="A25" s="11">
        <v>21</v>
      </c>
      <c r="B25" s="6">
        <v>194</v>
      </c>
    </row>
    <row r="26" spans="1:2" x14ac:dyDescent="0.25">
      <c r="A26" s="11">
        <v>22</v>
      </c>
      <c r="B26" s="6">
        <v>203</v>
      </c>
    </row>
    <row r="27" spans="1:2" x14ac:dyDescent="0.25">
      <c r="A27" s="11">
        <v>23</v>
      </c>
      <c r="B27" s="6">
        <v>199</v>
      </c>
    </row>
    <row r="28" spans="1:2" x14ac:dyDescent="0.25">
      <c r="A28" s="11">
        <v>24</v>
      </c>
      <c r="B28" s="6">
        <v>199</v>
      </c>
    </row>
    <row r="29" spans="1:2" x14ac:dyDescent="0.25">
      <c r="A29" s="11">
        <v>25</v>
      </c>
      <c r="B29" s="6">
        <v>274</v>
      </c>
    </row>
    <row r="30" spans="1:2" x14ac:dyDescent="0.25">
      <c r="A30" s="11">
        <v>26</v>
      </c>
      <c r="B30" s="6">
        <v>269</v>
      </c>
    </row>
    <row r="31" spans="1:2" x14ac:dyDescent="0.25">
      <c r="A31" s="11">
        <v>27</v>
      </c>
      <c r="B31" s="6">
        <v>199</v>
      </c>
    </row>
    <row r="32" spans="1:2" x14ac:dyDescent="0.25">
      <c r="A32" s="11" t="s">
        <v>56</v>
      </c>
      <c r="B32" s="6">
        <v>5916</v>
      </c>
    </row>
  </sheetData>
  <pageMargins left="0.7" right="0.7" top="0.75" bottom="0.75" header="0.3" footer="0.3"/>
  <pageSetup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A1D7-69B1-4EEC-956F-730F201195F0}">
  <dimension ref="A3:D26"/>
  <sheetViews>
    <sheetView showGridLines="0" workbookViewId="0">
      <selection activeCell="G26" sqref="G26"/>
    </sheetView>
  </sheetViews>
  <sheetFormatPr defaultRowHeight="15" x14ac:dyDescent="0.25"/>
  <cols>
    <col min="1" max="1" width="13.140625" bestFit="1" customWidth="1"/>
    <col min="2" max="2" width="31" bestFit="1" customWidth="1"/>
    <col min="3" max="3" width="17.5703125" bestFit="1" customWidth="1"/>
    <col min="4" max="4" width="15.140625" bestFit="1" customWidth="1"/>
  </cols>
  <sheetData>
    <row r="3" spans="1:3" x14ac:dyDescent="0.25">
      <c r="A3" s="7" t="s">
        <v>55</v>
      </c>
      <c r="B3" t="s">
        <v>62</v>
      </c>
      <c r="C3" t="s">
        <v>65</v>
      </c>
    </row>
    <row r="4" spans="1:3" x14ac:dyDescent="0.25">
      <c r="A4" s="11">
        <v>5</v>
      </c>
      <c r="B4" s="17">
        <v>7.88</v>
      </c>
      <c r="C4" s="6">
        <v>13</v>
      </c>
    </row>
    <row r="5" spans="1:3" x14ac:dyDescent="0.25">
      <c r="A5" s="11">
        <v>10</v>
      </c>
      <c r="B5" s="17">
        <v>7.833333333333333</v>
      </c>
      <c r="C5" s="6">
        <v>4</v>
      </c>
    </row>
    <row r="6" spans="1:3" x14ac:dyDescent="0.25">
      <c r="A6" s="11">
        <v>7</v>
      </c>
      <c r="B6" s="17">
        <v>7.64</v>
      </c>
      <c r="C6" s="6">
        <v>6</v>
      </c>
    </row>
    <row r="7" spans="1:3" x14ac:dyDescent="0.25">
      <c r="A7" s="11">
        <v>9</v>
      </c>
      <c r="B7" s="17">
        <v>7.6296296296296298</v>
      </c>
      <c r="C7" s="6">
        <v>5</v>
      </c>
    </row>
    <row r="8" spans="1:3" x14ac:dyDescent="0.25">
      <c r="A8" s="11">
        <v>2</v>
      </c>
      <c r="B8" s="17">
        <v>7.625</v>
      </c>
      <c r="C8" s="6">
        <v>22</v>
      </c>
    </row>
    <row r="9" spans="1:3" x14ac:dyDescent="0.25">
      <c r="A9" s="11">
        <v>4</v>
      </c>
      <c r="B9" s="17">
        <v>7.5384615384615383</v>
      </c>
      <c r="C9" s="6">
        <v>16</v>
      </c>
    </row>
    <row r="10" spans="1:3" x14ac:dyDescent="0.25">
      <c r="A10" s="11">
        <v>1</v>
      </c>
      <c r="B10" s="17">
        <v>7.458333333333333</v>
      </c>
      <c r="C10" s="6">
        <v>24</v>
      </c>
    </row>
    <row r="11" spans="1:3" x14ac:dyDescent="0.25">
      <c r="A11" s="11">
        <v>6</v>
      </c>
      <c r="B11" s="17">
        <v>7.291666666666667</v>
      </c>
      <c r="C11" s="6">
        <v>8</v>
      </c>
    </row>
    <row r="12" spans="1:3" x14ac:dyDescent="0.25">
      <c r="A12" s="11">
        <v>8</v>
      </c>
      <c r="B12" s="17">
        <v>7.2592592592592595</v>
      </c>
      <c r="C12" s="6">
        <v>5</v>
      </c>
    </row>
    <row r="13" spans="1:3" x14ac:dyDescent="0.25">
      <c r="A13" s="11">
        <v>3</v>
      </c>
      <c r="B13" s="17">
        <v>7.12</v>
      </c>
      <c r="C13" s="6">
        <v>21</v>
      </c>
    </row>
    <row r="16" spans="1:3" x14ac:dyDescent="0.25">
      <c r="A16" t="s">
        <v>51</v>
      </c>
      <c r="B16" t="s">
        <v>29</v>
      </c>
    </row>
    <row r="17" spans="1:4" x14ac:dyDescent="0.25">
      <c r="A17">
        <v>1</v>
      </c>
      <c r="B17" s="18" t="s">
        <v>30</v>
      </c>
    </row>
    <row r="18" spans="1:4" x14ac:dyDescent="0.25">
      <c r="A18">
        <v>2</v>
      </c>
      <c r="B18" s="18" t="s">
        <v>31</v>
      </c>
    </row>
    <row r="19" spans="1:4" x14ac:dyDescent="0.25">
      <c r="A19">
        <v>3</v>
      </c>
      <c r="B19" s="18" t="s">
        <v>32</v>
      </c>
      <c r="D19" t="s">
        <v>72</v>
      </c>
    </row>
    <row r="20" spans="1:4" x14ac:dyDescent="0.25">
      <c r="A20">
        <v>4</v>
      </c>
      <c r="B20" s="18" t="s">
        <v>33</v>
      </c>
      <c r="D20" t="s">
        <v>69</v>
      </c>
    </row>
    <row r="21" spans="1:4" x14ac:dyDescent="0.25">
      <c r="A21">
        <v>5</v>
      </c>
      <c r="B21" s="18" t="s">
        <v>34</v>
      </c>
      <c r="D21" t="s">
        <v>70</v>
      </c>
    </row>
    <row r="22" spans="1:4" x14ac:dyDescent="0.25">
      <c r="A22">
        <v>6</v>
      </c>
      <c r="B22" s="18" t="s">
        <v>35</v>
      </c>
      <c r="D22" t="s">
        <v>71</v>
      </c>
    </row>
    <row r="23" spans="1:4" x14ac:dyDescent="0.25">
      <c r="A23">
        <v>7</v>
      </c>
      <c r="B23" s="18" t="s">
        <v>36</v>
      </c>
      <c r="D23" t="s">
        <v>75</v>
      </c>
    </row>
    <row r="24" spans="1:4" x14ac:dyDescent="0.25">
      <c r="A24">
        <v>8</v>
      </c>
      <c r="B24" s="18" t="s">
        <v>37</v>
      </c>
    </row>
    <row r="25" spans="1:4" x14ac:dyDescent="0.25">
      <c r="A25">
        <v>9</v>
      </c>
      <c r="B25" s="18" t="s">
        <v>38</v>
      </c>
    </row>
    <row r="26" spans="1:4" x14ac:dyDescent="0.25">
      <c r="A26">
        <v>10</v>
      </c>
      <c r="B26" s="18" t="s">
        <v>39</v>
      </c>
    </row>
  </sheetData>
  <conditionalFormatting pivot="1" sqref="B4:B13">
    <cfRule type="top10" dxfId="0" priority="2" rank="2"/>
  </conditionalFormatting>
  <conditionalFormatting sqref="B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5793-4435-49E3-BA2E-D911EEA15725}">
  <dimension ref="A3:C37"/>
  <sheetViews>
    <sheetView showGridLines="0" topLeftCell="A25" workbookViewId="0">
      <selection activeCell="H41" sqref="H41"/>
    </sheetView>
  </sheetViews>
  <sheetFormatPr defaultRowHeight="15" x14ac:dyDescent="0.25"/>
  <cols>
    <col min="1" max="1" width="13.42578125" bestFit="1" customWidth="1"/>
    <col min="2" max="2" width="28.85546875" bestFit="1" customWidth="1"/>
    <col min="3" max="3" width="35" bestFit="1" customWidth="1"/>
  </cols>
  <sheetData>
    <row r="3" spans="1:2" x14ac:dyDescent="0.25">
      <c r="A3" s="14" t="s">
        <v>55</v>
      </c>
      <c r="B3" s="12" t="s">
        <v>84</v>
      </c>
    </row>
    <row r="4" spans="1:2" x14ac:dyDescent="0.25">
      <c r="A4" s="15" t="s">
        <v>46</v>
      </c>
      <c r="B4" s="6">
        <v>393.50902222222226</v>
      </c>
    </row>
    <row r="5" spans="1:2" x14ac:dyDescent="0.25">
      <c r="A5" s="15" t="s">
        <v>48</v>
      </c>
      <c r="B5" s="6">
        <v>286.12524444444443</v>
      </c>
    </row>
    <row r="6" spans="1:2" x14ac:dyDescent="0.25">
      <c r="A6" s="15" t="s">
        <v>44</v>
      </c>
      <c r="B6" s="6">
        <v>253.12851111111118</v>
      </c>
    </row>
    <row r="19" spans="1:3" x14ac:dyDescent="0.25">
      <c r="C19" s="12"/>
    </row>
    <row r="20" spans="1:3" x14ac:dyDescent="0.25">
      <c r="C20" s="12"/>
    </row>
    <row r="21" spans="1:3" x14ac:dyDescent="0.25">
      <c r="A21" s="14" t="s">
        <v>55</v>
      </c>
      <c r="B21" s="12" t="s">
        <v>67</v>
      </c>
      <c r="C21" s="12"/>
    </row>
    <row r="22" spans="1:3" x14ac:dyDescent="0.25">
      <c r="A22" s="15" t="s">
        <v>46</v>
      </c>
      <c r="B22" s="12">
        <v>4.5545025720164604E-3</v>
      </c>
    </row>
    <row r="23" spans="1:3" x14ac:dyDescent="0.25">
      <c r="A23" s="15" t="s">
        <v>48</v>
      </c>
      <c r="B23" s="12">
        <v>3.3116347736625524E-3</v>
      </c>
      <c r="C23" s="12"/>
    </row>
    <row r="24" spans="1:3" x14ac:dyDescent="0.25">
      <c r="A24" s="15" t="s">
        <v>44</v>
      </c>
      <c r="B24" s="12">
        <v>2.9297281378600831E-3</v>
      </c>
    </row>
    <row r="36" spans="3:3" x14ac:dyDescent="0.25">
      <c r="C36" t="s">
        <v>74</v>
      </c>
    </row>
    <row r="37" spans="3:3" x14ac:dyDescent="0.25">
      <c r="C37" s="12" t="s">
        <v>73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A7D0-1E52-4515-9D72-AD11F30E4BFB}">
  <dimension ref="A2:B10"/>
  <sheetViews>
    <sheetView showGridLines="0" workbookViewId="0">
      <selection activeCell="D22" sqref="D22"/>
    </sheetView>
  </sheetViews>
  <sheetFormatPr defaultRowHeight="15" x14ac:dyDescent="0.25"/>
  <cols>
    <col min="1" max="1" width="13.140625" bestFit="1" customWidth="1"/>
    <col min="2" max="2" width="23.42578125" bestFit="1" customWidth="1"/>
    <col min="3" max="3" width="31" bestFit="1" customWidth="1"/>
    <col min="4" max="4" width="25.28515625" bestFit="1" customWidth="1"/>
    <col min="5" max="7" width="5.5703125" bestFit="1" customWidth="1"/>
    <col min="8" max="8" width="7.28515625" bestFit="1" customWidth="1"/>
    <col min="9" max="9" width="11.28515625" bestFit="1" customWidth="1"/>
  </cols>
  <sheetData>
    <row r="2" spans="1:2" x14ac:dyDescent="0.25">
      <c r="A2" s="7" t="s">
        <v>55</v>
      </c>
      <c r="B2" t="s">
        <v>83</v>
      </c>
    </row>
    <row r="3" spans="1:2" x14ac:dyDescent="0.25">
      <c r="A3" s="19" t="s">
        <v>76</v>
      </c>
      <c r="B3" s="20">
        <v>19.975000000000001</v>
      </c>
    </row>
    <row r="4" spans="1:2" x14ac:dyDescent="0.25">
      <c r="A4" s="19" t="s">
        <v>77</v>
      </c>
      <c r="B4" s="20">
        <v>19.833333333333332</v>
      </c>
    </row>
    <row r="5" spans="1:2" x14ac:dyDescent="0.25">
      <c r="A5" s="19" t="s">
        <v>78</v>
      </c>
      <c r="B5" s="20">
        <v>19.95</v>
      </c>
    </row>
    <row r="6" spans="1:2" x14ac:dyDescent="0.25">
      <c r="A6" s="19" t="s">
        <v>79</v>
      </c>
      <c r="B6" s="20">
        <v>20.05</v>
      </c>
    </row>
    <row r="7" spans="1:2" x14ac:dyDescent="0.25">
      <c r="A7" s="19" t="s">
        <v>80</v>
      </c>
      <c r="B7" s="20">
        <v>20.149999999999999</v>
      </c>
    </row>
    <row r="8" spans="1:2" x14ac:dyDescent="0.25">
      <c r="A8" s="19" t="s">
        <v>81</v>
      </c>
      <c r="B8" s="20">
        <v>26.625</v>
      </c>
    </row>
    <row r="9" spans="1:2" x14ac:dyDescent="0.25">
      <c r="A9" s="19" t="s">
        <v>82</v>
      </c>
      <c r="B9" s="20">
        <v>26.274999999999999</v>
      </c>
    </row>
    <row r="10" spans="1:2" x14ac:dyDescent="0.25">
      <c r="A10" s="19" t="s">
        <v>56</v>
      </c>
      <c r="B10" s="20">
        <v>21.911111111111111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3CB3-1E45-4E31-BD96-C46283303EDD}">
  <dimension ref="A1:D9"/>
  <sheetViews>
    <sheetView showGridLines="0" tabSelected="1" workbookViewId="0">
      <selection activeCell="F14" sqref="F14"/>
    </sheetView>
  </sheetViews>
  <sheetFormatPr defaultRowHeight="15" x14ac:dyDescent="0.25"/>
  <cols>
    <col min="1" max="1" width="13.140625" bestFit="1" customWidth="1"/>
    <col min="2" max="2" width="23.42578125" bestFit="1" customWidth="1"/>
    <col min="3" max="3" width="26.140625" bestFit="1" customWidth="1"/>
    <col min="4" max="4" width="31" bestFit="1" customWidth="1"/>
    <col min="5" max="5" width="18.140625" bestFit="1" customWidth="1"/>
    <col min="6" max="6" width="23.42578125" bestFit="1" customWidth="1"/>
    <col min="7" max="7" width="18.140625" bestFit="1" customWidth="1"/>
    <col min="8" max="8" width="28.42578125" bestFit="1" customWidth="1"/>
    <col min="9" max="9" width="23.140625" bestFit="1" customWidth="1"/>
  </cols>
  <sheetData>
    <row r="1" spans="1:4" x14ac:dyDescent="0.25">
      <c r="A1" s="7" t="s">
        <v>55</v>
      </c>
      <c r="B1" t="s">
        <v>83</v>
      </c>
      <c r="C1" t="s">
        <v>85</v>
      </c>
      <c r="D1" t="s">
        <v>62</v>
      </c>
    </row>
    <row r="2" spans="1:4" x14ac:dyDescent="0.25">
      <c r="A2" s="19" t="s">
        <v>76</v>
      </c>
      <c r="B2" s="20">
        <v>19.975000000000001</v>
      </c>
      <c r="C2" s="20">
        <v>43.325000000000003</v>
      </c>
      <c r="D2" s="20">
        <v>7.9722222222222223</v>
      </c>
    </row>
    <row r="3" spans="1:4" x14ac:dyDescent="0.25">
      <c r="A3" s="19" t="s">
        <v>77</v>
      </c>
      <c r="B3" s="20">
        <v>19.833333333333332</v>
      </c>
      <c r="C3" s="20">
        <v>45.5</v>
      </c>
      <c r="D3" s="20">
        <v>7.75</v>
      </c>
    </row>
    <row r="4" spans="1:4" x14ac:dyDescent="0.25">
      <c r="A4" s="19" t="s">
        <v>78</v>
      </c>
      <c r="B4" s="20">
        <v>19.95</v>
      </c>
      <c r="C4" s="20">
        <v>47.424999999999997</v>
      </c>
      <c r="D4" s="20">
        <v>7.7714285714285714</v>
      </c>
    </row>
    <row r="5" spans="1:4" x14ac:dyDescent="0.25">
      <c r="A5" s="19" t="s">
        <v>79</v>
      </c>
      <c r="B5" s="20">
        <v>20.05</v>
      </c>
      <c r="C5" s="20">
        <v>40.924999999999997</v>
      </c>
      <c r="D5" s="20">
        <v>8.2162162162162158</v>
      </c>
    </row>
    <row r="6" spans="1:4" x14ac:dyDescent="0.25">
      <c r="A6" s="19" t="s">
        <v>80</v>
      </c>
      <c r="B6" s="20">
        <v>20.149999999999999</v>
      </c>
      <c r="C6" s="20">
        <v>44.85</v>
      </c>
      <c r="D6" s="20">
        <v>7.9473684210526319</v>
      </c>
    </row>
    <row r="7" spans="1:4" x14ac:dyDescent="0.25">
      <c r="A7" s="19" t="s">
        <v>81</v>
      </c>
      <c r="B7" s="20">
        <v>26.625</v>
      </c>
      <c r="C7" s="20">
        <v>60.524999999999999</v>
      </c>
      <c r="D7" s="20">
        <v>6.7894736842105265</v>
      </c>
    </row>
    <row r="8" spans="1:4" x14ac:dyDescent="0.25">
      <c r="A8" s="19" t="s">
        <v>82</v>
      </c>
      <c r="B8" s="20">
        <v>26.274999999999999</v>
      </c>
      <c r="C8" s="20">
        <v>65.575000000000003</v>
      </c>
      <c r="D8" s="20">
        <v>6.384615384615385</v>
      </c>
    </row>
    <row r="9" spans="1:4" x14ac:dyDescent="0.25">
      <c r="A9" s="19" t="s">
        <v>56</v>
      </c>
      <c r="B9" s="20">
        <v>21.911111111111111</v>
      </c>
      <c r="C9" s="20">
        <v>49.888888888888886</v>
      </c>
      <c r="D9" s="20">
        <v>7.5258964143426299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raw_data</vt:lpstr>
      <vt:lpstr>data_reference</vt:lpstr>
      <vt:lpstr>data_reference_2</vt:lpstr>
      <vt:lpstr>answer_1</vt:lpstr>
      <vt:lpstr>answer_2</vt:lpstr>
      <vt:lpstr>answer_3</vt:lpstr>
      <vt:lpstr>answer_4</vt:lpstr>
      <vt:lpstr>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john Castor</dc:creator>
  <cp:lastModifiedBy>Michael john Castor</cp:lastModifiedBy>
  <dcterms:created xsi:type="dcterms:W3CDTF">2022-08-03T15:40:25Z</dcterms:created>
  <dcterms:modified xsi:type="dcterms:W3CDTF">2022-08-27T08:25:33Z</dcterms:modified>
</cp:coreProperties>
</file>