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gue\OneDrive\3º Ano\MDIO\fichaAspectosGeometricos_v3\"/>
    </mc:Choice>
  </mc:AlternateContent>
  <bookViews>
    <workbookView xWindow="0" yWindow="0" windowWidth="23040" windowHeight="9228" activeTab="4"/>
  </bookViews>
  <sheets>
    <sheet name="Resolução Sistema de Equações" sheetId="1" r:id="rId1"/>
    <sheet name="Soluções básicas" sheetId="4" r:id="rId2"/>
    <sheet name="Quadros Simplex" sheetId="2" r:id="rId3"/>
    <sheet name="Método Simplex" sheetId="5" r:id="rId4"/>
    <sheet name="Definição Matricial" sheetId="3" r:id="rId5"/>
  </sheets>
  <calcPr calcId="171027"/>
</workbook>
</file>

<file path=xl/calcChain.xml><?xml version="1.0" encoding="utf-8"?>
<calcChain xmlns="http://schemas.openxmlformats.org/spreadsheetml/2006/main">
  <c r="L29" i="1" l="1"/>
  <c r="L28" i="1"/>
  <c r="L27" i="1"/>
  <c r="L26" i="1"/>
  <c r="L25" i="1"/>
  <c r="K10" i="2"/>
  <c r="K9" i="2"/>
  <c r="K8" i="2"/>
  <c r="K7" i="2"/>
  <c r="K6" i="2"/>
  <c r="F24" i="2"/>
  <c r="E24" i="2"/>
  <c r="D24" i="2"/>
  <c r="F23" i="2" l="1"/>
  <c r="E23" i="2"/>
  <c r="D23" i="2"/>
  <c r="C23" i="2"/>
  <c r="B23" i="2"/>
  <c r="B24" i="2"/>
  <c r="C24" i="2"/>
  <c r="B27" i="2"/>
  <c r="H34" i="2" s="1"/>
  <c r="B31" i="2"/>
  <c r="H38" i="2" s="1"/>
  <c r="B30" i="2"/>
  <c r="H37" i="2" s="1"/>
  <c r="B29" i="2"/>
  <c r="H36" i="2" s="1"/>
  <c r="B28" i="2"/>
  <c r="H35" i="2" s="1"/>
  <c r="F21" i="2"/>
  <c r="F20" i="2"/>
  <c r="F19" i="2"/>
  <c r="F18" i="2"/>
  <c r="F17" i="2"/>
  <c r="E21" i="2"/>
  <c r="E20" i="2"/>
  <c r="E19" i="2"/>
  <c r="E18" i="2"/>
  <c r="E17" i="2"/>
  <c r="D21" i="2"/>
  <c r="D20" i="2"/>
  <c r="D19" i="2"/>
  <c r="D18" i="2"/>
  <c r="D17" i="2"/>
  <c r="C21" i="2"/>
  <c r="C20" i="2"/>
  <c r="C19" i="2"/>
  <c r="B21" i="2"/>
  <c r="B20" i="2"/>
  <c r="B19" i="2"/>
  <c r="F16" i="2"/>
  <c r="E16" i="2"/>
  <c r="D16" i="2"/>
  <c r="F23" i="1"/>
  <c r="F22" i="1"/>
  <c r="F21" i="1"/>
  <c r="F20" i="1"/>
  <c r="F19" i="1"/>
  <c r="E23" i="1"/>
  <c r="E22" i="1"/>
  <c r="E21" i="1"/>
  <c r="E20" i="1"/>
  <c r="E19" i="1"/>
  <c r="D23" i="1"/>
  <c r="D22" i="1"/>
  <c r="D21" i="1"/>
  <c r="D20" i="1"/>
  <c r="D19" i="1"/>
  <c r="C23" i="1"/>
  <c r="C22" i="1"/>
  <c r="C21" i="1"/>
  <c r="C20" i="1"/>
  <c r="C19" i="1"/>
  <c r="F18" i="1"/>
  <c r="E18" i="1"/>
  <c r="D18" i="1"/>
  <c r="C18" i="1"/>
  <c r="B23" i="1"/>
  <c r="B22" i="1"/>
  <c r="B21" i="1"/>
  <c r="B20" i="1"/>
  <c r="C16" i="2"/>
  <c r="B16" i="2"/>
  <c r="C18" i="2"/>
  <c r="B18" i="2"/>
  <c r="C17" i="2"/>
  <c r="B17" i="2"/>
  <c r="B19" i="1"/>
  <c r="B18" i="1"/>
  <c r="J17" i="2" l="1" a="1"/>
  <c r="H17" i="2"/>
  <c r="H19" i="1" a="1"/>
  <c r="H19" i="1" s="1"/>
  <c r="C25" i="1"/>
  <c r="B24" i="1" s="1"/>
  <c r="K17" i="2" l="1"/>
  <c r="G27" i="2" s="1"/>
  <c r="N21" i="2"/>
  <c r="J31" i="2" s="1"/>
  <c r="M18" i="2"/>
  <c r="I28" i="2" s="1"/>
  <c r="N20" i="2"/>
  <c r="J30" i="2" s="1"/>
  <c r="M17" i="2"/>
  <c r="I27" i="2" s="1"/>
  <c r="J19" i="2"/>
  <c r="F29" i="2" s="1"/>
  <c r="L20" i="2"/>
  <c r="H30" i="2" s="1"/>
  <c r="K20" i="2"/>
  <c r="G30" i="2" s="1"/>
  <c r="J17" i="2"/>
  <c r="K19" i="2"/>
  <c r="G29" i="2" s="1"/>
  <c r="M20" i="2"/>
  <c r="I30" i="2" s="1"/>
  <c r="L17" i="2"/>
  <c r="H27" i="2" s="1"/>
  <c r="N18" i="2"/>
  <c r="J28" i="2" s="1"/>
  <c r="L19" i="2"/>
  <c r="H29" i="2" s="1"/>
  <c r="M21" i="2"/>
  <c r="I31" i="2" s="1"/>
  <c r="L18" i="2"/>
  <c r="H28" i="2" s="1"/>
  <c r="N19" i="2"/>
  <c r="J29" i="2" s="1"/>
  <c r="K21" i="2"/>
  <c r="G31" i="2" s="1"/>
  <c r="J18" i="2"/>
  <c r="F28" i="2" s="1"/>
  <c r="J21" i="2"/>
  <c r="F31" i="2" s="1"/>
  <c r="N17" i="2"/>
  <c r="J27" i="2" s="1"/>
  <c r="J20" i="2"/>
  <c r="F30" i="2" s="1"/>
  <c r="L21" i="2"/>
  <c r="H31" i="2" s="1"/>
  <c r="K18" i="2"/>
  <c r="G28" i="2" s="1"/>
  <c r="M19" i="2"/>
  <c r="I29" i="2" s="1"/>
  <c r="L19" i="1"/>
  <c r="J21" i="1"/>
  <c r="H23" i="1"/>
  <c r="L22" i="1"/>
  <c r="K19" i="1"/>
  <c r="L20" i="1"/>
  <c r="K20" i="1"/>
  <c r="I22" i="1"/>
  <c r="L23" i="1"/>
  <c r="I21" i="1"/>
  <c r="J22" i="1"/>
  <c r="I19" i="1"/>
  <c r="J19" i="1"/>
  <c r="I20" i="1"/>
  <c r="H21" i="1"/>
  <c r="L21" i="1"/>
  <c r="K22" i="1"/>
  <c r="J23" i="1"/>
  <c r="K23" i="1"/>
  <c r="H22" i="1"/>
  <c r="J20" i="1"/>
  <c r="I23" i="1"/>
  <c r="K21" i="1"/>
  <c r="H20" i="1"/>
  <c r="F32" i="2" l="1" a="1"/>
  <c r="F27" i="2"/>
  <c r="D27" i="2" a="1"/>
  <c r="P17" i="2" a="1"/>
  <c r="P19" i="1" a="1"/>
  <c r="P19" i="1" s="1"/>
  <c r="N25" i="1" s="1"/>
  <c r="E27" i="2" l="1"/>
  <c r="D29" i="2"/>
  <c r="D27" i="2"/>
  <c r="D31" i="2"/>
  <c r="E28" i="2"/>
  <c r="E30" i="2"/>
  <c r="D30" i="2"/>
  <c r="E31" i="2"/>
  <c r="E29" i="2"/>
  <c r="D28" i="2"/>
  <c r="F32" i="2"/>
  <c r="I32" i="2"/>
  <c r="G32" i="2"/>
  <c r="J32" i="2"/>
  <c r="H32" i="2"/>
  <c r="P17" i="2"/>
  <c r="P20" i="2"/>
  <c r="P21" i="2"/>
  <c r="P18" i="2"/>
  <c r="K28" i="2" s="1"/>
  <c r="P19" i="2"/>
  <c r="P20" i="1"/>
  <c r="N26" i="1" s="1"/>
  <c r="P22" i="1"/>
  <c r="N28" i="1" s="1"/>
  <c r="P21" i="1"/>
  <c r="N27" i="1" s="1"/>
  <c r="P23" i="1"/>
  <c r="N29" i="1" s="1"/>
  <c r="K29" i="2" l="1"/>
  <c r="J36" i="2"/>
  <c r="K31" i="2"/>
  <c r="J38" i="2"/>
  <c r="K30" i="2"/>
  <c r="J37" i="2"/>
  <c r="D32" i="2" a="1"/>
  <c r="J34" i="2"/>
  <c r="K27" i="2"/>
  <c r="J35" i="2"/>
  <c r="L27" i="2" l="1"/>
  <c r="K32" i="2" a="1"/>
  <c r="K32" i="2" s="1"/>
  <c r="D32" i="2"/>
  <c r="E32" i="2"/>
  <c r="H24" i="2" l="1"/>
</calcChain>
</file>

<file path=xl/sharedStrings.xml><?xml version="1.0" encoding="utf-8"?>
<sst xmlns="http://schemas.openxmlformats.org/spreadsheetml/2006/main" count="109" uniqueCount="70">
  <si>
    <t>b</t>
  </si>
  <si>
    <t>z</t>
  </si>
  <si>
    <t>=</t>
  </si>
  <si>
    <t>coluna:</t>
  </si>
  <si>
    <t>det(B)=</t>
  </si>
  <si>
    <t xml:space="preserve">B  =  </t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</si>
  <si>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=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</si>
  <si>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=  </t>
    </r>
  </si>
  <si>
    <r>
      <t>x</t>
    </r>
    <r>
      <rPr>
        <vertAlign val="subscript"/>
        <sz val="11"/>
        <color indexed="8"/>
        <rFont val="Calibri"/>
        <family val="2"/>
      </rPr>
      <t>1</t>
    </r>
  </si>
  <si>
    <r>
      <t>x</t>
    </r>
    <r>
      <rPr>
        <vertAlign val="subscript"/>
        <sz val="11"/>
        <color indexed="8"/>
        <rFont val="Calibri"/>
        <family val="2"/>
      </rPr>
      <t>2</t>
    </r>
  </si>
  <si>
    <r>
      <t>x</t>
    </r>
    <r>
      <rPr>
        <vertAlign val="subscript"/>
        <sz val="11"/>
        <color indexed="8"/>
        <rFont val="Calibri"/>
        <family val="2"/>
      </rPr>
      <t>3</t>
    </r>
  </si>
  <si>
    <r>
      <t>x</t>
    </r>
    <r>
      <rPr>
        <vertAlign val="subscript"/>
        <sz val="11"/>
        <color indexed="8"/>
        <rFont val="Calibri"/>
        <family val="2"/>
      </rPr>
      <t>4</t>
    </r>
  </si>
  <si>
    <r>
      <t>x</t>
    </r>
    <r>
      <rPr>
        <vertAlign val="subscript"/>
        <sz val="11"/>
        <color indexed="8"/>
        <rFont val="Calibri"/>
        <family val="2"/>
      </rPr>
      <t>5</t>
    </r>
  </si>
  <si>
    <r>
      <t>x</t>
    </r>
    <r>
      <rPr>
        <vertAlign val="subscript"/>
        <sz val="11"/>
        <color indexed="8"/>
        <rFont val="Calibri"/>
        <family val="2"/>
      </rPr>
      <t>6</t>
    </r>
  </si>
  <si>
    <r>
      <t>x</t>
    </r>
    <r>
      <rPr>
        <vertAlign val="subscript"/>
        <sz val="11"/>
        <color indexed="8"/>
        <rFont val="Calibri"/>
        <family val="2"/>
      </rPr>
      <t>7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</si>
  <si>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 xml:space="preserve">b  </t>
    </r>
  </si>
  <si>
    <r>
      <t>B</t>
    </r>
    <r>
      <rPr>
        <vertAlign val="superscript"/>
        <sz val="11"/>
        <color indexed="8"/>
        <rFont val="Calibri"/>
        <family val="2"/>
      </rPr>
      <t xml:space="preserve">-1  </t>
    </r>
    <r>
      <rPr>
        <sz val="11"/>
        <color theme="1"/>
        <rFont val="Calibri"/>
        <family val="2"/>
        <scheme val="minor"/>
      </rPr>
      <t>=</t>
    </r>
  </si>
  <si>
    <t>*</t>
  </si>
  <si>
    <t>Modelo de Programação Linear</t>
  </si>
  <si>
    <r>
      <t>A</t>
    </r>
    <r>
      <rPr>
        <vertAlign val="subscript"/>
        <sz val="11"/>
        <color indexed="8"/>
        <rFont val="Calibri"/>
        <family val="2"/>
      </rPr>
      <t>1</t>
    </r>
  </si>
  <si>
    <r>
      <t>A</t>
    </r>
    <r>
      <rPr>
        <vertAlign val="subscript"/>
        <sz val="11"/>
        <color indexed="8"/>
        <rFont val="Calibri"/>
        <family val="2"/>
      </rPr>
      <t>2</t>
    </r>
  </si>
  <si>
    <r>
      <t>A</t>
    </r>
    <r>
      <rPr>
        <vertAlign val="subscript"/>
        <sz val="11"/>
        <color indexed="8"/>
        <rFont val="Calibri"/>
        <family val="2"/>
      </rPr>
      <t>3</t>
    </r>
  </si>
  <si>
    <r>
      <t>A</t>
    </r>
    <r>
      <rPr>
        <vertAlign val="subscript"/>
        <sz val="11"/>
        <color indexed="8"/>
        <rFont val="Calibri"/>
        <family val="2"/>
      </rPr>
      <t>4</t>
    </r>
  </si>
  <si>
    <r>
      <t>A</t>
    </r>
    <r>
      <rPr>
        <vertAlign val="subscript"/>
        <sz val="11"/>
        <color indexed="8"/>
        <rFont val="Calibri"/>
        <family val="2"/>
      </rPr>
      <t>5</t>
    </r>
  </si>
  <si>
    <r>
      <t>A</t>
    </r>
    <r>
      <rPr>
        <vertAlign val="subscript"/>
        <sz val="11"/>
        <color indexed="8"/>
        <rFont val="Calibri"/>
        <family val="2"/>
      </rPr>
      <t>6</t>
    </r>
  </si>
  <si>
    <r>
      <t>A</t>
    </r>
    <r>
      <rPr>
        <vertAlign val="subscript"/>
        <sz val="11"/>
        <color indexed="8"/>
        <rFont val="Calibri"/>
        <family val="2"/>
      </rPr>
      <t>7</t>
    </r>
  </si>
  <si>
    <t xml:space="preserve">*   </t>
  </si>
  <si>
    <t xml:space="preserve">=   </t>
  </si>
  <si>
    <t>solução:</t>
  </si>
  <si>
    <t>as restantes variáveis são não-básicas, e iguais a 0.</t>
  </si>
  <si>
    <t>as restantes variáveis são iguais a 0.</t>
  </si>
  <si>
    <t>Resolução de um sistema de 5 equações em ordem a 5 das variáveis, sendo as restantes variáveis nulas</t>
  </si>
  <si>
    <r>
      <t>Sistema de equações: A x = b, sendo A= [ A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A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>], x = [ x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3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4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5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6</t>
    </r>
    <r>
      <rPr>
        <sz val="11"/>
        <color theme="1"/>
        <rFont val="Calibri"/>
        <family val="2"/>
        <scheme val="minor"/>
      </rPr>
      <t xml:space="preserve"> x</t>
    </r>
    <r>
      <rPr>
        <vertAlign val="subscript"/>
        <sz val="11"/>
        <color indexed="8"/>
        <rFont val="Calibri"/>
        <family val="2"/>
      </rPr>
      <t>7</t>
    </r>
    <r>
      <rPr>
        <sz val="11"/>
        <color theme="1"/>
        <rFont val="Calibri"/>
        <family val="2"/>
        <scheme val="minor"/>
      </rPr>
      <t xml:space="preserve"> ]</t>
    </r>
    <r>
      <rPr>
        <vertAlign val="superscript"/>
        <sz val="11"/>
        <color indexed="8"/>
        <rFont val="Calibri"/>
        <family val="2"/>
      </rPr>
      <t>T</t>
    </r>
    <r>
      <rPr>
        <sz val="11"/>
        <color theme="1"/>
        <rFont val="Calibri"/>
        <family val="2"/>
        <scheme val="minor"/>
      </rPr>
      <t xml:space="preserve">  e  b = [ b</t>
    </r>
    <r>
      <rPr>
        <vertAlign val="subscript"/>
        <sz val="11"/>
        <color indexed="8"/>
        <rFont val="Calibri"/>
        <family val="2"/>
      </rPr>
      <t>1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indexed="8"/>
        <rFont val="Calibri"/>
        <family val="2"/>
      </rPr>
      <t>2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indexed="8"/>
        <rFont val="Calibri"/>
        <family val="2"/>
      </rPr>
      <t>T</t>
    </r>
  </si>
  <si>
    <t>a título de exemplo, a primeira equação representa a restrição x1 + x2 &gt;= 3.</t>
  </si>
  <si>
    <t>quando x3 = 0, esta equação representa a recta x1 + x2 = 3.</t>
  </si>
  <si>
    <t>quando x3 = 0, a equação x1 + x2 - x3 = 3 representa a recta x1 + x2 = 3.</t>
  </si>
  <si>
    <t>quando x4 = 0, a equação -x1 + 2x2 - x4 = 5 representa a recta -x1 + 2x2 = 5.</t>
  </si>
  <si>
    <t>restrições e equações:</t>
  </si>
  <si>
    <t>intersecção de duas rectas (exemplo):</t>
  </si>
  <si>
    <r>
      <t>x</t>
    </r>
    <r>
      <rPr>
        <vertAlign val="subscript"/>
        <sz val="11"/>
        <color theme="1"/>
        <rFont val="Calibri"/>
        <family val="2"/>
        <scheme val="minor"/>
      </rPr>
      <t>6</t>
    </r>
  </si>
  <si>
    <r>
      <t>-C</t>
    </r>
    <r>
      <rPr>
        <vertAlign val="subscript"/>
        <sz val="11"/>
        <color indexed="8"/>
        <rFont val="Calibri"/>
        <family val="2"/>
      </rPr>
      <t>B</t>
    </r>
    <r>
      <rPr>
        <sz val="11"/>
        <color theme="1"/>
        <rFont val="Calibri"/>
        <family val="2"/>
        <scheme val="minor"/>
      </rPr>
      <t xml:space="preserve"> = </t>
    </r>
  </si>
  <si>
    <t>Notas:</t>
  </si>
  <si>
    <t>Ver notas no separador "Definição Matricial"</t>
  </si>
  <si>
    <t>min {cx : A x &gt;= b, x &gt;= 0 }</t>
  </si>
  <si>
    <t xml:space="preserve">min {cx : A x &gt;= b, x &gt;= 0 } = min {cx : - A x + I s = - b, x &gt;= 0, s &gt;= 0} </t>
  </si>
  <si>
    <t>1. todas as equações foram multiplicadas por (-1) para obter uma matriz identidade</t>
  </si>
  <si>
    <t>2. para utilizar o algoritmo de maximização (solução é óptima quando todos os coeficientes da linha da função objectivo são &gt;= 0),</t>
  </si>
  <si>
    <t>em vez de minimizar z = cx, maximiza-se a função simétrica -z = -cx.</t>
  </si>
  <si>
    <t>min {cx : A x = b, x &gt;= 0 } = - max {-cx : A x = b, x &gt;= 0 }</t>
  </si>
  <si>
    <t>-z</t>
  </si>
  <si>
    <r>
      <t>x</t>
    </r>
    <r>
      <rPr>
        <vertAlign val="subscript"/>
        <sz val="11"/>
        <color theme="1"/>
        <rFont val="Calibri"/>
        <family val="2"/>
        <scheme val="minor"/>
      </rPr>
      <t>1</t>
    </r>
  </si>
  <si>
    <r>
      <t>x</t>
    </r>
    <r>
      <rPr>
        <vertAlign val="subscript"/>
        <sz val="11"/>
        <color theme="1"/>
        <rFont val="Calibri"/>
        <family val="2"/>
        <scheme val="minor"/>
      </rPr>
      <t>2</t>
    </r>
  </si>
  <si>
    <r>
      <t>x</t>
    </r>
    <r>
      <rPr>
        <vertAlign val="subscript"/>
        <sz val="11"/>
        <color theme="1"/>
        <rFont val="Calibri"/>
        <family val="2"/>
        <scheme val="minor"/>
      </rPr>
      <t>3</t>
    </r>
  </si>
  <si>
    <r>
      <t>x</t>
    </r>
    <r>
      <rPr>
        <vertAlign val="subscript"/>
        <sz val="11"/>
        <color theme="1"/>
        <rFont val="Calibri"/>
        <family val="2"/>
        <scheme val="minor"/>
      </rPr>
      <t>4</t>
    </r>
  </si>
  <si>
    <r>
      <t>x</t>
    </r>
    <r>
      <rPr>
        <vertAlign val="subscript"/>
        <sz val="11"/>
        <color theme="1"/>
        <rFont val="Calibri"/>
        <family val="2"/>
        <scheme val="minor"/>
      </rPr>
      <t>5</t>
    </r>
  </si>
  <si>
    <r>
      <t>x</t>
    </r>
    <r>
      <rPr>
        <vertAlign val="subscript"/>
        <sz val="11"/>
        <color theme="1"/>
        <rFont val="Calibri"/>
        <family val="2"/>
        <scheme val="minor"/>
      </rPr>
      <t>7</t>
    </r>
  </si>
  <si>
    <t>acrescentando à inequação a variável de folga x3 (que representa o excesso da função x1 + x2 em relação a 3), obtém-se a equação x1 + x2 - x3 = 3.</t>
  </si>
  <si>
    <t>cada uma das equações do sistema de 5 equações representa uma restrição (sob a forma de inequação).</t>
  </si>
  <si>
    <r>
      <t>3. a solução é válida quando -B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b é &gt;= 0.</t>
    </r>
  </si>
  <si>
    <t xml:space="preserve">variável </t>
  </si>
  <si>
    <t>Seleccione índices de 5 colunas linearmente independentes de A para formar a base B:</t>
  </si>
  <si>
    <t>variável básica</t>
  </si>
  <si>
    <t>quando seleccionamos as variáveis 1, 2, 5, 6 e 7 para formar a matriz da base B,  as restantes variáveis, x3 e x4, são iguais a 0.</t>
  </si>
  <si>
    <r>
      <t>as coordenadas da intersecção são (x1, x2, x3, x4, x5, x6, x7)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(0.333, 2.6667, 0, 0, -6.667, -1.333, -2)</t>
    </r>
    <r>
      <rPr>
        <vertAlign val="superscript"/>
        <sz val="11"/>
        <color theme="1"/>
        <rFont val="Calibri"/>
        <family val="2"/>
        <scheme val="minor"/>
      </rPr>
      <t>T</t>
    </r>
  </si>
  <si>
    <r>
      <t>a intersecção das duas rectas é o ponto do espaço cartesiano com coordenadas (x1, x2)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 xml:space="preserve"> = (0.3333, 2.667)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.</t>
    </r>
  </si>
  <si>
    <t>Seleccione os índices de 5 colunas linearmente independentes de A em ordem às quais pretende resolver o sistema de equações:</t>
  </si>
  <si>
    <t>As colunas com estes índices formam a matriz B.</t>
  </si>
  <si>
    <r>
      <t>A solução é dada por B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b:</t>
    </r>
  </si>
  <si>
    <t>Definição Matricial do Modelo de Programação Linear - min {cx : A x &gt;= b, x &gt;= 0 }</t>
  </si>
  <si>
    <t>Representação em quadro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</si>
</sst>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b/>
      <sz val="14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4" xfId="0" applyNumberFormat="1" applyBorder="1" applyAlignment="1">
      <alignment horizontal="center"/>
    </xf>
    <xf numFmtId="0" fontId="0" fillId="0" borderId="10" xfId="0" applyNumberFormat="1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12" xfId="0" applyNumberFormat="1" applyBorder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49" fontId="0" fillId="0" borderId="3" xfId="0" applyNumberFormat="1" applyBorder="1" applyAlignment="1">
      <alignment horizontal="center" vertical="center"/>
    </xf>
    <xf numFmtId="49" fontId="4" fillId="0" borderId="0" xfId="0" applyNumberFormat="1" applyFont="1" applyAlignment="1">
      <alignment horizontal="right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NumberFormat="1" applyBorder="1" applyAlignment="1">
      <alignment horizontal="center"/>
    </xf>
    <xf numFmtId="0" fontId="0" fillId="0" borderId="12" xfId="0" applyNumberFormat="1" applyBorder="1" applyAlignment="1">
      <alignment horizontal="center"/>
    </xf>
    <xf numFmtId="0" fontId="0" fillId="0" borderId="14" xfId="0" applyNumberFormat="1" applyBorder="1" applyAlignment="1">
      <alignment horizontal="center"/>
    </xf>
    <xf numFmtId="0" fontId="0" fillId="0" borderId="5" xfId="0" applyNumberForma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quotePrefix="1" applyAlignment="1">
      <alignment horizontal="right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right" vertical="center"/>
    </xf>
    <xf numFmtId="0" fontId="0" fillId="0" borderId="0" xfId="0" quotePrefix="1" applyBorder="1" applyAlignment="1">
      <alignment horizontal="right" vertical="center"/>
    </xf>
    <xf numFmtId="0" fontId="4" fillId="0" borderId="0" xfId="0" applyFont="1"/>
    <xf numFmtId="0" fontId="7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41</xdr:row>
      <xdr:rowOff>45720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754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35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6515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19050</xdr:rowOff>
    </xdr:from>
    <xdr:to>
      <xdr:col>12</xdr:col>
      <xdr:colOff>581025</xdr:colOff>
      <xdr:row>7</xdr:row>
      <xdr:rowOff>228600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49244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I</a:t>
          </a:r>
        </a:p>
      </xdr:txBody>
    </xdr:sp>
    <xdr:clientData/>
  </xdr:twoCellAnchor>
  <xdr:twoCellAnchor>
    <xdr:from>
      <xdr:col>6</xdr:col>
      <xdr:colOff>85725</xdr:colOff>
      <xdr:row>6</xdr:row>
      <xdr:rowOff>9525</xdr:rowOff>
    </xdr:from>
    <xdr:to>
      <xdr:col>10</xdr:col>
      <xdr:colOff>571500</xdr:colOff>
      <xdr:row>7</xdr:row>
      <xdr:rowOff>200025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19145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8</xdr:row>
      <xdr:rowOff>19050</xdr:rowOff>
    </xdr:from>
    <xdr:to>
      <xdr:col>10</xdr:col>
      <xdr:colOff>514350</xdr:colOff>
      <xdr:row>9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4371975" y="1676400"/>
          <a:ext cx="284797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c</a:t>
          </a:r>
        </a:p>
      </xdr:txBody>
    </xdr:sp>
    <xdr:clientData/>
  </xdr:twoCellAnchor>
  <xdr:twoCellAnchor>
    <xdr:from>
      <xdr:col>11</xdr:col>
      <xdr:colOff>57150</xdr:colOff>
      <xdr:row>8</xdr:row>
      <xdr:rowOff>19050</xdr:rowOff>
    </xdr:from>
    <xdr:to>
      <xdr:col>12</xdr:col>
      <xdr:colOff>523875</xdr:colOff>
      <xdr:row>9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7372350" y="1676400"/>
          <a:ext cx="10763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95250</xdr:colOff>
      <xdr:row>8</xdr:row>
      <xdr:rowOff>19050</xdr:rowOff>
    </xdr:from>
    <xdr:to>
      <xdr:col>14</xdr:col>
      <xdr:colOff>0</xdr:colOff>
      <xdr:row>9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8629650" y="1676400"/>
          <a:ext cx="51435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0</a:t>
          </a:r>
        </a:p>
      </xdr:txBody>
    </xdr:sp>
    <xdr:clientData/>
  </xdr:twoCellAnchor>
  <xdr:twoCellAnchor>
    <xdr:from>
      <xdr:col>13</xdr:col>
      <xdr:colOff>85725</xdr:colOff>
      <xdr:row>6</xdr:row>
      <xdr:rowOff>38100</xdr:rowOff>
    </xdr:from>
    <xdr:to>
      <xdr:col>14</xdr:col>
      <xdr:colOff>9525</xdr:colOff>
      <xdr:row>7</xdr:row>
      <xdr:rowOff>190500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6181725" y="1228725"/>
          <a:ext cx="5334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/>
            <a:t>b</a:t>
          </a:r>
        </a:p>
      </xdr:txBody>
    </xdr:sp>
    <xdr:clientData/>
  </xdr:twoCellAnchor>
  <xdr:twoCellAnchor>
    <xdr:from>
      <xdr:col>11</xdr:col>
      <xdr:colOff>47625</xdr:colOff>
      <xdr:row>12</xdr:row>
      <xdr:rowOff>19050</xdr:rowOff>
    </xdr:from>
    <xdr:to>
      <xdr:col>12</xdr:col>
      <xdr:colOff>581025</xdr:colOff>
      <xdr:row>13</xdr:row>
      <xdr:rowOff>228600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7362825" y="1209675"/>
          <a:ext cx="114300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6</xdr:col>
      <xdr:colOff>85725</xdr:colOff>
      <xdr:row>12</xdr:row>
      <xdr:rowOff>9525</xdr:rowOff>
    </xdr:from>
    <xdr:to>
      <xdr:col>10</xdr:col>
      <xdr:colOff>571500</xdr:colOff>
      <xdr:row>13</xdr:row>
      <xdr:rowOff>200025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4352925" y="1200150"/>
          <a:ext cx="29241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A</a:t>
          </a:r>
          <a:endParaRPr lang="en-US" sz="1400"/>
        </a:p>
        <a:p>
          <a:endParaRPr lang="en-US" sz="1100"/>
        </a:p>
      </xdr:txBody>
    </xdr:sp>
    <xdr:clientData/>
  </xdr:twoCellAnchor>
  <xdr:twoCellAnchor>
    <xdr:from>
      <xdr:col>6</xdr:col>
      <xdr:colOff>104775</xdr:colOff>
      <xdr:row>14</xdr:row>
      <xdr:rowOff>19050</xdr:rowOff>
    </xdr:from>
    <xdr:to>
      <xdr:col>10</xdr:col>
      <xdr:colOff>552450</xdr:colOff>
      <xdr:row>15</xdr:row>
      <xdr:rowOff>123825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 txBox="1"/>
      </xdr:nvSpPr>
      <xdr:spPr>
        <a:xfrm>
          <a:off x="4371975" y="3524250"/>
          <a:ext cx="2886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 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/>
            <a:t>A + c</a:t>
          </a:r>
        </a:p>
      </xdr:txBody>
    </xdr:sp>
    <xdr:clientData/>
  </xdr:twoCellAnchor>
  <xdr:twoCellAnchor>
    <xdr:from>
      <xdr:col>11</xdr:col>
      <xdr:colOff>57150</xdr:colOff>
      <xdr:row>14</xdr:row>
      <xdr:rowOff>19050</xdr:rowOff>
    </xdr:from>
    <xdr:to>
      <xdr:col>12</xdr:col>
      <xdr:colOff>523875</xdr:colOff>
      <xdr:row>15</xdr:row>
      <xdr:rowOff>123825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 txBox="1"/>
      </xdr:nvSpPr>
      <xdr:spPr>
        <a:xfrm>
          <a:off x="7372350" y="3524250"/>
          <a:ext cx="107632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- C</a:t>
          </a:r>
          <a:r>
            <a:rPr lang="en-US" sz="1400" baseline="-25000"/>
            <a:t>B</a:t>
          </a:r>
          <a:r>
            <a:rPr lang="en-US" sz="1400"/>
            <a:t> 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13</xdr:col>
      <xdr:colOff>95249</xdr:colOff>
      <xdr:row>14</xdr:row>
      <xdr:rowOff>19050</xdr:rowOff>
    </xdr:from>
    <xdr:to>
      <xdr:col>14</xdr:col>
      <xdr:colOff>274320</xdr:colOff>
      <xdr:row>15</xdr:row>
      <xdr:rowOff>133350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 txBox="1"/>
      </xdr:nvSpPr>
      <xdr:spPr>
        <a:xfrm>
          <a:off x="8218169" y="2762250"/>
          <a:ext cx="803911" cy="2971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 baseline="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endParaRPr lang="en-US" sz="1400"/>
        </a:p>
      </xdr:txBody>
    </xdr:sp>
    <xdr:clientData/>
  </xdr:twoCellAnchor>
  <xdr:twoCellAnchor>
    <xdr:from>
      <xdr:col>13</xdr:col>
      <xdr:colOff>85724</xdr:colOff>
      <xdr:row>12</xdr:row>
      <xdr:rowOff>38100</xdr:rowOff>
    </xdr:from>
    <xdr:to>
      <xdr:col>14</xdr:col>
      <xdr:colOff>171449</xdr:colOff>
      <xdr:row>13</xdr:row>
      <xdr:rowOff>190500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8620124" y="3076575"/>
          <a:ext cx="69532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 </a:t>
          </a:r>
          <a:r>
            <a:rPr lang="en-US" sz="1400"/>
            <a:t>b</a:t>
          </a:r>
        </a:p>
      </xdr:txBody>
    </xdr:sp>
    <xdr:clientData/>
  </xdr:twoCellAnchor>
  <xdr:twoCellAnchor>
    <xdr:from>
      <xdr:col>2</xdr:col>
      <xdr:colOff>438150</xdr:colOff>
      <xdr:row>6</xdr:row>
      <xdr:rowOff>9525</xdr:rowOff>
    </xdr:from>
    <xdr:to>
      <xdr:col>3</xdr:col>
      <xdr:colOff>552450</xdr:colOff>
      <xdr:row>8</xdr:row>
      <xdr:rowOff>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 txBox="1"/>
      </xdr:nvSpPr>
      <xdr:spPr>
        <a:xfrm>
          <a:off x="1047750" y="1200150"/>
          <a:ext cx="723900" cy="457200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endParaRPr lang="en-US" sz="1400"/>
        </a:p>
      </xdr:txBody>
    </xdr:sp>
    <xdr:clientData/>
  </xdr:twoCellAnchor>
  <xdr:twoCellAnchor>
    <xdr:from>
      <xdr:col>3</xdr:col>
      <xdr:colOff>590550</xdr:colOff>
      <xdr:row>6</xdr:row>
      <xdr:rowOff>9524</xdr:rowOff>
    </xdr:from>
    <xdr:to>
      <xdr:col>4</xdr:col>
      <xdr:colOff>238125</xdr:colOff>
      <xdr:row>8</xdr:row>
      <xdr:rowOff>9524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 txBox="1"/>
      </xdr:nvSpPr>
      <xdr:spPr>
        <a:xfrm>
          <a:off x="1809750" y="1200149"/>
          <a:ext cx="257175" cy="4667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0</a:t>
          </a:r>
        </a:p>
      </xdr:txBody>
    </xdr:sp>
    <xdr:clientData/>
  </xdr:twoCellAnchor>
  <xdr:twoCellAnchor>
    <xdr:from>
      <xdr:col>2</xdr:col>
      <xdr:colOff>438150</xdr:colOff>
      <xdr:row>8</xdr:row>
      <xdr:rowOff>28575</xdr:rowOff>
    </xdr:from>
    <xdr:to>
      <xdr:col>3</xdr:col>
      <xdr:colOff>542925</xdr:colOff>
      <xdr:row>9</xdr:row>
      <xdr:rowOff>76200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 txBox="1"/>
      </xdr:nvSpPr>
      <xdr:spPr>
        <a:xfrm>
          <a:off x="1047750" y="1685925"/>
          <a:ext cx="714375" cy="23812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-C</a:t>
          </a:r>
          <a:r>
            <a:rPr lang="en-US" sz="14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B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B</a:t>
          </a:r>
          <a:r>
            <a:rPr lang="en-US" sz="1400" baseline="30000">
              <a:solidFill>
                <a:schemeClr val="dk1"/>
              </a:solidFill>
              <a:latin typeface="+mn-lt"/>
              <a:ea typeface="+mn-ea"/>
              <a:cs typeface="+mn-cs"/>
            </a:rPr>
            <a:t>-1</a:t>
          </a:r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</xdr:txBody>
    </xdr:sp>
    <xdr:clientData/>
  </xdr:twoCellAnchor>
  <xdr:twoCellAnchor>
    <xdr:from>
      <xdr:col>3</xdr:col>
      <xdr:colOff>590549</xdr:colOff>
      <xdr:row>8</xdr:row>
      <xdr:rowOff>19050</xdr:rowOff>
    </xdr:from>
    <xdr:to>
      <xdr:col>4</xdr:col>
      <xdr:colOff>238124</xdr:colOff>
      <xdr:row>9</xdr:row>
      <xdr:rowOff>85725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 txBox="1"/>
      </xdr:nvSpPr>
      <xdr:spPr>
        <a:xfrm>
          <a:off x="1809749" y="1676400"/>
          <a:ext cx="257175" cy="257175"/>
        </a:xfrm>
        <a:prstGeom prst="rect">
          <a:avLst/>
        </a:prstGeom>
        <a:solidFill>
          <a:schemeClr val="lt1"/>
        </a:solidFill>
        <a:ln w="222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marL="0" indent="0" algn="ctr"/>
          <a:r>
            <a:rPr lang="en-US" sz="1400">
              <a:solidFill>
                <a:schemeClr val="dk1"/>
              </a:solidFill>
              <a:latin typeface="+mn-lt"/>
              <a:ea typeface="+mn-ea"/>
              <a:cs typeface="+mn-cs"/>
            </a:rPr>
            <a:t>1</a:t>
          </a:r>
        </a:p>
      </xdr:txBody>
    </xdr:sp>
    <xdr:clientData/>
  </xdr:twoCellAnchor>
  <xdr:twoCellAnchor>
    <xdr:from>
      <xdr:col>6</xdr:col>
      <xdr:colOff>91440</xdr:colOff>
      <xdr:row>4</xdr:row>
      <xdr:rowOff>53340</xdr:rowOff>
    </xdr:from>
    <xdr:to>
      <xdr:col>10</xdr:col>
      <xdr:colOff>501015</xdr:colOff>
      <xdr:row>5</xdr:row>
      <xdr:rowOff>120015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 txBox="1"/>
      </xdr:nvSpPr>
      <xdr:spPr>
        <a:xfrm>
          <a:off x="3840480" y="78486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4</xdr:row>
      <xdr:rowOff>22860</xdr:rowOff>
    </xdr:from>
    <xdr:to>
      <xdr:col>12</xdr:col>
      <xdr:colOff>516255</xdr:colOff>
      <xdr:row>5</xdr:row>
      <xdr:rowOff>108585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 txBox="1"/>
      </xdr:nvSpPr>
      <xdr:spPr>
        <a:xfrm>
          <a:off x="6922770" y="75438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  <xdr:twoCellAnchor>
    <xdr:from>
      <xdr:col>6</xdr:col>
      <xdr:colOff>99060</xdr:colOff>
      <xdr:row>10</xdr:row>
      <xdr:rowOff>68580</xdr:rowOff>
    </xdr:from>
    <xdr:to>
      <xdr:col>10</xdr:col>
      <xdr:colOff>508635</xdr:colOff>
      <xdr:row>11</xdr:row>
      <xdr:rowOff>135255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 txBox="1"/>
      </xdr:nvSpPr>
      <xdr:spPr>
        <a:xfrm>
          <a:off x="3848100" y="1958340"/>
          <a:ext cx="2908935" cy="249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x</a:t>
          </a:r>
        </a:p>
      </xdr:txBody>
    </xdr:sp>
    <xdr:clientData/>
  </xdr:twoCellAnchor>
  <xdr:twoCellAnchor>
    <xdr:from>
      <xdr:col>11</xdr:col>
      <xdr:colOff>49530</xdr:colOff>
      <xdr:row>10</xdr:row>
      <xdr:rowOff>53340</xdr:rowOff>
    </xdr:from>
    <xdr:to>
      <xdr:col>12</xdr:col>
      <xdr:colOff>516255</xdr:colOff>
      <xdr:row>11</xdr:row>
      <xdr:rowOff>139065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 txBox="1"/>
      </xdr:nvSpPr>
      <xdr:spPr>
        <a:xfrm>
          <a:off x="6922770" y="1943100"/>
          <a:ext cx="1091565" cy="2686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en-US" sz="1400"/>
            <a:t>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opLeftCell="B4" zoomScale="85" zoomScaleNormal="85" workbookViewId="0">
      <selection activeCell="H29" sqref="H29"/>
    </sheetView>
  </sheetViews>
  <sheetFormatPr defaultRowHeight="14.4" x14ac:dyDescent="0.3"/>
  <cols>
    <col min="1" max="1" width="6.5546875" customWidth="1"/>
    <col min="11" max="11" width="6.5546875" customWidth="1"/>
    <col min="12" max="12" width="7.33203125" customWidth="1"/>
    <col min="13" max="13" width="2.44140625" customWidth="1"/>
    <col min="15" max="15" width="3.5546875" customWidth="1"/>
  </cols>
  <sheetData>
    <row r="2" spans="2:17" ht="18" x14ac:dyDescent="0.35">
      <c r="D2" s="82" t="s">
        <v>31</v>
      </c>
    </row>
    <row r="3" spans="2:17" x14ac:dyDescent="0.3">
      <c r="Q3" s="1"/>
    </row>
    <row r="4" spans="2:17" ht="16.8" x14ac:dyDescent="0.35">
      <c r="D4" t="s">
        <v>32</v>
      </c>
    </row>
    <row r="6" spans="2:17" ht="16.2" thickBot="1" x14ac:dyDescent="0.4">
      <c r="C6" t="s">
        <v>3</v>
      </c>
      <c r="D6" s="7" t="s">
        <v>19</v>
      </c>
      <c r="E6" s="7" t="s">
        <v>20</v>
      </c>
      <c r="F6" s="7" t="s">
        <v>21</v>
      </c>
      <c r="G6" s="7" t="s">
        <v>22</v>
      </c>
      <c r="H6" s="7" t="s">
        <v>23</v>
      </c>
      <c r="I6" s="7" t="s">
        <v>24</v>
      </c>
      <c r="J6" s="7" t="s">
        <v>25</v>
      </c>
      <c r="K6" s="7"/>
      <c r="L6" s="7"/>
      <c r="N6" s="1" t="s">
        <v>0</v>
      </c>
    </row>
    <row r="7" spans="2:17" ht="15.6" x14ac:dyDescent="0.3">
      <c r="D7" s="37">
        <v>1</v>
      </c>
      <c r="E7" s="58">
        <v>1</v>
      </c>
      <c r="F7" s="58">
        <v>-1</v>
      </c>
      <c r="G7" s="58">
        <v>0</v>
      </c>
      <c r="H7" s="58">
        <v>0</v>
      </c>
      <c r="I7" s="58">
        <v>0</v>
      </c>
      <c r="J7" s="38">
        <v>0</v>
      </c>
      <c r="K7" s="15" t="s">
        <v>17</v>
      </c>
      <c r="L7" s="46" t="s">
        <v>50</v>
      </c>
      <c r="M7" s="45" t="s">
        <v>2</v>
      </c>
      <c r="N7" s="74">
        <v>7</v>
      </c>
    </row>
    <row r="8" spans="2:17" ht="15.6" x14ac:dyDescent="0.3">
      <c r="D8" s="17">
        <v>-1</v>
      </c>
      <c r="E8" s="33">
        <v>2</v>
      </c>
      <c r="F8" s="33">
        <v>0</v>
      </c>
      <c r="G8" s="33">
        <v>-1</v>
      </c>
      <c r="H8" s="33">
        <v>0</v>
      </c>
      <c r="I8" s="33">
        <v>0</v>
      </c>
      <c r="J8" s="34">
        <v>0</v>
      </c>
      <c r="K8" s="15"/>
      <c r="L8" s="57" t="s">
        <v>51</v>
      </c>
      <c r="M8" s="45"/>
      <c r="N8" s="75">
        <v>4</v>
      </c>
    </row>
    <row r="9" spans="2:17" ht="15.6" x14ac:dyDescent="0.3">
      <c r="D9" s="17">
        <v>1</v>
      </c>
      <c r="E9" s="33">
        <v>0</v>
      </c>
      <c r="F9" s="33">
        <v>0</v>
      </c>
      <c r="G9" s="33">
        <v>0</v>
      </c>
      <c r="H9" s="33">
        <v>-1</v>
      </c>
      <c r="I9" s="33">
        <v>0</v>
      </c>
      <c r="J9" s="34">
        <v>0</v>
      </c>
      <c r="K9" s="15"/>
      <c r="L9" s="57" t="s">
        <v>52</v>
      </c>
      <c r="M9" s="45"/>
      <c r="N9" s="75">
        <v>7</v>
      </c>
    </row>
    <row r="10" spans="2:17" ht="15.6" x14ac:dyDescent="0.3">
      <c r="D10" s="17">
        <v>0</v>
      </c>
      <c r="E10" s="33">
        <v>1</v>
      </c>
      <c r="F10" s="33">
        <v>0</v>
      </c>
      <c r="G10" s="33">
        <v>0</v>
      </c>
      <c r="H10" s="33">
        <v>0</v>
      </c>
      <c r="I10" s="33">
        <v>-1</v>
      </c>
      <c r="J10" s="34">
        <v>0</v>
      </c>
      <c r="K10" s="15"/>
      <c r="L10" s="57" t="s">
        <v>53</v>
      </c>
      <c r="M10" s="45"/>
      <c r="N10" s="75">
        <v>2</v>
      </c>
    </row>
    <row r="11" spans="2:17" ht="16.2" thickBot="1" x14ac:dyDescent="0.35">
      <c r="D11" s="18">
        <v>2</v>
      </c>
      <c r="E11" s="16">
        <v>-1</v>
      </c>
      <c r="F11" s="16">
        <v>0</v>
      </c>
      <c r="G11" s="16">
        <v>0</v>
      </c>
      <c r="H11" s="16">
        <v>0</v>
      </c>
      <c r="I11" s="16">
        <v>0</v>
      </c>
      <c r="J11" s="35">
        <v>-1</v>
      </c>
      <c r="K11" s="15"/>
      <c r="L11" s="57" t="s">
        <v>54</v>
      </c>
      <c r="M11" s="45"/>
      <c r="N11" s="76">
        <v>6</v>
      </c>
    </row>
    <row r="12" spans="2:17" ht="15.6" x14ac:dyDescent="0.3">
      <c r="D12" s="33"/>
      <c r="E12" s="33"/>
      <c r="F12" s="33"/>
      <c r="G12" s="33"/>
      <c r="H12" s="33"/>
      <c r="I12" s="33"/>
      <c r="J12" s="33"/>
      <c r="K12" s="15"/>
      <c r="L12" s="57" t="s">
        <v>39</v>
      </c>
      <c r="M12" s="45"/>
      <c r="N12" s="78"/>
    </row>
    <row r="13" spans="2:17" ht="16.2" thickBot="1" x14ac:dyDescent="0.4">
      <c r="L13" s="79" t="s">
        <v>55</v>
      </c>
      <c r="M13" s="8"/>
    </row>
    <row r="14" spans="2:17" x14ac:dyDescent="0.3">
      <c r="B14" t="s">
        <v>65</v>
      </c>
      <c r="M14" s="8"/>
    </row>
    <row r="15" spans="2:17" x14ac:dyDescent="0.3">
      <c r="B15" s="3">
        <v>2</v>
      </c>
      <c r="C15" s="3">
        <v>4</v>
      </c>
      <c r="D15" s="3">
        <v>5</v>
      </c>
      <c r="E15" s="3">
        <v>6</v>
      </c>
      <c r="F15" s="36">
        <v>7</v>
      </c>
    </row>
    <row r="16" spans="2:17" x14ac:dyDescent="0.3">
      <c r="B16" t="s">
        <v>66</v>
      </c>
    </row>
    <row r="17" spans="1:17" x14ac:dyDescent="0.3">
      <c r="I17" s="1"/>
      <c r="M17" s="8"/>
    </row>
    <row r="18" spans="1:17" ht="15" thickBot="1" x14ac:dyDescent="0.35">
      <c r="B18" s="8" t="str">
        <f>INDEX(D6:J6,,B15)</f>
        <v>A2</v>
      </c>
      <c r="C18" s="8" t="str">
        <f>INDEX(D6:J6,,C15)</f>
        <v>A4</v>
      </c>
      <c r="D18" s="8" t="str">
        <f>INDEX(D6:J6,,D15)</f>
        <v>A5</v>
      </c>
      <c r="E18" s="8" t="str">
        <f>INDEX(D6:J6,,E15)</f>
        <v>A6</v>
      </c>
      <c r="F18" s="8" t="str">
        <f>INDEX(D6:J6,,F15)</f>
        <v>A7</v>
      </c>
      <c r="P18" s="8"/>
    </row>
    <row r="19" spans="1:17" ht="16.2" x14ac:dyDescent="0.3">
      <c r="A19" s="6" t="s">
        <v>5</v>
      </c>
      <c r="B19" s="9">
        <f>INDEX(D7:J11,1,B15)</f>
        <v>1</v>
      </c>
      <c r="C19" s="13">
        <f>INDEX(D7:J11,1,C15)</f>
        <v>0</v>
      </c>
      <c r="D19" s="13">
        <f>INDEX(D7:J11,1,D15)</f>
        <v>0</v>
      </c>
      <c r="E19" s="13">
        <f>INDEX(D7:J11,1,E15)</f>
        <v>0</v>
      </c>
      <c r="F19" s="10">
        <f>INDEX(D7:J11,1,F15)</f>
        <v>0</v>
      </c>
      <c r="G19" s="8" t="s">
        <v>16</v>
      </c>
      <c r="H19" s="20">
        <f t="array" ref="H19:L23">MINVERSE(B19:F23)</f>
        <v>1</v>
      </c>
      <c r="I19" s="62">
        <v>0</v>
      </c>
      <c r="J19" s="62">
        <v>0</v>
      </c>
      <c r="K19" s="62">
        <v>0</v>
      </c>
      <c r="L19" s="21">
        <v>0</v>
      </c>
      <c r="N19" s="6" t="s">
        <v>15</v>
      </c>
      <c r="O19" s="45" t="s">
        <v>2</v>
      </c>
      <c r="P19" s="24">
        <f t="array" ref="P19:P23">MMULT(H19:L23,N7:N11)</f>
        <v>7</v>
      </c>
      <c r="Q19" s="6"/>
    </row>
    <row r="20" spans="1:17" x14ac:dyDescent="0.3">
      <c r="A20" s="6"/>
      <c r="B20" s="55">
        <f>INDEX(D7:J11,2,B15)</f>
        <v>2</v>
      </c>
      <c r="C20" s="15">
        <f>INDEX(D7:J11,2,C15)</f>
        <v>-1</v>
      </c>
      <c r="D20" s="15">
        <f>INDEX(D7:J11,2,D15)</f>
        <v>0</v>
      </c>
      <c r="E20" s="15">
        <f>INDEX(D7:J11,2,E15)</f>
        <v>0</v>
      </c>
      <c r="F20" s="56">
        <f>INDEX(D7:J11,2,F15)</f>
        <v>0</v>
      </c>
      <c r="G20" s="8"/>
      <c r="H20" s="59">
        <v>2</v>
      </c>
      <c r="I20" s="63">
        <v>-1</v>
      </c>
      <c r="J20" s="63">
        <v>0</v>
      </c>
      <c r="K20" s="63">
        <v>0</v>
      </c>
      <c r="L20" s="60">
        <v>0</v>
      </c>
      <c r="N20" s="6"/>
      <c r="O20" s="45"/>
      <c r="P20" s="61">
        <v>10</v>
      </c>
      <c r="Q20" s="6"/>
    </row>
    <row r="21" spans="1:17" x14ac:dyDescent="0.3">
      <c r="A21" s="6"/>
      <c r="B21" s="55">
        <f>INDEX(D7:J11,3,B15)</f>
        <v>0</v>
      </c>
      <c r="C21" s="15">
        <f>INDEX(D7:J11,3,C15)</f>
        <v>0</v>
      </c>
      <c r="D21" s="15">
        <f>INDEX(D7:J11,3,D15)</f>
        <v>-1</v>
      </c>
      <c r="E21" s="15">
        <f>INDEX(D7:J11,3,E15)</f>
        <v>0</v>
      </c>
      <c r="F21" s="56">
        <f>INDEX(D7:J11,3,F15)</f>
        <v>0</v>
      </c>
      <c r="G21" s="8"/>
      <c r="H21" s="59">
        <v>0</v>
      </c>
      <c r="I21" s="63">
        <v>0</v>
      </c>
      <c r="J21" s="63">
        <v>-1</v>
      </c>
      <c r="K21" s="63">
        <v>0</v>
      </c>
      <c r="L21" s="60">
        <v>0</v>
      </c>
      <c r="N21" s="6"/>
      <c r="O21" s="45"/>
      <c r="P21" s="61">
        <v>-7</v>
      </c>
      <c r="Q21" s="6"/>
    </row>
    <row r="22" spans="1:17" x14ac:dyDescent="0.3">
      <c r="A22" s="6"/>
      <c r="B22" s="55">
        <f>INDEX(D7:J11,4,B15)</f>
        <v>1</v>
      </c>
      <c r="C22" s="15">
        <f>INDEX(D7:J11,4,C15)</f>
        <v>0</v>
      </c>
      <c r="D22" s="15">
        <f>INDEX(D7:J11,4,D15)</f>
        <v>0</v>
      </c>
      <c r="E22" s="15">
        <f>INDEX(D7:J11,4,E15)</f>
        <v>-1</v>
      </c>
      <c r="F22" s="56">
        <f>INDEX(D7:J11,4,F15)</f>
        <v>0</v>
      </c>
      <c r="G22" s="8"/>
      <c r="H22" s="59">
        <v>1</v>
      </c>
      <c r="I22" s="63">
        <v>0</v>
      </c>
      <c r="J22" s="63">
        <v>0</v>
      </c>
      <c r="K22" s="63">
        <v>-1</v>
      </c>
      <c r="L22" s="60">
        <v>0</v>
      </c>
      <c r="N22" s="6"/>
      <c r="O22" s="45"/>
      <c r="P22" s="61">
        <v>5</v>
      </c>
      <c r="Q22" s="6"/>
    </row>
    <row r="23" spans="1:17" ht="15" thickBot="1" x14ac:dyDescent="0.35">
      <c r="A23" s="5"/>
      <c r="B23" s="11">
        <f>INDEX(D7:J11,5,B15)</f>
        <v>-1</v>
      </c>
      <c r="C23" s="14">
        <f>INDEX(D7:J11,5,C15)</f>
        <v>0</v>
      </c>
      <c r="D23" s="14">
        <f>INDEX(D7:J11,5,D15)</f>
        <v>0</v>
      </c>
      <c r="E23" s="14">
        <f>INDEX(D7:J11,5,E15)</f>
        <v>0</v>
      </c>
      <c r="F23" s="12">
        <f>INDEX(D7:J11,5,F15)</f>
        <v>-1</v>
      </c>
      <c r="G23" s="1"/>
      <c r="H23" s="22">
        <v>-1</v>
      </c>
      <c r="I23" s="64">
        <v>0</v>
      </c>
      <c r="J23" s="64">
        <v>0</v>
      </c>
      <c r="K23" s="64">
        <v>0</v>
      </c>
      <c r="L23" s="23">
        <v>-1</v>
      </c>
      <c r="O23" s="8"/>
      <c r="P23" s="25">
        <v>-13</v>
      </c>
    </row>
    <row r="24" spans="1:17" x14ac:dyDescent="0.3">
      <c r="B24" t="str">
        <f>IF(ABS(C25)&lt;0.0000000001,"colunas não são linearmente independentes","")</f>
        <v/>
      </c>
      <c r="M24" s="8"/>
      <c r="N24" s="48"/>
    </row>
    <row r="25" spans="1:17" ht="16.2" x14ac:dyDescent="0.3">
      <c r="B25" s="5" t="s">
        <v>4</v>
      </c>
      <c r="C25" s="44">
        <f>MDETERM(B19:F23)</f>
        <v>1</v>
      </c>
      <c r="I25" s="83" t="s">
        <v>67</v>
      </c>
      <c r="K25" s="5" t="s">
        <v>59</v>
      </c>
      <c r="L25" s="8" t="str">
        <f>INDEX(L7:L13,B15)</f>
        <v>x2</v>
      </c>
      <c r="M25" s="45" t="s">
        <v>2</v>
      </c>
      <c r="N25" s="49">
        <f>P19</f>
        <v>7</v>
      </c>
    </row>
    <row r="26" spans="1:17" x14ac:dyDescent="0.3">
      <c r="K26" s="5" t="s">
        <v>59</v>
      </c>
      <c r="L26" s="69" t="str">
        <f>INDEX(L7:L13,C15)</f>
        <v>x4</v>
      </c>
      <c r="M26" s="45" t="s">
        <v>2</v>
      </c>
      <c r="N26" s="49">
        <f>P20</f>
        <v>10</v>
      </c>
    </row>
    <row r="27" spans="1:17" x14ac:dyDescent="0.3">
      <c r="K27" s="5" t="s">
        <v>59</v>
      </c>
      <c r="L27" s="69" t="str">
        <f>INDEX(L7:L13,D15)</f>
        <v>x5</v>
      </c>
      <c r="M27" s="45" t="s">
        <v>2</v>
      </c>
      <c r="N27" s="49">
        <f>P21</f>
        <v>-7</v>
      </c>
    </row>
    <row r="28" spans="1:17" x14ac:dyDescent="0.3">
      <c r="K28" s="5" t="s">
        <v>59</v>
      </c>
      <c r="L28" s="69" t="str">
        <f>INDEX(L7:L13,E15)</f>
        <v>x6</v>
      </c>
      <c r="M28" s="45" t="s">
        <v>2</v>
      </c>
      <c r="N28" s="49">
        <f>P22</f>
        <v>5</v>
      </c>
    </row>
    <row r="29" spans="1:17" x14ac:dyDescent="0.3">
      <c r="K29" s="5" t="s">
        <v>59</v>
      </c>
      <c r="L29" s="69" t="str">
        <f>INDEX(L7:L13,F15)</f>
        <v>x7</v>
      </c>
      <c r="M29" s="45" t="s">
        <v>2</v>
      </c>
      <c r="N29" s="49">
        <f>P23</f>
        <v>-13</v>
      </c>
    </row>
    <row r="30" spans="1:17" x14ac:dyDescent="0.3">
      <c r="K30" t="s">
        <v>30</v>
      </c>
    </row>
    <row r="31" spans="1:17" ht="18" x14ac:dyDescent="0.35">
      <c r="A31" s="82" t="s">
        <v>37</v>
      </c>
      <c r="B31" s="82"/>
      <c r="C31" s="82"/>
    </row>
    <row r="32" spans="1:17" x14ac:dyDescent="0.3">
      <c r="A32" t="s">
        <v>57</v>
      </c>
    </row>
    <row r="33" spans="1:1" x14ac:dyDescent="0.3">
      <c r="A33" t="s">
        <v>33</v>
      </c>
    </row>
    <row r="34" spans="1:1" x14ac:dyDescent="0.3">
      <c r="A34" t="s">
        <v>56</v>
      </c>
    </row>
    <row r="35" spans="1:1" x14ac:dyDescent="0.3">
      <c r="A35" t="s">
        <v>34</v>
      </c>
    </row>
    <row r="37" spans="1:1" ht="18" x14ac:dyDescent="0.35">
      <c r="A37" s="82" t="s">
        <v>38</v>
      </c>
    </row>
    <row r="38" spans="1:1" x14ac:dyDescent="0.3">
      <c r="A38" t="s">
        <v>35</v>
      </c>
    </row>
    <row r="39" spans="1:1" x14ac:dyDescent="0.3">
      <c r="A39" t="s">
        <v>36</v>
      </c>
    </row>
    <row r="40" spans="1:1" x14ac:dyDescent="0.3">
      <c r="A40" t="s">
        <v>62</v>
      </c>
    </row>
    <row r="41" spans="1:1" ht="16.2" x14ac:dyDescent="0.3">
      <c r="A41" t="s">
        <v>64</v>
      </c>
    </row>
    <row r="42" spans="1:1" ht="16.2" x14ac:dyDescent="0.3">
      <c r="A42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zoomScale="79" zoomScaleNormal="79" workbookViewId="0">
      <selection activeCell="D37" sqref="D37"/>
    </sheetView>
  </sheetViews>
  <sheetFormatPr defaultRowHeight="14.4" x14ac:dyDescent="0.3"/>
  <cols>
    <col min="1" max="3" width="8.88671875" style="28"/>
    <col min="4" max="4" width="9" style="28" bestFit="1" customWidth="1"/>
    <col min="5" max="5" width="13" style="28" bestFit="1" customWidth="1"/>
    <col min="6" max="16384" width="8.88671875" style="28"/>
  </cols>
  <sheetData>
    <row r="1" spans="2:12" x14ac:dyDescent="0.3">
      <c r="B1" s="28" t="s">
        <v>18</v>
      </c>
    </row>
    <row r="2" spans="2:12" x14ac:dyDescent="0.3">
      <c r="B2" s="28" t="s">
        <v>43</v>
      </c>
    </row>
    <row r="3" spans="2:12" x14ac:dyDescent="0.3">
      <c r="B3" s="28" t="s">
        <v>42</v>
      </c>
    </row>
    <row r="5" spans="2:12" ht="16.2" thickBot="1" x14ac:dyDescent="0.35">
      <c r="B5" s="29"/>
      <c r="C5" s="18" t="s">
        <v>1</v>
      </c>
      <c r="D5" s="30" t="s">
        <v>8</v>
      </c>
      <c r="E5" s="30" t="s">
        <v>9</v>
      </c>
      <c r="F5" s="30" t="s">
        <v>10</v>
      </c>
      <c r="G5" s="30" t="s">
        <v>11</v>
      </c>
      <c r="H5" s="30" t="s">
        <v>12</v>
      </c>
      <c r="I5" s="30" t="s">
        <v>13</v>
      </c>
      <c r="J5" s="31" t="s">
        <v>14</v>
      </c>
      <c r="K5" s="16" t="s">
        <v>0</v>
      </c>
    </row>
    <row r="6" spans="2:12" ht="15.6" x14ac:dyDescent="0.3">
      <c r="B6" s="32" t="s">
        <v>52</v>
      </c>
      <c r="C6" s="17">
        <v>0</v>
      </c>
      <c r="D6" s="33">
        <v>-1</v>
      </c>
      <c r="E6" s="33">
        <v>-1</v>
      </c>
      <c r="F6" s="33">
        <v>1</v>
      </c>
      <c r="G6" s="33">
        <v>0</v>
      </c>
      <c r="H6" s="33">
        <v>0</v>
      </c>
      <c r="I6" s="33">
        <v>0</v>
      </c>
      <c r="J6" s="34">
        <v>0</v>
      </c>
      <c r="K6" s="37">
        <f>-'Resolução Sistema de Equações'!N7</f>
        <v>-7</v>
      </c>
      <c r="L6" s="65"/>
    </row>
    <row r="7" spans="2:12" ht="15.6" x14ac:dyDescent="0.3">
      <c r="B7" s="32" t="s">
        <v>53</v>
      </c>
      <c r="C7" s="17">
        <v>0</v>
      </c>
      <c r="D7" s="33">
        <v>1</v>
      </c>
      <c r="E7" s="33">
        <v>-2</v>
      </c>
      <c r="F7" s="33">
        <v>0</v>
      </c>
      <c r="G7" s="33">
        <v>1</v>
      </c>
      <c r="H7" s="33">
        <v>0</v>
      </c>
      <c r="I7" s="33">
        <v>0</v>
      </c>
      <c r="J7" s="34">
        <v>0</v>
      </c>
      <c r="K7" s="17">
        <f>-'Resolução Sistema de Equações'!N8</f>
        <v>-4</v>
      </c>
      <c r="L7" s="65"/>
    </row>
    <row r="8" spans="2:12" ht="15.6" x14ac:dyDescent="0.3">
      <c r="B8" s="32" t="s">
        <v>54</v>
      </c>
      <c r="C8" s="17">
        <v>0</v>
      </c>
      <c r="D8" s="33">
        <v>-1</v>
      </c>
      <c r="E8" s="33">
        <v>0</v>
      </c>
      <c r="F8" s="33">
        <v>0</v>
      </c>
      <c r="G8" s="33">
        <v>0</v>
      </c>
      <c r="H8" s="33">
        <v>1</v>
      </c>
      <c r="I8" s="33">
        <v>0</v>
      </c>
      <c r="J8" s="34">
        <v>0</v>
      </c>
      <c r="K8" s="17">
        <f>-'Resolução Sistema de Equações'!N9</f>
        <v>-7</v>
      </c>
      <c r="L8" s="65"/>
    </row>
    <row r="9" spans="2:12" ht="15.6" x14ac:dyDescent="0.3">
      <c r="B9" s="32" t="s">
        <v>39</v>
      </c>
      <c r="C9" s="17">
        <v>0</v>
      </c>
      <c r="D9" s="33">
        <v>0</v>
      </c>
      <c r="E9" s="33">
        <v>-1</v>
      </c>
      <c r="F9" s="33">
        <v>0</v>
      </c>
      <c r="G9" s="33">
        <v>0</v>
      </c>
      <c r="H9" s="33">
        <v>0</v>
      </c>
      <c r="I9" s="33">
        <v>1</v>
      </c>
      <c r="J9" s="34">
        <v>0</v>
      </c>
      <c r="K9" s="17">
        <f>-'Resolução Sistema de Equações'!N10</f>
        <v>-2</v>
      </c>
      <c r="L9" s="65"/>
    </row>
    <row r="10" spans="2:12" ht="16.2" thickBot="1" x14ac:dyDescent="0.35">
      <c r="B10" s="31" t="s">
        <v>14</v>
      </c>
      <c r="C10" s="18">
        <v>0</v>
      </c>
      <c r="D10" s="16">
        <v>-2</v>
      </c>
      <c r="E10" s="16">
        <v>1</v>
      </c>
      <c r="F10" s="16">
        <v>0</v>
      </c>
      <c r="G10" s="16">
        <v>0</v>
      </c>
      <c r="H10" s="16">
        <v>0</v>
      </c>
      <c r="I10" s="16">
        <v>0</v>
      </c>
      <c r="J10" s="35">
        <v>1</v>
      </c>
      <c r="K10" s="18">
        <f>-'Resolução Sistema de Equações'!N11</f>
        <v>-6</v>
      </c>
      <c r="L10" s="65"/>
    </row>
    <row r="11" spans="2:12" x14ac:dyDescent="0.3">
      <c r="B11" s="8" t="s">
        <v>1</v>
      </c>
      <c r="C11" s="17">
        <v>1</v>
      </c>
      <c r="D11" s="33">
        <v>12</v>
      </c>
      <c r="E11" s="33">
        <v>12</v>
      </c>
      <c r="F11" s="33">
        <v>0</v>
      </c>
      <c r="G11" s="33">
        <v>0</v>
      </c>
      <c r="H11" s="33">
        <v>0</v>
      </c>
      <c r="I11" s="33">
        <v>0</v>
      </c>
      <c r="J11" s="34">
        <v>0</v>
      </c>
      <c r="K11" s="8">
        <v>0</v>
      </c>
    </row>
    <row r="12" spans="2:12" x14ac:dyDescent="0.3">
      <c r="D12" s="33"/>
      <c r="E12" s="33"/>
      <c r="F12" s="33"/>
      <c r="G12" s="33"/>
      <c r="H12" s="33"/>
      <c r="I12" s="33"/>
      <c r="J12" s="33"/>
      <c r="K12" s="8"/>
    </row>
    <row r="13" spans="2:12" x14ac:dyDescent="0.3">
      <c r="B13" s="28" t="s">
        <v>60</v>
      </c>
    </row>
    <row r="14" spans="2:12" x14ac:dyDescent="0.3">
      <c r="B14" s="36">
        <v>5</v>
      </c>
      <c r="C14" s="36">
        <v>7</v>
      </c>
      <c r="D14" s="36">
        <v>3</v>
      </c>
      <c r="E14" s="36">
        <v>2</v>
      </c>
      <c r="F14" s="36">
        <v>1</v>
      </c>
      <c r="I14" s="8"/>
    </row>
    <row r="15" spans="2:12" x14ac:dyDescent="0.3">
      <c r="I15" s="69"/>
    </row>
    <row r="16" spans="2:12" ht="15" thickBot="1" x14ac:dyDescent="0.35">
      <c r="B16" s="8" t="str">
        <f>INDEX(D5:J5,,B14)</f>
        <v>x5</v>
      </c>
      <c r="C16" s="8" t="str">
        <f>INDEX(D5:J5,,C14)</f>
        <v>x7</v>
      </c>
      <c r="D16" s="8" t="str">
        <f>INDEX(D5:J5,,D14)</f>
        <v>x3</v>
      </c>
      <c r="E16" s="8" t="str">
        <f>INDEX(D5:J5,,E14)</f>
        <v>x2</v>
      </c>
      <c r="F16" s="8" t="str">
        <f>INDEX(D5:J5,,F14)</f>
        <v>x1</v>
      </c>
    </row>
    <row r="17" spans="1:16" ht="16.8" thickBot="1" x14ac:dyDescent="0.35">
      <c r="A17" s="80" t="s">
        <v>5</v>
      </c>
      <c r="B17" s="37">
        <f>INDEX(D6:J10,1,B14)</f>
        <v>0</v>
      </c>
      <c r="C17" s="58">
        <f>INDEX(D6:J10,1,C14)</f>
        <v>0</v>
      </c>
      <c r="D17" s="58">
        <f>INDEX(D6:J10,1,D14)</f>
        <v>1</v>
      </c>
      <c r="E17" s="58">
        <f>INDEX(D6:J10,1,E14)</f>
        <v>-1</v>
      </c>
      <c r="F17" s="38">
        <f>INDEX(D6:J10,1,F14)</f>
        <v>-1</v>
      </c>
      <c r="G17" s="6" t="s">
        <v>4</v>
      </c>
      <c r="H17" s="68">
        <f>MDETERM(B17:F21)</f>
        <v>-1</v>
      </c>
      <c r="I17" s="73" t="s">
        <v>6</v>
      </c>
      <c r="J17" s="39">
        <f t="array" ref="J17:N21">MINVERSE(B17:F21)</f>
        <v>0</v>
      </c>
      <c r="K17" s="66">
        <v>1</v>
      </c>
      <c r="L17" s="58">
        <v>1</v>
      </c>
      <c r="M17" s="58">
        <v>-2</v>
      </c>
      <c r="N17" s="38">
        <v>0</v>
      </c>
      <c r="O17" s="6" t="s">
        <v>7</v>
      </c>
      <c r="P17" s="40">
        <f t="array" ref="P17:P21">MMULT(J17:N21,K6:K10)</f>
        <v>-7</v>
      </c>
    </row>
    <row r="18" spans="1:16" x14ac:dyDescent="0.3">
      <c r="A18" s="80"/>
      <c r="B18" s="17">
        <f>INDEX(D6:J10,2,B14)</f>
        <v>0</v>
      </c>
      <c r="C18" s="33">
        <f>INDEX(D6:J10,2,C14)</f>
        <v>0</v>
      </c>
      <c r="D18" s="33">
        <f>INDEX(D6:J10,2,D14)</f>
        <v>0</v>
      </c>
      <c r="E18" s="33">
        <f>INDEX(D6:J10,2,E14)</f>
        <v>-2</v>
      </c>
      <c r="F18" s="34">
        <f>INDEX(D6:J10,2,F14)</f>
        <v>1</v>
      </c>
      <c r="I18" s="8"/>
      <c r="J18" s="26">
        <v>0</v>
      </c>
      <c r="K18" s="41">
        <v>2</v>
      </c>
      <c r="L18" s="33">
        <v>0</v>
      </c>
      <c r="M18" s="33">
        <v>-3</v>
      </c>
      <c r="N18" s="34">
        <v>1</v>
      </c>
      <c r="P18" s="67">
        <v>-8</v>
      </c>
    </row>
    <row r="19" spans="1:16" x14ac:dyDescent="0.3">
      <c r="A19" s="65"/>
      <c r="B19" s="17">
        <f>INDEX(D6:J10,3,B14)</f>
        <v>1</v>
      </c>
      <c r="C19" s="33">
        <f>INDEX(D6:J10,3,C14)</f>
        <v>0</v>
      </c>
      <c r="D19" s="33">
        <f>INDEX(D6:J10,3,D14)</f>
        <v>0</v>
      </c>
      <c r="E19" s="33">
        <f>INDEX(D6:J10,3,E14)</f>
        <v>0</v>
      </c>
      <c r="F19" s="34">
        <f>INDEX(D6:J10,3,F14)</f>
        <v>-1</v>
      </c>
      <c r="J19" s="17">
        <v>1</v>
      </c>
      <c r="K19" s="33">
        <v>1</v>
      </c>
      <c r="L19" s="33">
        <v>0</v>
      </c>
      <c r="M19" s="33">
        <v>-3</v>
      </c>
      <c r="N19" s="34">
        <v>0</v>
      </c>
      <c r="P19" s="57">
        <v>-5</v>
      </c>
    </row>
    <row r="20" spans="1:16" x14ac:dyDescent="0.3">
      <c r="A20" s="65"/>
      <c r="B20" s="17">
        <f>INDEX(D6:J10,4,B14)</f>
        <v>0</v>
      </c>
      <c r="C20" s="33">
        <f>INDEX(D6:J10,4,C14)</f>
        <v>0</v>
      </c>
      <c r="D20" s="33">
        <f>INDEX(D6:J10,4,D14)</f>
        <v>0</v>
      </c>
      <c r="E20" s="33">
        <f>INDEX(D6:J10,4,E14)</f>
        <v>-1</v>
      </c>
      <c r="F20" s="34">
        <f>INDEX(D6:J10,4,F14)</f>
        <v>0</v>
      </c>
      <c r="J20" s="17">
        <v>0</v>
      </c>
      <c r="K20" s="33">
        <v>0</v>
      </c>
      <c r="L20" s="33">
        <v>0</v>
      </c>
      <c r="M20" s="33">
        <v>-1</v>
      </c>
      <c r="N20" s="34">
        <v>0</v>
      </c>
      <c r="P20" s="57">
        <v>2</v>
      </c>
    </row>
    <row r="21" spans="1:16" ht="15" thickBot="1" x14ac:dyDescent="0.35">
      <c r="A21" s="65"/>
      <c r="B21" s="18">
        <f>INDEX(D6:J10,5,B14)</f>
        <v>0</v>
      </c>
      <c r="C21" s="16">
        <f>INDEX(D6:J10,5,C14)</f>
        <v>1</v>
      </c>
      <c r="D21" s="16">
        <f>INDEX(D6:J10,5,D14)</f>
        <v>0</v>
      </c>
      <c r="E21" s="16">
        <f>INDEX(D6:J10,5,E14)</f>
        <v>1</v>
      </c>
      <c r="F21" s="35">
        <f>INDEX(D6:J10,5,F14)</f>
        <v>-2</v>
      </c>
      <c r="J21" s="18">
        <v>0</v>
      </c>
      <c r="K21" s="16">
        <v>1</v>
      </c>
      <c r="L21" s="16">
        <v>0</v>
      </c>
      <c r="M21" s="16">
        <v>-2</v>
      </c>
      <c r="N21" s="35">
        <v>0</v>
      </c>
      <c r="P21" s="47">
        <v>0</v>
      </c>
    </row>
    <row r="22" spans="1:16" x14ac:dyDescent="0.3">
      <c r="A22" s="65"/>
    </row>
    <row r="23" spans="1:16" ht="15" thickBot="1" x14ac:dyDescent="0.35">
      <c r="A23" s="65"/>
      <c r="B23" s="69" t="str">
        <f>INDEX(D5:J5,,B14)</f>
        <v>x5</v>
      </c>
      <c r="C23" s="69" t="str">
        <f>INDEX(D5:J5,,C14)</f>
        <v>x7</v>
      </c>
      <c r="D23" s="69" t="str">
        <f>INDEX(D5:J5,,D14)</f>
        <v>x3</v>
      </c>
      <c r="E23" s="69" t="str">
        <f>INDEX(D5:J5,,E14)</f>
        <v>x2</v>
      </c>
      <c r="F23" s="69" t="str">
        <f>INDEX(D5:J5,,F14)</f>
        <v>x1</v>
      </c>
    </row>
    <row r="24" spans="1:16" ht="16.2" thickBot="1" x14ac:dyDescent="0.35">
      <c r="A24" s="81" t="s">
        <v>40</v>
      </c>
      <c r="B24" s="19">
        <f>INDEX(D11:J11,,B14)*(-1)</f>
        <v>0</v>
      </c>
      <c r="C24" s="70">
        <f>INDEX(D11:J11,,C14)*(-1)</f>
        <v>0</v>
      </c>
      <c r="D24" s="71">
        <f>INDEX(D11:J11,,D14)*(-1)</f>
        <v>0</v>
      </c>
      <c r="E24" s="71">
        <f>INDEX(D11:J11,,E14)*(-1)</f>
        <v>-12</v>
      </c>
      <c r="F24" s="72">
        <f>INDEX(D11:J11,,F14)*(-1)</f>
        <v>-12</v>
      </c>
      <c r="H24" s="28" t="str">
        <f>IF(AND(D32&gt;=0,E32&gt;=0,F32&gt;=0,G32&gt;=0,H32&gt;=0,I32&gt;=0,J32&gt;=0),"se a solução for válida, então é a solução óptima","solução não é óptima")</f>
        <v>solução não é óptima</v>
      </c>
    </row>
    <row r="26" spans="1:16" ht="16.2" thickBot="1" x14ac:dyDescent="0.35">
      <c r="B26" s="29"/>
      <c r="C26" s="18" t="s">
        <v>1</v>
      </c>
      <c r="D26" s="30" t="s">
        <v>8</v>
      </c>
      <c r="E26" s="30" t="s">
        <v>9</v>
      </c>
      <c r="F26" s="30" t="s">
        <v>10</v>
      </c>
      <c r="G26" s="30" t="s">
        <v>11</v>
      </c>
      <c r="H26" s="30" t="s">
        <v>12</v>
      </c>
      <c r="I26" s="30" t="s">
        <v>13</v>
      </c>
      <c r="J26" s="31" t="s">
        <v>14</v>
      </c>
      <c r="K26" s="18"/>
    </row>
    <row r="27" spans="1:16" x14ac:dyDescent="0.3">
      <c r="B27" s="8" t="str">
        <f>INDEX(D5:J5,,B14)</f>
        <v>x5</v>
      </c>
      <c r="C27" s="17">
        <v>0</v>
      </c>
      <c r="D27" s="41">
        <f t="array" ref="D27:E31">MMULT(J17:N21,D6:E10)</f>
        <v>0</v>
      </c>
      <c r="E27" s="41">
        <v>0</v>
      </c>
      <c r="F27" s="41">
        <f>J17</f>
        <v>0</v>
      </c>
      <c r="G27" s="41">
        <f t="shared" ref="G27:J27" si="0">K17</f>
        <v>1</v>
      </c>
      <c r="H27" s="41">
        <f t="shared" si="0"/>
        <v>1</v>
      </c>
      <c r="I27" s="41">
        <f t="shared" si="0"/>
        <v>-2</v>
      </c>
      <c r="J27" s="41">
        <f t="shared" si="0"/>
        <v>0</v>
      </c>
      <c r="K27" s="26">
        <f>P17</f>
        <v>-7</v>
      </c>
      <c r="L27" s="28" t="str">
        <f>IF(AND(K27&gt;=0,K31&gt;=0),"solução válida","solução não é válida")</f>
        <v>solução não é válida</v>
      </c>
    </row>
    <row r="28" spans="1:16" x14ac:dyDescent="0.3">
      <c r="B28" s="8" t="str">
        <f>INDEX(D5:J5,,C14)</f>
        <v>x7</v>
      </c>
      <c r="C28" s="17">
        <v>0</v>
      </c>
      <c r="D28" s="41">
        <v>0</v>
      </c>
      <c r="E28" s="41">
        <v>0</v>
      </c>
      <c r="F28" s="41">
        <f t="shared" ref="F28:J28" si="1">J18</f>
        <v>0</v>
      </c>
      <c r="G28" s="41">
        <f t="shared" si="1"/>
        <v>2</v>
      </c>
      <c r="H28" s="41">
        <f t="shared" si="1"/>
        <v>0</v>
      </c>
      <c r="I28" s="41">
        <f t="shared" si="1"/>
        <v>-3</v>
      </c>
      <c r="J28" s="41">
        <f t="shared" si="1"/>
        <v>1</v>
      </c>
      <c r="K28" s="26">
        <f t="shared" ref="K28:K31" si="2">P18</f>
        <v>-8</v>
      </c>
    </row>
    <row r="29" spans="1:16" x14ac:dyDescent="0.3">
      <c r="B29" s="8" t="str">
        <f>INDEX(D5:J5,,D14)</f>
        <v>x3</v>
      </c>
      <c r="C29" s="17">
        <v>0</v>
      </c>
      <c r="D29" s="41">
        <v>0</v>
      </c>
      <c r="E29" s="41">
        <v>0</v>
      </c>
      <c r="F29" s="41">
        <f t="shared" ref="F29:J29" si="3">J19</f>
        <v>1</v>
      </c>
      <c r="G29" s="41">
        <f t="shared" si="3"/>
        <v>1</v>
      </c>
      <c r="H29" s="41">
        <f t="shared" si="3"/>
        <v>0</v>
      </c>
      <c r="I29" s="41">
        <f t="shared" si="3"/>
        <v>-3</v>
      </c>
      <c r="J29" s="41">
        <f t="shared" si="3"/>
        <v>0</v>
      </c>
      <c r="K29" s="26">
        <f t="shared" si="2"/>
        <v>-5</v>
      </c>
    </row>
    <row r="30" spans="1:16" x14ac:dyDescent="0.3">
      <c r="B30" s="8" t="str">
        <f>INDEX(D5:J5,,E14)</f>
        <v>x2</v>
      </c>
      <c r="C30" s="17">
        <v>0</v>
      </c>
      <c r="D30" s="41">
        <v>0</v>
      </c>
      <c r="E30" s="41">
        <v>1</v>
      </c>
      <c r="F30" s="41">
        <f t="shared" ref="F30:J30" si="4">J20</f>
        <v>0</v>
      </c>
      <c r="G30" s="41">
        <f t="shared" si="4"/>
        <v>0</v>
      </c>
      <c r="H30" s="41">
        <f t="shared" si="4"/>
        <v>0</v>
      </c>
      <c r="I30" s="41">
        <f t="shared" si="4"/>
        <v>-1</v>
      </c>
      <c r="J30" s="41">
        <f t="shared" si="4"/>
        <v>0</v>
      </c>
      <c r="K30" s="26">
        <f t="shared" si="2"/>
        <v>2</v>
      </c>
    </row>
    <row r="31" spans="1:16" ht="15" thickBot="1" x14ac:dyDescent="0.35">
      <c r="B31" s="16" t="str">
        <f>INDEX(D5:J5,,F14)</f>
        <v>x1</v>
      </c>
      <c r="C31" s="18">
        <v>0</v>
      </c>
      <c r="D31" s="42">
        <v>1</v>
      </c>
      <c r="E31" s="42">
        <v>0</v>
      </c>
      <c r="F31" s="42">
        <f t="shared" ref="F31:J31" si="5">J21</f>
        <v>0</v>
      </c>
      <c r="G31" s="42">
        <f t="shared" si="5"/>
        <v>1</v>
      </c>
      <c r="H31" s="42">
        <f t="shared" si="5"/>
        <v>0</v>
      </c>
      <c r="I31" s="42">
        <f t="shared" si="5"/>
        <v>-2</v>
      </c>
      <c r="J31" s="42">
        <f t="shared" si="5"/>
        <v>0</v>
      </c>
      <c r="K31" s="27">
        <f t="shared" si="2"/>
        <v>0</v>
      </c>
    </row>
    <row r="32" spans="1:16" x14ac:dyDescent="0.3">
      <c r="B32" s="8" t="s">
        <v>1</v>
      </c>
      <c r="C32" s="17">
        <v>1</v>
      </c>
      <c r="D32" s="41">
        <f t="array" ref="D32:E32">D11:E11-MMULT(F32:J32,D6:E10)</f>
        <v>24</v>
      </c>
      <c r="E32" s="41">
        <v>24</v>
      </c>
      <c r="F32" s="41">
        <f t="array" ref="F32:J32">MMULT(B24:F24,J17:N21)</f>
        <v>0</v>
      </c>
      <c r="G32" s="41">
        <v>-12</v>
      </c>
      <c r="H32" s="41">
        <v>0</v>
      </c>
      <c r="I32" s="41">
        <v>36</v>
      </c>
      <c r="J32" s="43">
        <v>0</v>
      </c>
      <c r="K32" s="26">
        <f t="array" ref="K32">MMULT(B24:F24,K27:K31)</f>
        <v>-24</v>
      </c>
    </row>
    <row r="34" spans="5:12" x14ac:dyDescent="0.3">
      <c r="E34" t="s">
        <v>28</v>
      </c>
      <c r="F34" t="s">
        <v>61</v>
      </c>
      <c r="H34" s="1" t="str">
        <f>B27</f>
        <v>x5</v>
      </c>
      <c r="I34" s="1" t="s">
        <v>2</v>
      </c>
      <c r="J34" s="8">
        <f>P17</f>
        <v>-7</v>
      </c>
      <c r="K34" s="2"/>
      <c r="L34" s="4"/>
    </row>
    <row r="35" spans="5:12" x14ac:dyDescent="0.3">
      <c r="F35" t="s">
        <v>61</v>
      </c>
      <c r="H35" s="1" t="str">
        <f>B28</f>
        <v>x7</v>
      </c>
      <c r="I35" s="1" t="s">
        <v>2</v>
      </c>
      <c r="J35" s="8">
        <f>P18</f>
        <v>-8</v>
      </c>
      <c r="K35" s="2"/>
      <c r="L35" s="4"/>
    </row>
    <row r="36" spans="5:12" x14ac:dyDescent="0.3">
      <c r="F36" t="s">
        <v>61</v>
      </c>
      <c r="H36" s="1" t="str">
        <f>B29</f>
        <v>x3</v>
      </c>
      <c r="I36" s="1" t="s">
        <v>2</v>
      </c>
      <c r="J36" s="69">
        <f t="shared" ref="J36:J38" si="6">P19</f>
        <v>-5</v>
      </c>
      <c r="K36" s="2"/>
      <c r="L36" s="4"/>
    </row>
    <row r="37" spans="5:12" x14ac:dyDescent="0.3">
      <c r="F37" t="s">
        <v>61</v>
      </c>
      <c r="H37" s="1" t="str">
        <f>B30</f>
        <v>x2</v>
      </c>
      <c r="I37" s="1" t="s">
        <v>2</v>
      </c>
      <c r="J37" s="69">
        <f t="shared" si="6"/>
        <v>2</v>
      </c>
      <c r="K37" s="2"/>
      <c r="L37" s="4"/>
    </row>
    <row r="38" spans="5:12" x14ac:dyDescent="0.3">
      <c r="F38" t="s">
        <v>61</v>
      </c>
      <c r="H38" s="1" t="str">
        <f>B31</f>
        <v>x1</v>
      </c>
      <c r="I38" s="1" t="s">
        <v>2</v>
      </c>
      <c r="J38" s="69">
        <f t="shared" si="6"/>
        <v>0</v>
      </c>
      <c r="K38" s="2"/>
      <c r="L38" s="4"/>
    </row>
    <row r="39" spans="5:12" x14ac:dyDescent="0.3">
      <c r="F39" t="s">
        <v>29</v>
      </c>
      <c r="G39"/>
      <c r="H39"/>
      <c r="I39"/>
      <c r="J39"/>
      <c r="K39"/>
      <c r="L39"/>
    </row>
  </sheetData>
  <pageMargins left="0.7" right="0.7" top="0.75" bottom="0.75" header="0.3" footer="0.3"/>
  <ignoredErrors>
    <ignoredError sqref="B24:F24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O26"/>
  <sheetViews>
    <sheetView tabSelected="1" topLeftCell="C1" workbookViewId="0">
      <selection activeCell="D4" sqref="D4"/>
    </sheetView>
  </sheetViews>
  <sheetFormatPr defaultColWidth="9.109375" defaultRowHeight="14.4" x14ac:dyDescent="0.3"/>
  <cols>
    <col min="1" max="16384" width="9.109375" style="28"/>
  </cols>
  <sheetData>
    <row r="2" spans="4:15" x14ac:dyDescent="0.3">
      <c r="D2" s="28" t="s">
        <v>68</v>
      </c>
    </row>
    <row r="3" spans="4:15" x14ac:dyDescent="0.3">
      <c r="D3" s="28" t="s">
        <v>69</v>
      </c>
    </row>
    <row r="6" spans="4:15" ht="15" thickBot="1" x14ac:dyDescent="0.35">
      <c r="F6" s="29"/>
      <c r="G6" s="53"/>
      <c r="H6" s="30"/>
      <c r="I6" s="30"/>
      <c r="J6" s="30"/>
      <c r="K6" s="30"/>
      <c r="L6" s="30"/>
      <c r="M6" s="31"/>
      <c r="N6" s="16"/>
    </row>
    <row r="7" spans="4:15" ht="18" x14ac:dyDescent="0.35">
      <c r="E7" s="52" t="s">
        <v>26</v>
      </c>
      <c r="F7" s="32"/>
      <c r="G7" s="17"/>
      <c r="H7" s="33"/>
      <c r="I7" s="33"/>
      <c r="J7" s="33"/>
      <c r="K7" s="33"/>
      <c r="L7" s="33"/>
      <c r="M7" s="34"/>
      <c r="N7" s="8"/>
      <c r="O7" s="51" t="s">
        <v>2</v>
      </c>
    </row>
    <row r="8" spans="4:15" ht="15" thickBot="1" x14ac:dyDescent="0.35">
      <c r="F8" s="30"/>
      <c r="G8" s="18"/>
      <c r="H8" s="16"/>
      <c r="I8" s="16"/>
      <c r="J8" s="16"/>
      <c r="K8" s="16"/>
      <c r="L8" s="16"/>
      <c r="M8" s="35"/>
      <c r="N8" s="16"/>
    </row>
    <row r="9" spans="4:15" x14ac:dyDescent="0.3">
      <c r="F9" s="77" t="s">
        <v>49</v>
      </c>
      <c r="G9" s="17"/>
      <c r="H9" s="33"/>
      <c r="I9" s="33"/>
      <c r="J9" s="33"/>
      <c r="K9" s="33"/>
      <c r="L9" s="33"/>
      <c r="M9" s="34"/>
      <c r="N9" s="8"/>
    </row>
    <row r="10" spans="4:15" x14ac:dyDescent="0.3">
      <c r="G10" s="33"/>
      <c r="H10" s="33"/>
      <c r="I10" s="33"/>
      <c r="J10" s="33"/>
      <c r="K10" s="33"/>
      <c r="L10" s="33"/>
      <c r="M10" s="33"/>
      <c r="N10" s="8"/>
    </row>
    <row r="12" spans="4:15" ht="15" thickBot="1" x14ac:dyDescent="0.35">
      <c r="F12" s="29"/>
      <c r="G12" s="53"/>
      <c r="H12" s="30"/>
      <c r="I12" s="30"/>
      <c r="J12" s="30"/>
      <c r="K12" s="30"/>
      <c r="L12" s="30"/>
      <c r="M12" s="31"/>
      <c r="N12" s="16"/>
    </row>
    <row r="13" spans="4:15" ht="18" x14ac:dyDescent="0.35">
      <c r="E13" s="54" t="s">
        <v>27</v>
      </c>
      <c r="F13" s="32"/>
      <c r="G13" s="17"/>
      <c r="H13" s="33"/>
      <c r="I13" s="33"/>
      <c r="J13" s="33"/>
      <c r="K13" s="33"/>
      <c r="L13" s="33"/>
      <c r="M13" s="34"/>
      <c r="N13" s="8"/>
    </row>
    <row r="14" spans="4:15" ht="15" thickBot="1" x14ac:dyDescent="0.35">
      <c r="F14" s="30"/>
      <c r="G14" s="18"/>
      <c r="H14" s="16"/>
      <c r="I14" s="16"/>
      <c r="J14" s="16"/>
      <c r="K14" s="16"/>
      <c r="L14" s="16"/>
      <c r="M14" s="35"/>
      <c r="N14" s="16"/>
    </row>
    <row r="15" spans="4:15" x14ac:dyDescent="0.3">
      <c r="F15" s="77" t="s">
        <v>49</v>
      </c>
      <c r="G15" s="17"/>
      <c r="H15" s="33"/>
      <c r="I15" s="33"/>
      <c r="J15" s="33"/>
      <c r="K15" s="33"/>
      <c r="L15" s="33"/>
      <c r="M15" s="34"/>
      <c r="N15" s="8"/>
    </row>
    <row r="16" spans="4:15" x14ac:dyDescent="0.3">
      <c r="G16" s="33"/>
      <c r="H16" s="33"/>
      <c r="I16" s="33"/>
      <c r="J16" s="33"/>
      <c r="K16" s="33"/>
      <c r="L16" s="33"/>
      <c r="M16" s="33"/>
      <c r="N16" s="8"/>
    </row>
    <row r="17" spans="4:13" x14ac:dyDescent="0.3">
      <c r="L17" s="50"/>
      <c r="M17" s="50"/>
    </row>
    <row r="18" spans="4:13" x14ac:dyDescent="0.3">
      <c r="D18" s="28" t="s">
        <v>41</v>
      </c>
    </row>
    <row r="19" spans="4:13" x14ac:dyDescent="0.3">
      <c r="D19" s="28" t="s">
        <v>45</v>
      </c>
    </row>
    <row r="20" spans="4:13" x14ac:dyDescent="0.3">
      <c r="D20" s="28" t="s">
        <v>44</v>
      </c>
    </row>
    <row r="22" spans="4:13" x14ac:dyDescent="0.3">
      <c r="D22" s="28" t="s">
        <v>46</v>
      </c>
    </row>
    <row r="23" spans="4:13" x14ac:dyDescent="0.3">
      <c r="D23" s="28" t="s">
        <v>47</v>
      </c>
    </row>
    <row r="24" spans="4:13" x14ac:dyDescent="0.3">
      <c r="D24" s="28" t="s">
        <v>48</v>
      </c>
    </row>
    <row r="26" spans="4:13" ht="16.2" x14ac:dyDescent="0.3">
      <c r="D26" s="28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Resolução Sistema de Equações</vt:lpstr>
      <vt:lpstr>Soluções básicas</vt:lpstr>
      <vt:lpstr>Quadros Simplex</vt:lpstr>
      <vt:lpstr>Método Simplex</vt:lpstr>
      <vt:lpstr>Definição Matricial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Miguel Miranda</cp:lastModifiedBy>
  <dcterms:created xsi:type="dcterms:W3CDTF">2010-09-16T09:43:32Z</dcterms:created>
  <dcterms:modified xsi:type="dcterms:W3CDTF">2016-10-20T20:52:35Z</dcterms:modified>
</cp:coreProperties>
</file>