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migue\Desktop\3º Ano\2º Semestre\MEIO\Gestão de Stocks\Ficha 3\"/>
    </mc:Choice>
  </mc:AlternateContent>
  <bookViews>
    <workbookView xWindow="0" yWindow="0" windowWidth="17256" windowHeight="5664"/>
  </bookViews>
  <sheets>
    <sheet name="Folha1" sheetId="1" r:id="rId1"/>
  </sheets>
  <definedNames>
    <definedName name="solver_adj" localSheetId="0" hidden="1">Folha1!$D$20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Folha1!$L$18</definedName>
    <definedName name="solver_lhs2" localSheetId="0" hidden="1">Folha1!$M$10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Folha1!$D$22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141</definedName>
    <definedName name="solver_rhs2" localSheetId="0" hidden="1">Folha1!$O$10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J11" i="1"/>
  <c r="G11" i="1"/>
  <c r="D11" i="1"/>
  <c r="D9" i="1"/>
  <c r="J9" i="1"/>
  <c r="G9" i="1"/>
  <c r="D8" i="1"/>
  <c r="D15" i="1"/>
  <c r="F15" i="1"/>
  <c r="D16" i="1"/>
  <c r="H16" i="1"/>
  <c r="D17" i="1"/>
  <c r="H17" i="1"/>
  <c r="L15" i="1"/>
  <c r="L17" i="1"/>
  <c r="L16" i="1"/>
  <c r="F17" i="1"/>
  <c r="J17" i="1"/>
  <c r="F16" i="1"/>
  <c r="J16" i="1"/>
  <c r="H15" i="1"/>
  <c r="H18" i="1"/>
  <c r="D10" i="1"/>
  <c r="G8" i="1"/>
  <c r="G10" i="1"/>
  <c r="J8" i="1"/>
  <c r="L18" i="1"/>
  <c r="J15" i="1"/>
  <c r="J18" i="1"/>
  <c r="D22" i="1"/>
  <c r="J10" i="1"/>
</calcChain>
</file>

<file path=xl/sharedStrings.xml><?xml version="1.0" encoding="utf-8"?>
<sst xmlns="http://schemas.openxmlformats.org/spreadsheetml/2006/main" count="39" uniqueCount="31">
  <si>
    <t>d1</t>
  </si>
  <si>
    <t>d2</t>
  </si>
  <si>
    <t>d3</t>
  </si>
  <si>
    <t>bx</t>
  </si>
  <si>
    <t>by</t>
  </si>
  <si>
    <t>bz</t>
  </si>
  <si>
    <t>rx</t>
  </si>
  <si>
    <t>ry</t>
  </si>
  <si>
    <t>rz</t>
  </si>
  <si>
    <t>i</t>
  </si>
  <si>
    <t>c3</t>
  </si>
  <si>
    <t>Artigo X</t>
  </si>
  <si>
    <t>C1</t>
  </si>
  <si>
    <t>QEE</t>
  </si>
  <si>
    <t>Encomendas</t>
  </si>
  <si>
    <t>C*</t>
  </si>
  <si>
    <t>Artigo Y</t>
  </si>
  <si>
    <t>Artigo Z</t>
  </si>
  <si>
    <t>q*x</t>
  </si>
  <si>
    <t>q*y</t>
  </si>
  <si>
    <t>q*z</t>
  </si>
  <si>
    <t>∑ (c3j*rj/qj )</t>
  </si>
  <si>
    <t>FO</t>
  </si>
  <si>
    <t>Lagrange</t>
  </si>
  <si>
    <t>CustoX</t>
  </si>
  <si>
    <t>CustoY</t>
  </si>
  <si>
    <t>CustoZ</t>
  </si>
  <si>
    <t>EncomendasX</t>
  </si>
  <si>
    <t>EncomendasY</t>
  </si>
  <si>
    <t>EncomendasZ</t>
  </si>
  <si>
    <r>
      <rPr>
        <sz val="11"/>
        <color theme="1"/>
        <rFont val="Calibri"/>
        <family val="2"/>
      </rPr>
      <t>∑i/2</t>
    </r>
    <r>
      <rPr>
        <sz val="11"/>
        <color theme="1"/>
        <rFont val="Calibri"/>
        <family val="2"/>
        <scheme val="minor"/>
      </rPr>
      <t>( bj*qj 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</si>
</sst>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\ &quot;€&quot;_-;\-* #,##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Font="1" applyAlignment="1">
      <alignment horizontal="right"/>
    </xf>
    <xf numFmtId="164" fontId="0" fillId="0" borderId="7" xfId="0" applyNumberFormat="1" applyBorder="1" applyAlignment="1">
      <alignment horizontal="right" vertical="top"/>
    </xf>
    <xf numFmtId="0" fontId="0" fillId="0" borderId="2" xfId="0" applyBorder="1" applyAlignment="1">
      <alignment horizontal="right"/>
    </xf>
    <xf numFmtId="164" fontId="0" fillId="0" borderId="0" xfId="0" applyNumberFormat="1" applyBorder="1" applyAlignment="1">
      <alignment horizontal="right" vertical="top"/>
    </xf>
    <xf numFmtId="0" fontId="0" fillId="0" borderId="0" xfId="0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8" xfId="0" applyNumberFormat="1" applyBorder="1" applyAlignment="1">
      <alignment horizontal="right" vertical="top"/>
    </xf>
    <xf numFmtId="0" fontId="0" fillId="0" borderId="6" xfId="0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0" fillId="3" borderId="7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" fontId="0" fillId="0" borderId="7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0" fillId="0" borderId="8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164" fontId="0" fillId="0" borderId="6" xfId="0" applyNumberFormat="1" applyBorder="1" applyAlignment="1">
      <alignment horizontal="right"/>
    </xf>
    <xf numFmtId="1" fontId="0" fillId="0" borderId="4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32"/>
  <sheetViews>
    <sheetView tabSelected="1" topLeftCell="A7" workbookViewId="0">
      <selection activeCell="F19" sqref="F19"/>
    </sheetView>
  </sheetViews>
  <sheetFormatPr defaultRowHeight="14.4" x14ac:dyDescent="0.3"/>
  <cols>
    <col min="3" max="3" width="12.109375" customWidth="1"/>
    <col min="4" max="4" width="11.88671875" bestFit="1" customWidth="1"/>
    <col min="5" max="5" width="13.109375" customWidth="1"/>
    <col min="6" max="6" width="12.109375" customWidth="1"/>
    <col min="7" max="7" width="11.5546875" customWidth="1"/>
    <col min="8" max="8" width="10.33203125" customWidth="1"/>
    <col min="9" max="9" width="12" customWidth="1"/>
    <col min="10" max="10" width="9.21875" bestFit="1" customWidth="1"/>
    <col min="11" max="11" width="13.33203125" customWidth="1"/>
    <col min="12" max="12" width="8.5546875" customWidth="1"/>
    <col min="13" max="13" width="14" customWidth="1"/>
  </cols>
  <sheetData>
    <row r="2" spans="2:23" x14ac:dyDescent="0.3"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x14ac:dyDescent="0.3">
      <c r="C3" s="3" t="s">
        <v>0</v>
      </c>
      <c r="D3" s="19">
        <v>7</v>
      </c>
      <c r="E3" s="16" t="s">
        <v>3</v>
      </c>
      <c r="F3" s="9">
        <v>230</v>
      </c>
      <c r="G3" s="3" t="s">
        <v>6</v>
      </c>
      <c r="H3" s="22">
        <v>80000</v>
      </c>
      <c r="I3" s="3" t="s">
        <v>9</v>
      </c>
      <c r="J3" s="10">
        <v>0.21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2:23" x14ac:dyDescent="0.3">
      <c r="C4" s="4" t="s">
        <v>1</v>
      </c>
      <c r="D4" s="20">
        <v>2</v>
      </c>
      <c r="E4" s="17" t="s">
        <v>4</v>
      </c>
      <c r="F4" s="11">
        <v>32</v>
      </c>
      <c r="G4" s="4" t="s">
        <v>7</v>
      </c>
      <c r="H4" s="23">
        <v>120000</v>
      </c>
      <c r="I4" s="4" t="s">
        <v>10</v>
      </c>
      <c r="J4" s="13">
        <v>100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2:23" x14ac:dyDescent="0.3">
      <c r="B5" s="1"/>
      <c r="C5" s="5" t="s">
        <v>2</v>
      </c>
      <c r="D5" s="21">
        <v>6</v>
      </c>
      <c r="E5" s="18" t="s">
        <v>5</v>
      </c>
      <c r="F5" s="14">
        <v>68</v>
      </c>
      <c r="G5" s="5" t="s">
        <v>8</v>
      </c>
      <c r="H5" s="24">
        <v>60000</v>
      </c>
      <c r="I5" s="5"/>
      <c r="J5" s="15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2:23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2:23" x14ac:dyDescent="0.3">
      <c r="B7" s="1"/>
      <c r="C7" s="29" t="s">
        <v>11</v>
      </c>
      <c r="D7" s="30"/>
      <c r="E7" s="1"/>
      <c r="F7" s="29" t="s">
        <v>16</v>
      </c>
      <c r="G7" s="30"/>
      <c r="H7" s="1"/>
      <c r="I7" s="29" t="s">
        <v>17</v>
      </c>
      <c r="J7" s="30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2:23" x14ac:dyDescent="0.3">
      <c r="B8" s="1"/>
      <c r="C8" s="4" t="s">
        <v>12</v>
      </c>
      <c r="D8" s="13">
        <f>J3*F3</f>
        <v>48.3</v>
      </c>
      <c r="E8" s="1"/>
      <c r="F8" s="4" t="s">
        <v>12</v>
      </c>
      <c r="G8" s="13">
        <f>F4*$J$3</f>
        <v>6.72</v>
      </c>
      <c r="H8" s="1"/>
      <c r="I8" s="4" t="s">
        <v>12</v>
      </c>
      <c r="J8" s="13">
        <f>$F$5*$J$3</f>
        <v>14.28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2:23" x14ac:dyDescent="0.3">
      <c r="B9" s="1"/>
      <c r="C9" s="4" t="s">
        <v>13</v>
      </c>
      <c r="D9" s="25">
        <f>ROUNDUP(SQRT(2*$H$3*$J$4/$D$8),0)</f>
        <v>576</v>
      </c>
      <c r="E9" s="1"/>
      <c r="F9" s="4" t="s">
        <v>13</v>
      </c>
      <c r="G9" s="25">
        <f>ROUNDUP(SQRT(2*H4*$J$4/G8),0)</f>
        <v>1890</v>
      </c>
      <c r="H9" s="1"/>
      <c r="I9" s="4" t="s">
        <v>13</v>
      </c>
      <c r="J9" s="25">
        <f>ROUNDUP(SQRT(2*$H$5*$J$4/$J$8),0)</f>
        <v>917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23" x14ac:dyDescent="0.3">
      <c r="B10" s="1"/>
      <c r="C10" s="4" t="s">
        <v>14</v>
      </c>
      <c r="D10" s="27">
        <f>ROUNDUP($H$3/$D$9,0)</f>
        <v>139</v>
      </c>
      <c r="E10" s="1"/>
      <c r="F10" s="4" t="s">
        <v>14</v>
      </c>
      <c r="G10" s="27">
        <f>ROUNDUP(H4/G9,0)</f>
        <v>64</v>
      </c>
      <c r="H10" s="1"/>
      <c r="I10" s="4" t="s">
        <v>14</v>
      </c>
      <c r="J10" s="27">
        <f>ROUNDUP($H$5/$J$9,0)</f>
        <v>66</v>
      </c>
      <c r="K10" s="1"/>
      <c r="L10" s="1"/>
      <c r="M10" s="28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3" x14ac:dyDescent="0.3">
      <c r="B11" s="1"/>
      <c r="C11" s="5" t="s">
        <v>15</v>
      </c>
      <c r="D11" s="26">
        <f xml:space="preserve"> ($D$8 * $D$9/2) + ($H$3 * $J$4/$D$9)</f>
        <v>27799.288888888888</v>
      </c>
      <c r="E11" s="6"/>
      <c r="F11" s="5" t="s">
        <v>15</v>
      </c>
      <c r="G11" s="26">
        <f xml:space="preserve"> ($G$8 * $G$9/2) + ($H$4 * $J$4/$G$9)</f>
        <v>12699.606349206348</v>
      </c>
      <c r="H11" s="1"/>
      <c r="I11" s="5" t="s">
        <v>15</v>
      </c>
      <c r="J11" s="26">
        <f xml:space="preserve"> ($J$8 * $J$9/2) + ($H$5 * $J$4/$J$9)</f>
        <v>13090.455245365321</v>
      </c>
      <c r="K11" s="6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2:23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2:23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2:23" x14ac:dyDescent="0.3">
      <c r="B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2:23" x14ac:dyDescent="0.3">
      <c r="B15" s="1"/>
      <c r="C15" s="1" t="s">
        <v>18</v>
      </c>
      <c r="D15" s="28">
        <f>SQRT(2*H3*($J$4-$D$20)/($J$3*F3))</f>
        <v>1172.4857659266761</v>
      </c>
      <c r="E15" s="1"/>
      <c r="F15" s="7">
        <f>F3*D15*$J$3/2</f>
        <v>28315.531247129227</v>
      </c>
      <c r="H15" s="6">
        <f>$J$4*H3/D15</f>
        <v>6823.1105506659915</v>
      </c>
      <c r="I15" s="1" t="s">
        <v>24</v>
      </c>
      <c r="J15" s="6">
        <f>F15+H15</f>
        <v>35138.641797795222</v>
      </c>
      <c r="K15" s="12" t="s">
        <v>27</v>
      </c>
      <c r="L15" s="28">
        <f>H3/D15</f>
        <v>68.231105506659915</v>
      </c>
      <c r="O15" s="1"/>
      <c r="P15" s="1"/>
      <c r="Q15" s="1"/>
      <c r="R15" s="1"/>
      <c r="S15" s="1"/>
      <c r="T15" s="1"/>
      <c r="U15" s="1"/>
      <c r="V15" s="1"/>
      <c r="W15" s="1"/>
    </row>
    <row r="16" spans="2:23" x14ac:dyDescent="0.3">
      <c r="B16" s="1"/>
      <c r="C16" s="1" t="s">
        <v>19</v>
      </c>
      <c r="D16" s="28">
        <f>SQRT(2*H4*($J$4-$D$20)/($J$3*F4))</f>
        <v>3849.8351855904543</v>
      </c>
      <c r="E16" s="1"/>
      <c r="F16" s="7">
        <f>F4*D16*$J$3/2</f>
        <v>12935.446223583926</v>
      </c>
      <c r="G16" s="1"/>
      <c r="H16" s="6">
        <f>$J$4*H4/D16</f>
        <v>3117.0165530500612</v>
      </c>
      <c r="I16" s="1" t="s">
        <v>25</v>
      </c>
      <c r="J16" s="6">
        <f>F16+H16</f>
        <v>16052.462776633987</v>
      </c>
      <c r="K16" s="12" t="s">
        <v>28</v>
      </c>
      <c r="L16" s="28">
        <f>H4/D16</f>
        <v>31.170165530500611</v>
      </c>
      <c r="O16" s="1"/>
      <c r="P16" s="1"/>
      <c r="Q16" s="1"/>
      <c r="R16" s="1"/>
      <c r="S16" s="1"/>
      <c r="T16" s="1"/>
      <c r="U16" s="1"/>
      <c r="V16" s="1"/>
      <c r="W16" s="1"/>
    </row>
    <row r="17" spans="2:23" x14ac:dyDescent="0.3">
      <c r="B17" s="1"/>
      <c r="C17" s="1" t="s">
        <v>20</v>
      </c>
      <c r="D17" s="28">
        <f>SQRT(2*H5*($J$4-$D$20)/($J$3*F5))</f>
        <v>1867.4443660480956</v>
      </c>
      <c r="E17" s="1"/>
      <c r="F17" s="7">
        <f>F5*D17*$J$3/2</f>
        <v>13333.552773583402</v>
      </c>
      <c r="G17" s="8"/>
      <c r="H17" s="6">
        <f>$J$4*H5/D17</f>
        <v>3212.9471212560188</v>
      </c>
      <c r="I17" s="1" t="s">
        <v>26</v>
      </c>
      <c r="J17" s="6">
        <f>F17+H17</f>
        <v>16546.49989483942</v>
      </c>
      <c r="K17" s="12" t="s">
        <v>29</v>
      </c>
      <c r="L17" s="28">
        <f>H5/D17</f>
        <v>32.12947121256019</v>
      </c>
      <c r="O17" s="1"/>
      <c r="P17" s="1"/>
      <c r="Q17" s="1"/>
      <c r="R17" s="1"/>
      <c r="S17" s="1"/>
      <c r="T17" s="1"/>
      <c r="U17" s="1"/>
      <c r="V17" s="1"/>
      <c r="W17" s="1"/>
    </row>
    <row r="18" spans="2:23" x14ac:dyDescent="0.3">
      <c r="B18" s="1"/>
      <c r="C18" s="1"/>
      <c r="D18" s="1"/>
      <c r="E18" s="1" t="s">
        <v>30</v>
      </c>
      <c r="F18" s="7">
        <f>D11+G11+J11</f>
        <v>53589.350483460563</v>
      </c>
      <c r="G18" s="1" t="s">
        <v>21</v>
      </c>
      <c r="H18" s="6">
        <f>SUM(H15:H17)</f>
        <v>13153.074224972072</v>
      </c>
      <c r="I18" s="1"/>
      <c r="J18" s="6">
        <f>SUM(J15:J17)</f>
        <v>67737.604469268626</v>
      </c>
      <c r="K18" s="1"/>
      <c r="L18" s="28">
        <f>SUM(L15:L17)</f>
        <v>131.53074224972073</v>
      </c>
      <c r="O18" s="1"/>
      <c r="P18" s="1"/>
      <c r="Q18" s="1"/>
      <c r="R18" s="1"/>
      <c r="S18" s="1"/>
      <c r="T18" s="1"/>
      <c r="U18" s="1"/>
      <c r="V18" s="1"/>
      <c r="W18" s="1"/>
    </row>
    <row r="19" spans="2:23" x14ac:dyDescent="0.3">
      <c r="B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2:23" x14ac:dyDescent="0.3">
      <c r="B20" s="1"/>
      <c r="C20" s="1" t="s">
        <v>23</v>
      </c>
      <c r="D20" s="2">
        <v>-314.99446677388801</v>
      </c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2:23" x14ac:dyDescent="0.3">
      <c r="B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2:23" x14ac:dyDescent="0.3">
      <c r="B22" s="1"/>
      <c r="C22" s="1" t="s">
        <v>22</v>
      </c>
      <c r="D22" s="6">
        <f>F18+H18</f>
        <v>66742.424708432634</v>
      </c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2:23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2:23" x14ac:dyDescent="0.3">
      <c r="B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2:23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2:23" x14ac:dyDescent="0.3">
      <c r="B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2:23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2:23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2:23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2:23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2:23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2:23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</sheetData>
  <mergeCells count="3">
    <mergeCell ref="C7:D7"/>
    <mergeCell ref="F7:G7"/>
    <mergeCell ref="I7:J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Miguel Miranda</cp:lastModifiedBy>
  <dcterms:created xsi:type="dcterms:W3CDTF">2016-04-16T11:36:51Z</dcterms:created>
  <dcterms:modified xsi:type="dcterms:W3CDTF">2017-04-27T15:39:01Z</dcterms:modified>
</cp:coreProperties>
</file>