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Spring_Classes\Sports Stats\"/>
    </mc:Choice>
  </mc:AlternateContent>
  <xr:revisionPtr revIDLastSave="0" documentId="13_ncr:1_{ED846D08-B1CA-46D4-A7CA-E039D31A2A17}" xr6:coauthVersionLast="46" xr6:coauthVersionMax="46" xr10:uidLastSave="{00000000-0000-0000-0000-000000000000}"/>
  <bookViews>
    <workbookView xWindow="-110" yWindow="-110" windowWidth="19420" windowHeight="10420" xr2:uid="{9B498D45-5C5E-4F43-875A-DFBD5F6F838E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L6" i="1" s="1"/>
  <c r="M14" i="1"/>
  <c r="K14" i="1"/>
  <c r="K10" i="1"/>
  <c r="F9" i="1"/>
  <c r="F8" i="1"/>
  <c r="F10" i="1"/>
  <c r="I6" i="1" l="1"/>
  <c r="I5" i="1"/>
  <c r="E9" i="1"/>
  <c r="E8" i="1"/>
  <c r="E10" i="1" s="1"/>
  <c r="J5" i="1" l="1"/>
  <c r="J6" i="1"/>
  <c r="L10" i="1"/>
  <c r="N8" i="1" s="1"/>
  <c r="I7" i="1"/>
  <c r="J7" i="1" s="1"/>
  <c r="L14" i="1"/>
  <c r="N14" i="1" s="1"/>
  <c r="E13" i="1"/>
  <c r="P1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tc={19CCB9B2-1DEC-42D5-8D70-C562919D6C6E}</author>
    <author>tc={B5349DA5-B8CF-4BDA-8F7D-17C145107FA1}</author>
    <author>helpdesk</author>
    <author>tc={6A7C25CC-B4DD-40FF-A1E1-7C1E1C1E52E7}</author>
  </authors>
  <commentList>
    <comment ref="I5" authorId="0" shapeId="0" xr:uid="{19CCB9B2-1DEC-42D5-8D70-C562919D6C6E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http://harvardsportsanalysis.org/2017/01/analyzing-nba-team-shot-selection-when-trailing-by-2-points-with-time-expiring/</t>
      </text>
    </comment>
    <comment ref="I6" authorId="1" shapeId="0" xr:uid="{B5349DA5-B8CF-4BDA-8F7D-17C145107FA1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http://harvardsportsanalysis.org/2017/01/analyzing-nba-team-shot-selection-when-trailing-by-2-points-with-time-expiring/</t>
      </text>
    </comment>
    <comment ref="I7" authorId="2" shapeId="0" xr:uid="{BC7D47B4-F79D-4388-8184-011F6AC660A4}">
      <text>
        <r>
          <rPr>
            <b/>
            <sz val="9"/>
            <color indexed="81"/>
            <rFont val="Tahoma"/>
            <family val="2"/>
          </rPr>
          <t>Jim: back into this number as the remaining probability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3" shapeId="0" xr:uid="{6A7C25CC-B4DD-40FF-A1E1-7C1E1C1E52E7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https://www.basketball-reference.com/leagues/NBA_stats_per_game.html</t>
      </text>
    </comment>
  </commentList>
</comments>
</file>

<file path=xl/sharedStrings.xml><?xml version="1.0" encoding="utf-8"?>
<sst xmlns="http://schemas.openxmlformats.org/spreadsheetml/2006/main" count="45" uniqueCount="41">
  <si>
    <t>BLUE-colored cells need approximate probabilities based on the scenario</t>
  </si>
  <si>
    <t>Points</t>
  </si>
  <si>
    <t>Make Prob</t>
  </si>
  <si>
    <t>rand#</t>
  </si>
  <si>
    <t>simulated points</t>
  </si>
  <si>
    <t>Make</t>
  </si>
  <si>
    <t>Miss</t>
  </si>
  <si>
    <t>Foul</t>
  </si>
  <si>
    <t>No Foul</t>
  </si>
  <si>
    <t>Down by 2 with 30 seconds left (24 second shot clock)</t>
  </si>
  <si>
    <t>FOUL</t>
  </si>
  <si>
    <t>NO FOUL</t>
  </si>
  <si>
    <t>73% chance a team scores going down the floor</t>
  </si>
  <si>
    <t>make1</t>
  </si>
  <si>
    <t>make2</t>
  </si>
  <si>
    <t>miss2</t>
  </si>
  <si>
    <t>80% average FT percentage per shot</t>
  </si>
  <si>
    <t>How many did they hit?</t>
  </si>
  <si>
    <t>Simulated Other Teams score</t>
  </si>
  <si>
    <t>other team under 2 score (GOOD) we still have a chance</t>
  </si>
  <si>
    <t>other team over 2 score (NOT GOOD WE LOST)</t>
  </si>
  <si>
    <t>call a make without a foul 2.5 (avg of 2/3)</t>
  </si>
  <si>
    <t>Choice!!!</t>
  </si>
  <si>
    <t>Count</t>
  </si>
  <si>
    <t>Don’t Foul</t>
  </si>
  <si>
    <t>Tie</t>
  </si>
  <si>
    <t>a.      http://www.espn.com/nba/seasonleaders</t>
  </si>
  <si>
    <t>b.      https://static.goxavier.com/custompages/Newsletters/MBB%20Newsletters/bbnewsletter15.pdf</t>
  </si>
  <si>
    <r>
      <t>c.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Calibri"/>
        <family val="2"/>
        <scheme val="minor"/>
      </rPr>
      <t>https://hooptactics.net/premium/coach/closegames/coachfouling.php</t>
    </r>
  </si>
  <si>
    <t>NBA FT PCT</t>
  </si>
  <si>
    <t>Two</t>
  </si>
  <si>
    <t>Three</t>
  </si>
  <si>
    <t>Zero</t>
  </si>
  <si>
    <t>d. http://harvardsportsanalysis.org/2017/01/analyzing-nba-team-shot-selection-when-trailing-by-2-points-with-time-expiring/</t>
  </si>
  <si>
    <t>Cum. Prob</t>
  </si>
  <si>
    <t>How many points they made if missed shot</t>
  </si>
  <si>
    <t>points if they don’t make 2 ft</t>
  </si>
  <si>
    <t>final points if they don’t make2</t>
  </si>
  <si>
    <t>Winner</t>
  </si>
  <si>
    <t>If they make 1 free throw need to hit a 3 to tie</t>
  </si>
  <si>
    <t>If they make both free throws then it’s an auto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</si>
</sst>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sz val="7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3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0" fillId="3" borderId="1" xfId="0" applyFill="1" applyBorder="1"/>
    <xf numFmtId="0" fontId="0" fillId="3" borderId="0" xfId="0" applyFill="1"/>
    <xf numFmtId="0" fontId="2" fillId="3" borderId="0" xfId="0" applyFont="1" applyFill="1"/>
    <xf numFmtId="0" fontId="0" fillId="0" borderId="2" xfId="0" applyBorder="1"/>
    <xf numFmtId="0" fontId="0" fillId="3" borderId="3" xfId="0" applyFill="1" applyBorder="1"/>
    <xf numFmtId="0" fontId="2" fillId="3" borderId="4" xfId="0" applyFont="1" applyFill="1" applyBorder="1"/>
    <xf numFmtId="0" fontId="0" fillId="0" borderId="5" xfId="0" applyBorder="1"/>
    <xf numFmtId="0" fontId="1" fillId="3" borderId="0" xfId="0" applyFont="1" applyFill="1" applyAlignment="1">
      <alignment horizontal="center"/>
    </xf>
    <xf numFmtId="0" fontId="2" fillId="3" borderId="6" xfId="0" applyFont="1" applyFill="1" applyBorder="1"/>
    <xf numFmtId="0" fontId="2" fillId="3" borderId="1" xfId="0" applyFont="1" applyFill="1" applyBorder="1"/>
    <xf numFmtId="0" fontId="0" fillId="4" borderId="5" xfId="0" applyFill="1" applyBorder="1"/>
    <xf numFmtId="0" fontId="0" fillId="4" borderId="0" xfId="0" applyFill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2" fillId="6" borderId="1" xfId="0" applyFont="1" applyFill="1" applyBorder="1"/>
    <xf numFmtId="0" fontId="1" fillId="6" borderId="0" xfId="0" applyFont="1" applyFill="1" applyAlignment="1">
      <alignment horizontal="center"/>
    </xf>
    <xf numFmtId="0" fontId="2" fillId="6" borderId="0" xfId="0" applyFont="1" applyFill="1"/>
    <xf numFmtId="0" fontId="0" fillId="6" borderId="8" xfId="0" applyFill="1" applyBorder="1"/>
    <xf numFmtId="0" fontId="0" fillId="6" borderId="9" xfId="0" applyFill="1" applyBorder="1"/>
    <xf numFmtId="0" fontId="2" fillId="6" borderId="9" xfId="0" applyFont="1" applyFill="1" applyBorder="1"/>
    <xf numFmtId="0" fontId="2" fillId="0" borderId="0" xfId="0" applyFont="1" applyAlignment="1">
      <alignment horizontal="left"/>
    </xf>
    <xf numFmtId="0" fontId="0" fillId="0" borderId="10" xfId="0" applyBorder="1"/>
    <xf numFmtId="0" fontId="0" fillId="6" borderId="0" xfId="0" applyFill="1" applyAlignment="1">
      <alignment horizontal="center"/>
    </xf>
    <xf numFmtId="0" fontId="1" fillId="3" borderId="4" xfId="0" applyFont="1" applyFill="1" applyBorder="1"/>
    <xf numFmtId="0" fontId="5" fillId="0" borderId="0" xfId="0" applyFont="1" applyAlignment="1">
      <alignment horizontal="left" vertical="center" indent="10"/>
    </xf>
    <xf numFmtId="0" fontId="7" fillId="0" borderId="0" xfId="1" applyAlignment="1">
      <alignment horizontal="left" vertical="center" indent="10"/>
    </xf>
    <xf numFmtId="0" fontId="1" fillId="3" borderId="11" xfId="0" applyFont="1" applyFill="1" applyBorder="1"/>
    <xf numFmtId="0" fontId="1" fillId="3" borderId="12" xfId="0" applyFont="1" applyFill="1" applyBorder="1"/>
    <xf numFmtId="0" fontId="2" fillId="3" borderId="3" xfId="0" applyFont="1" applyFill="1" applyBorder="1"/>
    <xf numFmtId="0" fontId="0" fillId="6" borderId="0" xfId="0" applyFill="1" applyBorder="1"/>
    <xf numFmtId="0" fontId="0" fillId="0" borderId="0" xfId="0" applyFont="1"/>
    <xf numFmtId="0" fontId="0" fillId="3" borderId="0" xfId="0" applyFont="1" applyFill="1"/>
    <xf numFmtId="0" fontId="0" fillId="3" borderId="7" xfId="0" applyFill="1" applyBorder="1"/>
    <xf numFmtId="0" fontId="2" fillId="2" borderId="4" xfId="0" applyFont="1" applyFill="1" applyBorder="1"/>
    <xf numFmtId="0" fontId="0" fillId="2" borderId="4" xfId="0" applyFont="1" applyFill="1" applyBorder="1"/>
    <xf numFmtId="0" fontId="0" fillId="2" borderId="6" xfId="0" applyFont="1" applyFill="1" applyBorder="1"/>
    <xf numFmtId="0" fontId="2" fillId="3" borderId="12" xfId="0" applyFont="1" applyFill="1" applyBorder="1"/>
    <xf numFmtId="0" fontId="2" fillId="3" borderId="7" xfId="0" applyFont="1" applyFill="1" applyBorder="1"/>
    <xf numFmtId="0" fontId="2" fillId="2" borderId="5" xfId="0" applyFont="1" applyFill="1" applyBorder="1"/>
    <xf numFmtId="0" fontId="0" fillId="2" borderId="5" xfId="0" applyFont="1" applyFill="1" applyBorder="1"/>
    <xf numFmtId="0" fontId="0" fillId="2" borderId="10" xfId="0" applyFont="1" applyFill="1" applyBorder="1"/>
    <xf numFmtId="0" fontId="0" fillId="2" borderId="5" xfId="0" applyFill="1" applyBorder="1"/>
    <xf numFmtId="0" fontId="0" fillId="2" borderId="10" xfId="0" applyFill="1" applyBorder="1"/>
    <xf numFmtId="0" fontId="0" fillId="3" borderId="13" xfId="0" applyFill="1" applyBorder="1"/>
    <xf numFmtId="0" fontId="0" fillId="0" borderId="3" xfId="0" applyBorder="1"/>
    <xf numFmtId="0" fontId="0" fillId="0" borderId="14" xfId="0" applyBorder="1"/>
    <xf numFmtId="0" fontId="0" fillId="7" borderId="7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18</xdr:row>
      <xdr:rowOff>0</xdr:rowOff>
    </xdr:from>
    <xdr:to>
      <xdr:col>8</xdr:col>
      <xdr:colOff>47625</xdr:colOff>
      <xdr:row>20</xdr:row>
      <xdr:rowOff>81915</xdr:rowOff>
    </xdr:to>
    <xdr:sp macro="[1]!Macro1" textlink="">
      <xdr:nvSpPr>
        <xdr:cNvPr id="2" name="Smiley Face 1">
          <a:extLst>
            <a:ext uri="{FF2B5EF4-FFF2-40B4-BE49-F238E27FC236}">
              <a16:creationId xmlns:a16="http://schemas.microsoft.com/office/drawing/2014/main" id="{2CC4C96D-9317-4BFD-BB77-CE3B09F3699A}"/>
            </a:ext>
          </a:extLst>
        </xdr:cNvPr>
        <xdr:cNvSpPr/>
      </xdr:nvSpPr>
      <xdr:spPr>
        <a:xfrm>
          <a:off x="3657600" y="2962275"/>
          <a:ext cx="657225" cy="405765"/>
        </a:xfrm>
        <a:prstGeom prst="smileyFace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518160</xdr:colOff>
      <xdr:row>8</xdr:row>
      <xdr:rowOff>45720</xdr:rowOff>
    </xdr:from>
    <xdr:to>
      <xdr:col>14</xdr:col>
      <xdr:colOff>533400</xdr:colOff>
      <xdr:row>9</xdr:row>
      <xdr:rowOff>121920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C25CCAE9-5D5D-4B60-99A0-FE22794A71EE}"/>
            </a:ext>
          </a:extLst>
        </xdr:cNvPr>
        <xdr:cNvCxnSpPr/>
      </xdr:nvCxnSpPr>
      <xdr:spPr>
        <a:xfrm>
          <a:off x="8909685" y="1198245"/>
          <a:ext cx="62484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586740</xdr:colOff>
      <xdr:row>10</xdr:row>
      <xdr:rowOff>60960</xdr:rowOff>
    </xdr:from>
    <xdr:to>
      <xdr:col>14</xdr:col>
      <xdr:colOff>563880</xdr:colOff>
      <xdr:row>12</xdr:row>
      <xdr:rowOff>106680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4BBF581F-987C-44AC-AC9D-0C77D9D877EA}"/>
            </a:ext>
          </a:extLst>
        </xdr:cNvPr>
        <xdr:cNvCxnSpPr/>
      </xdr:nvCxnSpPr>
      <xdr:spPr>
        <a:xfrm flipV="1">
          <a:off x="8978265" y="1556385"/>
          <a:ext cx="586740" cy="3695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19050</xdr:colOff>
      <xdr:row>23</xdr:row>
      <xdr:rowOff>57151</xdr:rowOff>
    </xdr:from>
    <xdr:to>
      <xdr:col>12</xdr:col>
      <xdr:colOff>1793875</xdr:colOff>
      <xdr:row>36</xdr:row>
      <xdr:rowOff>102236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C6B18AC-3E56-4180-A50E-58C25D3D513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9675" y="4676776"/>
          <a:ext cx="6800850" cy="25438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udent/Downloads/2021%20Football%20Golf%20Baseball-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plest"/>
      <sheetName val="Sheet1"/>
      <sheetName val="Bryant_Kicking"/>
      <sheetName val="Golf"/>
      <sheetName val="Simple Baseball"/>
      <sheetName val="Basketball"/>
      <sheetName val="2021 Football Golf Baseball-3"/>
    </sheetNames>
    <definedNames>
      <definedName name="Macro1"/>
    </defined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ichael Andrejco" id="{19039D36-0B73-48C2-B751-3B4A36DC4FA5}" userId="S::mandrejco@bryant.edu::e116a76f-3724-4c3b-a95c-ffddafa5a62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5" dT="2021-04-14T18:39:17.23" personId="{19039D36-0B73-48C2-B751-3B4A36DC4FA5}" id="{19CCB9B2-1DEC-42D5-8D70-C562919D6C6E}">
    <text>http://harvardsportsanalysis.org/2017/01/analyzing-nba-team-shot-selection-when-trailing-by-2-points-with-time-expiring/</text>
  </threadedComment>
  <threadedComment ref="I6" dT="2021-04-14T18:39:25.31" personId="{19039D36-0B73-48C2-B751-3B4A36DC4FA5}" id="{B5349DA5-B8CF-4BDA-8F7D-17C145107FA1}">
    <text>http://harvardsportsanalysis.org/2017/01/analyzing-nba-team-shot-selection-when-trailing-by-2-points-with-time-expiring/</text>
  </threadedComment>
  <threadedComment ref="E12" dT="2021-04-14T18:08:34.32" personId="{19039D36-0B73-48C2-B751-3B4A36DC4FA5}" id="{6A7C25CC-B4DD-40FF-A1E1-7C1E1C1E52E7}">
    <text>https://www.basketball-reference.com/leagues/NBA_stats_per_game.html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7" Type="http://schemas.microsoft.com/office/2017/10/relationships/threadedComment" Target="../threadedComments/threadedComment1.xml"/><Relationship Id="rId2" Type="http://schemas.openxmlformats.org/officeDocument/2006/relationships/hyperlink" Target="https://static.goxavier.com/custompages/Newsletters/MBB%20Newsletters/bbnewsletter15.pdf" TargetMode="External"/><Relationship Id="rId1" Type="http://schemas.openxmlformats.org/officeDocument/2006/relationships/hyperlink" Target="http://www.espn.com/nba/seasonleaders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5EBF3-76A0-4366-B417-45488BD20E12}">
  <sheetPr codeName="Sheet1"/>
  <dimension ref="B1:AA34"/>
  <sheetViews>
    <sheetView tabSelected="1" workbookViewId="0">
      <selection activeCell="I7" sqref="I7"/>
    </sheetView>
  </sheetViews>
  <sheetFormatPr defaultRowHeight="14.5" x14ac:dyDescent="0.35"/>
  <cols>
    <col min="3" max="3" width="38.453125" customWidth="1"/>
    <col min="5" max="5" width="9.81640625" bestFit="1" customWidth="1"/>
    <col min="6" max="6" width="9.54296875" bestFit="1" customWidth="1"/>
    <col min="7" max="7" width="10.26953125" bestFit="1" customWidth="1"/>
    <col min="9" max="9" width="11.26953125" style="36" bestFit="1" customWidth="1"/>
    <col min="10" max="10" width="11.26953125" style="36" customWidth="1"/>
    <col min="12" max="12" width="24.54296875" bestFit="1" customWidth="1"/>
    <col min="13" max="13" width="27.453125" bestFit="1" customWidth="1"/>
  </cols>
  <sheetData>
    <row r="1" spans="2:27" x14ac:dyDescent="0.35">
      <c r="G1" s="1"/>
      <c r="H1" s="2" t="s">
        <v>0</v>
      </c>
    </row>
    <row r="2" spans="2:27" x14ac:dyDescent="0.35">
      <c r="N2" s="3"/>
    </row>
    <row r="3" spans="2:27" ht="15" thickBot="1" x14ac:dyDescent="0.4">
      <c r="C3" s="2" t="s">
        <v>9</v>
      </c>
      <c r="G3" s="17" t="s">
        <v>29</v>
      </c>
      <c r="H3" s="17">
        <v>0.73</v>
      </c>
    </row>
    <row r="4" spans="2:27" ht="15" thickBot="1" x14ac:dyDescent="0.4">
      <c r="B4" s="4"/>
      <c r="C4" s="5"/>
      <c r="D4" s="5"/>
      <c r="E4" s="5"/>
      <c r="F4" s="5"/>
      <c r="G4" s="32" t="s">
        <v>1</v>
      </c>
      <c r="H4" s="33"/>
      <c r="I4" s="43" t="s">
        <v>2</v>
      </c>
      <c r="J4" s="42" t="s">
        <v>34</v>
      </c>
      <c r="K4" s="7" t="s">
        <v>3</v>
      </c>
      <c r="L4" s="3" t="s">
        <v>36</v>
      </c>
      <c r="N4" t="s">
        <v>39</v>
      </c>
      <c r="AA4">
        <v>100</v>
      </c>
    </row>
    <row r="5" spans="2:27" x14ac:dyDescent="0.35">
      <c r="B5" s="4"/>
      <c r="C5" s="5"/>
      <c r="D5" s="5"/>
      <c r="E5" s="5"/>
      <c r="F5" s="5"/>
      <c r="G5" s="34" t="s">
        <v>30</v>
      </c>
      <c r="H5" s="29">
        <v>2</v>
      </c>
      <c r="I5" s="44">
        <f>0.3019</f>
        <v>0.3019</v>
      </c>
      <c r="J5" s="39">
        <f>I6+I5</f>
        <v>0.4894</v>
      </c>
      <c r="K5" s="10"/>
      <c r="L5" s="3"/>
      <c r="N5" t="s">
        <v>40</v>
      </c>
    </row>
    <row r="6" spans="2:27" ht="15" thickBot="1" x14ac:dyDescent="0.4">
      <c r="B6" s="4"/>
      <c r="C6" s="5"/>
      <c r="D6" s="5"/>
      <c r="E6" s="5"/>
      <c r="F6" s="5"/>
      <c r="G6" s="8" t="s">
        <v>31</v>
      </c>
      <c r="H6" s="9">
        <v>3</v>
      </c>
      <c r="I6" s="45">
        <f>0.1875</f>
        <v>0.1875</v>
      </c>
      <c r="J6" s="40">
        <f>I6</f>
        <v>0.1875</v>
      </c>
      <c r="K6" s="10">
        <f ca="1">RAND()</f>
        <v>0.10908824274895035</v>
      </c>
      <c r="L6" s="5">
        <f ca="1">IF(K6&lt;J6,H6,IF(K6&gt;J5,H7,H5))</f>
        <v>3</v>
      </c>
      <c r="M6" s="5" t="s">
        <v>4</v>
      </c>
      <c r="N6" s="5"/>
      <c r="O6" s="5"/>
      <c r="P6" s="5"/>
      <c r="Q6" s="5"/>
      <c r="R6" s="5"/>
    </row>
    <row r="7" spans="2:27" ht="15" thickBot="1" x14ac:dyDescent="0.4">
      <c r="B7" s="4"/>
      <c r="C7" s="5"/>
      <c r="D7" s="5"/>
      <c r="E7" s="38" t="s">
        <v>2</v>
      </c>
      <c r="F7" s="38" t="s">
        <v>34</v>
      </c>
      <c r="G7" s="49" t="s">
        <v>32</v>
      </c>
      <c r="H7" s="12">
        <v>0</v>
      </c>
      <c r="I7" s="46">
        <f>1-I5-I6</f>
        <v>0.51059999999999994</v>
      </c>
      <c r="J7" s="41">
        <f>I5+I6+I7</f>
        <v>1</v>
      </c>
      <c r="K7" s="10"/>
    </row>
    <row r="8" spans="2:27" x14ac:dyDescent="0.35">
      <c r="B8" s="4"/>
      <c r="C8" s="11" t="s">
        <v>10</v>
      </c>
      <c r="D8" s="6" t="s">
        <v>13</v>
      </c>
      <c r="E8" s="44">
        <f>2*((1-H3)*H3)</f>
        <v>0.39419999999999999</v>
      </c>
      <c r="F8" s="44">
        <f>E10+E8</f>
        <v>0.46710000000000007</v>
      </c>
      <c r="G8" s="5"/>
      <c r="H8" s="6"/>
      <c r="I8" s="37"/>
      <c r="J8" s="37"/>
      <c r="K8" s="10"/>
      <c r="N8" s="5">
        <f ca="1">IF(L10="make2",0,IF(AND(L10="make1",L6=3),3,IF(L10="miss2",L6,0)))</f>
        <v>0</v>
      </c>
      <c r="O8" s="5" t="s">
        <v>37</v>
      </c>
      <c r="P8" s="5"/>
      <c r="Q8" s="5"/>
      <c r="R8" s="5"/>
      <c r="S8" s="5"/>
    </row>
    <row r="9" spans="2:27" ht="15" thickBot="1" x14ac:dyDescent="0.4">
      <c r="B9" s="13" t="s">
        <v>7</v>
      </c>
      <c r="C9" s="5"/>
      <c r="D9" s="6" t="s">
        <v>14</v>
      </c>
      <c r="E9" s="47">
        <f>H3*H3</f>
        <v>0.53289999999999993</v>
      </c>
      <c r="F9" s="47">
        <f>E8+E9+E10</f>
        <v>1</v>
      </c>
      <c r="G9" s="5"/>
      <c r="H9" s="5"/>
      <c r="I9" s="37"/>
      <c r="J9" s="37"/>
      <c r="K9" s="10"/>
      <c r="L9" s="3" t="s">
        <v>17</v>
      </c>
    </row>
    <row r="10" spans="2:27" ht="15" thickBot="1" x14ac:dyDescent="0.4">
      <c r="B10" s="4"/>
      <c r="C10" s="5"/>
      <c r="D10" s="5" t="s">
        <v>15</v>
      </c>
      <c r="E10" s="48">
        <f>1-E8-E9</f>
        <v>7.2900000000000076E-2</v>
      </c>
      <c r="F10" s="48">
        <f>E10</f>
        <v>7.2900000000000076E-2</v>
      </c>
      <c r="G10" s="5"/>
      <c r="H10" s="5"/>
      <c r="I10" s="37"/>
      <c r="J10" s="37"/>
      <c r="K10" s="14">
        <f ca="1">RAND()</f>
        <v>0.87908419635491919</v>
      </c>
      <c r="L10" s="15" t="str">
        <f ca="1">IF(K10&lt;E10,D10,IF(K10&gt;1-E9,D9,D8))</f>
        <v>make2</v>
      </c>
      <c r="M10" s="5" t="s">
        <v>18</v>
      </c>
      <c r="P10" s="16" t="str">
        <f ca="1">IF(N8&gt;N14,"Don't Foul",IF(N8=N14,"tie","Foul"))</f>
        <v>tie</v>
      </c>
      <c r="Q10" s="17" t="s">
        <v>38</v>
      </c>
      <c r="R10" s="17"/>
      <c r="S10" s="17"/>
      <c r="T10" s="17"/>
    </row>
    <row r="11" spans="2:27" x14ac:dyDescent="0.35">
      <c r="B11" s="18"/>
      <c r="C11" s="19"/>
      <c r="D11" s="19"/>
      <c r="E11" s="19"/>
      <c r="F11" s="19"/>
      <c r="G11" s="19"/>
      <c r="H11" s="19"/>
      <c r="K11" s="10"/>
    </row>
    <row r="12" spans="2:27" x14ac:dyDescent="0.35">
      <c r="B12" s="20" t="s">
        <v>8</v>
      </c>
      <c r="C12" s="21" t="s">
        <v>11</v>
      </c>
      <c r="D12" s="22" t="s">
        <v>5</v>
      </c>
      <c r="E12" s="1">
        <v>0.53700000000000003</v>
      </c>
      <c r="F12" s="19"/>
      <c r="G12" s="24"/>
      <c r="H12" s="24"/>
      <c r="K12" s="10"/>
    </row>
    <row r="13" spans="2:27" x14ac:dyDescent="0.35">
      <c r="B13" s="23"/>
      <c r="C13" s="24"/>
      <c r="D13" s="25" t="s">
        <v>6</v>
      </c>
      <c r="E13" s="24">
        <f>1-E12</f>
        <v>0.46299999999999997</v>
      </c>
      <c r="F13" s="35"/>
      <c r="K13" s="10"/>
      <c r="L13" s="26" t="s">
        <v>8</v>
      </c>
    </row>
    <row r="14" spans="2:27" ht="15" thickBot="1" x14ac:dyDescent="0.4">
      <c r="K14" s="27">
        <f ca="1">RAND()</f>
        <v>0.3793403656994403</v>
      </c>
      <c r="L14" s="28" t="str">
        <f ca="1">IF(K14&lt;E12,"make","miss")</f>
        <v>make</v>
      </c>
      <c r="M14" s="19">
        <f ca="1">RAND()</f>
        <v>0.87201408094305166</v>
      </c>
      <c r="N14" s="19">
        <f ca="1">IF(L14="make",0,IF(M14&lt;J6,H6,IF(M14&gt;J5,H7,H5)))</f>
        <v>0</v>
      </c>
      <c r="O14" s="19" t="s">
        <v>35</v>
      </c>
      <c r="P14" s="19"/>
      <c r="Q14" s="19"/>
      <c r="R14" s="19"/>
    </row>
    <row r="19" spans="3:19" x14ac:dyDescent="0.35">
      <c r="K19" s="3"/>
    </row>
    <row r="20" spans="3:19" x14ac:dyDescent="0.35">
      <c r="K20" s="3"/>
    </row>
    <row r="21" spans="3:19" x14ac:dyDescent="0.35">
      <c r="K21" s="3"/>
    </row>
    <row r="22" spans="3:19" x14ac:dyDescent="0.35">
      <c r="L22" t="s">
        <v>19</v>
      </c>
    </row>
    <row r="23" spans="3:19" ht="15" thickBot="1" x14ac:dyDescent="0.4">
      <c r="L23" t="s">
        <v>20</v>
      </c>
    </row>
    <row r="24" spans="3:19" ht="15" thickBot="1" x14ac:dyDescent="0.4">
      <c r="C24" s="52" t="s">
        <v>22</v>
      </c>
      <c r="D24" s="52" t="s">
        <v>23</v>
      </c>
      <c r="S24" t="s">
        <v>12</v>
      </c>
    </row>
    <row r="25" spans="3:19" x14ac:dyDescent="0.35">
      <c r="C25" s="50" t="s">
        <v>24</v>
      </c>
      <c r="D25" s="7">
        <v>95</v>
      </c>
      <c r="S25" t="s">
        <v>16</v>
      </c>
    </row>
    <row r="26" spans="3:19" x14ac:dyDescent="0.35">
      <c r="C26" s="50" t="s">
        <v>7</v>
      </c>
      <c r="D26" s="10">
        <v>173</v>
      </c>
      <c r="S26" t="s">
        <v>21</v>
      </c>
    </row>
    <row r="27" spans="3:19" ht="15" thickBot="1" x14ac:dyDescent="0.4">
      <c r="C27" s="51" t="s">
        <v>25</v>
      </c>
      <c r="D27" s="27">
        <v>732</v>
      </c>
    </row>
    <row r="31" spans="3:19" x14ac:dyDescent="0.35">
      <c r="P31" s="31" t="s">
        <v>26</v>
      </c>
    </row>
    <row r="32" spans="3:19" x14ac:dyDescent="0.35">
      <c r="P32" s="31" t="s">
        <v>27</v>
      </c>
    </row>
    <row r="33" spans="16:17" ht="15.5" x14ac:dyDescent="0.35">
      <c r="P33" s="30" t="s">
        <v>28</v>
      </c>
    </row>
    <row r="34" spans="16:17" x14ac:dyDescent="0.35">
      <c r="Q34" t="s">
        <v>33</v>
      </c>
    </row>
  </sheetData>
  <hyperlinks>
    <hyperlink ref="P31" r:id="rId1" display="http://www.espn.com/nba/seasonleaders" xr:uid="{61950A29-5032-4817-9241-506CD106BF24}"/>
    <hyperlink ref="P32" r:id="rId2" display="https://static.goxavier.com/custompages/Newsletters/MBB Newsletters/bbnewsletter15.pdf" xr:uid="{6171B050-A477-45C6-845E-6945538BDF3A}"/>
  </hyperlinks>
  <pageMargins left="0.7" right="0.7" top="0.75" bottom="0.75" header="0.3" footer="0.3"/>
  <pageSetup orientation="portrait" horizontalDpi="300" verticalDpi="300" r:id="rId3"/>
  <drawing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student</cp:lastModifiedBy>
  <dcterms:created xsi:type="dcterms:W3CDTF">2021-04-14T14:31:13Z</dcterms:created>
  <dcterms:modified xsi:type="dcterms:W3CDTF">2021-04-15T19:35:10Z</dcterms:modified>
</cp:coreProperties>
</file>