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Spring_Classes\Sports Stats\"/>
    </mc:Choice>
  </mc:AlternateContent>
  <xr:revisionPtr revIDLastSave="0" documentId="13_ncr:1_{CA1D4C8C-883F-45D4-8419-EAB80C285892}" xr6:coauthVersionLast="46" xr6:coauthVersionMax="46" xr10:uidLastSave="{00000000-0000-0000-0000-000000000000}"/>
  <bookViews>
    <workbookView xWindow="-110" yWindow="-110" windowWidth="19420" windowHeight="10420" activeTab="26" xr2:uid="{00000000-000D-0000-FFFF-FFFF00000000}"/>
  </bookViews>
  <sheets>
    <sheet name="HW" sheetId="4" r:id="rId1"/>
    <sheet name="GF_result" sheetId="5" r:id="rId2"/>
    <sheet name="GF_Diff_result" sheetId="6" r:id="rId3"/>
    <sheet name="GA-GP_Single_X" sheetId="9" r:id="rId4"/>
    <sheet name="Win_Pct_Single_X" sheetId="10" r:id="rId5"/>
    <sheet name="W-L_Single_X" sheetId="11" r:id="rId6"/>
    <sheet name="2-Variable_regression" sheetId="12" r:id="rId7"/>
    <sheet name="(BestEquation)2-Variable" sheetId="15" r:id="rId8"/>
    <sheet name="Win_Pct_East" sheetId="20" r:id="rId9"/>
    <sheet name="W-L_East" sheetId="19" r:id="rId10"/>
    <sheet name="(Best)2-Variable_East" sheetId="18" r:id="rId11"/>
    <sheet name="2-Variable_East" sheetId="21" r:id="rId12"/>
    <sheet name="Full_NHL_Single" sheetId="22" r:id="rId13"/>
    <sheet name="Full_NHL_Single2" sheetId="23" r:id="rId14"/>
    <sheet name="Full_NHL_Multi" sheetId="24" r:id="rId15"/>
    <sheet name="(Best)Full_NHL_Multi2" sheetId="26" r:id="rId16"/>
    <sheet name="Full_NFL_Single" sheetId="34" r:id="rId17"/>
    <sheet name="(Best)Full_NFL_Single2" sheetId="35" r:id="rId18"/>
    <sheet name="Full_NFL_Multi" sheetId="36" r:id="rId19"/>
    <sheet name="Full_NFL_Multi2" sheetId="37" r:id="rId20"/>
    <sheet name="AFC_East_Single" sheetId="38" r:id="rId21"/>
    <sheet name="AFC_East_Single2" sheetId="39" r:id="rId22"/>
    <sheet name="(Best)AFC_East_Multi" sheetId="40" r:id="rId23"/>
    <sheet name="AFC_East_Multi2" sheetId="41" r:id="rId24"/>
    <sheet name="AFC_North_Single" sheetId="43" r:id="rId25"/>
    <sheet name="AFC_North_Single2" sheetId="44" r:id="rId26"/>
    <sheet name="(Best)AFC_North_Multi" sheetId="45" r:id="rId27"/>
    <sheet name="AFC_North_Multi2" sheetId="46" r:id="rId28"/>
    <sheet name="2019_NFL" sheetId="31" r:id="rId29"/>
    <sheet name="2021_standings Full" sheetId="2" r:id="rId30"/>
    <sheet name="2021_standings" sheetId="1" r:id="rId3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5" l="1"/>
  <c r="F24" i="40"/>
  <c r="F23" i="35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" i="31"/>
  <c r="P4" i="31"/>
  <c r="P5" i="31"/>
  <c r="P6" i="31"/>
  <c r="P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" i="31"/>
  <c r="B24" i="26"/>
  <c r="F23" i="18" l="1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V5" i="2"/>
  <c r="U5" i="2"/>
  <c r="T5" i="2"/>
  <c r="W4" i="2"/>
  <c r="V4" i="2"/>
  <c r="U4" i="2"/>
  <c r="T4" i="2"/>
  <c r="W3" i="2"/>
  <c r="V3" i="2"/>
  <c r="U3" i="2"/>
  <c r="T3" i="2"/>
  <c r="U18" i="1"/>
  <c r="U19" i="1"/>
  <c r="U20" i="1"/>
  <c r="U21" i="1"/>
  <c r="U22" i="1"/>
  <c r="U23" i="1"/>
  <c r="U24" i="1"/>
  <c r="U17" i="1"/>
  <c r="W18" i="1"/>
  <c r="W19" i="1"/>
  <c r="W20" i="1"/>
  <c r="W21" i="1"/>
  <c r="W22" i="1"/>
  <c r="W23" i="1"/>
  <c r="W24" i="1"/>
  <c r="W17" i="1"/>
  <c r="V18" i="1"/>
  <c r="V19" i="1"/>
  <c r="V20" i="1"/>
  <c r="V21" i="1"/>
  <c r="V22" i="1"/>
  <c r="V23" i="1"/>
  <c r="V24" i="1"/>
  <c r="V17" i="1"/>
  <c r="T24" i="1"/>
  <c r="T23" i="1"/>
  <c r="T22" i="1"/>
  <c r="T21" i="1"/>
  <c r="T20" i="1"/>
  <c r="T19" i="1"/>
  <c r="T18" i="1"/>
  <c r="T17" i="1"/>
  <c r="W3" i="1"/>
  <c r="F23" i="15"/>
  <c r="AA4" i="1"/>
  <c r="AA5" i="1"/>
  <c r="AA6" i="1"/>
  <c r="AA7" i="1"/>
  <c r="AA8" i="1"/>
  <c r="AA9" i="1"/>
  <c r="AA10" i="1"/>
  <c r="AA3" i="1"/>
  <c r="W4" i="1"/>
  <c r="W5" i="1"/>
  <c r="W6" i="1"/>
  <c r="W7" i="1"/>
  <c r="W8" i="1"/>
  <c r="W9" i="1"/>
  <c r="W10" i="1"/>
  <c r="Z3" i="1"/>
  <c r="Z4" i="1"/>
  <c r="Z5" i="1"/>
  <c r="Z6" i="1"/>
  <c r="Z7" i="1"/>
  <c r="Z8" i="1"/>
  <c r="Z9" i="1"/>
  <c r="Z10" i="1"/>
  <c r="Y4" i="1" l="1"/>
  <c r="Y5" i="1"/>
  <c r="Y6" i="1"/>
  <c r="Y7" i="1"/>
  <c r="Y8" i="1"/>
  <c r="Y9" i="1"/>
  <c r="Y10" i="1"/>
  <c r="Y3" i="1"/>
  <c r="X4" i="1"/>
  <c r="X5" i="1"/>
  <c r="X6" i="1"/>
  <c r="X7" i="1"/>
  <c r="X8" i="1"/>
  <c r="X9" i="1"/>
  <c r="X10" i="1"/>
  <c r="X3" i="1"/>
  <c r="D25" i="5" l="1"/>
  <c r="H29" i="6" l="1"/>
  <c r="D27" i="6"/>
  <c r="V4" i="1"/>
  <c r="V5" i="1"/>
  <c r="V6" i="1"/>
  <c r="V7" i="1"/>
  <c r="V8" i="1"/>
  <c r="V9" i="1"/>
  <c r="V10" i="1"/>
  <c r="V3" i="1"/>
  <c r="U4" i="1"/>
  <c r="U5" i="1"/>
  <c r="U6" i="1"/>
  <c r="U7" i="1"/>
  <c r="U8" i="1"/>
  <c r="U9" i="1"/>
  <c r="U10" i="1"/>
  <c r="U3" i="1"/>
  <c r="T4" i="1"/>
  <c r="T5" i="1"/>
  <c r="T6" i="1"/>
  <c r="T7" i="1"/>
  <c r="T8" i="1"/>
  <c r="T9" i="1"/>
  <c r="T10" i="1"/>
  <c r="T3" i="1"/>
  <c r="E25" i="5" s="1"/>
</calcChain>
</file>

<file path=xl/sharedStrings.xml><?xml version="1.0" encoding="utf-8"?>
<sst xmlns="http://schemas.openxmlformats.org/spreadsheetml/2006/main" count="1198" uniqueCount="205">
  <si>
    <t>Central</t>
  </si>
  <si>
    <t>GP</t>
  </si>
  <si>
    <t>W</t>
  </si>
  <si>
    <t>L</t>
  </si>
  <si>
    <t>OTL</t>
  </si>
  <si>
    <t>PTS</t>
  </si>
  <si>
    <t>ROW</t>
  </si>
  <si>
    <t>SOW</t>
  </si>
  <si>
    <t>SOL</t>
  </si>
  <si>
    <t>HOME</t>
  </si>
  <si>
    <t>AWAY</t>
  </si>
  <si>
    <t>GF</t>
  </si>
  <si>
    <t>GA</t>
  </si>
  <si>
    <t>DIFF</t>
  </si>
  <si>
    <t>L10</t>
  </si>
  <si>
    <t>STRK</t>
  </si>
  <si>
    <t>Tampa Bay Lightning</t>
  </si>
  <si>
    <t>W2</t>
  </si>
  <si>
    <t>Carolina Hurricanes</t>
  </si>
  <si>
    <t>W6</t>
  </si>
  <si>
    <t>Florida Panthers</t>
  </si>
  <si>
    <t>W1</t>
  </si>
  <si>
    <t>Chicago Blackhawks</t>
  </si>
  <si>
    <t>L2</t>
  </si>
  <si>
    <t>Columbus Blue Jackets</t>
  </si>
  <si>
    <t>Nashville Predators</t>
  </si>
  <si>
    <t>L1</t>
  </si>
  <si>
    <t>Dallas Stars</t>
  </si>
  <si>
    <t>L4</t>
  </si>
  <si>
    <t>East</t>
  </si>
  <si>
    <t>New York Islanders</t>
  </si>
  <si>
    <t>11-0-2</t>
  </si>
  <si>
    <t>Washington Capitals</t>
  </si>
  <si>
    <t>Pittsburgh Penguins</t>
  </si>
  <si>
    <t>W3</t>
  </si>
  <si>
    <t>Boston Bruins</t>
  </si>
  <si>
    <t>Philadelphia Flyers</t>
  </si>
  <si>
    <t>New York Rangers</t>
  </si>
  <si>
    <t>New Jersey Devils</t>
  </si>
  <si>
    <t>Buffalo Sabres</t>
  </si>
  <si>
    <t>L8</t>
  </si>
  <si>
    <t>North</t>
  </si>
  <si>
    <t>Toronto Maple Leafs</t>
  </si>
  <si>
    <t>L3</t>
  </si>
  <si>
    <t>Edmonton Oilers</t>
  </si>
  <si>
    <t>Winnipeg Jets</t>
  </si>
  <si>
    <t>Montreal Canadiens</t>
  </si>
  <si>
    <t>Vancouver Canucks</t>
  </si>
  <si>
    <t>Calgary Flames</t>
  </si>
  <si>
    <t>Ottawa Senators</t>
  </si>
  <si>
    <t>West</t>
  </si>
  <si>
    <t>Vegas Golden Knights</t>
  </si>
  <si>
    <t>St. Louis Blues</t>
  </si>
  <si>
    <t>Minnesota Wild</t>
  </si>
  <si>
    <t>Colorado Avalanche</t>
  </si>
  <si>
    <t>Los Angeles Kings</t>
  </si>
  <si>
    <t>Arizona Coyotes</t>
  </si>
  <si>
    <t>Anaheim Ducks</t>
  </si>
  <si>
    <t>San Jose Sharks</t>
  </si>
  <si>
    <t>Detroit Red Wings</t>
  </si>
  <si>
    <t>Regression</t>
  </si>
  <si>
    <t xml:space="preserve">1)  Hockey </t>
  </si>
  <si>
    <t>2)  Your own sport and data - repeat all steps of the Hockey example for your own sport and data</t>
  </si>
  <si>
    <t>wins</t>
  </si>
  <si>
    <t>PTS/GP</t>
  </si>
  <si>
    <t>y-variable</t>
  </si>
  <si>
    <t>GF/GP</t>
  </si>
  <si>
    <t>x-variable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</si>
  <si>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</si>
  <si>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</si>
  <si>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</si>
  <si>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</si>
  <si>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</si>
  <si>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</si>
  <si>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</si>
  <si>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</si>
  <si>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</si>
  <si>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</si>
  <si>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</si>
  <si>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</si>
  <si>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</si>
  <si>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</si>
  <si>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</si>
  <si>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</si>
  <si>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</si>
  <si>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</si>
  <si>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</si>
  <si>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</si>
  <si>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</si>
  <si>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</si>
  <si>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</si>
  <si>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</si>
  <si>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</si>
  <si>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PTS/GP</t>
  </si>
  <si>
    <t>Residuals</t>
  </si>
  <si>
    <t>percentage of y variation "explained" by x.  In other words, roughly a percentage of x influence on y</t>
  </si>
  <si>
    <t>In other words, odd you have the x/y relationship completely wrong (neg versus pos)</t>
  </si>
  <si>
    <t xml:space="preserve">probability that the slope (cell B18) may be opposite sign (negative versus positive) </t>
  </si>
  <si>
    <t>y = .594x - .619</t>
  </si>
  <si>
    <t>EQUATION</t>
  </si>
  <si>
    <t>intercept p-value doesn't matter</t>
  </si>
  <si>
    <t>prediction</t>
  </si>
  <si>
    <t>how close</t>
  </si>
  <si>
    <t>should have no pattern</t>
  </si>
  <si>
    <t>Simple visual of how close the prediction line is to the actual points</t>
  </si>
  <si>
    <t>Diff/GP</t>
  </si>
  <si>
    <t>x2 - var</t>
  </si>
  <si>
    <t>y = .641x1 - .0279x2 - .756</t>
  </si>
  <si>
    <t>Example:</t>
  </si>
  <si>
    <t>Tampa</t>
  </si>
  <si>
    <t>x1-var</t>
  </si>
  <si>
    <t>predicted y</t>
  </si>
  <si>
    <t>difference between predicted and actual:</t>
  </si>
  <si>
    <t>pretty good!</t>
  </si>
  <si>
    <t>b. Show how your best equation works and state a conclusion about how good the result was and why you think it's a realistic result</t>
  </si>
  <si>
    <t>c. Do parts a. and b. again using another division - compare to your results in the Central Division</t>
  </si>
  <si>
    <t>d. Do parts a. and b. again using the entire NHL - compare to your other results - is there anything in common to the whole league</t>
  </si>
  <si>
    <t>HW6- Regression</t>
  </si>
  <si>
    <t>a. Start with the Central Division (I did this in class) - Find the best single x-variable to explain the y-variable (pts/gp) - try at least2 single x's and 2 multi-x's and put the results in different tabs (label your tabs!)</t>
  </si>
  <si>
    <t>GA/GP</t>
  </si>
  <si>
    <t>y=-.59609x1+2.883534</t>
  </si>
  <si>
    <t>Win Pct.</t>
  </si>
  <si>
    <t>y=1.79718x+.236849</t>
  </si>
  <si>
    <t>W/L</t>
  </si>
  <si>
    <t>y=.213487x-.735434</t>
  </si>
  <si>
    <t>y= .292654(x1)+.976492(x2)-.21704</t>
  </si>
  <si>
    <t>This equation is the best because it takes in GF and Win Pct. to predict PTS/GP. These factors are best in taking in to account wins, losses, and overtime losses which contributes to points</t>
  </si>
  <si>
    <t>Predicted</t>
  </si>
  <si>
    <t>Actual</t>
  </si>
  <si>
    <t>x-variables</t>
  </si>
  <si>
    <t>y=.24676(x1)+.186089(x2)+.188658</t>
  </si>
  <si>
    <t xml:space="preserve">This is the best equation although the P-value is a little high. It makes sense that wins divided by losses and GF divided by GP. </t>
  </si>
  <si>
    <t>y=.110572(x1)+1.519701(x2)+.036638</t>
  </si>
  <si>
    <t>PF/GP</t>
  </si>
  <si>
    <t>AFC</t>
  </si>
  <si>
    <t>AFC East</t>
  </si>
  <si>
    <t>BUF</t>
  </si>
  <si>
    <t>MIA</t>
  </si>
  <si>
    <t>NE</t>
  </si>
  <si>
    <t>NYJ</t>
  </si>
  <si>
    <t>AFC North</t>
  </si>
  <si>
    <t>BAL</t>
  </si>
  <si>
    <t>CIN</t>
  </si>
  <si>
    <t>CLE</t>
  </si>
  <si>
    <t>PIT</t>
  </si>
  <si>
    <t>AFC South</t>
  </si>
  <si>
    <t>HOU</t>
  </si>
  <si>
    <t>IND</t>
  </si>
  <si>
    <t>JAX</t>
  </si>
  <si>
    <t>TEN</t>
  </si>
  <si>
    <t>AFC West</t>
  </si>
  <si>
    <t>DEN</t>
  </si>
  <si>
    <t>KC</t>
  </si>
  <si>
    <t>LAC</t>
  </si>
  <si>
    <t>NFC</t>
  </si>
  <si>
    <t>NFC East</t>
  </si>
  <si>
    <t>DAL</t>
  </si>
  <si>
    <t>NYG</t>
  </si>
  <si>
    <t>PHI</t>
  </si>
  <si>
    <t>WAS</t>
  </si>
  <si>
    <t>NFC North</t>
  </si>
  <si>
    <t>CHI</t>
  </si>
  <si>
    <t>DET</t>
  </si>
  <si>
    <t>GB</t>
  </si>
  <si>
    <t>MIN</t>
  </si>
  <si>
    <t>NFC South</t>
  </si>
  <si>
    <t>ATL</t>
  </si>
  <si>
    <t>CAR</t>
  </si>
  <si>
    <t>NO</t>
  </si>
  <si>
    <t>TB</t>
  </si>
  <si>
    <t>NFC West</t>
  </si>
  <si>
    <t>ARI</t>
  </si>
  <si>
    <t>LA</t>
  </si>
  <si>
    <t>SEA</t>
  </si>
  <si>
    <t>SF</t>
  </si>
  <si>
    <t>season</t>
  </si>
  <si>
    <t>conf</t>
  </si>
  <si>
    <t>division</t>
  </si>
  <si>
    <t>team</t>
  </si>
  <si>
    <t>losses</t>
  </si>
  <si>
    <t>ties</t>
  </si>
  <si>
    <t>pct</t>
  </si>
  <si>
    <t>div_rank</t>
  </si>
  <si>
    <t>scored</t>
  </si>
  <si>
    <t>allowed</t>
  </si>
  <si>
    <t>net</t>
  </si>
  <si>
    <t>sov</t>
  </si>
  <si>
    <t>sos</t>
  </si>
  <si>
    <t>OAK</t>
  </si>
  <si>
    <t>Predicted wins</t>
  </si>
  <si>
    <t>y= .416685(x1)+7.96875</t>
  </si>
  <si>
    <t>This makes sense that differential would be the best predictor. If you have a higher differiential in points the more wins you should have</t>
  </si>
  <si>
    <t>Weird that all of these are a little high</t>
  </si>
  <si>
    <t>y=-204.307(x1)+.492026+94.75027</t>
  </si>
  <si>
    <t>Honestly none of these were that good at predicted I should find better stats to predict wins</t>
  </si>
  <si>
    <t>X Variable 1</t>
  </si>
  <si>
    <t>Predicted Y</t>
  </si>
  <si>
    <t>SOS</t>
  </si>
  <si>
    <t>y=-109.914(x1)+.342095(x2)+56.83137</t>
  </si>
  <si>
    <t>Points</t>
  </si>
  <si>
    <t>Allowed</t>
  </si>
  <si>
    <t>P-values are high</t>
  </si>
  <si>
    <t>predicted</t>
  </si>
  <si>
    <t>actual</t>
  </si>
  <si>
    <t>This is the best model but the p-values were high. It makes sense that strength of schedule and points for divided by game is th best wins.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</si>
</sst>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48494A"/>
      <name val="Arial"/>
      <family val="2"/>
    </font>
    <font>
      <u/>
      <sz val="11"/>
      <color theme="10"/>
      <name val="Calibri"/>
      <family val="2"/>
      <scheme val="minor"/>
    </font>
    <font>
      <sz val="7"/>
      <color rgb="FF6C6D6F"/>
      <name val="Arial"/>
      <family val="2"/>
    </font>
    <font>
      <sz val="7"/>
      <color rgb="FF009944"/>
      <name val="Arial"/>
      <family val="2"/>
    </font>
    <font>
      <sz val="7"/>
      <color rgb="FF0066CC"/>
      <name val="Arial"/>
      <family val="2"/>
    </font>
    <font>
      <sz val="7"/>
      <color rgb="FFDD0000"/>
      <name val="Arial"/>
      <family val="2"/>
    </font>
    <font>
      <sz val="10"/>
      <color rgb="FF2B2C2D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CDDDF"/>
      </right>
      <top style="medium">
        <color rgb="FFDCDDDF"/>
      </top>
      <bottom style="medium">
        <color rgb="FFDCDDDF"/>
      </bottom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 style="medium">
        <color rgb="FFDCDDDF"/>
      </right>
      <top/>
      <bottom style="medium">
        <color rgb="FFF1F2F3"/>
      </bottom>
      <diagonal/>
    </border>
    <border>
      <left/>
      <right/>
      <top/>
      <bottom style="medium">
        <color rgb="FFF1F2F3"/>
      </bottom>
      <diagonal/>
    </border>
    <border>
      <left/>
      <right style="medium">
        <color rgb="FFDCDDDF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2" xfId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2" borderId="3" xfId="1" applyFill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14" fontId="4" fillId="0" borderId="4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/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Fill="1" applyBorder="1" applyAlignment="1"/>
    <xf numFmtId="0" fontId="0" fillId="0" borderId="6" xfId="0" applyFill="1" applyBorder="1" applyAlignment="1"/>
    <xf numFmtId="0" fontId="9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6" xfId="0" applyFill="1" applyBorder="1" applyAlignment="1"/>
    <xf numFmtId="0" fontId="0" fillId="0" borderId="0" xfId="0" applyFill="1"/>
    <xf numFmtId="0" fontId="1" fillId="3" borderId="0" xfId="0" applyFont="1" applyFill="1"/>
    <xf numFmtId="0" fontId="0" fillId="5" borderId="0" xfId="0" applyFill="1" applyBorder="1" applyAlignment="1"/>
    <xf numFmtId="0" fontId="0" fillId="5" borderId="0" xfId="0" applyFill="1"/>
    <xf numFmtId="0" fontId="0" fillId="6" borderId="0" xfId="0" applyFill="1"/>
    <xf numFmtId="0" fontId="9" fillId="6" borderId="0" xfId="0" applyFont="1" applyFill="1" applyBorder="1" applyAlignment="1">
      <alignment horizontal="center"/>
    </xf>
    <xf numFmtId="0" fontId="1" fillId="6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7" borderId="6" xfId="0" applyFill="1" applyBorder="1" applyAlignment="1"/>
    <xf numFmtId="0" fontId="0" fillId="5" borderId="6" xfId="0" applyFill="1" applyBorder="1" applyAlignment="1"/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ont="1" applyFill="1" applyBorder="1" applyAlignment="1">
      <alignment horizontal="center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GF/GP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'2021_standings'!$U$3:$U$10</c:f>
              <c:numCache>
                <c:formatCode>0.00</c:formatCode>
                <c:ptCount val="8"/>
                <c:pt idx="0">
                  <c:v>3.625</c:v>
                </c:pt>
                <c:pt idx="1">
                  <c:v>3.52</c:v>
                </c:pt>
                <c:pt idx="2">
                  <c:v>3.36</c:v>
                </c:pt>
                <c:pt idx="3">
                  <c:v>3.074074074074074</c:v>
                </c:pt>
                <c:pt idx="4">
                  <c:v>2.6296296296296298</c:v>
                </c:pt>
                <c:pt idx="5">
                  <c:v>2.4230769230769229</c:v>
                </c:pt>
                <c:pt idx="6">
                  <c:v>2.9523809523809526</c:v>
                </c:pt>
                <c:pt idx="7">
                  <c:v>2.1111111111111112</c:v>
                </c:pt>
              </c:numCache>
            </c:numRef>
          </c:xVal>
          <c:yVal>
            <c:numRef>
              <c:f>GF_result!$C$25:$C$32</c:f>
              <c:numCache>
                <c:formatCode>General</c:formatCode>
                <c:ptCount val="8"/>
                <c:pt idx="0">
                  <c:v>4.8052168268972295E-2</c:v>
                </c:pt>
                <c:pt idx="1">
                  <c:v>7.1393452009800296E-3</c:v>
                </c:pt>
                <c:pt idx="2">
                  <c:v>6.2256313224357651E-2</c:v>
                </c:pt>
                <c:pt idx="3">
                  <c:v>-5.9617993919051315E-2</c:v>
                </c:pt>
                <c:pt idx="4">
                  <c:v>-1.7626416076336526E-2</c:v>
                </c:pt>
                <c:pt idx="5">
                  <c:v>6.3854712515096335E-2</c:v>
                </c:pt>
                <c:pt idx="6">
                  <c:v>-0.13542188728751436</c:v>
                </c:pt>
                <c:pt idx="7">
                  <c:v>3.136375807349745E-2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7-4680-9A47-DAAE4083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43296"/>
        <c:axId val="841243624"/>
      </c:scatterChart>
      <c:valAx>
        <c:axId val="84124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GF/GP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1243624"/>
        <c:crosses val="autoZero"/>
        <c:crossBetween val="midCat"/>
      </c:valAx>
      <c:valAx>
        <c:axId val="841243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24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Pct.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PTS/GP</c:v>
          </c:tx>
          <c:spPr>
            <a:ln w="19050">
              <a:noFill/>
            </a:ln>
          </c:spPr>
          <c:xVal>
            <c:numRef>
              <c:f>'2021_standings'!$W$17:$W$24</c:f>
              <c:numCache>
                <c:formatCode>General</c:formatCode>
                <c:ptCount val="8"/>
                <c:pt idx="0">
                  <c:v>0.61538461538461542</c:v>
                </c:pt>
                <c:pt idx="1">
                  <c:v>0.6</c:v>
                </c:pt>
                <c:pt idx="2">
                  <c:v>0.6</c:v>
                </c:pt>
                <c:pt idx="3">
                  <c:v>0.56521739130434778</c:v>
                </c:pt>
                <c:pt idx="4">
                  <c:v>0.56521739130434778</c:v>
                </c:pt>
                <c:pt idx="5">
                  <c:v>0.41666666666666669</c:v>
                </c:pt>
                <c:pt idx="6">
                  <c:v>0.36363636363636365</c:v>
                </c:pt>
                <c:pt idx="7">
                  <c:v>0.25</c:v>
                </c:pt>
              </c:numCache>
            </c:numRef>
          </c:xVal>
          <c:yVal>
            <c:numRef>
              <c:f>'2021_standings'!$T$17:$T$24</c:f>
              <c:numCache>
                <c:formatCode>0.000</c:formatCode>
                <c:ptCount val="8"/>
                <c:pt idx="0">
                  <c:v>1.3846153846153846</c:v>
                </c:pt>
                <c:pt idx="1">
                  <c:v>1.36</c:v>
                </c:pt>
                <c:pt idx="2">
                  <c:v>1.24</c:v>
                </c:pt>
                <c:pt idx="3">
                  <c:v>1.3043478260869565</c:v>
                </c:pt>
                <c:pt idx="4">
                  <c:v>1.2608695652173914</c:v>
                </c:pt>
                <c:pt idx="5">
                  <c:v>0.95833333333333337</c:v>
                </c:pt>
                <c:pt idx="6">
                  <c:v>0.86363636363636365</c:v>
                </c:pt>
                <c:pt idx="7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9-41F6-8D7C-293C934FA30F}"/>
            </c:ext>
          </c:extLst>
        </c:ser>
        <c:ser>
          <c:idx val="1"/>
          <c:order val="1"/>
          <c:tx>
            <c:v>Predicted PTS/GP</c:v>
          </c:tx>
          <c:spPr>
            <a:ln w="19050">
              <a:noFill/>
            </a:ln>
          </c:spPr>
          <c:xVal>
            <c:numRef>
              <c:f>'2021_standings'!$W$17:$W$24</c:f>
              <c:numCache>
                <c:formatCode>General</c:formatCode>
                <c:ptCount val="8"/>
                <c:pt idx="0">
                  <c:v>0.61538461538461542</c:v>
                </c:pt>
                <c:pt idx="1">
                  <c:v>0.6</c:v>
                </c:pt>
                <c:pt idx="2">
                  <c:v>0.6</c:v>
                </c:pt>
                <c:pt idx="3">
                  <c:v>0.56521739130434778</c:v>
                </c:pt>
                <c:pt idx="4">
                  <c:v>0.56521739130434778</c:v>
                </c:pt>
                <c:pt idx="5">
                  <c:v>0.41666666666666669</c:v>
                </c:pt>
                <c:pt idx="6">
                  <c:v>0.36363636363636365</c:v>
                </c:pt>
                <c:pt idx="7">
                  <c:v>0.25</c:v>
                </c:pt>
              </c:numCache>
            </c:numRef>
          </c:xVal>
          <c:yVal>
            <c:numRef>
              <c:f>Win_Pct_East!$B$25:$B$32</c:f>
              <c:numCache>
                <c:formatCode>General</c:formatCode>
                <c:ptCount val="8"/>
                <c:pt idx="0">
                  <c:v>1.3575765957823569</c:v>
                </c:pt>
                <c:pt idx="1">
                  <c:v>1.3279732948562171</c:v>
                </c:pt>
                <c:pt idx="2">
                  <c:v>1.3279732948562171</c:v>
                </c:pt>
                <c:pt idx="3">
                  <c:v>1.2610440927623361</c:v>
                </c:pt>
                <c:pt idx="4">
                  <c:v>1.2610440927623361</c:v>
                </c:pt>
                <c:pt idx="5">
                  <c:v>0.97520062548638586</c:v>
                </c:pt>
                <c:pt idx="6">
                  <c:v>0.87315894426370744</c:v>
                </c:pt>
                <c:pt idx="7">
                  <c:v>0.65449819878653925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49-41F6-8D7C-293C934F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44632"/>
        <c:axId val="609845288"/>
      </c:scatterChart>
      <c:valAx>
        <c:axId val="60984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 Pct.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845288"/>
        <c:crosses val="autoZero"/>
        <c:crossBetween val="midCat"/>
      </c:valAx>
      <c:valAx>
        <c:axId val="609845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PTS/GP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09844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W/L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'2021_standings'!$U$17:$U$24</c:f>
              <c:numCache>
                <c:formatCode>General</c:formatCode>
                <c:ptCount val="8"/>
                <c:pt idx="0">
                  <c:v>2.6666666666666665</c:v>
                </c:pt>
                <c:pt idx="1">
                  <c:v>2.5</c:v>
                </c:pt>
                <c:pt idx="2">
                  <c:v>1.6666666666666667</c:v>
                </c:pt>
                <c:pt idx="3">
                  <c:v>2.1666666666666665</c:v>
                </c:pt>
                <c:pt idx="4">
                  <c:v>1.8571428571428572</c:v>
                </c:pt>
                <c:pt idx="5">
                  <c:v>0.90909090909090906</c:v>
                </c:pt>
                <c:pt idx="6">
                  <c:v>0.72727272727272729</c:v>
                </c:pt>
                <c:pt idx="7">
                  <c:v>0.42857142857142855</c:v>
                </c:pt>
              </c:numCache>
            </c:numRef>
          </c:xVal>
          <c:yVal>
            <c:numRef>
              <c:f>'W-L_East'!$C$25:$C$32</c:f>
              <c:numCache>
                <c:formatCode>General</c:formatCode>
                <c:ptCount val="8"/>
                <c:pt idx="0">
                  <c:v>-6.6473285991040632E-2</c:v>
                </c:pt>
                <c:pt idx="1">
                  <c:v>-4.0160081479369447E-2</c:v>
                </c:pt>
                <c:pt idx="2">
                  <c:v>9.4482864155909008E-2</c:v>
                </c:pt>
                <c:pt idx="3">
                  <c:v>6.044922861698554E-3</c:v>
                </c:pt>
                <c:pt idx="4">
                  <c:v>5.7148327513808272E-2</c:v>
                </c:pt>
                <c:pt idx="5">
                  <c:v>4.4309784430405008E-2</c:v>
                </c:pt>
                <c:pt idx="6">
                  <c:v>5.1712755993142956E-3</c:v>
                </c:pt>
                <c:pt idx="7">
                  <c:v>-0.10052380709072439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92-4859-973F-46376E7D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87176"/>
        <c:axId val="606750512"/>
      </c:scatterChart>
      <c:valAx>
        <c:axId val="39748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750512"/>
        <c:crosses val="autoZero"/>
        <c:crossBetween val="midCat"/>
      </c:valAx>
      <c:valAx>
        <c:axId val="60675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487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W/L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PTS/GP</c:v>
          </c:tx>
          <c:spPr>
            <a:ln w="19050">
              <a:noFill/>
            </a:ln>
          </c:spPr>
          <c:xVal>
            <c:numRef>
              <c:f>'2021_standings'!$U$17:$U$24</c:f>
              <c:numCache>
                <c:formatCode>General</c:formatCode>
                <c:ptCount val="8"/>
                <c:pt idx="0">
                  <c:v>2.6666666666666665</c:v>
                </c:pt>
                <c:pt idx="1">
                  <c:v>2.5</c:v>
                </c:pt>
                <c:pt idx="2">
                  <c:v>1.6666666666666667</c:v>
                </c:pt>
                <c:pt idx="3">
                  <c:v>2.1666666666666665</c:v>
                </c:pt>
                <c:pt idx="4">
                  <c:v>1.8571428571428572</c:v>
                </c:pt>
                <c:pt idx="5">
                  <c:v>0.90909090909090906</c:v>
                </c:pt>
                <c:pt idx="6">
                  <c:v>0.72727272727272729</c:v>
                </c:pt>
                <c:pt idx="7">
                  <c:v>0.42857142857142855</c:v>
                </c:pt>
              </c:numCache>
            </c:numRef>
          </c:xVal>
          <c:yVal>
            <c:numRef>
              <c:f>'2021_standings'!$T$17:$T$24</c:f>
              <c:numCache>
                <c:formatCode>0.000</c:formatCode>
                <c:ptCount val="8"/>
                <c:pt idx="0">
                  <c:v>1.3846153846153846</c:v>
                </c:pt>
                <c:pt idx="1">
                  <c:v>1.36</c:v>
                </c:pt>
                <c:pt idx="2">
                  <c:v>1.24</c:v>
                </c:pt>
                <c:pt idx="3">
                  <c:v>1.3043478260869565</c:v>
                </c:pt>
                <c:pt idx="4">
                  <c:v>1.2608695652173914</c:v>
                </c:pt>
                <c:pt idx="5">
                  <c:v>0.95833333333333337</c:v>
                </c:pt>
                <c:pt idx="6">
                  <c:v>0.86363636363636365</c:v>
                </c:pt>
                <c:pt idx="7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91-485C-AF57-DD9335438E1C}"/>
            </c:ext>
          </c:extLst>
        </c:ser>
        <c:ser>
          <c:idx val="1"/>
          <c:order val="1"/>
          <c:tx>
            <c:v>Predicted PTS/GP</c:v>
          </c:tx>
          <c:spPr>
            <a:ln w="19050">
              <a:noFill/>
            </a:ln>
          </c:spPr>
          <c:xVal>
            <c:numRef>
              <c:f>'2021_standings'!$U$17:$U$24</c:f>
              <c:numCache>
                <c:formatCode>General</c:formatCode>
                <c:ptCount val="8"/>
                <c:pt idx="0">
                  <c:v>2.6666666666666665</c:v>
                </c:pt>
                <c:pt idx="1">
                  <c:v>2.5</c:v>
                </c:pt>
                <c:pt idx="2">
                  <c:v>1.6666666666666667</c:v>
                </c:pt>
                <c:pt idx="3">
                  <c:v>2.1666666666666665</c:v>
                </c:pt>
                <c:pt idx="4">
                  <c:v>1.8571428571428572</c:v>
                </c:pt>
                <c:pt idx="5">
                  <c:v>0.90909090909090906</c:v>
                </c:pt>
                <c:pt idx="6">
                  <c:v>0.72727272727272729</c:v>
                </c:pt>
                <c:pt idx="7">
                  <c:v>0.42857142857142855</c:v>
                </c:pt>
              </c:numCache>
            </c:numRef>
          </c:xVal>
          <c:yVal>
            <c:numRef>
              <c:f>'W-L_East'!$B$25:$B$32</c:f>
              <c:numCache>
                <c:formatCode>General</c:formatCode>
                <c:ptCount val="8"/>
                <c:pt idx="0">
                  <c:v>1.4510886706064252</c:v>
                </c:pt>
                <c:pt idx="1">
                  <c:v>1.4001600814793695</c:v>
                </c:pt>
                <c:pt idx="2">
                  <c:v>1.145517135844091</c:v>
                </c:pt>
                <c:pt idx="3">
                  <c:v>1.298302903225258</c:v>
                </c:pt>
                <c:pt idx="4">
                  <c:v>1.2037212377035831</c:v>
                </c:pt>
                <c:pt idx="5">
                  <c:v>0.91402354890292836</c:v>
                </c:pt>
                <c:pt idx="6">
                  <c:v>0.85846508803704935</c:v>
                </c:pt>
                <c:pt idx="7">
                  <c:v>0.76719047375739102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91-485C-AF57-DD933543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94088"/>
        <c:axId val="397487176"/>
      </c:scatterChart>
      <c:valAx>
        <c:axId val="40819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487176"/>
        <c:crosses val="autoZero"/>
        <c:crossBetween val="midCat"/>
      </c:valAx>
      <c:valAx>
        <c:axId val="397487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PTS/GP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08194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W/L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'2021_standings Full'!$U$3:$U$33</c:f>
              <c:numCache>
                <c:formatCode>General</c:formatCode>
                <c:ptCount val="31"/>
                <c:pt idx="0">
                  <c:v>4.5</c:v>
                </c:pt>
                <c:pt idx="1">
                  <c:v>3</c:v>
                </c:pt>
                <c:pt idx="2">
                  <c:v>3.2</c:v>
                </c:pt>
                <c:pt idx="3">
                  <c:v>1.4444444444444444</c:v>
                </c:pt>
                <c:pt idx="4">
                  <c:v>0.83333333333333337</c:v>
                </c:pt>
                <c:pt idx="5">
                  <c:v>0.7857142857142857</c:v>
                </c:pt>
                <c:pt idx="6">
                  <c:v>1</c:v>
                </c:pt>
                <c:pt idx="7">
                  <c:v>0.4375</c:v>
                </c:pt>
                <c:pt idx="8">
                  <c:v>2.6666666666666665</c:v>
                </c:pt>
                <c:pt idx="9">
                  <c:v>2.5</c:v>
                </c:pt>
                <c:pt idx="10">
                  <c:v>1.6666666666666667</c:v>
                </c:pt>
                <c:pt idx="11">
                  <c:v>2.1666666666666665</c:v>
                </c:pt>
                <c:pt idx="12">
                  <c:v>1.8571428571428572</c:v>
                </c:pt>
                <c:pt idx="13">
                  <c:v>0.90909090909090906</c:v>
                </c:pt>
                <c:pt idx="14">
                  <c:v>0.72727272727272729</c:v>
                </c:pt>
                <c:pt idx="15">
                  <c:v>0.42857142857142855</c:v>
                </c:pt>
                <c:pt idx="16">
                  <c:v>2.5714285714285716</c:v>
                </c:pt>
                <c:pt idx="17">
                  <c:v>1.5454545454545454</c:v>
                </c:pt>
                <c:pt idx="18">
                  <c:v>2</c:v>
                </c:pt>
                <c:pt idx="19">
                  <c:v>2</c:v>
                </c:pt>
                <c:pt idx="20">
                  <c:v>0.75</c:v>
                </c:pt>
                <c:pt idx="21">
                  <c:v>0.91666666666666663</c:v>
                </c:pt>
                <c:pt idx="22">
                  <c:v>0.47368421052631576</c:v>
                </c:pt>
                <c:pt idx="23">
                  <c:v>2.6666666666666665</c:v>
                </c:pt>
                <c:pt idx="24">
                  <c:v>1.75</c:v>
                </c:pt>
                <c:pt idx="25">
                  <c:v>1.875</c:v>
                </c:pt>
                <c:pt idx="26">
                  <c:v>1.75</c:v>
                </c:pt>
                <c:pt idx="27">
                  <c:v>1.375</c:v>
                </c:pt>
                <c:pt idx="28">
                  <c:v>1.2</c:v>
                </c:pt>
                <c:pt idx="29">
                  <c:v>0.61538461538461542</c:v>
                </c:pt>
                <c:pt idx="30">
                  <c:v>0.81818181818181823</c:v>
                </c:pt>
              </c:numCache>
            </c:numRef>
          </c:xVal>
          <c:yVal>
            <c:numRef>
              <c:f>Full_NHL_Single!$C$25:$C$55</c:f>
              <c:numCache>
                <c:formatCode>General</c:formatCode>
                <c:ptCount val="31"/>
                <c:pt idx="0">
                  <c:v>-0.26748956198897322</c:v>
                </c:pt>
                <c:pt idx="1">
                  <c:v>6.600744871131381E-3</c:v>
                </c:pt>
                <c:pt idx="2">
                  <c:v>-8.3722407154660505E-2</c:v>
                </c:pt>
                <c:pt idx="3">
                  <c:v>6.6151186553214947E-2</c:v>
                </c:pt>
                <c:pt idx="4">
                  <c:v>-2.305848923532583E-3</c:v>
                </c:pt>
                <c:pt idx="5">
                  <c:v>-3.1634687370790227E-2</c:v>
                </c:pt>
                <c:pt idx="6">
                  <c:v>2.9832265129048352E-2</c:v>
                </c:pt>
                <c:pt idx="7">
                  <c:v>-0.16196720313174573</c:v>
                </c:pt>
                <c:pt idx="8">
                  <c:v>-4.9119504704977501E-3</c:v>
                </c:pt>
                <c:pt idx="9">
                  <c:v>1.240862493561079E-2</c:v>
                </c:pt>
                <c:pt idx="10">
                  <c:v>0.10208842504307603</c:v>
                </c:pt>
                <c:pt idx="11">
                  <c:v>4.0628371065553281E-2</c:v>
                </c:pt>
                <c:pt idx="12">
                  <c:v>7.5031178807332344E-2</c:v>
                </c:pt>
                <c:pt idx="13">
                  <c:v>1.1039758474105321E-2</c:v>
                </c:pt>
                <c:pt idx="14">
                  <c:v>-3.7908891199417427E-2</c:v>
                </c:pt>
                <c:pt idx="15">
                  <c:v>-0.15972063384488011</c:v>
                </c:pt>
                <c:pt idx="16">
                  <c:v>4.1843478048092297E-2</c:v>
                </c:pt>
                <c:pt idx="17">
                  <c:v>0.10687301934442162</c:v>
                </c:pt>
                <c:pt idx="18">
                  <c:v>9.8216505000089827E-2</c:v>
                </c:pt>
                <c:pt idx="19">
                  <c:v>1.8216505000089755E-2</c:v>
                </c:pt>
                <c:pt idx="20">
                  <c:v>-4.0597128172045194E-2</c:v>
                </c:pt>
                <c:pt idx="21">
                  <c:v>1.2338706678256539E-2</c:v>
                </c:pt>
                <c:pt idx="22">
                  <c:v>-0.18256597364155414</c:v>
                </c:pt>
                <c:pt idx="23">
                  <c:v>4.5255273609769775E-2</c:v>
                </c:pt>
                <c:pt idx="24">
                  <c:v>7.188967580156036E-2</c:v>
                </c:pt>
                <c:pt idx="25">
                  <c:v>0.1013351416828765</c:v>
                </c:pt>
                <c:pt idx="26">
                  <c:v>9.1120445032329522E-2</c:v>
                </c:pt>
                <c:pt idx="27">
                  <c:v>5.5476355080688933E-2</c:v>
                </c:pt>
                <c:pt idx="28">
                  <c:v>5.6432190026333595E-2</c:v>
                </c:pt>
                <c:pt idx="29">
                  <c:v>-5.8577627698845114E-2</c:v>
                </c:pt>
                <c:pt idx="30">
                  <c:v>-1.1375936586635049E-2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C2-46C4-AAE8-A4433E1EF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832"/>
        <c:axId val="608980160"/>
      </c:scatterChart>
      <c:valAx>
        <c:axId val="60897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980160"/>
        <c:crosses val="autoZero"/>
        <c:crossBetween val="midCat"/>
      </c:valAx>
      <c:valAx>
        <c:axId val="60898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979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W/L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PTS/GP</c:v>
          </c:tx>
          <c:spPr>
            <a:ln w="19050">
              <a:noFill/>
            </a:ln>
          </c:spPr>
          <c:xVal>
            <c:numRef>
              <c:f>'2021_standings Full'!$U$3:$U$33</c:f>
              <c:numCache>
                <c:formatCode>General</c:formatCode>
                <c:ptCount val="31"/>
                <c:pt idx="0">
                  <c:v>4.5</c:v>
                </c:pt>
                <c:pt idx="1">
                  <c:v>3</c:v>
                </c:pt>
                <c:pt idx="2">
                  <c:v>3.2</c:v>
                </c:pt>
                <c:pt idx="3">
                  <c:v>1.4444444444444444</c:v>
                </c:pt>
                <c:pt idx="4">
                  <c:v>0.83333333333333337</c:v>
                </c:pt>
                <c:pt idx="5">
                  <c:v>0.7857142857142857</c:v>
                </c:pt>
                <c:pt idx="6">
                  <c:v>1</c:v>
                </c:pt>
                <c:pt idx="7">
                  <c:v>0.4375</c:v>
                </c:pt>
                <c:pt idx="8">
                  <c:v>2.6666666666666665</c:v>
                </c:pt>
                <c:pt idx="9">
                  <c:v>2.5</c:v>
                </c:pt>
                <c:pt idx="10">
                  <c:v>1.6666666666666667</c:v>
                </c:pt>
                <c:pt idx="11">
                  <c:v>2.1666666666666665</c:v>
                </c:pt>
                <c:pt idx="12">
                  <c:v>1.8571428571428572</c:v>
                </c:pt>
                <c:pt idx="13">
                  <c:v>0.90909090909090906</c:v>
                </c:pt>
                <c:pt idx="14">
                  <c:v>0.72727272727272729</c:v>
                </c:pt>
                <c:pt idx="15">
                  <c:v>0.42857142857142855</c:v>
                </c:pt>
                <c:pt idx="16">
                  <c:v>2.5714285714285716</c:v>
                </c:pt>
                <c:pt idx="17">
                  <c:v>1.5454545454545454</c:v>
                </c:pt>
                <c:pt idx="18">
                  <c:v>2</c:v>
                </c:pt>
                <c:pt idx="19">
                  <c:v>2</c:v>
                </c:pt>
                <c:pt idx="20">
                  <c:v>0.75</c:v>
                </c:pt>
                <c:pt idx="21">
                  <c:v>0.91666666666666663</c:v>
                </c:pt>
                <c:pt idx="22">
                  <c:v>0.47368421052631576</c:v>
                </c:pt>
                <c:pt idx="23">
                  <c:v>2.6666666666666665</c:v>
                </c:pt>
                <c:pt idx="24">
                  <c:v>1.75</c:v>
                </c:pt>
                <c:pt idx="25">
                  <c:v>1.875</c:v>
                </c:pt>
                <c:pt idx="26">
                  <c:v>1.75</c:v>
                </c:pt>
                <c:pt idx="27">
                  <c:v>1.375</c:v>
                </c:pt>
                <c:pt idx="28">
                  <c:v>1.2</c:v>
                </c:pt>
                <c:pt idx="29">
                  <c:v>0.61538461538461542</c:v>
                </c:pt>
                <c:pt idx="30">
                  <c:v>0.81818181818181823</c:v>
                </c:pt>
              </c:numCache>
            </c:numRef>
          </c:xVal>
          <c:yVal>
            <c:numRef>
              <c:f>'2021_standings Full'!$T$3:$T$33</c:f>
              <c:numCache>
                <c:formatCode>0.000</c:formatCode>
                <c:ptCount val="31"/>
                <c:pt idx="0">
                  <c:v>1.5833333333333333</c:v>
                </c:pt>
                <c:pt idx="1">
                  <c:v>1.48</c:v>
                </c:pt>
                <c:pt idx="2">
                  <c:v>1.44</c:v>
                </c:pt>
                <c:pt idx="3">
                  <c:v>1.1481481481481481</c:v>
                </c:pt>
                <c:pt idx="4">
                  <c:v>0.92592592592592593</c:v>
                </c:pt>
                <c:pt idx="5">
                  <c:v>0.88461538461538458</c:v>
                </c:pt>
                <c:pt idx="6">
                  <c:v>1</c:v>
                </c:pt>
                <c:pt idx="7">
                  <c:v>0.66666666666666663</c:v>
                </c:pt>
                <c:pt idx="8">
                  <c:v>1.3846153846153846</c:v>
                </c:pt>
                <c:pt idx="9">
                  <c:v>1.36</c:v>
                </c:pt>
                <c:pt idx="10">
                  <c:v>1.24</c:v>
                </c:pt>
                <c:pt idx="11">
                  <c:v>1.3043478260869565</c:v>
                </c:pt>
                <c:pt idx="12">
                  <c:v>1.2608695652173914</c:v>
                </c:pt>
                <c:pt idx="13">
                  <c:v>0.95833333333333337</c:v>
                </c:pt>
                <c:pt idx="14">
                  <c:v>0.86363636363636365</c:v>
                </c:pt>
                <c:pt idx="15">
                  <c:v>0.66666666666666663</c:v>
                </c:pt>
                <c:pt idx="16">
                  <c:v>1.4074074074074074</c:v>
                </c:pt>
                <c:pt idx="17">
                  <c:v>1.2142857142857142</c:v>
                </c:pt>
                <c:pt idx="18">
                  <c:v>1.32</c:v>
                </c:pt>
                <c:pt idx="19">
                  <c:v>1.24</c:v>
                </c:pt>
                <c:pt idx="20">
                  <c:v>0.8666666666666667</c:v>
                </c:pt>
                <c:pt idx="21">
                  <c:v>0.96153846153846156</c:v>
                </c:pt>
                <c:pt idx="22">
                  <c:v>0.65517241379310343</c:v>
                </c:pt>
                <c:pt idx="23">
                  <c:v>1.4347826086956521</c:v>
                </c:pt>
                <c:pt idx="24">
                  <c:v>1.2307692307692308</c:v>
                </c:pt>
                <c:pt idx="25">
                  <c:v>1.2916666666666667</c:v>
                </c:pt>
                <c:pt idx="26">
                  <c:v>1.25</c:v>
                </c:pt>
                <c:pt idx="27">
                  <c:v>1.1200000000000001</c:v>
                </c:pt>
                <c:pt idx="28">
                  <c:v>1.0769230769230769</c:v>
                </c:pt>
                <c:pt idx="29">
                  <c:v>0.81481481481481477</c:v>
                </c:pt>
                <c:pt idx="30">
                  <c:v>0.91304347826086951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2-49C7-B6FA-17AB909FE077}"/>
            </c:ext>
          </c:extLst>
        </c:ser>
        <c:ser>
          <c:idx val="1"/>
          <c:order val="1"/>
          <c:tx>
            <c:v>Predicted PTS/GP</c:v>
          </c:tx>
          <c:spPr>
            <a:ln w="19050">
              <a:noFill/>
            </a:ln>
          </c:spPr>
          <c:xVal>
            <c:numRef>
              <c:f>'2021_standings Full'!$U$3:$U$33</c:f>
              <c:numCache>
                <c:formatCode>General</c:formatCode>
                <c:ptCount val="31"/>
                <c:pt idx="0">
                  <c:v>4.5</c:v>
                </c:pt>
                <c:pt idx="1">
                  <c:v>3</c:v>
                </c:pt>
                <c:pt idx="2">
                  <c:v>3.2</c:v>
                </c:pt>
                <c:pt idx="3">
                  <c:v>1.4444444444444444</c:v>
                </c:pt>
                <c:pt idx="4">
                  <c:v>0.83333333333333337</c:v>
                </c:pt>
                <c:pt idx="5">
                  <c:v>0.7857142857142857</c:v>
                </c:pt>
                <c:pt idx="6">
                  <c:v>1</c:v>
                </c:pt>
                <c:pt idx="7">
                  <c:v>0.4375</c:v>
                </c:pt>
                <c:pt idx="8">
                  <c:v>2.6666666666666665</c:v>
                </c:pt>
                <c:pt idx="9">
                  <c:v>2.5</c:v>
                </c:pt>
                <c:pt idx="10">
                  <c:v>1.6666666666666667</c:v>
                </c:pt>
                <c:pt idx="11">
                  <c:v>2.1666666666666665</c:v>
                </c:pt>
                <c:pt idx="12">
                  <c:v>1.8571428571428572</c:v>
                </c:pt>
                <c:pt idx="13">
                  <c:v>0.90909090909090906</c:v>
                </c:pt>
                <c:pt idx="14">
                  <c:v>0.72727272727272729</c:v>
                </c:pt>
                <c:pt idx="15">
                  <c:v>0.42857142857142855</c:v>
                </c:pt>
                <c:pt idx="16">
                  <c:v>2.5714285714285716</c:v>
                </c:pt>
                <c:pt idx="17">
                  <c:v>1.5454545454545454</c:v>
                </c:pt>
                <c:pt idx="18">
                  <c:v>2</c:v>
                </c:pt>
                <c:pt idx="19">
                  <c:v>2</c:v>
                </c:pt>
                <c:pt idx="20">
                  <c:v>0.75</c:v>
                </c:pt>
                <c:pt idx="21">
                  <c:v>0.91666666666666663</c:v>
                </c:pt>
                <c:pt idx="22">
                  <c:v>0.47368421052631576</c:v>
                </c:pt>
                <c:pt idx="23">
                  <c:v>2.6666666666666665</c:v>
                </c:pt>
                <c:pt idx="24">
                  <c:v>1.75</c:v>
                </c:pt>
                <c:pt idx="25">
                  <c:v>1.875</c:v>
                </c:pt>
                <c:pt idx="26">
                  <c:v>1.75</c:v>
                </c:pt>
                <c:pt idx="27">
                  <c:v>1.375</c:v>
                </c:pt>
                <c:pt idx="28">
                  <c:v>1.2</c:v>
                </c:pt>
                <c:pt idx="29">
                  <c:v>0.61538461538461542</c:v>
                </c:pt>
                <c:pt idx="30">
                  <c:v>0.81818181818181823</c:v>
                </c:pt>
              </c:numCache>
            </c:numRef>
          </c:xVal>
          <c:yVal>
            <c:numRef>
              <c:f>Full_NHL_Single!$B$25:$B$55</c:f>
              <c:numCache>
                <c:formatCode>General</c:formatCode>
                <c:ptCount val="31"/>
                <c:pt idx="0">
                  <c:v>1.8508228953223065</c:v>
                </c:pt>
                <c:pt idx="1">
                  <c:v>1.4733992551288686</c:v>
                </c:pt>
                <c:pt idx="2">
                  <c:v>1.5237224071546605</c:v>
                </c:pt>
                <c:pt idx="3">
                  <c:v>1.0819969615949332</c:v>
                </c:pt>
                <c:pt idx="4">
                  <c:v>0.92823177484945851</c:v>
                </c:pt>
                <c:pt idx="5">
                  <c:v>0.91625007198617481</c:v>
                </c:pt>
                <c:pt idx="6">
                  <c:v>0.97016773487095165</c:v>
                </c:pt>
                <c:pt idx="7">
                  <c:v>0.82863386979841236</c:v>
                </c:pt>
                <c:pt idx="8">
                  <c:v>1.3895273350858823</c:v>
                </c:pt>
                <c:pt idx="9">
                  <c:v>1.3475913750643893</c:v>
                </c:pt>
                <c:pt idx="10">
                  <c:v>1.137911574956924</c:v>
                </c:pt>
                <c:pt idx="11">
                  <c:v>1.2637194550214033</c:v>
                </c:pt>
                <c:pt idx="12">
                  <c:v>1.185838386410059</c:v>
                </c:pt>
                <c:pt idx="13">
                  <c:v>0.94729357485922805</c:v>
                </c:pt>
                <c:pt idx="14">
                  <c:v>0.90154525483578107</c:v>
                </c:pt>
                <c:pt idx="15">
                  <c:v>0.82638730051154674</c:v>
                </c:pt>
                <c:pt idx="16">
                  <c:v>1.3655639293593151</c:v>
                </c:pt>
                <c:pt idx="17">
                  <c:v>1.1074126949412926</c:v>
                </c:pt>
                <c:pt idx="18">
                  <c:v>1.2217834949999102</c:v>
                </c:pt>
                <c:pt idx="19">
                  <c:v>1.2217834949999102</c:v>
                </c:pt>
                <c:pt idx="20">
                  <c:v>0.90726379483871189</c:v>
                </c:pt>
                <c:pt idx="21">
                  <c:v>0.94919975486020502</c:v>
                </c:pt>
                <c:pt idx="22">
                  <c:v>0.83773838743465756</c:v>
                </c:pt>
                <c:pt idx="23">
                  <c:v>1.3895273350858823</c:v>
                </c:pt>
                <c:pt idx="24">
                  <c:v>1.1588795549676705</c:v>
                </c:pt>
                <c:pt idx="25">
                  <c:v>1.1903315249837902</c:v>
                </c:pt>
                <c:pt idx="26">
                  <c:v>1.1588795549676705</c:v>
                </c:pt>
                <c:pt idx="27">
                  <c:v>1.0645236449193112</c:v>
                </c:pt>
                <c:pt idx="28">
                  <c:v>1.0204908868967433</c:v>
                </c:pt>
                <c:pt idx="29">
                  <c:v>0.87339244251365988</c:v>
                </c:pt>
                <c:pt idx="30">
                  <c:v>0.92441941484750456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2-49C7-B6FA-17AB909F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80816"/>
        <c:axId val="608986064"/>
      </c:scatterChart>
      <c:valAx>
        <c:axId val="60898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986064"/>
        <c:crosses val="autoZero"/>
        <c:crossBetween val="midCat"/>
      </c:valAx>
      <c:valAx>
        <c:axId val="60898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PTS/GP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08980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Pct.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'2021_standings Full'!$W$3:$W$33</c:f>
              <c:numCache>
                <c:formatCode>General</c:formatCode>
                <c:ptCount val="31"/>
                <c:pt idx="0">
                  <c:v>0.75</c:v>
                </c:pt>
                <c:pt idx="1">
                  <c:v>0.72</c:v>
                </c:pt>
                <c:pt idx="2">
                  <c:v>0.64</c:v>
                </c:pt>
                <c:pt idx="3">
                  <c:v>0.48148148148148145</c:v>
                </c:pt>
                <c:pt idx="4">
                  <c:v>0.37037037037037035</c:v>
                </c:pt>
                <c:pt idx="5">
                  <c:v>0.42307692307692307</c:v>
                </c:pt>
                <c:pt idx="6">
                  <c:v>0.38095238095238093</c:v>
                </c:pt>
                <c:pt idx="7">
                  <c:v>0.25925925925925924</c:v>
                </c:pt>
                <c:pt idx="8">
                  <c:v>0.61538461538461542</c:v>
                </c:pt>
                <c:pt idx="9">
                  <c:v>0.6</c:v>
                </c:pt>
                <c:pt idx="10">
                  <c:v>0.6</c:v>
                </c:pt>
                <c:pt idx="11">
                  <c:v>0.56521739130434778</c:v>
                </c:pt>
                <c:pt idx="12">
                  <c:v>0.56521739130434778</c:v>
                </c:pt>
                <c:pt idx="13">
                  <c:v>0.41666666666666669</c:v>
                </c:pt>
                <c:pt idx="14">
                  <c:v>0.36363636363636365</c:v>
                </c:pt>
                <c:pt idx="15">
                  <c:v>0.25</c:v>
                </c:pt>
                <c:pt idx="16">
                  <c:v>0.66666666666666663</c:v>
                </c:pt>
                <c:pt idx="17">
                  <c:v>0.6071428571428571</c:v>
                </c:pt>
                <c:pt idx="18">
                  <c:v>0.64</c:v>
                </c:pt>
                <c:pt idx="19">
                  <c:v>0.48</c:v>
                </c:pt>
                <c:pt idx="20">
                  <c:v>0.4</c:v>
                </c:pt>
                <c:pt idx="21">
                  <c:v>0.42307692307692307</c:v>
                </c:pt>
                <c:pt idx="22">
                  <c:v>0.31034482758620691</c:v>
                </c:pt>
                <c:pt idx="23">
                  <c:v>0.69565217391304346</c:v>
                </c:pt>
                <c:pt idx="24">
                  <c:v>0.53846153846153844</c:v>
                </c:pt>
                <c:pt idx="25">
                  <c:v>0.625</c:v>
                </c:pt>
                <c:pt idx="26">
                  <c:v>0.58333333333333337</c:v>
                </c:pt>
                <c:pt idx="27">
                  <c:v>0.44</c:v>
                </c:pt>
                <c:pt idx="28">
                  <c:v>0.46153846153846156</c:v>
                </c:pt>
                <c:pt idx="29">
                  <c:v>0.29629629629629628</c:v>
                </c:pt>
                <c:pt idx="30">
                  <c:v>0.39130434782608697</c:v>
                </c:pt>
              </c:numCache>
            </c:numRef>
          </c:xVal>
          <c:yVal>
            <c:numRef>
              <c:f>Full_NHL_Single2!$C$25:$C$55</c:f>
              <c:numCache>
                <c:formatCode>General</c:formatCode>
                <c:ptCount val="31"/>
                <c:pt idx="0">
                  <c:v>1.2475107576836786E-2</c:v>
                </c:pt>
                <c:pt idx="1">
                  <c:v>-3.7285328998463374E-2</c:v>
                </c:pt>
                <c:pt idx="2">
                  <c:v>6.5575729022959273E-2</c:v>
                </c:pt>
                <c:pt idx="3">
                  <c:v>5.6800418065408254E-2</c:v>
                </c:pt>
                <c:pt idx="4">
                  <c:v>3.2996331984050831E-2</c:v>
                </c:pt>
                <c:pt idx="5">
                  <c:v>-0.10243563288049051</c:v>
                </c:pt>
                <c:pt idx="6">
                  <c:v>8.8173440711375894E-2</c:v>
                </c:pt>
                <c:pt idx="7">
                  <c:v>-2.7844791134343572E-2</c:v>
                </c:pt>
                <c:pt idx="8">
                  <c:v>5.4148362260320049E-2</c:v>
                </c:pt>
                <c:pt idx="9">
                  <c:v>5.7006258033670987E-2</c:v>
                </c:pt>
                <c:pt idx="10">
                  <c:v>-6.299374196632912E-2</c:v>
                </c:pt>
                <c:pt idx="11">
                  <c:v>6.3467587608202702E-2</c:v>
                </c:pt>
                <c:pt idx="12">
                  <c:v>1.9989326738637514E-2</c:v>
                </c:pt>
                <c:pt idx="13">
                  <c:v>-1.7270484000568742E-2</c:v>
                </c:pt>
                <c:pt idx="14">
                  <c:v>-1.7267888721216651E-2</c:v>
                </c:pt>
                <c:pt idx="15">
                  <c:v>-1.1309946455938191E-2</c:v>
                </c:pt>
                <c:pt idx="16">
                  <c:v>-1.4637216243440498E-2</c:v>
                </c:pt>
                <c:pt idx="17">
                  <c:v>-0.10146347928967026</c:v>
                </c:pt>
                <c:pt idx="18">
                  <c:v>-5.4424270977040612E-2</c:v>
                </c:pt>
                <c:pt idx="19">
                  <c:v>0.1512978450658049</c:v>
                </c:pt>
                <c:pt idx="20">
                  <c:v>-7.9174430246105709E-2</c:v>
                </c:pt>
                <c:pt idx="21">
                  <c:v>-2.551255595741353E-2</c:v>
                </c:pt>
                <c:pt idx="22">
                  <c:v>-0.13056577326807461</c:v>
                </c:pt>
                <c:pt idx="23">
                  <c:v>-3.9023267861508559E-2</c:v>
                </c:pt>
                <c:pt idx="24">
                  <c:v>3.7668610357842303E-2</c:v>
                </c:pt>
                <c:pt idx="25">
                  <c:v>-5.5971155931356931E-2</c:v>
                </c:pt>
                <c:pt idx="26">
                  <c:v>-2.3231021545199404E-2</c:v>
                </c:pt>
                <c:pt idx="27">
                  <c:v>0.10272837407651636</c:v>
                </c:pt>
                <c:pt idx="28">
                  <c:v>2.118885845536389E-2</c:v>
                </c:pt>
                <c:pt idx="29">
                  <c:v>5.4163978300182936E-2</c:v>
                </c:pt>
                <c:pt idx="30">
                  <c:v>-1.7269242780009075E-2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E0-4556-BE52-E11D7C34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2032"/>
        <c:axId val="582213016"/>
      </c:scatterChart>
      <c:valAx>
        <c:axId val="5822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 Pct.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213016"/>
        <c:crosses val="autoZero"/>
        <c:crossBetween val="midCat"/>
      </c:valAx>
      <c:valAx>
        <c:axId val="582213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212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Pct.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PTS/GP</c:v>
          </c:tx>
          <c:spPr>
            <a:ln w="19050">
              <a:noFill/>
            </a:ln>
          </c:spPr>
          <c:xVal>
            <c:numRef>
              <c:f>'2021_standings Full'!$W$3:$W$33</c:f>
              <c:numCache>
                <c:formatCode>General</c:formatCode>
                <c:ptCount val="31"/>
                <c:pt idx="0">
                  <c:v>0.75</c:v>
                </c:pt>
                <c:pt idx="1">
                  <c:v>0.72</c:v>
                </c:pt>
                <c:pt idx="2">
                  <c:v>0.64</c:v>
                </c:pt>
                <c:pt idx="3">
                  <c:v>0.48148148148148145</c:v>
                </c:pt>
                <c:pt idx="4">
                  <c:v>0.37037037037037035</c:v>
                </c:pt>
                <c:pt idx="5">
                  <c:v>0.42307692307692307</c:v>
                </c:pt>
                <c:pt idx="6">
                  <c:v>0.38095238095238093</c:v>
                </c:pt>
                <c:pt idx="7">
                  <c:v>0.25925925925925924</c:v>
                </c:pt>
                <c:pt idx="8">
                  <c:v>0.61538461538461542</c:v>
                </c:pt>
                <c:pt idx="9">
                  <c:v>0.6</c:v>
                </c:pt>
                <c:pt idx="10">
                  <c:v>0.6</c:v>
                </c:pt>
                <c:pt idx="11">
                  <c:v>0.56521739130434778</c:v>
                </c:pt>
                <c:pt idx="12">
                  <c:v>0.56521739130434778</c:v>
                </c:pt>
                <c:pt idx="13">
                  <c:v>0.41666666666666669</c:v>
                </c:pt>
                <c:pt idx="14">
                  <c:v>0.36363636363636365</c:v>
                </c:pt>
                <c:pt idx="15">
                  <c:v>0.25</c:v>
                </c:pt>
                <c:pt idx="16">
                  <c:v>0.66666666666666663</c:v>
                </c:pt>
                <c:pt idx="17">
                  <c:v>0.6071428571428571</c:v>
                </c:pt>
                <c:pt idx="18">
                  <c:v>0.64</c:v>
                </c:pt>
                <c:pt idx="19">
                  <c:v>0.48</c:v>
                </c:pt>
                <c:pt idx="20">
                  <c:v>0.4</c:v>
                </c:pt>
                <c:pt idx="21">
                  <c:v>0.42307692307692307</c:v>
                </c:pt>
                <c:pt idx="22">
                  <c:v>0.31034482758620691</c:v>
                </c:pt>
                <c:pt idx="23">
                  <c:v>0.69565217391304346</c:v>
                </c:pt>
                <c:pt idx="24">
                  <c:v>0.53846153846153844</c:v>
                </c:pt>
                <c:pt idx="25">
                  <c:v>0.625</c:v>
                </c:pt>
                <c:pt idx="26">
                  <c:v>0.58333333333333337</c:v>
                </c:pt>
                <c:pt idx="27">
                  <c:v>0.44</c:v>
                </c:pt>
                <c:pt idx="28">
                  <c:v>0.46153846153846156</c:v>
                </c:pt>
                <c:pt idx="29">
                  <c:v>0.29629629629629628</c:v>
                </c:pt>
                <c:pt idx="30">
                  <c:v>0.39130434782608697</c:v>
                </c:pt>
              </c:numCache>
            </c:numRef>
          </c:xVal>
          <c:yVal>
            <c:numRef>
              <c:f>'2021_standings Full'!$T$3:$T$33</c:f>
              <c:numCache>
                <c:formatCode>0.000</c:formatCode>
                <c:ptCount val="31"/>
                <c:pt idx="0">
                  <c:v>1.5833333333333333</c:v>
                </c:pt>
                <c:pt idx="1">
                  <c:v>1.48</c:v>
                </c:pt>
                <c:pt idx="2">
                  <c:v>1.44</c:v>
                </c:pt>
                <c:pt idx="3">
                  <c:v>1.1481481481481481</c:v>
                </c:pt>
                <c:pt idx="4">
                  <c:v>0.92592592592592593</c:v>
                </c:pt>
                <c:pt idx="5">
                  <c:v>0.88461538461538458</c:v>
                </c:pt>
                <c:pt idx="6">
                  <c:v>1</c:v>
                </c:pt>
                <c:pt idx="7">
                  <c:v>0.66666666666666663</c:v>
                </c:pt>
                <c:pt idx="8">
                  <c:v>1.3846153846153846</c:v>
                </c:pt>
                <c:pt idx="9">
                  <c:v>1.36</c:v>
                </c:pt>
                <c:pt idx="10">
                  <c:v>1.24</c:v>
                </c:pt>
                <c:pt idx="11">
                  <c:v>1.3043478260869565</c:v>
                </c:pt>
                <c:pt idx="12">
                  <c:v>1.2608695652173914</c:v>
                </c:pt>
                <c:pt idx="13">
                  <c:v>0.95833333333333337</c:v>
                </c:pt>
                <c:pt idx="14">
                  <c:v>0.86363636363636365</c:v>
                </c:pt>
                <c:pt idx="15">
                  <c:v>0.66666666666666663</c:v>
                </c:pt>
                <c:pt idx="16">
                  <c:v>1.4074074074074074</c:v>
                </c:pt>
                <c:pt idx="17">
                  <c:v>1.2142857142857142</c:v>
                </c:pt>
                <c:pt idx="18">
                  <c:v>1.32</c:v>
                </c:pt>
                <c:pt idx="19">
                  <c:v>1.24</c:v>
                </c:pt>
                <c:pt idx="20">
                  <c:v>0.8666666666666667</c:v>
                </c:pt>
                <c:pt idx="21">
                  <c:v>0.96153846153846156</c:v>
                </c:pt>
                <c:pt idx="22">
                  <c:v>0.65517241379310343</c:v>
                </c:pt>
                <c:pt idx="23">
                  <c:v>1.4347826086956521</c:v>
                </c:pt>
                <c:pt idx="24">
                  <c:v>1.2307692307692308</c:v>
                </c:pt>
                <c:pt idx="25">
                  <c:v>1.2916666666666667</c:v>
                </c:pt>
                <c:pt idx="26">
                  <c:v>1.25</c:v>
                </c:pt>
                <c:pt idx="27">
                  <c:v>1.1200000000000001</c:v>
                </c:pt>
                <c:pt idx="28">
                  <c:v>1.0769230769230769</c:v>
                </c:pt>
                <c:pt idx="29">
                  <c:v>0.81481481481481477</c:v>
                </c:pt>
                <c:pt idx="30">
                  <c:v>0.91304347826086951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FD-4C4B-AC4E-01AA26228C9D}"/>
            </c:ext>
          </c:extLst>
        </c:ser>
        <c:ser>
          <c:idx val="1"/>
          <c:order val="1"/>
          <c:tx>
            <c:v>Predicted PTS/GP</c:v>
          </c:tx>
          <c:spPr>
            <a:ln w="19050">
              <a:noFill/>
            </a:ln>
          </c:spPr>
          <c:xVal>
            <c:numRef>
              <c:f>'2021_standings Full'!$W$3:$W$33</c:f>
              <c:numCache>
                <c:formatCode>General</c:formatCode>
                <c:ptCount val="31"/>
                <c:pt idx="0">
                  <c:v>0.75</c:v>
                </c:pt>
                <c:pt idx="1">
                  <c:v>0.72</c:v>
                </c:pt>
                <c:pt idx="2">
                  <c:v>0.64</c:v>
                </c:pt>
                <c:pt idx="3">
                  <c:v>0.48148148148148145</c:v>
                </c:pt>
                <c:pt idx="4">
                  <c:v>0.37037037037037035</c:v>
                </c:pt>
                <c:pt idx="5">
                  <c:v>0.42307692307692307</c:v>
                </c:pt>
                <c:pt idx="6">
                  <c:v>0.38095238095238093</c:v>
                </c:pt>
                <c:pt idx="7">
                  <c:v>0.25925925925925924</c:v>
                </c:pt>
                <c:pt idx="8">
                  <c:v>0.61538461538461542</c:v>
                </c:pt>
                <c:pt idx="9">
                  <c:v>0.6</c:v>
                </c:pt>
                <c:pt idx="10">
                  <c:v>0.6</c:v>
                </c:pt>
                <c:pt idx="11">
                  <c:v>0.56521739130434778</c:v>
                </c:pt>
                <c:pt idx="12">
                  <c:v>0.56521739130434778</c:v>
                </c:pt>
                <c:pt idx="13">
                  <c:v>0.41666666666666669</c:v>
                </c:pt>
                <c:pt idx="14">
                  <c:v>0.36363636363636365</c:v>
                </c:pt>
                <c:pt idx="15">
                  <c:v>0.25</c:v>
                </c:pt>
                <c:pt idx="16">
                  <c:v>0.66666666666666663</c:v>
                </c:pt>
                <c:pt idx="17">
                  <c:v>0.6071428571428571</c:v>
                </c:pt>
                <c:pt idx="18">
                  <c:v>0.64</c:v>
                </c:pt>
                <c:pt idx="19">
                  <c:v>0.48</c:v>
                </c:pt>
                <c:pt idx="20">
                  <c:v>0.4</c:v>
                </c:pt>
                <c:pt idx="21">
                  <c:v>0.42307692307692307</c:v>
                </c:pt>
                <c:pt idx="22">
                  <c:v>0.31034482758620691</c:v>
                </c:pt>
                <c:pt idx="23">
                  <c:v>0.69565217391304346</c:v>
                </c:pt>
                <c:pt idx="24">
                  <c:v>0.53846153846153844</c:v>
                </c:pt>
                <c:pt idx="25">
                  <c:v>0.625</c:v>
                </c:pt>
                <c:pt idx="26">
                  <c:v>0.58333333333333337</c:v>
                </c:pt>
                <c:pt idx="27">
                  <c:v>0.44</c:v>
                </c:pt>
                <c:pt idx="28">
                  <c:v>0.46153846153846156</c:v>
                </c:pt>
                <c:pt idx="29">
                  <c:v>0.29629629629629628</c:v>
                </c:pt>
                <c:pt idx="30">
                  <c:v>0.39130434782608697</c:v>
                </c:pt>
              </c:numCache>
            </c:numRef>
          </c:xVal>
          <c:yVal>
            <c:numRef>
              <c:f>Full_NHL_Single2!$B$25:$B$55</c:f>
              <c:numCache>
                <c:formatCode>General</c:formatCode>
                <c:ptCount val="31"/>
                <c:pt idx="0">
                  <c:v>1.5708582257564965</c:v>
                </c:pt>
                <c:pt idx="1">
                  <c:v>1.5172853289984634</c:v>
                </c:pt>
                <c:pt idx="2">
                  <c:v>1.3744242709770407</c:v>
                </c:pt>
                <c:pt idx="3">
                  <c:v>1.0913477300827399</c:v>
                </c:pt>
                <c:pt idx="4">
                  <c:v>0.8929295939418751</c:v>
                </c:pt>
                <c:pt idx="5">
                  <c:v>0.98705101749587509</c:v>
                </c:pt>
                <c:pt idx="6">
                  <c:v>0.91182655928862411</c:v>
                </c:pt>
                <c:pt idx="7">
                  <c:v>0.6945114578010102</c:v>
                </c:pt>
                <c:pt idx="8">
                  <c:v>1.3304670223550645</c:v>
                </c:pt>
                <c:pt idx="9">
                  <c:v>1.3029937419663291</c:v>
                </c:pt>
                <c:pt idx="10">
                  <c:v>1.3029937419663291</c:v>
                </c:pt>
                <c:pt idx="11">
                  <c:v>1.2408802384787538</c:v>
                </c:pt>
                <c:pt idx="12">
                  <c:v>1.2408802384787538</c:v>
                </c:pt>
                <c:pt idx="13">
                  <c:v>0.97560381733390211</c:v>
                </c:pt>
                <c:pt idx="14">
                  <c:v>0.8809042523575803</c:v>
                </c:pt>
                <c:pt idx="15">
                  <c:v>0.67797661312260482</c:v>
                </c:pt>
                <c:pt idx="16">
                  <c:v>1.4220446236508479</c:v>
                </c:pt>
                <c:pt idx="17">
                  <c:v>1.3157491935753844</c:v>
                </c:pt>
                <c:pt idx="18">
                  <c:v>1.3744242709770407</c:v>
                </c:pt>
                <c:pt idx="19">
                  <c:v>1.0887021549341951</c:v>
                </c:pt>
                <c:pt idx="20">
                  <c:v>0.94584109691277241</c:v>
                </c:pt>
                <c:pt idx="21">
                  <c:v>0.98705101749587509</c:v>
                </c:pt>
                <c:pt idx="22">
                  <c:v>0.78573818706117804</c:v>
                </c:pt>
                <c:pt idx="23">
                  <c:v>1.4738058765571607</c:v>
                </c:pt>
                <c:pt idx="24">
                  <c:v>1.1931006204113885</c:v>
                </c:pt>
                <c:pt idx="25">
                  <c:v>1.3476378225980237</c:v>
                </c:pt>
                <c:pt idx="26">
                  <c:v>1.2732310215451994</c:v>
                </c:pt>
                <c:pt idx="27">
                  <c:v>1.0172716259234837</c:v>
                </c:pt>
                <c:pt idx="28">
                  <c:v>1.055734218467713</c:v>
                </c:pt>
                <c:pt idx="29">
                  <c:v>0.76065083651463183</c:v>
                </c:pt>
                <c:pt idx="30">
                  <c:v>0.93031272104087859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FD-4C4B-AC4E-01AA2622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82456"/>
        <c:axId val="608988032"/>
      </c:scatterChart>
      <c:valAx>
        <c:axId val="60898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 Pct.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988032"/>
        <c:crosses val="autoZero"/>
        <c:crossBetween val="midCat"/>
      </c:valAx>
      <c:valAx>
        <c:axId val="60898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PTS/GP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08982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PF/GP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'2019_NFL'!$P$3:$P$34</c:f>
              <c:numCache>
                <c:formatCode>General</c:formatCode>
                <c:ptCount val="32"/>
                <c:pt idx="0">
                  <c:v>19.625</c:v>
                </c:pt>
                <c:pt idx="1">
                  <c:v>19.125</c:v>
                </c:pt>
                <c:pt idx="2">
                  <c:v>26.25</c:v>
                </c:pt>
                <c:pt idx="3">
                  <c:v>17.25</c:v>
                </c:pt>
                <c:pt idx="4">
                  <c:v>33.1875</c:v>
                </c:pt>
                <c:pt idx="5">
                  <c:v>17.4375</c:v>
                </c:pt>
                <c:pt idx="6">
                  <c:v>20.9375</c:v>
                </c:pt>
                <c:pt idx="7">
                  <c:v>18.0625</c:v>
                </c:pt>
                <c:pt idx="8">
                  <c:v>23.625</c:v>
                </c:pt>
                <c:pt idx="9">
                  <c:v>22.5625</c:v>
                </c:pt>
                <c:pt idx="10">
                  <c:v>18.75</c:v>
                </c:pt>
                <c:pt idx="11">
                  <c:v>25.125</c:v>
                </c:pt>
                <c:pt idx="12">
                  <c:v>17.625</c:v>
                </c:pt>
                <c:pt idx="13">
                  <c:v>28.1875</c:v>
                </c:pt>
                <c:pt idx="14">
                  <c:v>21.0625</c:v>
                </c:pt>
                <c:pt idx="15">
                  <c:v>19.5625</c:v>
                </c:pt>
                <c:pt idx="16">
                  <c:v>27.125</c:v>
                </c:pt>
                <c:pt idx="17">
                  <c:v>21.3125</c:v>
                </c:pt>
                <c:pt idx="18">
                  <c:v>24.0625</c:v>
                </c:pt>
                <c:pt idx="19">
                  <c:v>16.625</c:v>
                </c:pt>
                <c:pt idx="20">
                  <c:v>17.5</c:v>
                </c:pt>
                <c:pt idx="21">
                  <c:v>21.3125</c:v>
                </c:pt>
                <c:pt idx="22">
                  <c:v>23.5</c:v>
                </c:pt>
                <c:pt idx="23">
                  <c:v>25.4375</c:v>
                </c:pt>
                <c:pt idx="24">
                  <c:v>23.8125</c:v>
                </c:pt>
                <c:pt idx="25">
                  <c:v>21.25</c:v>
                </c:pt>
                <c:pt idx="26">
                  <c:v>28.625</c:v>
                </c:pt>
                <c:pt idx="27">
                  <c:v>28.625</c:v>
                </c:pt>
                <c:pt idx="28">
                  <c:v>22.5625</c:v>
                </c:pt>
                <c:pt idx="29">
                  <c:v>24.625</c:v>
                </c:pt>
                <c:pt idx="30">
                  <c:v>25.3125</c:v>
                </c:pt>
                <c:pt idx="31">
                  <c:v>29.9375</c:v>
                </c:pt>
              </c:numCache>
            </c:numRef>
          </c:xVal>
          <c:yVal>
            <c:numRef>
              <c:f>Full_NFL_Single!$C$25:$C$56</c:f>
              <c:numCache>
                <c:formatCode>General</c:formatCode>
                <c:ptCount val="32"/>
                <c:pt idx="0">
                  <c:v>3.7478325440934608</c:v>
                </c:pt>
                <c:pt idx="1">
                  <c:v>-0.98289960585266201</c:v>
                </c:pt>
                <c:pt idx="2">
                  <c:v>2.1800335308795997</c:v>
                </c:pt>
                <c:pt idx="3">
                  <c:v>2.0268548318493735</c:v>
                </c:pt>
                <c:pt idx="4">
                  <c:v>0.44394211138206607</c:v>
                </c:pt>
                <c:pt idx="5">
                  <c:v>-3.0741206119208311</c:v>
                </c:pt>
                <c:pt idx="6">
                  <c:v>-0.95899556229796445</c:v>
                </c:pt>
                <c:pt idx="7">
                  <c:v>2.5892945755118237</c:v>
                </c:pt>
                <c:pt idx="8">
                  <c:v>1.5936897436624502</c:v>
                </c:pt>
                <c:pt idx="9">
                  <c:v>-0.83411607497306228</c:v>
                </c:pt>
                <c:pt idx="10">
                  <c:v>0.21905128168774368</c:v>
                </c:pt>
                <c:pt idx="11">
                  <c:v>-0.21411380649917788</c:v>
                </c:pt>
                <c:pt idx="12">
                  <c:v>1.8249039443089661</c:v>
                </c:pt>
                <c:pt idx="13">
                  <c:v>1.1366206119208293</c:v>
                </c:pt>
                <c:pt idx="14">
                  <c:v>-2.0263125248114324</c:v>
                </c:pt>
                <c:pt idx="15">
                  <c:v>0.78149102535019566</c:v>
                </c:pt>
                <c:pt idx="16">
                  <c:v>-2.2911852067146832</c:v>
                </c:pt>
                <c:pt idx="17">
                  <c:v>-3.1609464498383719</c:v>
                </c:pt>
                <c:pt idx="18">
                  <c:v>0.35808037486530964</c:v>
                </c:pt>
                <c:pt idx="19">
                  <c:v>-1.6365603555832813</c:v>
                </c:pt>
                <c:pt idx="20">
                  <c:v>2.8922209068224358</c:v>
                </c:pt>
                <c:pt idx="21">
                  <c:v>-4.1609464498383719</c:v>
                </c:pt>
                <c:pt idx="22">
                  <c:v>4.6610067061759199</c:v>
                </c:pt>
                <c:pt idx="23">
                  <c:v>0.61759378721714953</c:v>
                </c:pt>
                <c:pt idx="24">
                  <c:v>-1.5072857001077526</c:v>
                </c:pt>
                <c:pt idx="25">
                  <c:v>-2.127287968581637</c:v>
                </c:pt>
                <c:pt idx="26">
                  <c:v>1.9010112431236887</c:v>
                </c:pt>
                <c:pt idx="27">
                  <c:v>-4.0989887568763113</c:v>
                </c:pt>
                <c:pt idx="28">
                  <c:v>-2.8341160749730623</c:v>
                </c:pt>
                <c:pt idx="29">
                  <c:v>5.5154043554697552E-2</c:v>
                </c:pt>
                <c:pt idx="30">
                  <c:v>1.6849107497306193</c:v>
                </c:pt>
                <c:pt idx="31">
                  <c:v>1.1941831367322617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5D-4A17-9543-11AF7DF4A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52096"/>
        <c:axId val="247444552"/>
      </c:scatterChart>
      <c:valAx>
        <c:axId val="24745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PF/GP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444552"/>
        <c:crosses val="autoZero"/>
        <c:crossBetween val="midCat"/>
      </c:valAx>
      <c:valAx>
        <c:axId val="247444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452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PF/GP Line Fit  Plot</a:t>
            </a:r>
          </a:p>
        </c:rich>
      </c:tx>
      <c:layout>
        <c:manualLayout>
          <c:xMode val="edge"/>
          <c:yMode val="edge"/>
          <c:x val="0.25346347331583552"/>
          <c:y val="4.10958904109589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'2019_NFL'!$P$3:$P$34</c:f>
              <c:numCache>
                <c:formatCode>General</c:formatCode>
                <c:ptCount val="32"/>
                <c:pt idx="0">
                  <c:v>19.625</c:v>
                </c:pt>
                <c:pt idx="1">
                  <c:v>19.125</c:v>
                </c:pt>
                <c:pt idx="2">
                  <c:v>26.25</c:v>
                </c:pt>
                <c:pt idx="3">
                  <c:v>17.25</c:v>
                </c:pt>
                <c:pt idx="4">
                  <c:v>33.1875</c:v>
                </c:pt>
                <c:pt idx="5">
                  <c:v>17.4375</c:v>
                </c:pt>
                <c:pt idx="6">
                  <c:v>20.9375</c:v>
                </c:pt>
                <c:pt idx="7">
                  <c:v>18.0625</c:v>
                </c:pt>
                <c:pt idx="8">
                  <c:v>23.625</c:v>
                </c:pt>
                <c:pt idx="9">
                  <c:v>22.5625</c:v>
                </c:pt>
                <c:pt idx="10">
                  <c:v>18.75</c:v>
                </c:pt>
                <c:pt idx="11">
                  <c:v>25.125</c:v>
                </c:pt>
                <c:pt idx="12">
                  <c:v>17.625</c:v>
                </c:pt>
                <c:pt idx="13">
                  <c:v>28.1875</c:v>
                </c:pt>
                <c:pt idx="14">
                  <c:v>21.0625</c:v>
                </c:pt>
                <c:pt idx="15">
                  <c:v>19.5625</c:v>
                </c:pt>
                <c:pt idx="16">
                  <c:v>27.125</c:v>
                </c:pt>
                <c:pt idx="17">
                  <c:v>21.3125</c:v>
                </c:pt>
                <c:pt idx="18">
                  <c:v>24.0625</c:v>
                </c:pt>
                <c:pt idx="19">
                  <c:v>16.625</c:v>
                </c:pt>
                <c:pt idx="20">
                  <c:v>17.5</c:v>
                </c:pt>
                <c:pt idx="21">
                  <c:v>21.3125</c:v>
                </c:pt>
                <c:pt idx="22">
                  <c:v>23.5</c:v>
                </c:pt>
                <c:pt idx="23">
                  <c:v>25.4375</c:v>
                </c:pt>
                <c:pt idx="24">
                  <c:v>23.8125</c:v>
                </c:pt>
                <c:pt idx="25">
                  <c:v>21.25</c:v>
                </c:pt>
                <c:pt idx="26">
                  <c:v>28.625</c:v>
                </c:pt>
                <c:pt idx="27">
                  <c:v>28.625</c:v>
                </c:pt>
                <c:pt idx="28">
                  <c:v>22.5625</c:v>
                </c:pt>
                <c:pt idx="29">
                  <c:v>24.625</c:v>
                </c:pt>
                <c:pt idx="30">
                  <c:v>25.3125</c:v>
                </c:pt>
                <c:pt idx="31">
                  <c:v>29.9375</c:v>
                </c:pt>
              </c:numCache>
            </c:numRef>
          </c:xVal>
          <c:yVal>
            <c:numRef>
              <c:f>'2019_NFL'!$F$3:$F$34</c:f>
              <c:numCache>
                <c:formatCode>General</c:formatCode>
                <c:ptCount val="32"/>
                <c:pt idx="0">
                  <c:v>10</c:v>
                </c:pt>
                <c:pt idx="1">
                  <c:v>5</c:v>
                </c:pt>
                <c:pt idx="2">
                  <c:v>12</c:v>
                </c:pt>
                <c:pt idx="3">
                  <c:v>7</c:v>
                </c:pt>
                <c:pt idx="4">
                  <c:v>14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12</c:v>
                </c:pt>
                <c:pt idx="14">
                  <c:v>5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9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13</c:v>
                </c:pt>
                <c:pt idx="23">
                  <c:v>10</c:v>
                </c:pt>
                <c:pt idx="24">
                  <c:v>7</c:v>
                </c:pt>
                <c:pt idx="25">
                  <c:v>5</c:v>
                </c:pt>
                <c:pt idx="26">
                  <c:v>13</c:v>
                </c:pt>
                <c:pt idx="27">
                  <c:v>7</c:v>
                </c:pt>
                <c:pt idx="28">
                  <c:v>5</c:v>
                </c:pt>
                <c:pt idx="29">
                  <c:v>9</c:v>
                </c:pt>
                <c:pt idx="30">
                  <c:v>11</c:v>
                </c:pt>
                <c:pt idx="3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4B-49CE-B393-C985824040EA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'2019_NFL'!$P$3:$P$34</c:f>
              <c:numCache>
                <c:formatCode>General</c:formatCode>
                <c:ptCount val="32"/>
                <c:pt idx="0">
                  <c:v>19.625</c:v>
                </c:pt>
                <c:pt idx="1">
                  <c:v>19.125</c:v>
                </c:pt>
                <c:pt idx="2">
                  <c:v>26.25</c:v>
                </c:pt>
                <c:pt idx="3">
                  <c:v>17.25</c:v>
                </c:pt>
                <c:pt idx="4">
                  <c:v>33.1875</c:v>
                </c:pt>
                <c:pt idx="5">
                  <c:v>17.4375</c:v>
                </c:pt>
                <c:pt idx="6">
                  <c:v>20.9375</c:v>
                </c:pt>
                <c:pt idx="7">
                  <c:v>18.0625</c:v>
                </c:pt>
                <c:pt idx="8">
                  <c:v>23.625</c:v>
                </c:pt>
                <c:pt idx="9">
                  <c:v>22.5625</c:v>
                </c:pt>
                <c:pt idx="10">
                  <c:v>18.75</c:v>
                </c:pt>
                <c:pt idx="11">
                  <c:v>25.125</c:v>
                </c:pt>
                <c:pt idx="12">
                  <c:v>17.625</c:v>
                </c:pt>
                <c:pt idx="13">
                  <c:v>28.1875</c:v>
                </c:pt>
                <c:pt idx="14">
                  <c:v>21.0625</c:v>
                </c:pt>
                <c:pt idx="15">
                  <c:v>19.5625</c:v>
                </c:pt>
                <c:pt idx="16">
                  <c:v>27.125</c:v>
                </c:pt>
                <c:pt idx="17">
                  <c:v>21.3125</c:v>
                </c:pt>
                <c:pt idx="18">
                  <c:v>24.0625</c:v>
                </c:pt>
                <c:pt idx="19">
                  <c:v>16.625</c:v>
                </c:pt>
                <c:pt idx="20">
                  <c:v>17.5</c:v>
                </c:pt>
                <c:pt idx="21">
                  <c:v>21.3125</c:v>
                </c:pt>
                <c:pt idx="22">
                  <c:v>23.5</c:v>
                </c:pt>
                <c:pt idx="23">
                  <c:v>25.4375</c:v>
                </c:pt>
                <c:pt idx="24">
                  <c:v>23.8125</c:v>
                </c:pt>
                <c:pt idx="25">
                  <c:v>21.25</c:v>
                </c:pt>
                <c:pt idx="26">
                  <c:v>28.625</c:v>
                </c:pt>
                <c:pt idx="27">
                  <c:v>28.625</c:v>
                </c:pt>
                <c:pt idx="28">
                  <c:v>22.5625</c:v>
                </c:pt>
                <c:pt idx="29">
                  <c:v>24.625</c:v>
                </c:pt>
                <c:pt idx="30">
                  <c:v>25.3125</c:v>
                </c:pt>
                <c:pt idx="31">
                  <c:v>29.9375</c:v>
                </c:pt>
              </c:numCache>
            </c:numRef>
          </c:xVal>
          <c:yVal>
            <c:numRef>
              <c:f>Full_NFL_Single!$B$25:$B$56</c:f>
              <c:numCache>
                <c:formatCode>General</c:formatCode>
                <c:ptCount val="32"/>
                <c:pt idx="0">
                  <c:v>6.2521674559065392</c:v>
                </c:pt>
                <c:pt idx="1">
                  <c:v>5.982899605852662</c:v>
                </c:pt>
                <c:pt idx="2">
                  <c:v>9.8199664691204003</c:v>
                </c:pt>
                <c:pt idx="3">
                  <c:v>4.9731451681506265</c:v>
                </c:pt>
                <c:pt idx="4">
                  <c:v>13.556057888617934</c:v>
                </c:pt>
                <c:pt idx="5">
                  <c:v>5.0741206119208311</c:v>
                </c:pt>
                <c:pt idx="6">
                  <c:v>6.9589955622979645</c:v>
                </c:pt>
                <c:pt idx="7">
                  <c:v>5.4107054244881763</c:v>
                </c:pt>
                <c:pt idx="8">
                  <c:v>8.4063102563375498</c:v>
                </c:pt>
                <c:pt idx="9">
                  <c:v>7.8341160749730623</c:v>
                </c:pt>
                <c:pt idx="10">
                  <c:v>5.7809487183122563</c:v>
                </c:pt>
                <c:pt idx="11">
                  <c:v>9.2141138064991779</c:v>
                </c:pt>
                <c:pt idx="12">
                  <c:v>5.1750960556910339</c:v>
                </c:pt>
                <c:pt idx="13">
                  <c:v>10.863379388079171</c:v>
                </c:pt>
                <c:pt idx="14">
                  <c:v>7.0263125248114324</c:v>
                </c:pt>
                <c:pt idx="15">
                  <c:v>6.2185089746498043</c:v>
                </c:pt>
                <c:pt idx="16">
                  <c:v>10.291185206714683</c:v>
                </c:pt>
                <c:pt idx="17">
                  <c:v>7.1609464498383719</c:v>
                </c:pt>
                <c:pt idx="18">
                  <c:v>8.6419196251346904</c:v>
                </c:pt>
                <c:pt idx="19">
                  <c:v>4.6365603555832813</c:v>
                </c:pt>
                <c:pt idx="20">
                  <c:v>5.1077790931775642</c:v>
                </c:pt>
                <c:pt idx="21">
                  <c:v>7.1609464498383719</c:v>
                </c:pt>
                <c:pt idx="22">
                  <c:v>8.3389932938240801</c:v>
                </c:pt>
                <c:pt idx="23">
                  <c:v>9.3824062127828505</c:v>
                </c:pt>
                <c:pt idx="24">
                  <c:v>8.5072857001077526</c:v>
                </c:pt>
                <c:pt idx="25">
                  <c:v>7.127287968581637</c:v>
                </c:pt>
                <c:pt idx="26">
                  <c:v>11.098988756876311</c:v>
                </c:pt>
                <c:pt idx="27">
                  <c:v>11.098988756876311</c:v>
                </c:pt>
                <c:pt idx="28">
                  <c:v>7.8341160749730623</c:v>
                </c:pt>
                <c:pt idx="29">
                  <c:v>8.9448459564453024</c:v>
                </c:pt>
                <c:pt idx="30">
                  <c:v>9.3150892502693807</c:v>
                </c:pt>
                <c:pt idx="31">
                  <c:v>11.805816863267738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4B-49CE-B393-C9858240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240904"/>
        <c:axId val="764240248"/>
      </c:scatterChart>
      <c:valAx>
        <c:axId val="76424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PF/GP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240248"/>
        <c:crosses val="autoZero"/>
        <c:crossBetween val="midCat"/>
      </c:valAx>
      <c:valAx>
        <c:axId val="764240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240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Diff/GP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'2019_NFL'!$Q$3:$Q$34</c:f>
              <c:numCache>
                <c:formatCode>General</c:formatCode>
                <c:ptCount val="32"/>
                <c:pt idx="0">
                  <c:v>3.4375</c:v>
                </c:pt>
                <c:pt idx="1">
                  <c:v>-11.75</c:v>
                </c:pt>
                <c:pt idx="2">
                  <c:v>12.1875</c:v>
                </c:pt>
                <c:pt idx="3">
                  <c:v>-5.1875</c:v>
                </c:pt>
                <c:pt idx="4">
                  <c:v>15.5625</c:v>
                </c:pt>
                <c:pt idx="5">
                  <c:v>-8.8125</c:v>
                </c:pt>
                <c:pt idx="6">
                  <c:v>-3.625</c:v>
                </c:pt>
                <c:pt idx="7">
                  <c:v>-0.875</c:v>
                </c:pt>
                <c:pt idx="8">
                  <c:v>-0.4375</c:v>
                </c:pt>
                <c:pt idx="9">
                  <c:v>-0.75</c:v>
                </c:pt>
                <c:pt idx="10">
                  <c:v>-6.0625</c:v>
                </c:pt>
                <c:pt idx="11">
                  <c:v>4.4375</c:v>
                </c:pt>
                <c:pt idx="12">
                  <c:v>-2.125</c:v>
                </c:pt>
                <c:pt idx="13">
                  <c:v>8.9375</c:v>
                </c:pt>
                <c:pt idx="14">
                  <c:v>-0.5</c:v>
                </c:pt>
                <c:pt idx="15">
                  <c:v>-6.625</c:v>
                </c:pt>
                <c:pt idx="16">
                  <c:v>7.0625</c:v>
                </c:pt>
                <c:pt idx="17">
                  <c:v>-6.875</c:v>
                </c:pt>
                <c:pt idx="18">
                  <c:v>1.9375</c:v>
                </c:pt>
                <c:pt idx="19">
                  <c:v>-10.5625</c:v>
                </c:pt>
                <c:pt idx="20">
                  <c:v>-1.125</c:v>
                </c:pt>
                <c:pt idx="21">
                  <c:v>-5.125</c:v>
                </c:pt>
                <c:pt idx="22">
                  <c:v>3.9375</c:v>
                </c:pt>
                <c:pt idx="23">
                  <c:v>6.5</c:v>
                </c:pt>
                <c:pt idx="24">
                  <c:v>-1.125</c:v>
                </c:pt>
                <c:pt idx="25">
                  <c:v>-8.125</c:v>
                </c:pt>
                <c:pt idx="26">
                  <c:v>7.3125</c:v>
                </c:pt>
                <c:pt idx="27">
                  <c:v>0.5625</c:v>
                </c:pt>
                <c:pt idx="28">
                  <c:v>-5.0625</c:v>
                </c:pt>
                <c:pt idx="29">
                  <c:v>1.875</c:v>
                </c:pt>
                <c:pt idx="30">
                  <c:v>0.4375</c:v>
                </c:pt>
                <c:pt idx="31">
                  <c:v>10.5625</c:v>
                </c:pt>
              </c:numCache>
            </c:numRef>
          </c:xVal>
          <c:yVal>
            <c:numRef>
              <c:f>'(Best)Full_NFL_Single2'!$C$25:$C$56</c:f>
              <c:numCache>
                <c:formatCode>General</c:formatCode>
                <c:ptCount val="32"/>
                <c:pt idx="0">
                  <c:v>0.59889619175552511</c:v>
                </c:pt>
                <c:pt idx="1">
                  <c:v>1.9272957445447503</c:v>
                </c:pt>
                <c:pt idx="2">
                  <c:v>-1.0470953201395012</c:v>
                </c:pt>
                <c:pt idx="3">
                  <c:v>1.1928021106234805</c:v>
                </c:pt>
                <c:pt idx="4">
                  <c:v>-0.45340633187043977</c:v>
                </c:pt>
                <c:pt idx="5">
                  <c:v>-2.2967156915914373</c:v>
                </c:pt>
                <c:pt idx="6">
                  <c:v>-0.45826780221491781</c:v>
                </c:pt>
                <c:pt idx="7">
                  <c:v>0.39584915118950281</c:v>
                </c:pt>
                <c:pt idx="8">
                  <c:v>2.213549575594751</c:v>
                </c:pt>
                <c:pt idx="9">
                  <c:v>-0.65623644183756902</c:v>
                </c:pt>
                <c:pt idx="10">
                  <c:v>0.55740126181298244</c:v>
                </c:pt>
                <c:pt idx="11">
                  <c:v>-0.81778855246104953</c:v>
                </c:pt>
                <c:pt idx="12">
                  <c:v>-8.3294918539778884E-2</c:v>
                </c:pt>
                <c:pt idx="13">
                  <c:v>0.30713009856436457</c:v>
                </c:pt>
                <c:pt idx="14">
                  <c:v>-2.7604076278917127</c:v>
                </c:pt>
                <c:pt idx="15">
                  <c:v>1.7917864304348061</c:v>
                </c:pt>
                <c:pt idx="16">
                  <c:v>-2.9115860060295571</c:v>
                </c:pt>
                <c:pt idx="17">
                  <c:v>-1.1040423835110502</c:v>
                </c:pt>
                <c:pt idx="18">
                  <c:v>0.22392330808038707</c:v>
                </c:pt>
                <c:pt idx="19">
                  <c:v>-0.56751738921243167</c:v>
                </c:pt>
                <c:pt idx="20">
                  <c:v>0.50002033724364647</c:v>
                </c:pt>
                <c:pt idx="21">
                  <c:v>-2.8332406858900558</c:v>
                </c:pt>
                <c:pt idx="22">
                  <c:v>3.3905538196472378</c:v>
                </c:pt>
                <c:pt idx="23">
                  <c:v>-0.67720083740773518</c:v>
                </c:pt>
                <c:pt idx="24">
                  <c:v>-0.49997966275635353</c:v>
                </c:pt>
                <c:pt idx="25">
                  <c:v>0.41681354675966809</c:v>
                </c:pt>
                <c:pt idx="26">
                  <c:v>1.9842428079162993</c:v>
                </c:pt>
                <c:pt idx="27">
                  <c:v>-1.2031351686218237</c:v>
                </c:pt>
                <c:pt idx="28">
                  <c:v>-0.8592834824035922</c:v>
                </c:pt>
                <c:pt idx="29">
                  <c:v>0.24996610459392343</c:v>
                </c:pt>
                <c:pt idx="30">
                  <c:v>2.848950424405249</c:v>
                </c:pt>
                <c:pt idx="31">
                  <c:v>0.63001738921243167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71-4FA2-AD3A-6117BBA8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36160"/>
        <c:axId val="611516352"/>
      </c:scatterChart>
      <c:valAx>
        <c:axId val="61503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Diff/GP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516352"/>
        <c:crosses val="autoZero"/>
        <c:crossBetween val="midCat"/>
      </c:valAx>
      <c:valAx>
        <c:axId val="61151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036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GF/GP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PTS/GP</c:v>
          </c:tx>
          <c:spPr>
            <a:ln w="19050">
              <a:noFill/>
            </a:ln>
          </c:spPr>
          <c:xVal>
            <c:numRef>
              <c:f>'2021_standings'!$U$3:$U$10</c:f>
              <c:numCache>
                <c:formatCode>0.00</c:formatCode>
                <c:ptCount val="8"/>
                <c:pt idx="0">
                  <c:v>3.625</c:v>
                </c:pt>
                <c:pt idx="1">
                  <c:v>3.52</c:v>
                </c:pt>
                <c:pt idx="2">
                  <c:v>3.36</c:v>
                </c:pt>
                <c:pt idx="3">
                  <c:v>3.074074074074074</c:v>
                </c:pt>
                <c:pt idx="4">
                  <c:v>2.6296296296296298</c:v>
                </c:pt>
                <c:pt idx="5">
                  <c:v>2.4230769230769229</c:v>
                </c:pt>
                <c:pt idx="6">
                  <c:v>2.9523809523809526</c:v>
                </c:pt>
                <c:pt idx="7">
                  <c:v>2.1111111111111112</c:v>
                </c:pt>
              </c:numCache>
            </c:numRef>
          </c:xVal>
          <c:yVal>
            <c:numRef>
              <c:f>'2021_standings'!$T$3:$T$10</c:f>
              <c:numCache>
                <c:formatCode>0.000</c:formatCode>
                <c:ptCount val="8"/>
                <c:pt idx="0">
                  <c:v>1.5833333333333333</c:v>
                </c:pt>
                <c:pt idx="1">
                  <c:v>1.48</c:v>
                </c:pt>
                <c:pt idx="2">
                  <c:v>1.44</c:v>
                </c:pt>
                <c:pt idx="3">
                  <c:v>1.1481481481481481</c:v>
                </c:pt>
                <c:pt idx="4">
                  <c:v>0.92592592592592593</c:v>
                </c:pt>
                <c:pt idx="5">
                  <c:v>0.88461538461538458</c:v>
                </c:pt>
                <c:pt idx="6">
                  <c:v>1</c:v>
                </c:pt>
                <c:pt idx="7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C-474D-92CD-9E54648AB3CC}"/>
            </c:ext>
          </c:extLst>
        </c:ser>
        <c:ser>
          <c:idx val="1"/>
          <c:order val="1"/>
          <c:tx>
            <c:v>Predicted PTS/GP</c:v>
          </c:tx>
          <c:spPr>
            <a:ln w="19050">
              <a:noFill/>
            </a:ln>
          </c:spPr>
          <c:xVal>
            <c:numRef>
              <c:f>'2021_standings'!$U$3:$U$10</c:f>
              <c:numCache>
                <c:formatCode>0.00</c:formatCode>
                <c:ptCount val="8"/>
                <c:pt idx="0">
                  <c:v>3.625</c:v>
                </c:pt>
                <c:pt idx="1">
                  <c:v>3.52</c:v>
                </c:pt>
                <c:pt idx="2">
                  <c:v>3.36</c:v>
                </c:pt>
                <c:pt idx="3">
                  <c:v>3.074074074074074</c:v>
                </c:pt>
                <c:pt idx="4">
                  <c:v>2.6296296296296298</c:v>
                </c:pt>
                <c:pt idx="5">
                  <c:v>2.4230769230769229</c:v>
                </c:pt>
                <c:pt idx="6">
                  <c:v>2.9523809523809526</c:v>
                </c:pt>
                <c:pt idx="7">
                  <c:v>2.1111111111111112</c:v>
                </c:pt>
              </c:numCache>
            </c:numRef>
          </c:xVal>
          <c:yVal>
            <c:numRef>
              <c:f>GF_result!$B$25:$B$32</c:f>
              <c:numCache>
                <c:formatCode>General</c:formatCode>
                <c:ptCount val="8"/>
                <c:pt idx="0">
                  <c:v>1.535281165064361</c:v>
                </c:pt>
                <c:pt idx="1">
                  <c:v>1.47286065479902</c:v>
                </c:pt>
                <c:pt idx="2">
                  <c:v>1.3777436867756423</c:v>
                </c:pt>
                <c:pt idx="3">
                  <c:v>1.2077661420671995</c:v>
                </c:pt>
                <c:pt idx="4">
                  <c:v>0.94355234200226246</c:v>
                </c:pt>
                <c:pt idx="5">
                  <c:v>0.82076067210028825</c:v>
                </c:pt>
                <c:pt idx="6">
                  <c:v>1.1354218872875144</c:v>
                </c:pt>
                <c:pt idx="7">
                  <c:v>0.63530290859316918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C-474D-92CD-9E54648A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05392"/>
        <c:axId val="1199400800"/>
      </c:scatterChart>
      <c:valAx>
        <c:axId val="11994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GF/GP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9400800"/>
        <c:crosses val="autoZero"/>
        <c:crossBetween val="midCat"/>
      </c:valAx>
      <c:valAx>
        <c:axId val="119940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PTS/GP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940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Diff/GP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'2019_NFL'!$Q$3:$Q$34</c:f>
              <c:numCache>
                <c:formatCode>General</c:formatCode>
                <c:ptCount val="32"/>
                <c:pt idx="0">
                  <c:v>3.4375</c:v>
                </c:pt>
                <c:pt idx="1">
                  <c:v>-11.75</c:v>
                </c:pt>
                <c:pt idx="2">
                  <c:v>12.1875</c:v>
                </c:pt>
                <c:pt idx="3">
                  <c:v>-5.1875</c:v>
                </c:pt>
                <c:pt idx="4">
                  <c:v>15.5625</c:v>
                </c:pt>
                <c:pt idx="5">
                  <c:v>-8.8125</c:v>
                </c:pt>
                <c:pt idx="6">
                  <c:v>-3.625</c:v>
                </c:pt>
                <c:pt idx="7">
                  <c:v>-0.875</c:v>
                </c:pt>
                <c:pt idx="8">
                  <c:v>-0.4375</c:v>
                </c:pt>
                <c:pt idx="9">
                  <c:v>-0.75</c:v>
                </c:pt>
                <c:pt idx="10">
                  <c:v>-6.0625</c:v>
                </c:pt>
                <c:pt idx="11">
                  <c:v>4.4375</c:v>
                </c:pt>
                <c:pt idx="12">
                  <c:v>-2.125</c:v>
                </c:pt>
                <c:pt idx="13">
                  <c:v>8.9375</c:v>
                </c:pt>
                <c:pt idx="14">
                  <c:v>-0.5</c:v>
                </c:pt>
                <c:pt idx="15">
                  <c:v>-6.625</c:v>
                </c:pt>
                <c:pt idx="16">
                  <c:v>7.0625</c:v>
                </c:pt>
                <c:pt idx="17">
                  <c:v>-6.875</c:v>
                </c:pt>
                <c:pt idx="18">
                  <c:v>1.9375</c:v>
                </c:pt>
                <c:pt idx="19">
                  <c:v>-10.5625</c:v>
                </c:pt>
                <c:pt idx="20">
                  <c:v>-1.125</c:v>
                </c:pt>
                <c:pt idx="21">
                  <c:v>-5.125</c:v>
                </c:pt>
                <c:pt idx="22">
                  <c:v>3.9375</c:v>
                </c:pt>
                <c:pt idx="23">
                  <c:v>6.5</c:v>
                </c:pt>
                <c:pt idx="24">
                  <c:v>-1.125</c:v>
                </c:pt>
                <c:pt idx="25">
                  <c:v>-8.125</c:v>
                </c:pt>
                <c:pt idx="26">
                  <c:v>7.3125</c:v>
                </c:pt>
                <c:pt idx="27">
                  <c:v>0.5625</c:v>
                </c:pt>
                <c:pt idx="28">
                  <c:v>-5.0625</c:v>
                </c:pt>
                <c:pt idx="29">
                  <c:v>1.875</c:v>
                </c:pt>
                <c:pt idx="30">
                  <c:v>0.4375</c:v>
                </c:pt>
                <c:pt idx="31">
                  <c:v>10.5625</c:v>
                </c:pt>
              </c:numCache>
            </c:numRef>
          </c:xVal>
          <c:yVal>
            <c:numRef>
              <c:f>'2019_NFL'!$F$3:$F$34</c:f>
              <c:numCache>
                <c:formatCode>General</c:formatCode>
                <c:ptCount val="32"/>
                <c:pt idx="0">
                  <c:v>10</c:v>
                </c:pt>
                <c:pt idx="1">
                  <c:v>5</c:v>
                </c:pt>
                <c:pt idx="2">
                  <c:v>12</c:v>
                </c:pt>
                <c:pt idx="3">
                  <c:v>7</c:v>
                </c:pt>
                <c:pt idx="4">
                  <c:v>14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12</c:v>
                </c:pt>
                <c:pt idx="14">
                  <c:v>5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9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13</c:v>
                </c:pt>
                <c:pt idx="23">
                  <c:v>10</c:v>
                </c:pt>
                <c:pt idx="24">
                  <c:v>7</c:v>
                </c:pt>
                <c:pt idx="25">
                  <c:v>5</c:v>
                </c:pt>
                <c:pt idx="26">
                  <c:v>13</c:v>
                </c:pt>
                <c:pt idx="27">
                  <c:v>7</c:v>
                </c:pt>
                <c:pt idx="28">
                  <c:v>5</c:v>
                </c:pt>
                <c:pt idx="29">
                  <c:v>9</c:v>
                </c:pt>
                <c:pt idx="30">
                  <c:v>11</c:v>
                </c:pt>
                <c:pt idx="3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2-4141-8BF7-E32849DA26AE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'2019_NFL'!$Q$3:$Q$34</c:f>
              <c:numCache>
                <c:formatCode>General</c:formatCode>
                <c:ptCount val="32"/>
                <c:pt idx="0">
                  <c:v>3.4375</c:v>
                </c:pt>
                <c:pt idx="1">
                  <c:v>-11.75</c:v>
                </c:pt>
                <c:pt idx="2">
                  <c:v>12.1875</c:v>
                </c:pt>
                <c:pt idx="3">
                  <c:v>-5.1875</c:v>
                </c:pt>
                <c:pt idx="4">
                  <c:v>15.5625</c:v>
                </c:pt>
                <c:pt idx="5">
                  <c:v>-8.8125</c:v>
                </c:pt>
                <c:pt idx="6">
                  <c:v>-3.625</c:v>
                </c:pt>
                <c:pt idx="7">
                  <c:v>-0.875</c:v>
                </c:pt>
                <c:pt idx="8">
                  <c:v>-0.4375</c:v>
                </c:pt>
                <c:pt idx="9">
                  <c:v>-0.75</c:v>
                </c:pt>
                <c:pt idx="10">
                  <c:v>-6.0625</c:v>
                </c:pt>
                <c:pt idx="11">
                  <c:v>4.4375</c:v>
                </c:pt>
                <c:pt idx="12">
                  <c:v>-2.125</c:v>
                </c:pt>
                <c:pt idx="13">
                  <c:v>8.9375</c:v>
                </c:pt>
                <c:pt idx="14">
                  <c:v>-0.5</c:v>
                </c:pt>
                <c:pt idx="15">
                  <c:v>-6.625</c:v>
                </c:pt>
                <c:pt idx="16">
                  <c:v>7.0625</c:v>
                </c:pt>
                <c:pt idx="17">
                  <c:v>-6.875</c:v>
                </c:pt>
                <c:pt idx="18">
                  <c:v>1.9375</c:v>
                </c:pt>
                <c:pt idx="19">
                  <c:v>-10.5625</c:v>
                </c:pt>
                <c:pt idx="20">
                  <c:v>-1.125</c:v>
                </c:pt>
                <c:pt idx="21">
                  <c:v>-5.125</c:v>
                </c:pt>
                <c:pt idx="22">
                  <c:v>3.9375</c:v>
                </c:pt>
                <c:pt idx="23">
                  <c:v>6.5</c:v>
                </c:pt>
                <c:pt idx="24">
                  <c:v>-1.125</c:v>
                </c:pt>
                <c:pt idx="25">
                  <c:v>-8.125</c:v>
                </c:pt>
                <c:pt idx="26">
                  <c:v>7.3125</c:v>
                </c:pt>
                <c:pt idx="27">
                  <c:v>0.5625</c:v>
                </c:pt>
                <c:pt idx="28">
                  <c:v>-5.0625</c:v>
                </c:pt>
                <c:pt idx="29">
                  <c:v>1.875</c:v>
                </c:pt>
                <c:pt idx="30">
                  <c:v>0.4375</c:v>
                </c:pt>
                <c:pt idx="31">
                  <c:v>10.5625</c:v>
                </c:pt>
              </c:numCache>
            </c:numRef>
          </c:xVal>
          <c:yVal>
            <c:numRef>
              <c:f>'(Best)Full_NFL_Single2'!$B$25:$B$56</c:f>
              <c:numCache>
                <c:formatCode>General</c:formatCode>
                <c:ptCount val="32"/>
                <c:pt idx="0">
                  <c:v>9.4011038082444749</c:v>
                </c:pt>
                <c:pt idx="1">
                  <c:v>3.0727042554552497</c:v>
                </c:pt>
                <c:pt idx="2">
                  <c:v>13.047095320139501</c:v>
                </c:pt>
                <c:pt idx="3">
                  <c:v>5.8071978893765195</c:v>
                </c:pt>
                <c:pt idx="4">
                  <c:v>14.45340633187044</c:v>
                </c:pt>
                <c:pt idx="5">
                  <c:v>4.2967156915914373</c:v>
                </c:pt>
                <c:pt idx="6">
                  <c:v>6.4582678022149178</c:v>
                </c:pt>
                <c:pt idx="7">
                  <c:v>7.6041508488104972</c:v>
                </c:pt>
                <c:pt idx="8">
                  <c:v>7.786450424405249</c:v>
                </c:pt>
                <c:pt idx="9">
                  <c:v>7.656236441837569</c:v>
                </c:pt>
                <c:pt idx="10">
                  <c:v>5.4425987381870176</c:v>
                </c:pt>
                <c:pt idx="11">
                  <c:v>9.8177885524610495</c:v>
                </c:pt>
                <c:pt idx="12">
                  <c:v>7.0832949185397789</c:v>
                </c:pt>
                <c:pt idx="13">
                  <c:v>11.692869901435635</c:v>
                </c:pt>
                <c:pt idx="14">
                  <c:v>7.7604076278917127</c:v>
                </c:pt>
                <c:pt idx="15">
                  <c:v>5.2082135695651939</c:v>
                </c:pt>
                <c:pt idx="16">
                  <c:v>10.911586006029557</c:v>
                </c:pt>
                <c:pt idx="17">
                  <c:v>5.1040423835110502</c:v>
                </c:pt>
                <c:pt idx="18">
                  <c:v>8.7760766919196129</c:v>
                </c:pt>
                <c:pt idx="19">
                  <c:v>3.5675173892124317</c:v>
                </c:pt>
                <c:pt idx="20">
                  <c:v>7.4999796627563535</c:v>
                </c:pt>
                <c:pt idx="21">
                  <c:v>5.8332406858900558</c:v>
                </c:pt>
                <c:pt idx="22">
                  <c:v>9.6094461803527622</c:v>
                </c:pt>
                <c:pt idx="23">
                  <c:v>10.677200837407735</c:v>
                </c:pt>
                <c:pt idx="24">
                  <c:v>7.4999796627563535</c:v>
                </c:pt>
                <c:pt idx="25">
                  <c:v>4.5831864532403319</c:v>
                </c:pt>
                <c:pt idx="26">
                  <c:v>11.015757192083701</c:v>
                </c:pt>
                <c:pt idx="27">
                  <c:v>8.2031351686218237</c:v>
                </c:pt>
                <c:pt idx="28">
                  <c:v>5.8592834824035922</c:v>
                </c:pt>
                <c:pt idx="29">
                  <c:v>8.7500338954060766</c:v>
                </c:pt>
                <c:pt idx="30">
                  <c:v>8.151049575594751</c:v>
                </c:pt>
                <c:pt idx="31">
                  <c:v>12.369982610787568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C2-4141-8BF7-E32849DA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99032"/>
        <c:axId val="759595096"/>
      </c:scatterChart>
      <c:valAx>
        <c:axId val="75959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Diff/GP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595096"/>
        <c:crosses val="autoZero"/>
        <c:crossBetween val="midCat"/>
      </c:valAx>
      <c:valAx>
        <c:axId val="759595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599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PF/GP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'2019_NFL'!$P$3:$P$6</c:f>
              <c:numCache>
                <c:formatCode>General</c:formatCode>
                <c:ptCount val="4"/>
                <c:pt idx="0">
                  <c:v>19.625</c:v>
                </c:pt>
                <c:pt idx="1">
                  <c:v>19.125</c:v>
                </c:pt>
                <c:pt idx="2">
                  <c:v>26.25</c:v>
                </c:pt>
                <c:pt idx="3">
                  <c:v>17.25</c:v>
                </c:pt>
              </c:numCache>
            </c:numRef>
          </c:xVal>
          <c:yVal>
            <c:numRef>
              <c:f>AFC_East_Single!$C$25:$C$28</c:f>
              <c:numCache>
                <c:formatCode>General</c:formatCode>
                <c:ptCount val="4"/>
                <c:pt idx="0">
                  <c:v>2.0775075987841944</c:v>
                </c:pt>
                <c:pt idx="1">
                  <c:v>-2.6144883485309016</c:v>
                </c:pt>
                <c:pt idx="2">
                  <c:v>-3.5460992907800915E-3</c:v>
                </c:pt>
                <c:pt idx="3">
                  <c:v>0.54052684903748727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56-4B5B-AB73-47FD6A31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382232"/>
        <c:axId val="764382560"/>
      </c:scatterChart>
      <c:valAx>
        <c:axId val="76438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PF/GP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382560"/>
        <c:crosses val="autoZero"/>
        <c:crossBetween val="midCat"/>
      </c:valAx>
      <c:valAx>
        <c:axId val="76438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382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PF/GP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'2019_NFL'!$P$3:$P$6</c:f>
              <c:numCache>
                <c:formatCode>General</c:formatCode>
                <c:ptCount val="4"/>
                <c:pt idx="0">
                  <c:v>19.625</c:v>
                </c:pt>
                <c:pt idx="1">
                  <c:v>19.125</c:v>
                </c:pt>
                <c:pt idx="2">
                  <c:v>26.25</c:v>
                </c:pt>
                <c:pt idx="3">
                  <c:v>17.25</c:v>
                </c:pt>
              </c:numCache>
            </c:numRef>
          </c:xVal>
          <c:yVal>
            <c:numRef>
              <c:f>'2019_NFL'!$F$3:$F$6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12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8-447D-A71B-9BC8A56A3C22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'2019_NFL'!$P$3:$P$6</c:f>
              <c:numCache>
                <c:formatCode>General</c:formatCode>
                <c:ptCount val="4"/>
                <c:pt idx="0">
                  <c:v>19.625</c:v>
                </c:pt>
                <c:pt idx="1">
                  <c:v>19.125</c:v>
                </c:pt>
                <c:pt idx="2">
                  <c:v>26.25</c:v>
                </c:pt>
                <c:pt idx="3">
                  <c:v>17.25</c:v>
                </c:pt>
              </c:numCache>
            </c:numRef>
          </c:xVal>
          <c:yVal>
            <c:numRef>
              <c:f>AFC_East_Single!$B$25:$B$28</c:f>
              <c:numCache>
                <c:formatCode>General</c:formatCode>
                <c:ptCount val="4"/>
                <c:pt idx="0">
                  <c:v>7.9224924012158056</c:v>
                </c:pt>
                <c:pt idx="1">
                  <c:v>7.6144883485309016</c:v>
                </c:pt>
                <c:pt idx="2">
                  <c:v>12.00354609929078</c:v>
                </c:pt>
                <c:pt idx="3">
                  <c:v>6.4594731509625127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48-447D-A71B-9BC8A56A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85952"/>
        <c:axId val="412486936"/>
      </c:scatterChart>
      <c:valAx>
        <c:axId val="4124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PF/GP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86936"/>
        <c:crosses val="autoZero"/>
        <c:crossBetween val="midCat"/>
      </c:valAx>
      <c:valAx>
        <c:axId val="412486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85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'2019_NFL'!$O$3:$O$6</c:f>
              <c:numCache>
                <c:formatCode>General</c:formatCode>
                <c:ptCount val="4"/>
                <c:pt idx="0">
                  <c:v>0.46093800000000001</c:v>
                </c:pt>
                <c:pt idx="1">
                  <c:v>0.484375</c:v>
                </c:pt>
                <c:pt idx="2">
                  <c:v>0.46875</c:v>
                </c:pt>
                <c:pt idx="3">
                  <c:v>0.47265600000000002</c:v>
                </c:pt>
              </c:numCache>
            </c:numRef>
          </c:xVal>
          <c:yVal>
            <c:numRef>
              <c:f>AFC_East_Single2!$C$25:$C$28</c:f>
              <c:numCache>
                <c:formatCode>General</c:formatCode>
                <c:ptCount val="4"/>
                <c:pt idx="0">
                  <c:v>-1.2132870911341485</c:v>
                </c:pt>
                <c:pt idx="1">
                  <c:v>-0.29327316836446471</c:v>
                </c:pt>
                <c:pt idx="2">
                  <c:v>2.7599666855726213</c:v>
                </c:pt>
                <c:pt idx="3">
                  <c:v>-1.2534064260739797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F-4302-9B50-0E5F8205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78512"/>
        <c:axId val="404977200"/>
      </c:scatterChart>
      <c:valAx>
        <c:axId val="40497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977200"/>
        <c:crosses val="autoZero"/>
        <c:crossBetween val="midCat"/>
      </c:valAx>
      <c:valAx>
        <c:axId val="40497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978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'2019_NFL'!$O$3:$O$6</c:f>
              <c:numCache>
                <c:formatCode>General</c:formatCode>
                <c:ptCount val="4"/>
                <c:pt idx="0">
                  <c:v>0.46093800000000001</c:v>
                </c:pt>
                <c:pt idx="1">
                  <c:v>0.484375</c:v>
                </c:pt>
                <c:pt idx="2">
                  <c:v>0.46875</c:v>
                </c:pt>
                <c:pt idx="3">
                  <c:v>0.47265600000000002</c:v>
                </c:pt>
              </c:numCache>
            </c:numRef>
          </c:xVal>
          <c:yVal>
            <c:numRef>
              <c:f>'2019_NFL'!$F$3:$F$6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12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3-47A1-AEF1-C41F820AD08C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'2019_NFL'!$O$3:$O$6</c:f>
              <c:numCache>
                <c:formatCode>General</c:formatCode>
                <c:ptCount val="4"/>
                <c:pt idx="0">
                  <c:v>0.46093800000000001</c:v>
                </c:pt>
                <c:pt idx="1">
                  <c:v>0.484375</c:v>
                </c:pt>
                <c:pt idx="2">
                  <c:v>0.46875</c:v>
                </c:pt>
                <c:pt idx="3">
                  <c:v>0.47265600000000002</c:v>
                </c:pt>
              </c:numCache>
            </c:numRef>
          </c:xVal>
          <c:yVal>
            <c:numRef>
              <c:f>AFC_East_Single2!$B$25:$B$28</c:f>
              <c:numCache>
                <c:formatCode>General</c:formatCode>
                <c:ptCount val="4"/>
                <c:pt idx="0">
                  <c:v>11.213287091134148</c:v>
                </c:pt>
                <c:pt idx="1">
                  <c:v>5.2932731683644647</c:v>
                </c:pt>
                <c:pt idx="2">
                  <c:v>9.2400333144273787</c:v>
                </c:pt>
                <c:pt idx="3">
                  <c:v>8.2534064260739797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3-47A1-AEF1-C41F820A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94152"/>
        <c:axId val="404978512"/>
      </c:scatterChart>
      <c:valAx>
        <c:axId val="76149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978512"/>
        <c:crosses val="autoZero"/>
        <c:crossBetween val="midCat"/>
      </c:valAx>
      <c:valAx>
        <c:axId val="40497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494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'2019_NFL'!$P$7:$P$10</c:f>
              <c:numCache>
                <c:formatCode>General</c:formatCode>
                <c:ptCount val="4"/>
                <c:pt idx="0">
                  <c:v>33.1875</c:v>
                </c:pt>
                <c:pt idx="1">
                  <c:v>17.4375</c:v>
                </c:pt>
                <c:pt idx="2">
                  <c:v>20.9375</c:v>
                </c:pt>
                <c:pt idx="3">
                  <c:v>18.0625</c:v>
                </c:pt>
              </c:numCache>
            </c:numRef>
          </c:xVal>
          <c:yVal>
            <c:numRef>
              <c:f>AFC_North_Single!$C$25:$C$28</c:f>
              <c:numCache>
                <c:formatCode>General</c:formatCode>
                <c:ptCount val="4"/>
                <c:pt idx="0">
                  <c:v>1.3410839624690141E-2</c:v>
                </c:pt>
                <c:pt idx="1">
                  <c:v>-2.5105284739139861</c:v>
                </c:pt>
                <c:pt idx="2">
                  <c:v>-0.61631973757205927</c:v>
                </c:pt>
                <c:pt idx="3">
                  <c:v>3.1134373718613571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3-4908-9797-47FF0762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96736"/>
        <c:axId val="759597392"/>
      </c:scatterChart>
      <c:valAx>
        <c:axId val="7595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597392"/>
        <c:crosses val="autoZero"/>
        <c:crossBetween val="midCat"/>
      </c:valAx>
      <c:valAx>
        <c:axId val="75959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59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'2019_NFL'!$P$7:$P$10</c:f>
              <c:numCache>
                <c:formatCode>General</c:formatCode>
                <c:ptCount val="4"/>
                <c:pt idx="0">
                  <c:v>33.1875</c:v>
                </c:pt>
                <c:pt idx="1">
                  <c:v>17.4375</c:v>
                </c:pt>
                <c:pt idx="2">
                  <c:v>20.9375</c:v>
                </c:pt>
                <c:pt idx="3">
                  <c:v>18.0625</c:v>
                </c:pt>
              </c:numCache>
            </c:numRef>
          </c:xVal>
          <c:yVal>
            <c:numRef>
              <c:f>'2019_NFL'!$F$7:$F$10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4-454C-BD82-EC1E3C3D2FE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'2019_NFL'!$P$7:$P$10</c:f>
              <c:numCache>
                <c:formatCode>General</c:formatCode>
                <c:ptCount val="4"/>
                <c:pt idx="0">
                  <c:v>33.1875</c:v>
                </c:pt>
                <c:pt idx="1">
                  <c:v>17.4375</c:v>
                </c:pt>
                <c:pt idx="2">
                  <c:v>20.9375</c:v>
                </c:pt>
                <c:pt idx="3">
                  <c:v>18.0625</c:v>
                </c:pt>
              </c:numCache>
            </c:numRef>
          </c:xVal>
          <c:yVal>
            <c:numRef>
              <c:f>AFC_North_Single!$B$25:$B$28</c:f>
              <c:numCache>
                <c:formatCode>General</c:formatCode>
                <c:ptCount val="4"/>
                <c:pt idx="0">
                  <c:v>13.98658916037531</c:v>
                </c:pt>
                <c:pt idx="1">
                  <c:v>4.5105284739139861</c:v>
                </c:pt>
                <c:pt idx="2">
                  <c:v>6.6163197375720593</c:v>
                </c:pt>
                <c:pt idx="3">
                  <c:v>4.8865626281386429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64-454C-BD82-EC1E3C3D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31736"/>
        <c:axId val="618429440"/>
      </c:scatterChart>
      <c:valAx>
        <c:axId val="61843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429440"/>
        <c:crosses val="autoZero"/>
        <c:crossBetween val="midCat"/>
      </c:valAx>
      <c:valAx>
        <c:axId val="61842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431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'2019_NFL'!$O$7:$O$10</c:f>
              <c:numCache>
                <c:formatCode>General</c:formatCode>
                <c:ptCount val="4"/>
                <c:pt idx="0">
                  <c:v>0.49218800000000001</c:v>
                </c:pt>
                <c:pt idx="1">
                  <c:v>0.55078099999999997</c:v>
                </c:pt>
                <c:pt idx="2">
                  <c:v>0.53125</c:v>
                </c:pt>
                <c:pt idx="3">
                  <c:v>0.5</c:v>
                </c:pt>
              </c:numCache>
            </c:numRef>
          </c:xVal>
          <c:yVal>
            <c:numRef>
              <c:f>AFC_North_Single2!$C$25:$C$28</c:f>
              <c:numCache>
                <c:formatCode>General</c:formatCode>
                <c:ptCount val="4"/>
                <c:pt idx="0">
                  <c:v>2.0613726938012036</c:v>
                </c:pt>
                <c:pt idx="1">
                  <c:v>-7.4973660902927008E-2</c:v>
                </c:pt>
                <c:pt idx="2">
                  <c:v>0.637141790665126</c:v>
                </c:pt>
                <c:pt idx="3">
                  <c:v>-2.6235408235634736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C-421A-BF3F-88DAB3C1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67904"/>
        <c:axId val="762669544"/>
      </c:scatterChart>
      <c:valAx>
        <c:axId val="7626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669544"/>
        <c:crosses val="autoZero"/>
        <c:crossBetween val="midCat"/>
      </c:valAx>
      <c:valAx>
        <c:axId val="762669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66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'2019_NFL'!$O$7:$O$10</c:f>
              <c:numCache>
                <c:formatCode>General</c:formatCode>
                <c:ptCount val="4"/>
                <c:pt idx="0">
                  <c:v>0.49218800000000001</c:v>
                </c:pt>
                <c:pt idx="1">
                  <c:v>0.55078099999999997</c:v>
                </c:pt>
                <c:pt idx="2">
                  <c:v>0.53125</c:v>
                </c:pt>
                <c:pt idx="3">
                  <c:v>0.5</c:v>
                </c:pt>
              </c:numCache>
            </c:numRef>
          </c:xVal>
          <c:yVal>
            <c:numRef>
              <c:f>'2019_NFL'!$F$7:$F$10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3-4A12-9880-2C3FDBAEAA8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'2019_NFL'!$O$7:$O$10</c:f>
              <c:numCache>
                <c:formatCode>General</c:formatCode>
                <c:ptCount val="4"/>
                <c:pt idx="0">
                  <c:v>0.49218800000000001</c:v>
                </c:pt>
                <c:pt idx="1">
                  <c:v>0.55078099999999997</c:v>
                </c:pt>
                <c:pt idx="2">
                  <c:v>0.53125</c:v>
                </c:pt>
                <c:pt idx="3">
                  <c:v>0.5</c:v>
                </c:pt>
              </c:numCache>
            </c:numRef>
          </c:xVal>
          <c:yVal>
            <c:numRef>
              <c:f>AFC_North_Single2!$B$25:$B$28</c:f>
              <c:numCache>
                <c:formatCode>General</c:formatCode>
                <c:ptCount val="4"/>
                <c:pt idx="0">
                  <c:v>11.938627306198796</c:v>
                </c:pt>
                <c:pt idx="1">
                  <c:v>2.074973660902927</c:v>
                </c:pt>
                <c:pt idx="2">
                  <c:v>5.362858209334874</c:v>
                </c:pt>
                <c:pt idx="3">
                  <c:v>10.623540823563474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3-4A12-9880-2C3FDBAE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68232"/>
        <c:axId val="758247440"/>
      </c:scatterChart>
      <c:valAx>
        <c:axId val="76266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247440"/>
        <c:crosses val="autoZero"/>
        <c:crossBetween val="midCat"/>
      </c:valAx>
      <c:valAx>
        <c:axId val="75824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668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GA/GP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'2021_standings'!$W$3:$W$10</c:f>
              <c:numCache>
                <c:formatCode>0.00</c:formatCode>
                <c:ptCount val="8"/>
                <c:pt idx="0">
                  <c:v>1.5833333333333333</c:v>
                </c:pt>
                <c:pt idx="1">
                  <c:v>1.48</c:v>
                </c:pt>
                <c:pt idx="2">
                  <c:v>1.44</c:v>
                </c:pt>
                <c:pt idx="3">
                  <c:v>1.1481481481481481</c:v>
                </c:pt>
                <c:pt idx="4">
                  <c:v>0.92592592592592593</c:v>
                </c:pt>
                <c:pt idx="5">
                  <c:v>0.88461538461538458</c:v>
                </c:pt>
                <c:pt idx="6">
                  <c:v>1</c:v>
                </c:pt>
                <c:pt idx="7">
                  <c:v>0.66666666666666663</c:v>
                </c:pt>
              </c:numCache>
            </c:numRef>
          </c:xVal>
          <c:yVal>
            <c:numRef>
              <c:f>'GA-GP_Single_X'!$C$25:$C$32</c:f>
              <c:numCache>
                <c:formatCode>General</c:formatCode>
                <c:ptCount val="8"/>
                <c:pt idx="0">
                  <c:v>-3.3514926848021487E-2</c:v>
                </c:pt>
                <c:pt idx="1">
                  <c:v>0.17013682657579965</c:v>
                </c:pt>
                <c:pt idx="2">
                  <c:v>0.27319783788010432</c:v>
                </c:pt>
                <c:pt idx="3">
                  <c:v>0.16326307447693655</c:v>
                </c:pt>
                <c:pt idx="4">
                  <c:v>7.2728019326332438E-3</c:v>
                </c:pt>
                <c:pt idx="5">
                  <c:v>-5.0171163017401321E-2</c:v>
                </c:pt>
                <c:pt idx="6">
                  <c:v>-0.32235262679203669</c:v>
                </c:pt>
                <c:pt idx="7">
                  <c:v>-0.20783182420801338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9-4270-AA5E-518506E2B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46208"/>
        <c:axId val="585743256"/>
      </c:scatterChart>
      <c:valAx>
        <c:axId val="5857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GA/GP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743256"/>
        <c:crosses val="autoZero"/>
        <c:crossBetween val="midCat"/>
      </c:valAx>
      <c:valAx>
        <c:axId val="585743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74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GA/GP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PTS/GP</c:v>
          </c:tx>
          <c:spPr>
            <a:ln w="19050">
              <a:noFill/>
            </a:ln>
          </c:spPr>
          <c:xVal>
            <c:numRef>
              <c:f>'2021_standings'!$W$3:$W$10</c:f>
              <c:numCache>
                <c:formatCode>0.00</c:formatCode>
                <c:ptCount val="8"/>
                <c:pt idx="0">
                  <c:v>1.5833333333333333</c:v>
                </c:pt>
                <c:pt idx="1">
                  <c:v>1.48</c:v>
                </c:pt>
                <c:pt idx="2">
                  <c:v>1.44</c:v>
                </c:pt>
                <c:pt idx="3">
                  <c:v>1.1481481481481481</c:v>
                </c:pt>
                <c:pt idx="4">
                  <c:v>0.92592592592592593</c:v>
                </c:pt>
                <c:pt idx="5">
                  <c:v>0.88461538461538458</c:v>
                </c:pt>
                <c:pt idx="6">
                  <c:v>1</c:v>
                </c:pt>
                <c:pt idx="7">
                  <c:v>0.66666666666666663</c:v>
                </c:pt>
              </c:numCache>
            </c:numRef>
          </c:xVal>
          <c:yVal>
            <c:numRef>
              <c:f>'2021_standings'!$T$3:$T$10</c:f>
              <c:numCache>
                <c:formatCode>0.000</c:formatCode>
                <c:ptCount val="8"/>
                <c:pt idx="0">
                  <c:v>1.5833333333333333</c:v>
                </c:pt>
                <c:pt idx="1">
                  <c:v>1.48</c:v>
                </c:pt>
                <c:pt idx="2">
                  <c:v>1.44</c:v>
                </c:pt>
                <c:pt idx="3">
                  <c:v>1.1481481481481481</c:v>
                </c:pt>
                <c:pt idx="4">
                  <c:v>0.92592592592592593</c:v>
                </c:pt>
                <c:pt idx="5">
                  <c:v>0.88461538461538458</c:v>
                </c:pt>
                <c:pt idx="6">
                  <c:v>1</c:v>
                </c:pt>
                <c:pt idx="7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7E-4B58-B7B9-7E4A15897BA3}"/>
            </c:ext>
          </c:extLst>
        </c:ser>
        <c:ser>
          <c:idx val="1"/>
          <c:order val="1"/>
          <c:tx>
            <c:v>Predicted PTS/GP</c:v>
          </c:tx>
          <c:spPr>
            <a:ln w="19050">
              <a:noFill/>
            </a:ln>
          </c:spPr>
          <c:xVal>
            <c:numRef>
              <c:f>'2021_standings'!$W$3:$W$10</c:f>
              <c:numCache>
                <c:formatCode>0.00</c:formatCode>
                <c:ptCount val="8"/>
                <c:pt idx="0">
                  <c:v>1.5833333333333333</c:v>
                </c:pt>
                <c:pt idx="1">
                  <c:v>1.48</c:v>
                </c:pt>
                <c:pt idx="2">
                  <c:v>1.44</c:v>
                </c:pt>
                <c:pt idx="3">
                  <c:v>1.1481481481481481</c:v>
                </c:pt>
                <c:pt idx="4">
                  <c:v>0.92592592592592593</c:v>
                </c:pt>
                <c:pt idx="5">
                  <c:v>0.88461538461538458</c:v>
                </c:pt>
                <c:pt idx="6">
                  <c:v>1</c:v>
                </c:pt>
                <c:pt idx="7">
                  <c:v>0.66666666666666663</c:v>
                </c:pt>
              </c:numCache>
            </c:numRef>
          </c:xVal>
          <c:yVal>
            <c:numRef>
              <c:f>'GA-GP_Single_X'!$B$25:$B$32</c:f>
              <c:numCache>
                <c:formatCode>General</c:formatCode>
                <c:ptCount val="8"/>
                <c:pt idx="0">
                  <c:v>1.6168482601813547</c:v>
                </c:pt>
                <c:pt idx="1">
                  <c:v>1.3098631734242003</c:v>
                </c:pt>
                <c:pt idx="2">
                  <c:v>1.1668021621198956</c:v>
                </c:pt>
                <c:pt idx="3">
                  <c:v>0.98488507367121159</c:v>
                </c:pt>
                <c:pt idx="4">
                  <c:v>0.91865312399329269</c:v>
                </c:pt>
                <c:pt idx="5">
                  <c:v>0.9347865476327859</c:v>
                </c:pt>
                <c:pt idx="6">
                  <c:v>1.3223526267920367</c:v>
                </c:pt>
                <c:pt idx="7">
                  <c:v>0.87449849087468001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7E-4B58-B7B9-7E4A1589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76760"/>
        <c:axId val="418122696"/>
      </c:scatterChart>
      <c:valAx>
        <c:axId val="3551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GA/GP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18122696"/>
        <c:crosses val="autoZero"/>
        <c:crossBetween val="midCat"/>
      </c:valAx>
      <c:valAx>
        <c:axId val="418122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PTS/GP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5176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Pct.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'2021_standings'!$X$3:$X$10</c:f>
              <c:numCache>
                <c:formatCode>General</c:formatCode>
                <c:ptCount val="8"/>
                <c:pt idx="0">
                  <c:v>0.75</c:v>
                </c:pt>
                <c:pt idx="1">
                  <c:v>0.72</c:v>
                </c:pt>
                <c:pt idx="2">
                  <c:v>0.64</c:v>
                </c:pt>
                <c:pt idx="3">
                  <c:v>0.48148148148148145</c:v>
                </c:pt>
                <c:pt idx="4">
                  <c:v>0.37037037037037035</c:v>
                </c:pt>
                <c:pt idx="5">
                  <c:v>0.42307692307692307</c:v>
                </c:pt>
                <c:pt idx="6">
                  <c:v>0.38095238095238093</c:v>
                </c:pt>
                <c:pt idx="7">
                  <c:v>0.25925925925925924</c:v>
                </c:pt>
              </c:numCache>
            </c:numRef>
          </c:xVal>
          <c:yVal>
            <c:numRef>
              <c:f>Win_Pct_Single_X!$C$25:$C$32</c:f>
              <c:numCache>
                <c:formatCode>General</c:formatCode>
                <c:ptCount val="8"/>
                <c:pt idx="0">
                  <c:v>-1.4000015002204602E-3</c:v>
                </c:pt>
                <c:pt idx="1">
                  <c:v>-5.0817948941983992E-2</c:v>
                </c:pt>
                <c:pt idx="2">
                  <c:v>5.2956413435534255E-2</c:v>
                </c:pt>
                <c:pt idx="3">
                  <c:v>4.5990798146543055E-2</c:v>
                </c:pt>
                <c:pt idx="4">
                  <c:v>2.3455190337541065E-2</c:v>
                </c:pt>
                <c:pt idx="5">
                  <c:v>-0.11257848857927133</c:v>
                </c:pt>
                <c:pt idx="6">
                  <c:v>7.8511491610356088E-2</c:v>
                </c:pt>
                <c:pt idx="7">
                  <c:v>-3.6117454508498015E-2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20-405A-8313-7B3C4A6E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17848"/>
        <c:axId val="614119160"/>
      </c:scatterChart>
      <c:valAx>
        <c:axId val="61411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 Pct.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19160"/>
        <c:crosses val="autoZero"/>
        <c:crossBetween val="midCat"/>
      </c:valAx>
      <c:valAx>
        <c:axId val="614119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17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Pct. Line Fit  Plot</a:t>
            </a:r>
          </a:p>
        </c:rich>
      </c:tx>
      <c:layout>
        <c:manualLayout>
          <c:xMode val="edge"/>
          <c:yMode val="edge"/>
          <c:x val="0.21153625328083991"/>
          <c:y val="4.10958904109589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PTS/GP</c:v>
          </c:tx>
          <c:spPr>
            <a:ln w="19050">
              <a:noFill/>
            </a:ln>
          </c:spPr>
          <c:xVal>
            <c:numRef>
              <c:f>'2021_standings'!$X$3:$X$10</c:f>
              <c:numCache>
                <c:formatCode>General</c:formatCode>
                <c:ptCount val="8"/>
                <c:pt idx="0">
                  <c:v>0.75</c:v>
                </c:pt>
                <c:pt idx="1">
                  <c:v>0.72</c:v>
                </c:pt>
                <c:pt idx="2">
                  <c:v>0.64</c:v>
                </c:pt>
                <c:pt idx="3">
                  <c:v>0.48148148148148145</c:v>
                </c:pt>
                <c:pt idx="4">
                  <c:v>0.37037037037037035</c:v>
                </c:pt>
                <c:pt idx="5">
                  <c:v>0.42307692307692307</c:v>
                </c:pt>
                <c:pt idx="6">
                  <c:v>0.38095238095238093</c:v>
                </c:pt>
                <c:pt idx="7">
                  <c:v>0.25925925925925924</c:v>
                </c:pt>
              </c:numCache>
            </c:numRef>
          </c:xVal>
          <c:yVal>
            <c:numRef>
              <c:f>'2021_standings'!$T$3:$T$10</c:f>
              <c:numCache>
                <c:formatCode>0.000</c:formatCode>
                <c:ptCount val="8"/>
                <c:pt idx="0">
                  <c:v>1.5833333333333333</c:v>
                </c:pt>
                <c:pt idx="1">
                  <c:v>1.48</c:v>
                </c:pt>
                <c:pt idx="2">
                  <c:v>1.44</c:v>
                </c:pt>
                <c:pt idx="3">
                  <c:v>1.1481481481481481</c:v>
                </c:pt>
                <c:pt idx="4">
                  <c:v>0.92592592592592593</c:v>
                </c:pt>
                <c:pt idx="5">
                  <c:v>0.88461538461538458</c:v>
                </c:pt>
                <c:pt idx="6">
                  <c:v>1</c:v>
                </c:pt>
                <c:pt idx="7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CC-4176-BFAA-CE3030DFDD1E}"/>
            </c:ext>
          </c:extLst>
        </c:ser>
        <c:ser>
          <c:idx val="1"/>
          <c:order val="1"/>
          <c:tx>
            <c:v>Predicted PTS/GP</c:v>
          </c:tx>
          <c:spPr>
            <a:ln w="19050">
              <a:noFill/>
            </a:ln>
          </c:spPr>
          <c:xVal>
            <c:numRef>
              <c:f>'2021_standings'!$X$3:$X$10</c:f>
              <c:numCache>
                <c:formatCode>General</c:formatCode>
                <c:ptCount val="8"/>
                <c:pt idx="0">
                  <c:v>0.75</c:v>
                </c:pt>
                <c:pt idx="1">
                  <c:v>0.72</c:v>
                </c:pt>
                <c:pt idx="2">
                  <c:v>0.64</c:v>
                </c:pt>
                <c:pt idx="3">
                  <c:v>0.48148148148148145</c:v>
                </c:pt>
                <c:pt idx="4">
                  <c:v>0.37037037037037035</c:v>
                </c:pt>
                <c:pt idx="5">
                  <c:v>0.42307692307692307</c:v>
                </c:pt>
                <c:pt idx="6">
                  <c:v>0.38095238095238093</c:v>
                </c:pt>
                <c:pt idx="7">
                  <c:v>0.25925925925925924</c:v>
                </c:pt>
              </c:numCache>
            </c:numRef>
          </c:xVal>
          <c:yVal>
            <c:numRef>
              <c:f>Win_Pct_Single_X!$B$25:$B$32</c:f>
              <c:numCache>
                <c:formatCode>General</c:formatCode>
                <c:ptCount val="8"/>
                <c:pt idx="0">
                  <c:v>1.5847333348335537</c:v>
                </c:pt>
                <c:pt idx="1">
                  <c:v>1.530817948941984</c:v>
                </c:pt>
                <c:pt idx="2">
                  <c:v>1.3870435865644657</c:v>
                </c:pt>
                <c:pt idx="3">
                  <c:v>1.1021573500016051</c:v>
                </c:pt>
                <c:pt idx="4">
                  <c:v>0.90247073558838486</c:v>
                </c:pt>
                <c:pt idx="5">
                  <c:v>0.99719387319465591</c:v>
                </c:pt>
                <c:pt idx="6">
                  <c:v>0.92148850838964391</c:v>
                </c:pt>
                <c:pt idx="7">
                  <c:v>0.70278412117516464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CC-4176-BFAA-CE3030DFD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1624"/>
        <c:axId val="614132936"/>
      </c:scatterChart>
      <c:valAx>
        <c:axId val="61413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 Pct.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32936"/>
        <c:crosses val="autoZero"/>
        <c:crossBetween val="midCat"/>
      </c:valAx>
      <c:valAx>
        <c:axId val="614132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PTS/GP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14131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W/L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'2021_standings'!$Y$3:$Y$10</c:f>
              <c:numCache>
                <c:formatCode>General</c:formatCode>
                <c:ptCount val="8"/>
                <c:pt idx="0">
                  <c:v>4.5</c:v>
                </c:pt>
                <c:pt idx="1">
                  <c:v>3</c:v>
                </c:pt>
                <c:pt idx="2">
                  <c:v>3.2</c:v>
                </c:pt>
                <c:pt idx="3">
                  <c:v>1.4444444444444444</c:v>
                </c:pt>
                <c:pt idx="4">
                  <c:v>0.83333333333333337</c:v>
                </c:pt>
                <c:pt idx="5">
                  <c:v>0.7857142857142857</c:v>
                </c:pt>
                <c:pt idx="6">
                  <c:v>1</c:v>
                </c:pt>
                <c:pt idx="7">
                  <c:v>0.4375</c:v>
                </c:pt>
              </c:numCache>
            </c:numRef>
          </c:xVal>
          <c:yVal>
            <c:numRef>
              <c:f>'W-L_Single_X'!$C$25:$C$32</c:f>
              <c:numCache>
                <c:formatCode>General</c:formatCode>
                <c:ptCount val="8"/>
                <c:pt idx="0">
                  <c:v>-0.11279341052127001</c:v>
                </c:pt>
                <c:pt idx="1">
                  <c:v>0.10410423824575354</c:v>
                </c:pt>
                <c:pt idx="2">
                  <c:v>2.1406773965706005E-2</c:v>
                </c:pt>
                <c:pt idx="3">
                  <c:v>0.10434377523871619</c:v>
                </c:pt>
                <c:pt idx="4">
                  <c:v>1.2586027205528372E-2</c:v>
                </c:pt>
                <c:pt idx="5">
                  <c:v>-1.8558451181192148E-2</c:v>
                </c:pt>
                <c:pt idx="6">
                  <c:v>5.1078881046229374E-2</c:v>
                </c:pt>
                <c:pt idx="7">
                  <c:v>-0.1621678339994701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F6-4E58-9C7F-768BE548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09256"/>
        <c:axId val="352305976"/>
      </c:scatterChart>
      <c:valAx>
        <c:axId val="35230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05976"/>
        <c:crosses val="autoZero"/>
        <c:crossBetween val="midCat"/>
      </c:valAx>
      <c:valAx>
        <c:axId val="352305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09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W/L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PTS/GP</c:v>
          </c:tx>
          <c:spPr>
            <a:ln w="19050">
              <a:noFill/>
            </a:ln>
          </c:spPr>
          <c:xVal>
            <c:numRef>
              <c:f>'2021_standings'!$Y$3:$Y$10</c:f>
              <c:numCache>
                <c:formatCode>General</c:formatCode>
                <c:ptCount val="8"/>
                <c:pt idx="0">
                  <c:v>4.5</c:v>
                </c:pt>
                <c:pt idx="1">
                  <c:v>3</c:v>
                </c:pt>
                <c:pt idx="2">
                  <c:v>3.2</c:v>
                </c:pt>
                <c:pt idx="3">
                  <c:v>1.4444444444444444</c:v>
                </c:pt>
                <c:pt idx="4">
                  <c:v>0.83333333333333337</c:v>
                </c:pt>
                <c:pt idx="5">
                  <c:v>0.7857142857142857</c:v>
                </c:pt>
                <c:pt idx="6">
                  <c:v>1</c:v>
                </c:pt>
                <c:pt idx="7">
                  <c:v>0.4375</c:v>
                </c:pt>
              </c:numCache>
            </c:numRef>
          </c:xVal>
          <c:yVal>
            <c:numRef>
              <c:f>'2021_standings'!$T$3:$T$10</c:f>
              <c:numCache>
                <c:formatCode>0.000</c:formatCode>
                <c:ptCount val="8"/>
                <c:pt idx="0">
                  <c:v>1.5833333333333333</c:v>
                </c:pt>
                <c:pt idx="1">
                  <c:v>1.48</c:v>
                </c:pt>
                <c:pt idx="2">
                  <c:v>1.44</c:v>
                </c:pt>
                <c:pt idx="3">
                  <c:v>1.1481481481481481</c:v>
                </c:pt>
                <c:pt idx="4">
                  <c:v>0.92592592592592593</c:v>
                </c:pt>
                <c:pt idx="5">
                  <c:v>0.88461538461538458</c:v>
                </c:pt>
                <c:pt idx="6">
                  <c:v>1</c:v>
                </c:pt>
                <c:pt idx="7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E8-45B2-8A46-6C9F4CC7A972}"/>
            </c:ext>
          </c:extLst>
        </c:ser>
        <c:ser>
          <c:idx val="1"/>
          <c:order val="1"/>
          <c:tx>
            <c:v>Predicted PTS/GP</c:v>
          </c:tx>
          <c:spPr>
            <a:ln w="19050">
              <a:noFill/>
            </a:ln>
          </c:spPr>
          <c:xVal>
            <c:numRef>
              <c:f>'2021_standings'!$Y$3:$Y$10</c:f>
              <c:numCache>
                <c:formatCode>General</c:formatCode>
                <c:ptCount val="8"/>
                <c:pt idx="0">
                  <c:v>4.5</c:v>
                </c:pt>
                <c:pt idx="1">
                  <c:v>3</c:v>
                </c:pt>
                <c:pt idx="2">
                  <c:v>3.2</c:v>
                </c:pt>
                <c:pt idx="3">
                  <c:v>1.4444444444444444</c:v>
                </c:pt>
                <c:pt idx="4">
                  <c:v>0.83333333333333337</c:v>
                </c:pt>
                <c:pt idx="5">
                  <c:v>0.7857142857142857</c:v>
                </c:pt>
                <c:pt idx="6">
                  <c:v>1</c:v>
                </c:pt>
                <c:pt idx="7">
                  <c:v>0.4375</c:v>
                </c:pt>
              </c:numCache>
            </c:numRef>
          </c:xVal>
          <c:yVal>
            <c:numRef>
              <c:f>'W-L_Single_X'!$B$25:$B$32</c:f>
              <c:numCache>
                <c:formatCode>General</c:formatCode>
                <c:ptCount val="8"/>
                <c:pt idx="0">
                  <c:v>1.6961267438546033</c:v>
                </c:pt>
                <c:pt idx="1">
                  <c:v>1.3758957617542464</c:v>
                </c:pt>
                <c:pt idx="2">
                  <c:v>1.4185932260342939</c:v>
                </c:pt>
                <c:pt idx="3">
                  <c:v>1.043804372909432</c:v>
                </c:pt>
                <c:pt idx="4">
                  <c:v>0.91333989872039756</c:v>
                </c:pt>
                <c:pt idx="5">
                  <c:v>0.90317383579657673</c:v>
                </c:pt>
                <c:pt idx="6">
                  <c:v>0.94892111895377063</c:v>
                </c:pt>
                <c:pt idx="7">
                  <c:v>0.82883450066613673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E8-45B2-8A46-6C9F4CC7A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12208"/>
        <c:axId val="352312536"/>
      </c:scatterChart>
      <c:valAx>
        <c:axId val="35231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12536"/>
        <c:crosses val="autoZero"/>
        <c:crossBetween val="midCat"/>
      </c:valAx>
      <c:valAx>
        <c:axId val="35231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PTS/GP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2312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Pct.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'2021_standings'!$W$17:$W$24</c:f>
              <c:numCache>
                <c:formatCode>General</c:formatCode>
                <c:ptCount val="8"/>
                <c:pt idx="0">
                  <c:v>0.61538461538461542</c:v>
                </c:pt>
                <c:pt idx="1">
                  <c:v>0.6</c:v>
                </c:pt>
                <c:pt idx="2">
                  <c:v>0.6</c:v>
                </c:pt>
                <c:pt idx="3">
                  <c:v>0.56521739130434778</c:v>
                </c:pt>
                <c:pt idx="4">
                  <c:v>0.56521739130434778</c:v>
                </c:pt>
                <c:pt idx="5">
                  <c:v>0.41666666666666669</c:v>
                </c:pt>
                <c:pt idx="6">
                  <c:v>0.36363636363636365</c:v>
                </c:pt>
                <c:pt idx="7">
                  <c:v>0.25</c:v>
                </c:pt>
              </c:numCache>
            </c:numRef>
          </c:xVal>
          <c:yVal>
            <c:numRef>
              <c:f>Win_Pct_East!$C$25:$C$32</c:f>
              <c:numCache>
                <c:formatCode>General</c:formatCode>
                <c:ptCount val="8"/>
                <c:pt idx="0">
                  <c:v>2.7038788833027683E-2</c:v>
                </c:pt>
                <c:pt idx="1">
                  <c:v>3.202670514378303E-2</c:v>
                </c:pt>
                <c:pt idx="2">
                  <c:v>-8.7973294856217077E-2</c:v>
                </c:pt>
                <c:pt idx="3">
                  <c:v>4.3303733324620453E-2</c:v>
                </c:pt>
                <c:pt idx="4">
                  <c:v>-1.7452754494473588E-4</c:v>
                </c:pt>
                <c:pt idx="5">
                  <c:v>-1.6867292153052493E-2</c:v>
                </c:pt>
                <c:pt idx="6">
                  <c:v>-9.5225806273437907E-3</c:v>
                </c:pt>
                <c:pt idx="7">
                  <c:v>1.2168467880127376E-2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3F-4056-8561-31C49CBC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07736"/>
        <c:axId val="605504456"/>
      </c:scatterChart>
      <c:valAx>
        <c:axId val="60550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 Pct.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504456"/>
        <c:crosses val="autoZero"/>
        <c:crossBetween val="midCat"/>
      </c:valAx>
      <c:valAx>
        <c:axId val="605504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507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24</xdr:row>
      <xdr:rowOff>68580</xdr:rowOff>
    </xdr:from>
    <xdr:to>
      <xdr:col>18</xdr:col>
      <xdr:colOff>175260</xdr:colOff>
      <xdr:row>34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</xdr:row>
      <xdr:rowOff>45720</xdr:rowOff>
    </xdr:from>
    <xdr:to>
      <xdr:col>20</xdr:col>
      <xdr:colOff>114300</xdr:colOff>
      <xdr:row>18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9F14E-86A5-454B-A1DA-76A22E800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11</xdr:row>
      <xdr:rowOff>139700</xdr:rowOff>
    </xdr:from>
    <xdr:to>
      <xdr:col>15</xdr:col>
      <xdr:colOff>209550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EC29E-5D3E-4843-BA87-9D9DFF5C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A56E2-0E00-4998-B276-33D8ECC6C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11</xdr:row>
      <xdr:rowOff>165100</xdr:rowOff>
    </xdr:from>
    <xdr:to>
      <xdr:col>15</xdr:col>
      <xdr:colOff>298450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5DF6B-EE74-4A99-A08A-0E427C231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6F0D2-DCD1-450D-B31C-B3471C78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12</xdr:row>
      <xdr:rowOff>44450</xdr:rowOff>
    </xdr:from>
    <xdr:to>
      <xdr:col>15</xdr:col>
      <xdr:colOff>304800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1D06A-B6D1-4BD2-AC36-6737C3F43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E0DD2-47A8-495E-8116-E35102E48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12</xdr:row>
      <xdr:rowOff>6350</xdr:rowOff>
    </xdr:from>
    <xdr:to>
      <xdr:col>15</xdr:col>
      <xdr:colOff>292100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1FC97-729B-4538-8FBE-0770A51C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BDF27-99A0-4D26-8E1C-6A76AA48B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11</xdr:row>
      <xdr:rowOff>107950</xdr:rowOff>
    </xdr:from>
    <xdr:to>
      <xdr:col>15</xdr:col>
      <xdr:colOff>285750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F2094-FC25-4F5F-80B1-3B3DBD4E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86838-AE60-4CCF-AE3D-FB0DC48EC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11</xdr:row>
      <xdr:rowOff>50800</xdr:rowOff>
    </xdr:from>
    <xdr:to>
      <xdr:col>15</xdr:col>
      <xdr:colOff>260350</xdr:colOff>
      <xdr:row>21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BF144-235A-4175-B9DF-D673D39C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8FDF8-A771-48D5-BD67-F6F04712D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11</xdr:row>
      <xdr:rowOff>6350</xdr:rowOff>
    </xdr:from>
    <xdr:to>
      <xdr:col>15</xdr:col>
      <xdr:colOff>247650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83ED2-5BEF-4F5E-9DBD-0954189CB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5E72C-E2B5-46C1-9D78-DE02D4952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11</xdr:row>
      <xdr:rowOff>50800</xdr:rowOff>
    </xdr:from>
    <xdr:to>
      <xdr:col>15</xdr:col>
      <xdr:colOff>247650</xdr:colOff>
      <xdr:row>21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EA8E7-DACF-450D-8954-CBDDC73F4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2208F-395A-4CBF-88F5-68A0671D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158750</xdr:rowOff>
    </xdr:from>
    <xdr:to>
      <xdr:col>15</xdr:col>
      <xdr:colOff>266700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0CAEA-3962-429E-A5A7-129F6E0FB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891B9-382F-40CB-850A-96A6CF457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11</xdr:row>
      <xdr:rowOff>31750</xdr:rowOff>
    </xdr:from>
    <xdr:to>
      <xdr:col>15</xdr:col>
      <xdr:colOff>241300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C9615-FF3E-4E01-B56A-42A678C39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E5272-ACCF-4DE0-96C8-B79E985CB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11</xdr:row>
      <xdr:rowOff>12700</xdr:rowOff>
    </xdr:from>
    <xdr:to>
      <xdr:col>15</xdr:col>
      <xdr:colOff>260350</xdr:colOff>
      <xdr:row>21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DD375-2450-42F9-98D3-1013D4D5A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9167A-F8C7-4026-847B-D4804C07D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11</xdr:row>
      <xdr:rowOff>95250</xdr:rowOff>
    </xdr:from>
    <xdr:to>
      <xdr:col>15</xdr:col>
      <xdr:colOff>241300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70108-686A-4C84-8752-52E27E8A6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51370-E8F7-4BEB-A402-6C6FAC83E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152400</xdr:rowOff>
    </xdr:from>
    <xdr:to>
      <xdr:col>15</xdr:col>
      <xdr:colOff>266700</xdr:colOff>
      <xdr:row>21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CF1DA-4D76-44E9-A53F-12AA3F7ED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hl/standings/_/sort/streak/dir/desc" TargetMode="External"/><Relationship Id="rId3" Type="http://schemas.openxmlformats.org/officeDocument/2006/relationships/hyperlink" Target="https://www.espn.com/nhl/standings/_/sort/losses/dir/asc" TargetMode="External"/><Relationship Id="rId7" Type="http://schemas.openxmlformats.org/officeDocument/2006/relationships/hyperlink" Target="https://www.espn.com/nhl/standings/_/sort/pointsagainst/dir/asc" TargetMode="External"/><Relationship Id="rId2" Type="http://schemas.openxmlformats.org/officeDocument/2006/relationships/hyperlink" Target="https://www.espn.com/nhl/standings/_/sort/wins/dir/desc" TargetMode="External"/><Relationship Id="rId1" Type="http://schemas.openxmlformats.org/officeDocument/2006/relationships/hyperlink" Target="https://www.espn.com/nhl/team/_/name/tb/tampa-bay-lightning" TargetMode="External"/><Relationship Id="rId6" Type="http://schemas.openxmlformats.org/officeDocument/2006/relationships/hyperlink" Target="https://www.espn.com/nhl/standings/_/sort/pointsfor/dir/desc" TargetMode="External"/><Relationship Id="rId5" Type="http://schemas.openxmlformats.org/officeDocument/2006/relationships/hyperlink" Target="https://www.espn.com/nhl/standings/_/sort/points/dir/asc" TargetMode="External"/><Relationship Id="rId4" Type="http://schemas.openxmlformats.org/officeDocument/2006/relationships/hyperlink" Target="https://www.espn.com/nhl/standings/_/sort/otlosses/dir/desc" TargetMode="External"/><Relationship Id="rId9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hl/standings/_/sort/wins/dir/desc" TargetMode="External"/><Relationship Id="rId13" Type="http://schemas.openxmlformats.org/officeDocument/2006/relationships/hyperlink" Target="https://www.espn.com/nhl/standings/_/sort/pointsagainst/dir/asc" TargetMode="External"/><Relationship Id="rId18" Type="http://schemas.openxmlformats.org/officeDocument/2006/relationships/hyperlink" Target="https://www.espn.com/nhl/standings/_/sort/points/dir/asc" TargetMode="External"/><Relationship Id="rId26" Type="http://schemas.openxmlformats.org/officeDocument/2006/relationships/hyperlink" Target="https://www.espn.com/nhl/standings/_/sort/points/dir/asc" TargetMode="External"/><Relationship Id="rId3" Type="http://schemas.openxmlformats.org/officeDocument/2006/relationships/hyperlink" Target="https://www.espn.com/nhl/standings/_/sort/otlosses/dir/desc" TargetMode="External"/><Relationship Id="rId21" Type="http://schemas.openxmlformats.org/officeDocument/2006/relationships/hyperlink" Target="https://www.espn.com/nhl/standings/_/sort/streak/dir/desc" TargetMode="External"/><Relationship Id="rId7" Type="http://schemas.openxmlformats.org/officeDocument/2006/relationships/hyperlink" Target="https://www.espn.com/nhl/standings/_/sort/streak/dir/desc" TargetMode="External"/><Relationship Id="rId12" Type="http://schemas.openxmlformats.org/officeDocument/2006/relationships/hyperlink" Target="https://www.espn.com/nhl/standings/_/sort/pointsfor/dir/desc" TargetMode="External"/><Relationship Id="rId17" Type="http://schemas.openxmlformats.org/officeDocument/2006/relationships/hyperlink" Target="https://www.espn.com/nhl/standings/_/sort/otlosses/dir/desc" TargetMode="External"/><Relationship Id="rId25" Type="http://schemas.openxmlformats.org/officeDocument/2006/relationships/hyperlink" Target="https://www.espn.com/nhl/standings/_/sort/otlosses/dir/desc" TargetMode="External"/><Relationship Id="rId2" Type="http://schemas.openxmlformats.org/officeDocument/2006/relationships/hyperlink" Target="https://www.espn.com/nhl/standings/_/sort/losses/dir/asc" TargetMode="External"/><Relationship Id="rId16" Type="http://schemas.openxmlformats.org/officeDocument/2006/relationships/hyperlink" Target="https://www.espn.com/nhl/standings/_/sort/losses/dir/asc" TargetMode="External"/><Relationship Id="rId20" Type="http://schemas.openxmlformats.org/officeDocument/2006/relationships/hyperlink" Target="https://www.espn.com/nhl/standings/_/sort/pointsagainst/dir/asc" TargetMode="External"/><Relationship Id="rId29" Type="http://schemas.openxmlformats.org/officeDocument/2006/relationships/hyperlink" Target="https://www.espn.com/nhl/standings/_/sort/streak/dir/desc" TargetMode="External"/><Relationship Id="rId1" Type="http://schemas.openxmlformats.org/officeDocument/2006/relationships/hyperlink" Target="https://www.espn.com/nhl/standings/_/sort/wins/dir/desc" TargetMode="External"/><Relationship Id="rId6" Type="http://schemas.openxmlformats.org/officeDocument/2006/relationships/hyperlink" Target="https://www.espn.com/nhl/standings/_/sort/pointsagainst/dir/asc" TargetMode="External"/><Relationship Id="rId11" Type="http://schemas.openxmlformats.org/officeDocument/2006/relationships/hyperlink" Target="https://www.espn.com/nhl/standings/_/sort/points/dir/asc" TargetMode="External"/><Relationship Id="rId24" Type="http://schemas.openxmlformats.org/officeDocument/2006/relationships/hyperlink" Target="https://www.espn.com/nhl/standings/_/sort/losses/dir/asc" TargetMode="External"/><Relationship Id="rId5" Type="http://schemas.openxmlformats.org/officeDocument/2006/relationships/hyperlink" Target="https://www.espn.com/nhl/standings/_/sort/pointsfor/dir/desc" TargetMode="External"/><Relationship Id="rId15" Type="http://schemas.openxmlformats.org/officeDocument/2006/relationships/hyperlink" Target="https://www.espn.com/nhl/standings/_/sort/wins/dir/desc" TargetMode="External"/><Relationship Id="rId23" Type="http://schemas.openxmlformats.org/officeDocument/2006/relationships/hyperlink" Target="https://www.espn.com/nhl/standings/_/sort/wins/dir/desc" TargetMode="External"/><Relationship Id="rId28" Type="http://schemas.openxmlformats.org/officeDocument/2006/relationships/hyperlink" Target="https://www.espn.com/nhl/standings/_/sort/pointsagainst/dir/asc" TargetMode="External"/><Relationship Id="rId10" Type="http://schemas.openxmlformats.org/officeDocument/2006/relationships/hyperlink" Target="https://www.espn.com/nhl/standings/_/sort/otlosses/dir/desc" TargetMode="External"/><Relationship Id="rId19" Type="http://schemas.openxmlformats.org/officeDocument/2006/relationships/hyperlink" Target="https://www.espn.com/nhl/standings/_/sort/pointsfor/dir/desc" TargetMode="External"/><Relationship Id="rId4" Type="http://schemas.openxmlformats.org/officeDocument/2006/relationships/hyperlink" Target="https://www.espn.com/nhl/standings/_/sort/points/dir/asc" TargetMode="External"/><Relationship Id="rId9" Type="http://schemas.openxmlformats.org/officeDocument/2006/relationships/hyperlink" Target="https://www.espn.com/nhl/standings/_/sort/losses/dir/asc" TargetMode="External"/><Relationship Id="rId14" Type="http://schemas.openxmlformats.org/officeDocument/2006/relationships/hyperlink" Target="https://www.espn.com/nhl/standings/_/sort/streak/dir/desc" TargetMode="External"/><Relationship Id="rId22" Type="http://schemas.openxmlformats.org/officeDocument/2006/relationships/hyperlink" Target="https://www.espn.com/nhl/team/_/name/tb/tampa-bay-lightning" TargetMode="External"/><Relationship Id="rId27" Type="http://schemas.openxmlformats.org/officeDocument/2006/relationships/hyperlink" Target="https://www.espn.com/nhl/standings/_/sort/pointsfor/dir/desc" TargetMode="External"/><Relationship Id="rId30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28"/>
  <sheetViews>
    <sheetView workbookViewId="0">
      <selection activeCell="B7" sqref="B7"/>
    </sheetView>
  </sheetViews>
  <sheetFormatPr defaultRowHeight="14.5" x14ac:dyDescent="0.35"/>
  <cols>
    <col min="1" max="1" width="110.36328125" customWidth="1"/>
    <col min="2" max="2" width="12" customWidth="1"/>
  </cols>
  <sheetData>
    <row r="1" spans="1:1" x14ac:dyDescent="0.35">
      <c r="A1" s="37" t="s">
        <v>117</v>
      </c>
    </row>
    <row r="2" spans="1:1" x14ac:dyDescent="0.35">
      <c r="A2" s="15"/>
    </row>
    <row r="3" spans="1:1" x14ac:dyDescent="0.35">
      <c r="A3" s="14" t="s">
        <v>61</v>
      </c>
    </row>
    <row r="4" spans="1:1" x14ac:dyDescent="0.35">
      <c r="A4" s="14"/>
    </row>
    <row r="5" spans="1:1" ht="29" x14ac:dyDescent="0.35">
      <c r="A5" s="15" t="s">
        <v>118</v>
      </c>
    </row>
    <row r="6" spans="1:1" ht="29" x14ac:dyDescent="0.35">
      <c r="A6" s="16" t="s">
        <v>114</v>
      </c>
    </row>
    <row r="7" spans="1:1" x14ac:dyDescent="0.35">
      <c r="A7" s="16" t="s">
        <v>115</v>
      </c>
    </row>
    <row r="8" spans="1:1" x14ac:dyDescent="0.35">
      <c r="A8" s="16" t="s">
        <v>116</v>
      </c>
    </row>
    <row r="9" spans="1:1" x14ac:dyDescent="0.35">
      <c r="A9" s="15"/>
    </row>
    <row r="10" spans="1:1" x14ac:dyDescent="0.35">
      <c r="A10" s="17"/>
    </row>
    <row r="11" spans="1:1" x14ac:dyDescent="0.35">
      <c r="A11" s="14" t="s">
        <v>62</v>
      </c>
    </row>
    <row r="12" spans="1:1" x14ac:dyDescent="0.35">
      <c r="A12" s="15"/>
    </row>
    <row r="13" spans="1:1" x14ac:dyDescent="0.35">
      <c r="A13" s="15"/>
    </row>
    <row r="14" spans="1:1" x14ac:dyDescent="0.35">
      <c r="A14" s="15"/>
    </row>
    <row r="15" spans="1:1" x14ac:dyDescent="0.35">
      <c r="A15" s="15"/>
    </row>
    <row r="16" spans="1:1" x14ac:dyDescent="0.35">
      <c r="A16" s="15"/>
    </row>
    <row r="17" spans="1:1" x14ac:dyDescent="0.35">
      <c r="A17" s="15"/>
    </row>
    <row r="18" spans="1:1" x14ac:dyDescent="0.35">
      <c r="A18" s="15"/>
    </row>
    <row r="19" spans="1:1" x14ac:dyDescent="0.35">
      <c r="A19" s="15"/>
    </row>
    <row r="20" spans="1:1" x14ac:dyDescent="0.35">
      <c r="A20" s="15"/>
    </row>
    <row r="21" spans="1:1" x14ac:dyDescent="0.35">
      <c r="A21" s="15"/>
    </row>
    <row r="22" spans="1:1" x14ac:dyDescent="0.35">
      <c r="A22" s="15"/>
    </row>
    <row r="23" spans="1:1" x14ac:dyDescent="0.35">
      <c r="A23" s="15"/>
    </row>
    <row r="24" spans="1:1" x14ac:dyDescent="0.35">
      <c r="A24" s="15"/>
    </row>
    <row r="25" spans="1:1" x14ac:dyDescent="0.35">
      <c r="A25" s="15"/>
    </row>
    <row r="26" spans="1:1" x14ac:dyDescent="0.35">
      <c r="A26" s="15"/>
    </row>
    <row r="27" spans="1:1" x14ac:dyDescent="0.35">
      <c r="A27" s="15"/>
    </row>
    <row r="28" spans="1:1" x14ac:dyDescent="0.35">
      <c r="A28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D94F-5507-47BB-A8A6-2CCAC0BAD101}">
  <sheetPr>
    <tabColor rgb="FF00B0F0"/>
  </sheetPr>
  <dimension ref="A1:I32"/>
  <sheetViews>
    <sheetView workbookViewId="0">
      <selection sqref="A1:I32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0.96868820114662535</v>
      </c>
    </row>
    <row r="5" spans="1:9" x14ac:dyDescent="0.35">
      <c r="A5" s="23" t="s">
        <v>71</v>
      </c>
      <c r="B5" s="23">
        <v>0.9383568310406849</v>
      </c>
    </row>
    <row r="6" spans="1:9" x14ac:dyDescent="0.35">
      <c r="A6" s="23" t="s">
        <v>72</v>
      </c>
      <c r="B6" s="23">
        <v>0.92808296954746572</v>
      </c>
    </row>
    <row r="7" spans="1:9" x14ac:dyDescent="0.35">
      <c r="A7" s="23" t="s">
        <v>73</v>
      </c>
      <c r="B7" s="23">
        <v>7.1129165166402039E-2</v>
      </c>
    </row>
    <row r="8" spans="1:9" ht="15" thickBot="1" x14ac:dyDescent="0.4">
      <c r="A8" s="24" t="s">
        <v>74</v>
      </c>
      <c r="B8" s="24">
        <v>8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0.46209336887803054</v>
      </c>
      <c r="D12" s="23">
        <v>0.46209336887803054</v>
      </c>
      <c r="E12" s="23">
        <v>91.334385971623917</v>
      </c>
      <c r="F12" s="23">
        <v>7.4956430146605121E-5</v>
      </c>
    </row>
    <row r="13" spans="1:9" x14ac:dyDescent="0.35">
      <c r="A13" s="23" t="s">
        <v>76</v>
      </c>
      <c r="B13" s="23">
        <v>6</v>
      </c>
      <c r="C13" s="23">
        <v>3.0356148823615803E-2</v>
      </c>
      <c r="D13" s="23">
        <v>5.0593581372693009E-3</v>
      </c>
      <c r="E13" s="23"/>
      <c r="F13" s="23"/>
    </row>
    <row r="14" spans="1:9" ht="15" thickBot="1" x14ac:dyDescent="0.4">
      <c r="A14" s="24" t="s">
        <v>77</v>
      </c>
      <c r="B14" s="24">
        <v>7</v>
      </c>
      <c r="C14" s="24">
        <v>0.49244951770164636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0.63623124457353342</v>
      </c>
      <c r="C17" s="23">
        <v>5.7443419832358608E-2</v>
      </c>
      <c r="D17" s="23">
        <v>11.075789819448325</v>
      </c>
      <c r="E17" s="23">
        <v>3.2254072793737746E-5</v>
      </c>
      <c r="F17" s="23">
        <v>0.49567225981543916</v>
      </c>
      <c r="G17" s="23">
        <v>0.77679022933162767</v>
      </c>
      <c r="H17" s="23">
        <v>0.49567225981543916</v>
      </c>
      <c r="I17" s="23">
        <v>0.77679022933162767</v>
      </c>
    </row>
    <row r="18" spans="1:9" ht="15" thickBot="1" x14ac:dyDescent="0.4">
      <c r="A18" s="24" t="s">
        <v>123</v>
      </c>
      <c r="B18" s="24">
        <v>0.30557153476233445</v>
      </c>
      <c r="C18" s="24">
        <v>3.1973909307636217E-2</v>
      </c>
      <c r="D18" s="24">
        <v>9.5569025301937618</v>
      </c>
      <c r="E18" s="24">
        <v>7.4956430146605121E-5</v>
      </c>
      <c r="F18" s="24">
        <v>0.22733419715004494</v>
      </c>
      <c r="G18" s="24">
        <v>0.38380887237462397</v>
      </c>
      <c r="H18" s="24">
        <v>0.22733419715004494</v>
      </c>
      <c r="I18" s="24">
        <v>0.38380887237462397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93</v>
      </c>
      <c r="C24" s="25" t="s">
        <v>94</v>
      </c>
    </row>
    <row r="25" spans="1:9" x14ac:dyDescent="0.35">
      <c r="A25" s="23">
        <v>1</v>
      </c>
      <c r="B25" s="23">
        <v>1.4510886706064252</v>
      </c>
      <c r="C25" s="23">
        <v>-6.6473285991040632E-2</v>
      </c>
    </row>
    <row r="26" spans="1:9" x14ac:dyDescent="0.35">
      <c r="A26" s="23">
        <v>2</v>
      </c>
      <c r="B26" s="23">
        <v>1.4001600814793695</v>
      </c>
      <c r="C26" s="23">
        <v>-4.0160081479369447E-2</v>
      </c>
    </row>
    <row r="27" spans="1:9" x14ac:dyDescent="0.35">
      <c r="A27" s="23">
        <v>3</v>
      </c>
      <c r="B27" s="23">
        <v>1.145517135844091</v>
      </c>
      <c r="C27" s="23">
        <v>9.4482864155909008E-2</v>
      </c>
    </row>
    <row r="28" spans="1:9" x14ac:dyDescent="0.35">
      <c r="A28" s="23">
        <v>4</v>
      </c>
      <c r="B28" s="23">
        <v>1.298302903225258</v>
      </c>
      <c r="C28" s="23">
        <v>6.044922861698554E-3</v>
      </c>
    </row>
    <row r="29" spans="1:9" x14ac:dyDescent="0.35">
      <c r="A29" s="23">
        <v>5</v>
      </c>
      <c r="B29" s="23">
        <v>1.2037212377035831</v>
      </c>
      <c r="C29" s="23">
        <v>5.7148327513808272E-2</v>
      </c>
    </row>
    <row r="30" spans="1:9" x14ac:dyDescent="0.35">
      <c r="A30" s="23">
        <v>6</v>
      </c>
      <c r="B30" s="23">
        <v>0.91402354890292836</v>
      </c>
      <c r="C30" s="23">
        <v>4.4309784430405008E-2</v>
      </c>
    </row>
    <row r="31" spans="1:9" x14ac:dyDescent="0.35">
      <c r="A31" s="23">
        <v>7</v>
      </c>
      <c r="B31" s="23">
        <v>0.85846508803704935</v>
      </c>
      <c r="C31" s="23">
        <v>5.1712755993142956E-3</v>
      </c>
    </row>
    <row r="32" spans="1:9" ht="15" thickBot="1" x14ac:dyDescent="0.4">
      <c r="A32" s="24">
        <v>8</v>
      </c>
      <c r="B32" s="24">
        <v>0.76719047375739102</v>
      </c>
      <c r="C32" s="24">
        <v>-0.10052380709072439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1D86-7754-495B-AED4-4EB3755D2BA9}">
  <sheetPr>
    <tabColor rgb="FF00B0F0"/>
  </sheetPr>
  <dimension ref="A1:I28"/>
  <sheetViews>
    <sheetView topLeftCell="A14" workbookViewId="0">
      <selection activeCell="F24" sqref="F24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0.98599786895209485</v>
      </c>
    </row>
    <row r="5" spans="1:9" x14ac:dyDescent="0.35">
      <c r="A5" s="23" t="s">
        <v>71</v>
      </c>
      <c r="B5" s="23">
        <v>0.97219179757807239</v>
      </c>
    </row>
    <row r="6" spans="1:9" x14ac:dyDescent="0.35">
      <c r="A6" s="23" t="s">
        <v>72</v>
      </c>
      <c r="B6" s="23">
        <v>0.96106851660930137</v>
      </c>
    </row>
    <row r="7" spans="1:9" x14ac:dyDescent="0.35">
      <c r="A7" s="23" t="s">
        <v>73</v>
      </c>
      <c r="B7" s="23">
        <v>5.2333805271216477E-2</v>
      </c>
    </row>
    <row r="8" spans="1:9" ht="15" thickBot="1" x14ac:dyDescent="0.4">
      <c r="A8" s="24" t="s">
        <v>74</v>
      </c>
      <c r="B8" s="24">
        <v>8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0.47875538183081834</v>
      </c>
      <c r="D12" s="23">
        <v>0.23937769091540917</v>
      </c>
      <c r="E12" s="23">
        <v>87.401532003689326</v>
      </c>
      <c r="F12" s="23">
        <v>1.2895324945156217E-4</v>
      </c>
    </row>
    <row r="13" spans="1:9" x14ac:dyDescent="0.35">
      <c r="A13" s="23" t="s">
        <v>76</v>
      </c>
      <c r="B13" s="23">
        <v>5</v>
      </c>
      <c r="C13" s="23">
        <v>1.3694135870828029E-2</v>
      </c>
      <c r="D13" s="23">
        <v>2.7388271741656057E-3</v>
      </c>
      <c r="E13" s="23"/>
      <c r="F13" s="23"/>
    </row>
    <row r="14" spans="1:9" ht="15" thickBot="1" x14ac:dyDescent="0.4">
      <c r="A14" s="24" t="s">
        <v>77</v>
      </c>
      <c r="B14" s="24">
        <v>7</v>
      </c>
      <c r="C14" s="24">
        <v>0.49244951770164636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0.18865783190348551</v>
      </c>
      <c r="C17" s="23">
        <v>0.18631776317483903</v>
      </c>
      <c r="D17" s="23">
        <v>1.012559557869158</v>
      </c>
      <c r="E17" s="23">
        <v>0.35773390907070152</v>
      </c>
      <c r="F17" s="23">
        <v>-0.29028722577014443</v>
      </c>
      <c r="G17" s="23">
        <v>0.66760288957711544</v>
      </c>
      <c r="H17" s="23">
        <v>-0.29028722577014443</v>
      </c>
      <c r="I17" s="23">
        <v>0.66760288957711544</v>
      </c>
    </row>
    <row r="18" spans="1:9" x14ac:dyDescent="0.35">
      <c r="A18" s="23" t="s">
        <v>123</v>
      </c>
      <c r="B18" s="23">
        <v>0.2467599739319557</v>
      </c>
      <c r="C18" s="23">
        <v>3.3495812530628763E-2</v>
      </c>
      <c r="D18" s="23">
        <v>7.3668902256458759</v>
      </c>
      <c r="E18" s="23">
        <v>7.2402066046021128E-4</v>
      </c>
      <c r="F18" s="23">
        <v>0.16065624667084213</v>
      </c>
      <c r="G18" s="23">
        <v>0.33286370119306929</v>
      </c>
      <c r="H18" s="23">
        <v>0.16065624667084213</v>
      </c>
      <c r="I18" s="23">
        <v>0.33286370119306929</v>
      </c>
    </row>
    <row r="19" spans="1:9" ht="15" thickBot="1" x14ac:dyDescent="0.4">
      <c r="A19" s="24" t="s">
        <v>66</v>
      </c>
      <c r="B19" s="24">
        <v>0.18608868459602337</v>
      </c>
      <c r="C19" s="24">
        <v>7.5446404242153056E-2</v>
      </c>
      <c r="D19" s="24">
        <v>2.4665017036299366</v>
      </c>
      <c r="E19" s="39">
        <v>5.677348151840439E-2</v>
      </c>
      <c r="F19" s="24">
        <v>-7.8524717129298816E-3</v>
      </c>
      <c r="G19" s="24">
        <v>0.3800298409049766</v>
      </c>
      <c r="H19" s="24">
        <v>-7.8524717129298816E-3</v>
      </c>
      <c r="I19" s="24">
        <v>0.3800298409049766</v>
      </c>
    </row>
    <row r="21" spans="1:9" x14ac:dyDescent="0.35">
      <c r="A21" s="42" t="s">
        <v>130</v>
      </c>
      <c r="B21" s="42"/>
      <c r="C21" s="42"/>
      <c r="D21" s="42"/>
      <c r="F21" t="s">
        <v>123</v>
      </c>
      <c r="G21" t="s">
        <v>66</v>
      </c>
    </row>
    <row r="22" spans="1:9" x14ac:dyDescent="0.35">
      <c r="A22" s="43" t="s">
        <v>131</v>
      </c>
      <c r="B22" s="43"/>
      <c r="C22" s="43"/>
      <c r="D22" s="43"/>
      <c r="F22">
        <v>2.6666699999999999</v>
      </c>
      <c r="G22">
        <v>2.88</v>
      </c>
    </row>
    <row r="23" spans="1:9" x14ac:dyDescent="0.35">
      <c r="A23" s="43"/>
      <c r="B23" s="43"/>
      <c r="C23" s="43"/>
      <c r="D23" s="43"/>
      <c r="E23" t="s">
        <v>127</v>
      </c>
      <c r="F23">
        <f>(0.24676*F22)+(0.186089*G22)+0.188658</f>
        <v>1.3826218092</v>
      </c>
    </row>
    <row r="24" spans="1:9" x14ac:dyDescent="0.35">
      <c r="A24" s="43"/>
      <c r="B24" s="43"/>
      <c r="C24" s="43"/>
      <c r="D24" s="43"/>
      <c r="E24" t="s">
        <v>128</v>
      </c>
      <c r="F24">
        <v>1.385</v>
      </c>
    </row>
    <row r="25" spans="1:9" x14ac:dyDescent="0.35">
      <c r="A25" s="43"/>
      <c r="B25" s="43"/>
      <c r="C25" s="43"/>
      <c r="D25" s="43"/>
    </row>
    <row r="26" spans="1:9" x14ac:dyDescent="0.35">
      <c r="A26" s="43"/>
      <c r="B26" s="43"/>
      <c r="C26" s="43"/>
      <c r="D26" s="43"/>
    </row>
    <row r="27" spans="1:9" x14ac:dyDescent="0.35">
      <c r="A27" s="43"/>
      <c r="B27" s="43"/>
      <c r="C27" s="43"/>
      <c r="D27" s="43"/>
    </row>
    <row r="28" spans="1:9" x14ac:dyDescent="0.35">
      <c r="A28" s="43"/>
      <c r="B28" s="43"/>
      <c r="C28" s="43"/>
      <c r="D28" s="43"/>
    </row>
  </sheetData>
  <mergeCells count="2">
    <mergeCell ref="A21:D21"/>
    <mergeCell ref="A22:D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DA0-591D-4E1E-8A70-D484AC3A1705}">
  <sheetPr>
    <tabColor rgb="FF00B0F0"/>
  </sheetPr>
  <dimension ref="A1:I33"/>
  <sheetViews>
    <sheetView topLeftCell="A18" workbookViewId="0">
      <selection activeCell="E18" sqref="E18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0.98926769113394264</v>
      </c>
    </row>
    <row r="5" spans="1:9" x14ac:dyDescent="0.35">
      <c r="A5" s="23" t="s">
        <v>71</v>
      </c>
      <c r="B5" s="23">
        <v>0.97865056472148182</v>
      </c>
    </row>
    <row r="6" spans="1:9" x14ac:dyDescent="0.35">
      <c r="A6" s="23" t="s">
        <v>72</v>
      </c>
      <c r="B6" s="23">
        <v>0.97011079061007455</v>
      </c>
    </row>
    <row r="7" spans="1:9" x14ac:dyDescent="0.35">
      <c r="A7" s="23" t="s">
        <v>73</v>
      </c>
      <c r="B7" s="23">
        <v>4.5855248567876712E-2</v>
      </c>
    </row>
    <row r="8" spans="1:9" ht="15" thickBot="1" x14ac:dyDescent="0.4">
      <c r="A8" s="24" t="s">
        <v>74</v>
      </c>
      <c r="B8" s="24">
        <v>8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0.48193599859553754</v>
      </c>
      <c r="D12" s="23">
        <v>0.24096799929776877</v>
      </c>
      <c r="E12" s="23">
        <v>114.59911608366995</v>
      </c>
      <c r="F12" s="23">
        <v>6.6598734920865919E-5</v>
      </c>
    </row>
    <row r="13" spans="1:9" x14ac:dyDescent="0.35">
      <c r="A13" s="23" t="s">
        <v>76</v>
      </c>
      <c r="B13" s="23">
        <v>5</v>
      </c>
      <c r="C13" s="23">
        <v>1.0513519106108794E-2</v>
      </c>
      <c r="D13" s="23">
        <v>2.102703821221759E-3</v>
      </c>
      <c r="E13" s="23"/>
      <c r="F13" s="23"/>
    </row>
    <row r="14" spans="1:9" ht="15" thickBot="1" x14ac:dyDescent="0.4">
      <c r="A14" s="24" t="s">
        <v>77</v>
      </c>
      <c r="B14" s="24">
        <v>7</v>
      </c>
      <c r="C14" s="24">
        <v>0.49244951770164636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0.30091856353598367</v>
      </c>
      <c r="C17" s="23">
        <v>0.17030824713040227</v>
      </c>
      <c r="D17" s="23">
        <v>1.7669054118417131</v>
      </c>
      <c r="E17" s="23">
        <v>0.13749464545358164</v>
      </c>
      <c r="F17" s="23">
        <v>-0.13687272299648895</v>
      </c>
      <c r="G17" s="23">
        <v>0.73870985006845635</v>
      </c>
      <c r="H17" s="23">
        <v>-0.13687272299648895</v>
      </c>
      <c r="I17" s="23">
        <v>0.73870985006845635</v>
      </c>
    </row>
    <row r="18" spans="1:9" x14ac:dyDescent="0.35">
      <c r="A18" s="23" t="s">
        <v>66</v>
      </c>
      <c r="B18" s="23">
        <v>-7.2899580988623799E-2</v>
      </c>
      <c r="C18" s="23">
        <v>8.9950466575673682E-2</v>
      </c>
      <c r="D18" s="23">
        <v>-0.81044138806433774</v>
      </c>
      <c r="E18" s="31">
        <v>0.45451536561491235</v>
      </c>
      <c r="F18" s="23">
        <v>-0.30412461647506206</v>
      </c>
      <c r="G18" s="23">
        <v>0.15832545449781443</v>
      </c>
      <c r="H18" s="23">
        <v>-0.30412461647506206</v>
      </c>
      <c r="I18" s="23">
        <v>0.15832545449781443</v>
      </c>
    </row>
    <row r="19" spans="1:9" ht="15" thickBot="1" x14ac:dyDescent="0.4">
      <c r="A19" s="24" t="s">
        <v>121</v>
      </c>
      <c r="B19" s="24">
        <v>2.09538758687669</v>
      </c>
      <c r="C19" s="24">
        <v>0.24659788693262877</v>
      </c>
      <c r="D19" s="24">
        <v>8.4971838686077454</v>
      </c>
      <c r="E19" s="24">
        <v>3.7115006949371704E-4</v>
      </c>
      <c r="F19" s="24">
        <v>1.4614875380213768</v>
      </c>
      <c r="G19" s="24">
        <v>2.7292876357320033</v>
      </c>
      <c r="H19" s="24">
        <v>1.4614875380213768</v>
      </c>
      <c r="I19" s="24">
        <v>2.7292876357320033</v>
      </c>
    </row>
    <row r="23" spans="1:9" x14ac:dyDescent="0.35">
      <c r="A23" t="s">
        <v>91</v>
      </c>
    </row>
    <row r="24" spans="1:9" ht="15" thickBot="1" x14ac:dyDescent="0.4"/>
    <row r="25" spans="1:9" x14ac:dyDescent="0.35">
      <c r="A25" s="25" t="s">
        <v>92</v>
      </c>
      <c r="B25" s="25" t="s">
        <v>93</v>
      </c>
      <c r="C25" s="25" t="s">
        <v>94</v>
      </c>
    </row>
    <row r="26" spans="1:9" x14ac:dyDescent="0.35">
      <c r="A26" s="23">
        <v>1</v>
      </c>
      <c r="B26" s="23">
        <v>1.3801005949159937</v>
      </c>
      <c r="C26" s="23">
        <v>4.5147896993908976E-3</v>
      </c>
    </row>
    <row r="27" spans="1:9" x14ac:dyDescent="0.35">
      <c r="A27" s="23">
        <v>2</v>
      </c>
      <c r="B27" s="23">
        <v>1.3132085235402216</v>
      </c>
      <c r="C27" s="23">
        <v>4.6791476459778547E-2</v>
      </c>
    </row>
    <row r="28" spans="1:9" x14ac:dyDescent="0.35">
      <c r="A28" s="23">
        <v>3</v>
      </c>
      <c r="B28" s="23">
        <v>1.3219564732588565</v>
      </c>
      <c r="C28" s="23">
        <v>-8.1956473258856466E-2</v>
      </c>
    </row>
    <row r="29" spans="1:9" x14ac:dyDescent="0.35">
      <c r="A29" s="23">
        <v>4</v>
      </c>
      <c r="B29" s="23">
        <v>1.2760779671945837</v>
      </c>
      <c r="C29" s="23">
        <v>2.8269858892372879E-2</v>
      </c>
    </row>
    <row r="30" spans="1:9" x14ac:dyDescent="0.35">
      <c r="A30" s="23">
        <v>5</v>
      </c>
      <c r="B30" s="23">
        <v>1.2443824971995299</v>
      </c>
      <c r="C30" s="23">
        <v>1.6487068017861484E-2</v>
      </c>
    </row>
    <row r="31" spans="1:9" x14ac:dyDescent="0.35">
      <c r="A31" s="23">
        <v>6</v>
      </c>
      <c r="B31" s="23">
        <v>0.96744791193350377</v>
      </c>
      <c r="C31" s="23">
        <v>-9.1145786001703977E-3</v>
      </c>
    </row>
    <row r="32" spans="1:9" x14ac:dyDescent="0.35">
      <c r="A32" s="23">
        <v>7</v>
      </c>
      <c r="B32" s="23">
        <v>0.88062873356503879</v>
      </c>
      <c r="C32" s="23">
        <v>-1.6992369928675144E-2</v>
      </c>
    </row>
    <row r="33" spans="1:3" ht="15" thickBot="1" x14ac:dyDescent="0.4">
      <c r="A33" s="24">
        <v>8</v>
      </c>
      <c r="B33" s="24">
        <v>0.65466643794836732</v>
      </c>
      <c r="C33" s="24">
        <v>1.2000228718299311E-2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762E-7E32-48D7-A6F3-4406EBFE6386}">
  <sheetPr>
    <tabColor rgb="FFFFFF00"/>
  </sheetPr>
  <dimension ref="A1:I55"/>
  <sheetViews>
    <sheetView topLeftCell="A10" workbookViewId="0">
      <selection sqref="A1:I55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0.93537856234600225</v>
      </c>
    </row>
    <row r="5" spans="1:9" x14ac:dyDescent="0.35">
      <c r="A5" s="23" t="s">
        <v>71</v>
      </c>
      <c r="B5" s="23">
        <v>0.8749330548964741</v>
      </c>
    </row>
    <row r="6" spans="1:9" x14ac:dyDescent="0.35">
      <c r="A6" s="23" t="s">
        <v>72</v>
      </c>
      <c r="B6" s="23">
        <v>0.87062040161704224</v>
      </c>
    </row>
    <row r="7" spans="1:9" x14ac:dyDescent="0.35">
      <c r="A7" s="23" t="s">
        <v>73</v>
      </c>
      <c r="B7" s="23">
        <v>9.2838722663554932E-2</v>
      </c>
    </row>
    <row r="8" spans="1:9" ht="15" thickBot="1" x14ac:dyDescent="0.4">
      <c r="A8" s="24" t="s">
        <v>74</v>
      </c>
      <c r="B8" s="24">
        <v>31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1.7485924284222716</v>
      </c>
      <c r="D12" s="23">
        <v>1.7485924284222716</v>
      </c>
      <c r="E12" s="23">
        <v>202.8758163957298</v>
      </c>
      <c r="F12" s="23">
        <v>1.2664724304454939E-14</v>
      </c>
    </row>
    <row r="13" spans="1:9" x14ac:dyDescent="0.35">
      <c r="A13" s="23" t="s">
        <v>76</v>
      </c>
      <c r="B13" s="23">
        <v>29</v>
      </c>
      <c r="C13" s="23">
        <v>0.24995182434821356</v>
      </c>
      <c r="D13" s="23">
        <v>8.6190284258004669E-3</v>
      </c>
      <c r="E13" s="23"/>
      <c r="F13" s="23"/>
    </row>
    <row r="14" spans="1:9" ht="15" thickBot="1" x14ac:dyDescent="0.4">
      <c r="A14" s="24" t="s">
        <v>77</v>
      </c>
      <c r="B14" s="24">
        <v>30</v>
      </c>
      <c r="C14" s="24">
        <v>1.9985442527704851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0.71855197474199306</v>
      </c>
      <c r="C17" s="23">
        <v>3.3224967060605209E-2</v>
      </c>
      <c r="D17" s="23">
        <v>21.626867934324576</v>
      </c>
      <c r="E17" s="23">
        <v>1.9513276416276809E-19</v>
      </c>
      <c r="F17" s="23">
        <v>0.65059928725076055</v>
      </c>
      <c r="G17" s="23">
        <v>0.78650466223322557</v>
      </c>
      <c r="H17" s="23">
        <v>0.65059928725076055</v>
      </c>
      <c r="I17" s="23">
        <v>0.78650466223322557</v>
      </c>
    </row>
    <row r="18" spans="1:9" ht="15" thickBot="1" x14ac:dyDescent="0.4">
      <c r="A18" s="24" t="s">
        <v>123</v>
      </c>
      <c r="B18" s="24">
        <v>0.25161576012895853</v>
      </c>
      <c r="C18" s="24">
        <v>1.7665368437384834E-2</v>
      </c>
      <c r="D18" s="24">
        <v>14.243448191913711</v>
      </c>
      <c r="E18" s="24">
        <v>1.2664724304454759E-14</v>
      </c>
      <c r="F18" s="24">
        <v>0.21548602496162356</v>
      </c>
      <c r="G18" s="24">
        <v>0.28774549529629351</v>
      </c>
      <c r="H18" s="24">
        <v>0.21548602496162356</v>
      </c>
      <c r="I18" s="24">
        <v>0.28774549529629351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93</v>
      </c>
      <c r="C24" s="25" t="s">
        <v>94</v>
      </c>
    </row>
    <row r="25" spans="1:9" x14ac:dyDescent="0.35">
      <c r="A25" s="23">
        <v>1</v>
      </c>
      <c r="B25" s="23">
        <v>1.8508228953223065</v>
      </c>
      <c r="C25" s="23">
        <v>-0.26748956198897322</v>
      </c>
    </row>
    <row r="26" spans="1:9" x14ac:dyDescent="0.35">
      <c r="A26" s="23">
        <v>2</v>
      </c>
      <c r="B26" s="23">
        <v>1.4733992551288686</v>
      </c>
      <c r="C26" s="23">
        <v>6.600744871131381E-3</v>
      </c>
    </row>
    <row r="27" spans="1:9" x14ac:dyDescent="0.35">
      <c r="A27" s="23">
        <v>3</v>
      </c>
      <c r="B27" s="23">
        <v>1.5237224071546605</v>
      </c>
      <c r="C27" s="23">
        <v>-8.3722407154660505E-2</v>
      </c>
    </row>
    <row r="28" spans="1:9" x14ac:dyDescent="0.35">
      <c r="A28" s="23">
        <v>4</v>
      </c>
      <c r="B28" s="23">
        <v>1.0819969615949332</v>
      </c>
      <c r="C28" s="23">
        <v>6.6151186553214947E-2</v>
      </c>
    </row>
    <row r="29" spans="1:9" x14ac:dyDescent="0.35">
      <c r="A29" s="23">
        <v>5</v>
      </c>
      <c r="B29" s="23">
        <v>0.92823177484945851</v>
      </c>
      <c r="C29" s="23">
        <v>-2.305848923532583E-3</v>
      </c>
    </row>
    <row r="30" spans="1:9" x14ac:dyDescent="0.35">
      <c r="A30" s="23">
        <v>6</v>
      </c>
      <c r="B30" s="23">
        <v>0.91625007198617481</v>
      </c>
      <c r="C30" s="23">
        <v>-3.1634687370790227E-2</v>
      </c>
    </row>
    <row r="31" spans="1:9" x14ac:dyDescent="0.35">
      <c r="A31" s="23">
        <v>7</v>
      </c>
      <c r="B31" s="23">
        <v>0.97016773487095165</v>
      </c>
      <c r="C31" s="23">
        <v>2.9832265129048352E-2</v>
      </c>
    </row>
    <row r="32" spans="1:9" x14ac:dyDescent="0.35">
      <c r="A32" s="23">
        <v>8</v>
      </c>
      <c r="B32" s="23">
        <v>0.82863386979841236</v>
      </c>
      <c r="C32" s="23">
        <v>-0.16196720313174573</v>
      </c>
    </row>
    <row r="33" spans="1:3" x14ac:dyDescent="0.35">
      <c r="A33" s="23">
        <v>9</v>
      </c>
      <c r="B33" s="23">
        <v>1.3895273350858823</v>
      </c>
      <c r="C33" s="23">
        <v>-4.9119504704977501E-3</v>
      </c>
    </row>
    <row r="34" spans="1:3" x14ac:dyDescent="0.35">
      <c r="A34" s="23">
        <v>10</v>
      </c>
      <c r="B34" s="23">
        <v>1.3475913750643893</v>
      </c>
      <c r="C34" s="23">
        <v>1.240862493561079E-2</v>
      </c>
    </row>
    <row r="35" spans="1:3" x14ac:dyDescent="0.35">
      <c r="A35" s="23">
        <v>11</v>
      </c>
      <c r="B35" s="23">
        <v>1.137911574956924</v>
      </c>
      <c r="C35" s="23">
        <v>0.10208842504307603</v>
      </c>
    </row>
    <row r="36" spans="1:3" x14ac:dyDescent="0.35">
      <c r="A36" s="23">
        <v>12</v>
      </c>
      <c r="B36" s="23">
        <v>1.2637194550214033</v>
      </c>
      <c r="C36" s="23">
        <v>4.0628371065553281E-2</v>
      </c>
    </row>
    <row r="37" spans="1:3" x14ac:dyDescent="0.35">
      <c r="A37" s="23">
        <v>13</v>
      </c>
      <c r="B37" s="23">
        <v>1.185838386410059</v>
      </c>
      <c r="C37" s="23">
        <v>7.5031178807332344E-2</v>
      </c>
    </row>
    <row r="38" spans="1:3" x14ac:dyDescent="0.35">
      <c r="A38" s="23">
        <v>14</v>
      </c>
      <c r="B38" s="23">
        <v>0.94729357485922805</v>
      </c>
      <c r="C38" s="23">
        <v>1.1039758474105321E-2</v>
      </c>
    </row>
    <row r="39" spans="1:3" x14ac:dyDescent="0.35">
      <c r="A39" s="23">
        <v>15</v>
      </c>
      <c r="B39" s="23">
        <v>0.90154525483578107</v>
      </c>
      <c r="C39" s="23">
        <v>-3.7908891199417427E-2</v>
      </c>
    </row>
    <row r="40" spans="1:3" x14ac:dyDescent="0.35">
      <c r="A40" s="23">
        <v>16</v>
      </c>
      <c r="B40" s="23">
        <v>0.82638730051154674</v>
      </c>
      <c r="C40" s="23">
        <v>-0.15972063384488011</v>
      </c>
    </row>
    <row r="41" spans="1:3" x14ac:dyDescent="0.35">
      <c r="A41" s="23">
        <v>17</v>
      </c>
      <c r="B41" s="23">
        <v>1.3655639293593151</v>
      </c>
      <c r="C41" s="23">
        <v>4.1843478048092297E-2</v>
      </c>
    </row>
    <row r="42" spans="1:3" x14ac:dyDescent="0.35">
      <c r="A42" s="23">
        <v>18</v>
      </c>
      <c r="B42" s="23">
        <v>1.1074126949412926</v>
      </c>
      <c r="C42" s="23">
        <v>0.10687301934442162</v>
      </c>
    </row>
    <row r="43" spans="1:3" x14ac:dyDescent="0.35">
      <c r="A43" s="23">
        <v>19</v>
      </c>
      <c r="B43" s="23">
        <v>1.2217834949999102</v>
      </c>
      <c r="C43" s="23">
        <v>9.8216505000089827E-2</v>
      </c>
    </row>
    <row r="44" spans="1:3" x14ac:dyDescent="0.35">
      <c r="A44" s="23">
        <v>20</v>
      </c>
      <c r="B44" s="23">
        <v>1.2217834949999102</v>
      </c>
      <c r="C44" s="23">
        <v>1.8216505000089755E-2</v>
      </c>
    </row>
    <row r="45" spans="1:3" x14ac:dyDescent="0.35">
      <c r="A45" s="23">
        <v>21</v>
      </c>
      <c r="B45" s="23">
        <v>0.90726379483871189</v>
      </c>
      <c r="C45" s="23">
        <v>-4.0597128172045194E-2</v>
      </c>
    </row>
    <row r="46" spans="1:3" x14ac:dyDescent="0.35">
      <c r="A46" s="23">
        <v>22</v>
      </c>
      <c r="B46" s="23">
        <v>0.94919975486020502</v>
      </c>
      <c r="C46" s="23">
        <v>1.2338706678256539E-2</v>
      </c>
    </row>
    <row r="47" spans="1:3" x14ac:dyDescent="0.35">
      <c r="A47" s="23">
        <v>23</v>
      </c>
      <c r="B47" s="23">
        <v>0.83773838743465756</v>
      </c>
      <c r="C47" s="23">
        <v>-0.18256597364155414</v>
      </c>
    </row>
    <row r="48" spans="1:3" x14ac:dyDescent="0.35">
      <c r="A48" s="23">
        <v>24</v>
      </c>
      <c r="B48" s="23">
        <v>1.3895273350858823</v>
      </c>
      <c r="C48" s="23">
        <v>4.5255273609769775E-2</v>
      </c>
    </row>
    <row r="49" spans="1:3" x14ac:dyDescent="0.35">
      <c r="A49" s="23">
        <v>25</v>
      </c>
      <c r="B49" s="23">
        <v>1.1588795549676705</v>
      </c>
      <c r="C49" s="23">
        <v>7.188967580156036E-2</v>
      </c>
    </row>
    <row r="50" spans="1:3" x14ac:dyDescent="0.35">
      <c r="A50" s="23">
        <v>26</v>
      </c>
      <c r="B50" s="23">
        <v>1.1903315249837902</v>
      </c>
      <c r="C50" s="23">
        <v>0.1013351416828765</v>
      </c>
    </row>
    <row r="51" spans="1:3" x14ac:dyDescent="0.35">
      <c r="A51" s="23">
        <v>27</v>
      </c>
      <c r="B51" s="23">
        <v>1.1588795549676705</v>
      </c>
      <c r="C51" s="23">
        <v>9.1120445032329522E-2</v>
      </c>
    </row>
    <row r="52" spans="1:3" x14ac:dyDescent="0.35">
      <c r="A52" s="23">
        <v>28</v>
      </c>
      <c r="B52" s="23">
        <v>1.0645236449193112</v>
      </c>
      <c r="C52" s="23">
        <v>5.5476355080688933E-2</v>
      </c>
    </row>
    <row r="53" spans="1:3" x14ac:dyDescent="0.35">
      <c r="A53" s="23">
        <v>29</v>
      </c>
      <c r="B53" s="23">
        <v>1.0204908868967433</v>
      </c>
      <c r="C53" s="23">
        <v>5.6432190026333595E-2</v>
      </c>
    </row>
    <row r="54" spans="1:3" x14ac:dyDescent="0.35">
      <c r="A54" s="23">
        <v>30</v>
      </c>
      <c r="B54" s="23">
        <v>0.87339244251365988</v>
      </c>
      <c r="C54" s="23">
        <v>-5.8577627698845114E-2</v>
      </c>
    </row>
    <row r="55" spans="1:3" ht="15" thickBot="1" x14ac:dyDescent="0.4">
      <c r="A55" s="24">
        <v>31</v>
      </c>
      <c r="B55" s="24">
        <v>0.92441941484750456</v>
      </c>
      <c r="C55" s="24">
        <v>-1.1375936586635049E-2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3835-8202-4399-91D7-8AFC860FB3B0}">
  <sheetPr>
    <tabColor rgb="FFFFFF00"/>
  </sheetPr>
  <dimension ref="A1:I55"/>
  <sheetViews>
    <sheetView topLeftCell="A2" workbookViewId="0">
      <selection sqref="A1:I55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0.96804575035322482</v>
      </c>
    </row>
    <row r="5" spans="1:9" x14ac:dyDescent="0.35">
      <c r="A5" s="23" t="s">
        <v>71</v>
      </c>
      <c r="B5" s="23">
        <v>0.9371125747769381</v>
      </c>
    </row>
    <row r="6" spans="1:9" x14ac:dyDescent="0.35">
      <c r="A6" s="23" t="s">
        <v>72</v>
      </c>
      <c r="B6" s="23">
        <v>0.93494404287269461</v>
      </c>
    </row>
    <row r="7" spans="1:9" x14ac:dyDescent="0.35">
      <c r="A7" s="23" t="s">
        <v>73</v>
      </c>
      <c r="B7" s="23">
        <v>6.5832415831224858E-2</v>
      </c>
    </row>
    <row r="8" spans="1:9" ht="15" thickBot="1" x14ac:dyDescent="0.4">
      <c r="A8" s="24" t="s">
        <v>74</v>
      </c>
      <c r="B8" s="24">
        <v>31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1.8728609505194012</v>
      </c>
      <c r="D12" s="23">
        <v>1.8728609505194012</v>
      </c>
      <c r="E12" s="23">
        <v>432.14147458155492</v>
      </c>
      <c r="F12" s="23">
        <v>5.7456852897897664E-19</v>
      </c>
    </row>
    <row r="13" spans="1:9" x14ac:dyDescent="0.35">
      <c r="A13" s="23" t="s">
        <v>76</v>
      </c>
      <c r="B13" s="23">
        <v>29</v>
      </c>
      <c r="C13" s="23">
        <v>0.12568330225108384</v>
      </c>
      <c r="D13" s="23">
        <v>4.3339069741753049E-3</v>
      </c>
      <c r="E13" s="23"/>
      <c r="F13" s="23"/>
    </row>
    <row r="14" spans="1:9" ht="15" thickBot="1" x14ac:dyDescent="0.4">
      <c r="A14" s="24" t="s">
        <v>77</v>
      </c>
      <c r="B14" s="24">
        <v>30</v>
      </c>
      <c r="C14" s="24">
        <v>1.9985442527704851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0.23153580680565888</v>
      </c>
      <c r="C17" s="23">
        <v>4.4710023397566447E-2</v>
      </c>
      <c r="D17" s="23">
        <v>5.178610727773882</v>
      </c>
      <c r="E17" s="23">
        <v>1.5439627958618717E-5</v>
      </c>
      <c r="F17" s="23">
        <v>0.1400935416525092</v>
      </c>
      <c r="G17" s="23">
        <v>0.32297807195880857</v>
      </c>
      <c r="H17" s="23">
        <v>0.1400935416525092</v>
      </c>
      <c r="I17" s="23">
        <v>0.32297807195880857</v>
      </c>
    </row>
    <row r="18" spans="1:9" ht="15" thickBot="1" x14ac:dyDescent="0.4">
      <c r="A18" s="24" t="s">
        <v>121</v>
      </c>
      <c r="B18" s="24">
        <v>1.7857632252677837</v>
      </c>
      <c r="C18" s="24">
        <v>8.5903508225467301E-2</v>
      </c>
      <c r="D18" s="24">
        <v>20.788012761722918</v>
      </c>
      <c r="E18" s="24">
        <v>5.7456852897897664E-19</v>
      </c>
      <c r="F18" s="24">
        <v>1.6100708238818675</v>
      </c>
      <c r="G18" s="24">
        <v>1.9614556266537</v>
      </c>
      <c r="H18" s="24">
        <v>1.6100708238818675</v>
      </c>
      <c r="I18" s="24">
        <v>1.9614556266537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93</v>
      </c>
      <c r="C24" s="25" t="s">
        <v>94</v>
      </c>
    </row>
    <row r="25" spans="1:9" x14ac:dyDescent="0.35">
      <c r="A25" s="23">
        <v>1</v>
      </c>
      <c r="B25" s="23">
        <v>1.5708582257564965</v>
      </c>
      <c r="C25" s="23">
        <v>1.2475107576836786E-2</v>
      </c>
    </row>
    <row r="26" spans="1:9" x14ac:dyDescent="0.35">
      <c r="A26" s="23">
        <v>2</v>
      </c>
      <c r="B26" s="23">
        <v>1.5172853289984634</v>
      </c>
      <c r="C26" s="23">
        <v>-3.7285328998463374E-2</v>
      </c>
    </row>
    <row r="27" spans="1:9" x14ac:dyDescent="0.35">
      <c r="A27" s="23">
        <v>3</v>
      </c>
      <c r="B27" s="23">
        <v>1.3744242709770407</v>
      </c>
      <c r="C27" s="23">
        <v>6.5575729022959273E-2</v>
      </c>
    </row>
    <row r="28" spans="1:9" x14ac:dyDescent="0.35">
      <c r="A28" s="23">
        <v>4</v>
      </c>
      <c r="B28" s="23">
        <v>1.0913477300827399</v>
      </c>
      <c r="C28" s="23">
        <v>5.6800418065408254E-2</v>
      </c>
    </row>
    <row r="29" spans="1:9" x14ac:dyDescent="0.35">
      <c r="A29" s="23">
        <v>5</v>
      </c>
      <c r="B29" s="23">
        <v>0.8929295939418751</v>
      </c>
      <c r="C29" s="23">
        <v>3.2996331984050831E-2</v>
      </c>
    </row>
    <row r="30" spans="1:9" x14ac:dyDescent="0.35">
      <c r="A30" s="23">
        <v>6</v>
      </c>
      <c r="B30" s="23">
        <v>0.98705101749587509</v>
      </c>
      <c r="C30" s="23">
        <v>-0.10243563288049051</v>
      </c>
    </row>
    <row r="31" spans="1:9" x14ac:dyDescent="0.35">
      <c r="A31" s="23">
        <v>7</v>
      </c>
      <c r="B31" s="23">
        <v>0.91182655928862411</v>
      </c>
      <c r="C31" s="23">
        <v>8.8173440711375894E-2</v>
      </c>
    </row>
    <row r="32" spans="1:9" x14ac:dyDescent="0.35">
      <c r="A32" s="23">
        <v>8</v>
      </c>
      <c r="B32" s="23">
        <v>0.6945114578010102</v>
      </c>
      <c r="C32" s="23">
        <v>-2.7844791134343572E-2</v>
      </c>
    </row>
    <row r="33" spans="1:3" x14ac:dyDescent="0.35">
      <c r="A33" s="23">
        <v>9</v>
      </c>
      <c r="B33" s="23">
        <v>1.3304670223550645</v>
      </c>
      <c r="C33" s="23">
        <v>5.4148362260320049E-2</v>
      </c>
    </row>
    <row r="34" spans="1:3" x14ac:dyDescent="0.35">
      <c r="A34" s="23">
        <v>10</v>
      </c>
      <c r="B34" s="23">
        <v>1.3029937419663291</v>
      </c>
      <c r="C34" s="23">
        <v>5.7006258033670987E-2</v>
      </c>
    </row>
    <row r="35" spans="1:3" x14ac:dyDescent="0.35">
      <c r="A35" s="23">
        <v>11</v>
      </c>
      <c r="B35" s="23">
        <v>1.3029937419663291</v>
      </c>
      <c r="C35" s="23">
        <v>-6.299374196632912E-2</v>
      </c>
    </row>
    <row r="36" spans="1:3" x14ac:dyDescent="0.35">
      <c r="A36" s="23">
        <v>12</v>
      </c>
      <c r="B36" s="23">
        <v>1.2408802384787538</v>
      </c>
      <c r="C36" s="23">
        <v>6.3467587608202702E-2</v>
      </c>
    </row>
    <row r="37" spans="1:3" x14ac:dyDescent="0.35">
      <c r="A37" s="23">
        <v>13</v>
      </c>
      <c r="B37" s="23">
        <v>1.2408802384787538</v>
      </c>
      <c r="C37" s="23">
        <v>1.9989326738637514E-2</v>
      </c>
    </row>
    <row r="38" spans="1:3" x14ac:dyDescent="0.35">
      <c r="A38" s="23">
        <v>14</v>
      </c>
      <c r="B38" s="23">
        <v>0.97560381733390211</v>
      </c>
      <c r="C38" s="23">
        <v>-1.7270484000568742E-2</v>
      </c>
    </row>
    <row r="39" spans="1:3" x14ac:dyDescent="0.35">
      <c r="A39" s="23">
        <v>15</v>
      </c>
      <c r="B39" s="23">
        <v>0.8809042523575803</v>
      </c>
      <c r="C39" s="23">
        <v>-1.7267888721216651E-2</v>
      </c>
    </row>
    <row r="40" spans="1:3" x14ac:dyDescent="0.35">
      <c r="A40" s="23">
        <v>16</v>
      </c>
      <c r="B40" s="23">
        <v>0.67797661312260482</v>
      </c>
      <c r="C40" s="23">
        <v>-1.1309946455938191E-2</v>
      </c>
    </row>
    <row r="41" spans="1:3" x14ac:dyDescent="0.35">
      <c r="A41" s="23">
        <v>17</v>
      </c>
      <c r="B41" s="23">
        <v>1.4220446236508479</v>
      </c>
      <c r="C41" s="23">
        <v>-1.4637216243440498E-2</v>
      </c>
    </row>
    <row r="42" spans="1:3" x14ac:dyDescent="0.35">
      <c r="A42" s="23">
        <v>18</v>
      </c>
      <c r="B42" s="23">
        <v>1.3157491935753844</v>
      </c>
      <c r="C42" s="23">
        <v>-0.10146347928967026</v>
      </c>
    </row>
    <row r="43" spans="1:3" x14ac:dyDescent="0.35">
      <c r="A43" s="23">
        <v>19</v>
      </c>
      <c r="B43" s="23">
        <v>1.3744242709770407</v>
      </c>
      <c r="C43" s="23">
        <v>-5.4424270977040612E-2</v>
      </c>
    </row>
    <row r="44" spans="1:3" x14ac:dyDescent="0.35">
      <c r="A44" s="23">
        <v>20</v>
      </c>
      <c r="B44" s="23">
        <v>1.0887021549341951</v>
      </c>
      <c r="C44" s="23">
        <v>0.1512978450658049</v>
      </c>
    </row>
    <row r="45" spans="1:3" x14ac:dyDescent="0.35">
      <c r="A45" s="23">
        <v>21</v>
      </c>
      <c r="B45" s="23">
        <v>0.94584109691277241</v>
      </c>
      <c r="C45" s="23">
        <v>-7.9174430246105709E-2</v>
      </c>
    </row>
    <row r="46" spans="1:3" x14ac:dyDescent="0.35">
      <c r="A46" s="23">
        <v>22</v>
      </c>
      <c r="B46" s="23">
        <v>0.98705101749587509</v>
      </c>
      <c r="C46" s="23">
        <v>-2.551255595741353E-2</v>
      </c>
    </row>
    <row r="47" spans="1:3" x14ac:dyDescent="0.35">
      <c r="A47" s="23">
        <v>23</v>
      </c>
      <c r="B47" s="23">
        <v>0.78573818706117804</v>
      </c>
      <c r="C47" s="23">
        <v>-0.13056577326807461</v>
      </c>
    </row>
    <row r="48" spans="1:3" x14ac:dyDescent="0.35">
      <c r="A48" s="23">
        <v>24</v>
      </c>
      <c r="B48" s="23">
        <v>1.4738058765571607</v>
      </c>
      <c r="C48" s="23">
        <v>-3.9023267861508559E-2</v>
      </c>
    </row>
    <row r="49" spans="1:3" x14ac:dyDescent="0.35">
      <c r="A49" s="23">
        <v>25</v>
      </c>
      <c r="B49" s="23">
        <v>1.1931006204113885</v>
      </c>
      <c r="C49" s="23">
        <v>3.7668610357842303E-2</v>
      </c>
    </row>
    <row r="50" spans="1:3" x14ac:dyDescent="0.35">
      <c r="A50" s="23">
        <v>26</v>
      </c>
      <c r="B50" s="23">
        <v>1.3476378225980237</v>
      </c>
      <c r="C50" s="23">
        <v>-5.5971155931356931E-2</v>
      </c>
    </row>
    <row r="51" spans="1:3" x14ac:dyDescent="0.35">
      <c r="A51" s="23">
        <v>27</v>
      </c>
      <c r="B51" s="23">
        <v>1.2732310215451994</v>
      </c>
      <c r="C51" s="23">
        <v>-2.3231021545199404E-2</v>
      </c>
    </row>
    <row r="52" spans="1:3" x14ac:dyDescent="0.35">
      <c r="A52" s="23">
        <v>28</v>
      </c>
      <c r="B52" s="23">
        <v>1.0172716259234837</v>
      </c>
      <c r="C52" s="23">
        <v>0.10272837407651636</v>
      </c>
    </row>
    <row r="53" spans="1:3" x14ac:dyDescent="0.35">
      <c r="A53" s="23">
        <v>29</v>
      </c>
      <c r="B53" s="23">
        <v>1.055734218467713</v>
      </c>
      <c r="C53" s="23">
        <v>2.118885845536389E-2</v>
      </c>
    </row>
    <row r="54" spans="1:3" x14ac:dyDescent="0.35">
      <c r="A54" s="23">
        <v>30</v>
      </c>
      <c r="B54" s="23">
        <v>0.76065083651463183</v>
      </c>
      <c r="C54" s="23">
        <v>5.4163978300182936E-2</v>
      </c>
    </row>
    <row r="55" spans="1:3" ht="15" thickBot="1" x14ac:dyDescent="0.4">
      <c r="A55" s="24">
        <v>31</v>
      </c>
      <c r="B55" s="24">
        <v>0.93031272104087859</v>
      </c>
      <c r="C55" s="24">
        <v>-1.7269242780009075E-2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BBFB-3446-4F30-9797-4FB368948697}">
  <sheetPr>
    <tabColor rgb="FFFFFF00"/>
  </sheetPr>
  <dimension ref="A1:I19"/>
  <sheetViews>
    <sheetView topLeftCell="A3" workbookViewId="0">
      <selection activeCell="A21" sqref="A21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0.95794552817372902</v>
      </c>
    </row>
    <row r="5" spans="1:9" x14ac:dyDescent="0.35">
      <c r="A5" s="23" t="s">
        <v>71</v>
      </c>
      <c r="B5" s="23">
        <v>0.91765963494804459</v>
      </c>
    </row>
    <row r="6" spans="1:9" x14ac:dyDescent="0.35">
      <c r="A6" s="23" t="s">
        <v>72</v>
      </c>
      <c r="B6" s="23">
        <v>0.91177818030147628</v>
      </c>
    </row>
    <row r="7" spans="1:9" x14ac:dyDescent="0.35">
      <c r="A7" s="23" t="s">
        <v>73</v>
      </c>
      <c r="B7" s="23">
        <v>7.666272686850252E-2</v>
      </c>
    </row>
    <row r="8" spans="1:9" ht="15" thickBot="1" x14ac:dyDescent="0.4">
      <c r="A8" s="24" t="s">
        <v>74</v>
      </c>
      <c r="B8" s="24">
        <v>31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1.8339833894248758</v>
      </c>
      <c r="D12" s="23">
        <v>0.91699169471243791</v>
      </c>
      <c r="E12" s="23">
        <v>156.02596467924596</v>
      </c>
      <c r="F12" s="23">
        <v>6.5853525979483987E-16</v>
      </c>
    </row>
    <row r="13" spans="1:9" x14ac:dyDescent="0.35">
      <c r="A13" s="23" t="s">
        <v>76</v>
      </c>
      <c r="B13" s="23">
        <v>28</v>
      </c>
      <c r="C13" s="23">
        <v>0.16456086334560935</v>
      </c>
      <c r="D13" s="23">
        <v>5.8771736909146192E-3</v>
      </c>
      <c r="E13" s="23"/>
      <c r="F13" s="23"/>
    </row>
    <row r="14" spans="1:9" ht="15" thickBot="1" x14ac:dyDescent="0.4">
      <c r="A14" s="24" t="s">
        <v>77</v>
      </c>
      <c r="B14" s="24">
        <v>30</v>
      </c>
      <c r="C14" s="24">
        <v>1.9985442527704851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0.15066490865312177</v>
      </c>
      <c r="C17" s="23">
        <v>0.15148937209959148</v>
      </c>
      <c r="D17" s="23">
        <v>0.99455761526341457</v>
      </c>
      <c r="E17" s="23">
        <v>0.32846920472429086</v>
      </c>
      <c r="F17" s="23">
        <v>-0.15964700306175866</v>
      </c>
      <c r="G17" s="23">
        <v>0.46097682036800219</v>
      </c>
      <c r="H17" s="23">
        <v>-0.15964700306175866</v>
      </c>
      <c r="I17" s="23">
        <v>0.46097682036800219</v>
      </c>
    </row>
    <row r="18" spans="1:9" x14ac:dyDescent="0.35">
      <c r="A18" s="23" t="s">
        <v>123</v>
      </c>
      <c r="B18" s="23">
        <v>0.17493705041049354</v>
      </c>
      <c r="C18" s="23">
        <v>2.4848883423913202E-2</v>
      </c>
      <c r="D18" s="23">
        <v>7.0400366658786657</v>
      </c>
      <c r="E18" s="23">
        <v>1.1722040188989849E-7</v>
      </c>
      <c r="F18" s="23">
        <v>0.12403642013931226</v>
      </c>
      <c r="G18" s="23">
        <v>0.22583768068167481</v>
      </c>
      <c r="H18" s="23">
        <v>0.12403642013931226</v>
      </c>
      <c r="I18" s="23">
        <v>0.22583768068167481</v>
      </c>
    </row>
    <row r="19" spans="1:9" ht="15" thickBot="1" x14ac:dyDescent="0.4">
      <c r="A19" s="24" t="s">
        <v>66</v>
      </c>
      <c r="B19" s="24">
        <v>0.23317440133259584</v>
      </c>
      <c r="C19" s="24">
        <v>6.1172915957848066E-2</v>
      </c>
      <c r="D19" s="24">
        <v>3.8117261157416049</v>
      </c>
      <c r="E19" s="24">
        <v>6.9453343541406158E-4</v>
      </c>
      <c r="F19" s="24">
        <v>0.10786736340009959</v>
      </c>
      <c r="G19" s="24">
        <v>0.35848143926509213</v>
      </c>
      <c r="H19" s="24">
        <v>0.10786736340009959</v>
      </c>
      <c r="I19" s="24">
        <v>0.35848143926509213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A0FF-5DCD-4715-B6DB-F9945508F727}">
  <sheetPr>
    <tabColor rgb="FFFFFF00"/>
  </sheetPr>
  <dimension ref="A1:I25"/>
  <sheetViews>
    <sheetView topLeftCell="J6" workbookViewId="0">
      <selection activeCell="B25" sqref="B25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0.97169421173362336</v>
      </c>
    </row>
    <row r="5" spans="1:9" x14ac:dyDescent="0.35">
      <c r="A5" s="23" t="s">
        <v>71</v>
      </c>
      <c r="B5" s="23">
        <v>0.94418964111662762</v>
      </c>
    </row>
    <row r="6" spans="1:9" x14ac:dyDescent="0.35">
      <c r="A6" s="23" t="s">
        <v>72</v>
      </c>
      <c r="B6" s="23">
        <v>0.94020318691067239</v>
      </c>
    </row>
    <row r="7" spans="1:9" x14ac:dyDescent="0.35">
      <c r="A7" s="23" t="s">
        <v>73</v>
      </c>
      <c r="B7" s="23">
        <v>6.3115390921091599E-2</v>
      </c>
    </row>
    <row r="8" spans="1:9" ht="15" thickBot="1" x14ac:dyDescent="0.4">
      <c r="A8" s="24" t="s">
        <v>74</v>
      </c>
      <c r="B8" s="24">
        <v>31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1.8870047807790631</v>
      </c>
      <c r="D12" s="23">
        <v>0.94350239038953154</v>
      </c>
      <c r="E12" s="23">
        <v>236.8494888781488</v>
      </c>
      <c r="F12" s="23">
        <v>2.844509660334054E-18</v>
      </c>
    </row>
    <row r="13" spans="1:9" x14ac:dyDescent="0.35">
      <c r="A13" s="23" t="s">
        <v>76</v>
      </c>
      <c r="B13" s="23">
        <v>28</v>
      </c>
      <c r="C13" s="23">
        <v>0.11153947199142196</v>
      </c>
      <c r="D13" s="23">
        <v>3.9835525711222125E-3</v>
      </c>
      <c r="E13" s="23"/>
      <c r="F13" s="23"/>
    </row>
    <row r="14" spans="1:9" ht="15" thickBot="1" x14ac:dyDescent="0.4">
      <c r="A14" s="24" t="s">
        <v>77</v>
      </c>
      <c r="B14" s="24">
        <v>30</v>
      </c>
      <c r="C14" s="24">
        <v>1.9985442527704851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3.6637628824039092E-2</v>
      </c>
      <c r="C17" s="23">
        <v>0.11196335796229838</v>
      </c>
      <c r="D17" s="23">
        <v>0.32722874242818034</v>
      </c>
      <c r="E17" s="23">
        <v>0.74592881035971559</v>
      </c>
      <c r="F17" s="23">
        <v>-0.19270891324531036</v>
      </c>
      <c r="G17" s="23">
        <v>0.26598417089338855</v>
      </c>
      <c r="H17" s="23">
        <v>-0.19270891324531036</v>
      </c>
      <c r="I17" s="23">
        <v>0.26598417089338855</v>
      </c>
    </row>
    <row r="18" spans="1:9" x14ac:dyDescent="0.35">
      <c r="A18" s="23" t="s">
        <v>66</v>
      </c>
      <c r="B18" s="23">
        <v>0.11057164630275636</v>
      </c>
      <c r="C18" s="23">
        <v>5.8680733587543457E-2</v>
      </c>
      <c r="D18" s="23">
        <v>1.8842921610344034</v>
      </c>
      <c r="E18" s="23">
        <v>6.9946697004262384E-2</v>
      </c>
      <c r="F18" s="23">
        <v>-9.6303874637517356E-3</v>
      </c>
      <c r="G18" s="23">
        <v>0.23077368006926446</v>
      </c>
      <c r="H18" s="23">
        <v>-9.6303874637517356E-3</v>
      </c>
      <c r="I18" s="23">
        <v>0.23077368006926446</v>
      </c>
    </row>
    <row r="19" spans="1:9" ht="15" thickBot="1" x14ac:dyDescent="0.4">
      <c r="A19" s="24" t="s">
        <v>121</v>
      </c>
      <c r="B19" s="24">
        <v>1.5197010564794882</v>
      </c>
      <c r="C19" s="24">
        <v>0.16346350054996017</v>
      </c>
      <c r="D19" s="24">
        <v>9.2968831045864846</v>
      </c>
      <c r="E19" s="24">
        <v>4.6923314729996524E-10</v>
      </c>
      <c r="F19" s="24">
        <v>1.1848612545300989</v>
      </c>
      <c r="G19" s="24">
        <v>1.8545408584288774</v>
      </c>
      <c r="H19" s="24">
        <v>1.1848612545300989</v>
      </c>
      <c r="I19" s="24">
        <v>1.8545408584288774</v>
      </c>
    </row>
    <row r="21" spans="1:9" x14ac:dyDescent="0.35">
      <c r="A21" s="42" t="s">
        <v>132</v>
      </c>
      <c r="B21" s="42"/>
      <c r="C21" s="42"/>
      <c r="D21" s="42"/>
    </row>
    <row r="22" spans="1:9" x14ac:dyDescent="0.35">
      <c r="B22" t="s">
        <v>66</v>
      </c>
      <c r="C22" t="s">
        <v>121</v>
      </c>
    </row>
    <row r="23" spans="1:9" x14ac:dyDescent="0.35">
      <c r="B23">
        <v>3.63</v>
      </c>
      <c r="C23">
        <v>0.75</v>
      </c>
    </row>
    <row r="24" spans="1:9" x14ac:dyDescent="0.35">
      <c r="A24" t="s">
        <v>127</v>
      </c>
      <c r="B24">
        <f>(0.110572*B18)+(1.519701*B19)+0.036638</f>
        <v>2.358355343307923</v>
      </c>
    </row>
    <row r="25" spans="1:9" x14ac:dyDescent="0.35">
      <c r="A25" t="s">
        <v>128</v>
      </c>
      <c r="B25">
        <v>1.583</v>
      </c>
    </row>
  </sheetData>
  <mergeCells count="1">
    <mergeCell ref="A21:D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443B-D363-492D-927C-7C7587861794}">
  <sheetPr>
    <tabColor theme="6" tint="-0.249977111117893"/>
  </sheetPr>
  <dimension ref="A1:I56"/>
  <sheetViews>
    <sheetView topLeftCell="A3" workbookViewId="0">
      <selection sqref="A1:I56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0.70782931446577435</v>
      </c>
    </row>
    <row r="5" spans="1:9" x14ac:dyDescent="0.35">
      <c r="A5" s="23" t="s">
        <v>71</v>
      </c>
      <c r="B5" s="23">
        <v>0.5010223384170881</v>
      </c>
    </row>
    <row r="6" spans="1:9" x14ac:dyDescent="0.35">
      <c r="A6" s="23" t="s">
        <v>72</v>
      </c>
      <c r="B6" s="23">
        <v>0.48438974969765769</v>
      </c>
    </row>
    <row r="7" spans="1:9" x14ac:dyDescent="0.35">
      <c r="A7" s="23" t="s">
        <v>73</v>
      </c>
      <c r="B7" s="23">
        <v>2.3033184827767119</v>
      </c>
    </row>
    <row r="8" spans="1:9" ht="15" thickBot="1" x14ac:dyDescent="0.4">
      <c r="A8" s="24" t="s">
        <v>74</v>
      </c>
      <c r="B8" s="24">
        <v>32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159.81046900697558</v>
      </c>
      <c r="D12" s="23">
        <v>159.81046900697558</v>
      </c>
      <c r="E12" s="23">
        <v>30.122931966194034</v>
      </c>
      <c r="F12" s="23">
        <v>5.8667612053951791E-6</v>
      </c>
    </row>
    <row r="13" spans="1:9" x14ac:dyDescent="0.35">
      <c r="A13" s="23" t="s">
        <v>76</v>
      </c>
      <c r="B13" s="23">
        <v>30</v>
      </c>
      <c r="C13" s="23">
        <v>159.15828099302442</v>
      </c>
      <c r="D13" s="23">
        <v>5.3052760331008137</v>
      </c>
      <c r="E13" s="23"/>
      <c r="F13" s="23"/>
    </row>
    <row r="14" spans="1:9" ht="15" thickBot="1" x14ac:dyDescent="0.4">
      <c r="A14" s="24" t="s">
        <v>77</v>
      </c>
      <c r="B14" s="24">
        <v>31</v>
      </c>
      <c r="C14" s="24">
        <v>318.96875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-4.3165956587081045</v>
      </c>
      <c r="C17" s="23">
        <v>2.275137128825885</v>
      </c>
      <c r="D17" s="23">
        <v>-1.8972903233027283</v>
      </c>
      <c r="E17" s="23">
        <v>6.7452231182951156E-2</v>
      </c>
      <c r="F17" s="23">
        <v>-8.9630455512174905</v>
      </c>
      <c r="G17" s="23">
        <v>0.32985423380128154</v>
      </c>
      <c r="H17" s="23">
        <v>-8.9630455512174905</v>
      </c>
      <c r="I17" s="23">
        <v>0.32985423380128154</v>
      </c>
    </row>
    <row r="18" spans="1:9" ht="15" thickBot="1" x14ac:dyDescent="0.4">
      <c r="A18" s="24" t="s">
        <v>133</v>
      </c>
      <c r="B18" s="24">
        <v>0.53853570010775254</v>
      </c>
      <c r="C18" s="24">
        <v>9.8121883918040234E-2</v>
      </c>
      <c r="D18" s="24">
        <v>5.4884362040743477</v>
      </c>
      <c r="E18" s="24">
        <v>5.8667612053951791E-6</v>
      </c>
      <c r="F18" s="24">
        <v>0.3381440792215516</v>
      </c>
      <c r="G18" s="24">
        <v>0.73892732099395353</v>
      </c>
      <c r="H18" s="24">
        <v>0.3381440792215516</v>
      </c>
      <c r="I18" s="24">
        <v>0.73892732099395353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189</v>
      </c>
      <c r="C24" s="25" t="s">
        <v>94</v>
      </c>
    </row>
    <row r="25" spans="1:9" x14ac:dyDescent="0.35">
      <c r="A25" s="23">
        <v>1</v>
      </c>
      <c r="B25" s="23">
        <v>6.2521674559065392</v>
      </c>
      <c r="C25" s="23">
        <v>3.7478325440934608</v>
      </c>
    </row>
    <row r="26" spans="1:9" x14ac:dyDescent="0.35">
      <c r="A26" s="23">
        <v>2</v>
      </c>
      <c r="B26" s="23">
        <v>5.982899605852662</v>
      </c>
      <c r="C26" s="23">
        <v>-0.98289960585266201</v>
      </c>
    </row>
    <row r="27" spans="1:9" x14ac:dyDescent="0.35">
      <c r="A27" s="23">
        <v>3</v>
      </c>
      <c r="B27" s="23">
        <v>9.8199664691204003</v>
      </c>
      <c r="C27" s="23">
        <v>2.1800335308795997</v>
      </c>
    </row>
    <row r="28" spans="1:9" x14ac:dyDescent="0.35">
      <c r="A28" s="23">
        <v>4</v>
      </c>
      <c r="B28" s="23">
        <v>4.9731451681506265</v>
      </c>
      <c r="C28" s="23">
        <v>2.0268548318493735</v>
      </c>
    </row>
    <row r="29" spans="1:9" x14ac:dyDescent="0.35">
      <c r="A29" s="23">
        <v>5</v>
      </c>
      <c r="B29" s="23">
        <v>13.556057888617934</v>
      </c>
      <c r="C29" s="23">
        <v>0.44394211138206607</v>
      </c>
    </row>
    <row r="30" spans="1:9" x14ac:dyDescent="0.35">
      <c r="A30" s="23">
        <v>6</v>
      </c>
      <c r="B30" s="23">
        <v>5.0741206119208311</v>
      </c>
      <c r="C30" s="23">
        <v>-3.0741206119208311</v>
      </c>
    </row>
    <row r="31" spans="1:9" x14ac:dyDescent="0.35">
      <c r="A31" s="23">
        <v>7</v>
      </c>
      <c r="B31" s="23">
        <v>6.9589955622979645</v>
      </c>
      <c r="C31" s="23">
        <v>-0.95899556229796445</v>
      </c>
    </row>
    <row r="32" spans="1:9" x14ac:dyDescent="0.35">
      <c r="A32" s="23">
        <v>8</v>
      </c>
      <c r="B32" s="23">
        <v>5.4107054244881763</v>
      </c>
      <c r="C32" s="23">
        <v>2.5892945755118237</v>
      </c>
    </row>
    <row r="33" spans="1:3" x14ac:dyDescent="0.35">
      <c r="A33" s="23">
        <v>9</v>
      </c>
      <c r="B33" s="23">
        <v>8.4063102563375498</v>
      </c>
      <c r="C33" s="23">
        <v>1.5936897436624502</v>
      </c>
    </row>
    <row r="34" spans="1:3" x14ac:dyDescent="0.35">
      <c r="A34" s="23">
        <v>10</v>
      </c>
      <c r="B34" s="23">
        <v>7.8341160749730623</v>
      </c>
      <c r="C34" s="23">
        <v>-0.83411607497306228</v>
      </c>
    </row>
    <row r="35" spans="1:3" x14ac:dyDescent="0.35">
      <c r="A35" s="23">
        <v>11</v>
      </c>
      <c r="B35" s="23">
        <v>5.7809487183122563</v>
      </c>
      <c r="C35" s="23">
        <v>0.21905128168774368</v>
      </c>
    </row>
    <row r="36" spans="1:3" x14ac:dyDescent="0.35">
      <c r="A36" s="23">
        <v>12</v>
      </c>
      <c r="B36" s="23">
        <v>9.2141138064991779</v>
      </c>
      <c r="C36" s="23">
        <v>-0.21411380649917788</v>
      </c>
    </row>
    <row r="37" spans="1:3" x14ac:dyDescent="0.35">
      <c r="A37" s="23">
        <v>13</v>
      </c>
      <c r="B37" s="23">
        <v>5.1750960556910339</v>
      </c>
      <c r="C37" s="23">
        <v>1.8249039443089661</v>
      </c>
    </row>
    <row r="38" spans="1:3" x14ac:dyDescent="0.35">
      <c r="A38" s="23">
        <v>14</v>
      </c>
      <c r="B38" s="23">
        <v>10.863379388079171</v>
      </c>
      <c r="C38" s="23">
        <v>1.1366206119208293</v>
      </c>
    </row>
    <row r="39" spans="1:3" x14ac:dyDescent="0.35">
      <c r="A39" s="23">
        <v>15</v>
      </c>
      <c r="B39" s="23">
        <v>7.0263125248114324</v>
      </c>
      <c r="C39" s="23">
        <v>-2.0263125248114324</v>
      </c>
    </row>
    <row r="40" spans="1:3" x14ac:dyDescent="0.35">
      <c r="A40" s="23">
        <v>16</v>
      </c>
      <c r="B40" s="23">
        <v>6.2185089746498043</v>
      </c>
      <c r="C40" s="23">
        <v>0.78149102535019566</v>
      </c>
    </row>
    <row r="41" spans="1:3" x14ac:dyDescent="0.35">
      <c r="A41" s="23">
        <v>17</v>
      </c>
      <c r="B41" s="23">
        <v>10.291185206714683</v>
      </c>
      <c r="C41" s="23">
        <v>-2.2911852067146832</v>
      </c>
    </row>
    <row r="42" spans="1:3" x14ac:dyDescent="0.35">
      <c r="A42" s="23">
        <v>18</v>
      </c>
      <c r="B42" s="23">
        <v>7.1609464498383719</v>
      </c>
      <c r="C42" s="23">
        <v>-3.1609464498383719</v>
      </c>
    </row>
    <row r="43" spans="1:3" x14ac:dyDescent="0.35">
      <c r="A43" s="23">
        <v>19</v>
      </c>
      <c r="B43" s="23">
        <v>8.6419196251346904</v>
      </c>
      <c r="C43" s="23">
        <v>0.35808037486530964</v>
      </c>
    </row>
    <row r="44" spans="1:3" x14ac:dyDescent="0.35">
      <c r="A44" s="23">
        <v>20</v>
      </c>
      <c r="B44" s="23">
        <v>4.6365603555832813</v>
      </c>
      <c r="C44" s="23">
        <v>-1.6365603555832813</v>
      </c>
    </row>
    <row r="45" spans="1:3" x14ac:dyDescent="0.35">
      <c r="A45" s="23">
        <v>21</v>
      </c>
      <c r="B45" s="23">
        <v>5.1077790931775642</v>
      </c>
      <c r="C45" s="23">
        <v>2.8922209068224358</v>
      </c>
    </row>
    <row r="46" spans="1:3" x14ac:dyDescent="0.35">
      <c r="A46" s="23">
        <v>22</v>
      </c>
      <c r="B46" s="23">
        <v>7.1609464498383719</v>
      </c>
      <c r="C46" s="23">
        <v>-4.1609464498383719</v>
      </c>
    </row>
    <row r="47" spans="1:3" x14ac:dyDescent="0.35">
      <c r="A47" s="23">
        <v>23</v>
      </c>
      <c r="B47" s="23">
        <v>8.3389932938240801</v>
      </c>
      <c r="C47" s="23">
        <v>4.6610067061759199</v>
      </c>
    </row>
    <row r="48" spans="1:3" x14ac:dyDescent="0.35">
      <c r="A48" s="23">
        <v>24</v>
      </c>
      <c r="B48" s="23">
        <v>9.3824062127828505</v>
      </c>
      <c r="C48" s="23">
        <v>0.61759378721714953</v>
      </c>
    </row>
    <row r="49" spans="1:3" x14ac:dyDescent="0.35">
      <c r="A49" s="23">
        <v>25</v>
      </c>
      <c r="B49" s="23">
        <v>8.5072857001077526</v>
      </c>
      <c r="C49" s="23">
        <v>-1.5072857001077526</v>
      </c>
    </row>
    <row r="50" spans="1:3" x14ac:dyDescent="0.35">
      <c r="A50" s="23">
        <v>26</v>
      </c>
      <c r="B50" s="23">
        <v>7.127287968581637</v>
      </c>
      <c r="C50" s="23">
        <v>-2.127287968581637</v>
      </c>
    </row>
    <row r="51" spans="1:3" x14ac:dyDescent="0.35">
      <c r="A51" s="23">
        <v>27</v>
      </c>
      <c r="B51" s="23">
        <v>11.098988756876311</v>
      </c>
      <c r="C51" s="23">
        <v>1.9010112431236887</v>
      </c>
    </row>
    <row r="52" spans="1:3" x14ac:dyDescent="0.35">
      <c r="A52" s="23">
        <v>28</v>
      </c>
      <c r="B52" s="23">
        <v>11.098988756876311</v>
      </c>
      <c r="C52" s="23">
        <v>-4.0989887568763113</v>
      </c>
    </row>
    <row r="53" spans="1:3" x14ac:dyDescent="0.35">
      <c r="A53" s="23">
        <v>29</v>
      </c>
      <c r="B53" s="23">
        <v>7.8341160749730623</v>
      </c>
      <c r="C53" s="23">
        <v>-2.8341160749730623</v>
      </c>
    </row>
    <row r="54" spans="1:3" x14ac:dyDescent="0.35">
      <c r="A54" s="23">
        <v>30</v>
      </c>
      <c r="B54" s="23">
        <v>8.9448459564453024</v>
      </c>
      <c r="C54" s="23">
        <v>5.5154043554697552E-2</v>
      </c>
    </row>
    <row r="55" spans="1:3" x14ac:dyDescent="0.35">
      <c r="A55" s="23">
        <v>31</v>
      </c>
      <c r="B55" s="23">
        <v>9.3150892502693807</v>
      </c>
      <c r="C55" s="23">
        <v>1.6849107497306193</v>
      </c>
    </row>
    <row r="56" spans="1:3" ht="15" thickBot="1" x14ac:dyDescent="0.4">
      <c r="A56" s="24">
        <v>32</v>
      </c>
      <c r="B56" s="24">
        <v>11.805816863267738</v>
      </c>
      <c r="C56" s="24">
        <v>1.1941831367322617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74E2-BF8F-4C1B-8C95-3B96B9628C60}">
  <sheetPr>
    <tabColor theme="6" tint="-0.249977111117893"/>
  </sheetPr>
  <dimension ref="A1:I56"/>
  <sheetViews>
    <sheetView topLeftCell="A11" workbookViewId="0">
      <selection activeCell="E27" sqref="E27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0.87438045861633462</v>
      </c>
    </row>
    <row r="5" spans="1:9" x14ac:dyDescent="0.35">
      <c r="A5" s="23" t="s">
        <v>71</v>
      </c>
      <c r="B5" s="23">
        <v>0.7645411864101116</v>
      </c>
    </row>
    <row r="6" spans="1:9" x14ac:dyDescent="0.35">
      <c r="A6" s="23" t="s">
        <v>72</v>
      </c>
      <c r="B6" s="23">
        <v>0.75669255929044865</v>
      </c>
    </row>
    <row r="7" spans="1:9" x14ac:dyDescent="0.35">
      <c r="A7" s="23" t="s">
        <v>73</v>
      </c>
      <c r="B7" s="23">
        <v>1.5822347428795105</v>
      </c>
    </row>
    <row r="8" spans="1:9" ht="15" thickBot="1" x14ac:dyDescent="0.4">
      <c r="A8" s="24" t="s">
        <v>74</v>
      </c>
      <c r="B8" s="24">
        <v>32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243.86474655275029</v>
      </c>
      <c r="D12" s="23">
        <v>243.86474655275029</v>
      </c>
      <c r="E12" s="23">
        <v>97.410817809745083</v>
      </c>
      <c r="F12" s="23">
        <v>6.2043296001142481E-11</v>
      </c>
    </row>
    <row r="13" spans="1:9" x14ac:dyDescent="0.35">
      <c r="A13" s="23" t="s">
        <v>76</v>
      </c>
      <c r="B13" s="23">
        <v>30</v>
      </c>
      <c r="C13" s="23">
        <v>75.10400344724971</v>
      </c>
      <c r="D13" s="23">
        <v>2.5034667815749905</v>
      </c>
      <c r="E13" s="23"/>
      <c r="F13" s="23"/>
    </row>
    <row r="14" spans="1:9" ht="15" thickBot="1" x14ac:dyDescent="0.4">
      <c r="A14" s="24" t="s">
        <v>77</v>
      </c>
      <c r="B14" s="24">
        <v>31</v>
      </c>
      <c r="C14" s="24">
        <v>318.96875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7.96875</v>
      </c>
      <c r="C17" s="23">
        <v>0.27970222902976377</v>
      </c>
      <c r="D17" s="23">
        <v>28.49011975214551</v>
      </c>
      <c r="E17" s="23">
        <v>2.7970604173760003E-23</v>
      </c>
      <c r="F17" s="23">
        <v>7.3975218416864532</v>
      </c>
      <c r="G17" s="23">
        <v>8.5399781583135468</v>
      </c>
      <c r="H17" s="23">
        <v>7.3975218416864532</v>
      </c>
      <c r="I17" s="23">
        <v>8.5399781583135468</v>
      </c>
    </row>
    <row r="18" spans="1:9" ht="15" thickBot="1" x14ac:dyDescent="0.4">
      <c r="A18" s="24" t="s">
        <v>105</v>
      </c>
      <c r="B18" s="24">
        <v>0.41668474421657448</v>
      </c>
      <c r="C18" s="24">
        <v>4.2218617285635023E-2</v>
      </c>
      <c r="D18" s="24">
        <v>9.8696918801827351</v>
      </c>
      <c r="E18" s="24">
        <v>6.2043296001142933E-11</v>
      </c>
      <c r="F18" s="24">
        <v>0.33046282499099877</v>
      </c>
      <c r="G18" s="24">
        <v>0.50290666344215018</v>
      </c>
      <c r="H18" s="24">
        <v>0.33046282499099877</v>
      </c>
      <c r="I18" s="24">
        <v>0.50290666344215018</v>
      </c>
    </row>
    <row r="20" spans="1:9" x14ac:dyDescent="0.35">
      <c r="E20" s="42" t="s">
        <v>190</v>
      </c>
      <c r="F20" s="42"/>
      <c r="G20" s="42"/>
    </row>
    <row r="21" spans="1:9" x14ac:dyDescent="0.35">
      <c r="G21" t="s">
        <v>105</v>
      </c>
    </row>
    <row r="22" spans="1:9" x14ac:dyDescent="0.35">
      <c r="A22" t="s">
        <v>91</v>
      </c>
      <c r="G22">
        <v>3.4375</v>
      </c>
    </row>
    <row r="23" spans="1:9" ht="15" thickBot="1" x14ac:dyDescent="0.4">
      <c r="E23" t="s">
        <v>127</v>
      </c>
      <c r="F23">
        <f>(0.416685*G22)+7.96875</f>
        <v>9.4011046875000002</v>
      </c>
    </row>
    <row r="24" spans="1:9" x14ac:dyDescent="0.35">
      <c r="A24" s="25" t="s">
        <v>92</v>
      </c>
      <c r="B24" s="25" t="s">
        <v>189</v>
      </c>
      <c r="C24" s="25" t="s">
        <v>94</v>
      </c>
      <c r="E24" s="44" t="s">
        <v>128</v>
      </c>
      <c r="F24">
        <v>10</v>
      </c>
    </row>
    <row r="25" spans="1:9" x14ac:dyDescent="0.35">
      <c r="A25" s="23">
        <v>1</v>
      </c>
      <c r="B25" s="23">
        <v>9.4011038082444749</v>
      </c>
      <c r="C25" s="23">
        <v>0.59889619175552511</v>
      </c>
    </row>
    <row r="26" spans="1:9" x14ac:dyDescent="0.35">
      <c r="A26" s="23">
        <v>2</v>
      </c>
      <c r="B26" s="23">
        <v>3.0727042554552497</v>
      </c>
      <c r="C26" s="23">
        <v>1.9272957445447503</v>
      </c>
      <c r="E26" t="s">
        <v>191</v>
      </c>
    </row>
    <row r="27" spans="1:9" x14ac:dyDescent="0.35">
      <c r="A27" s="23">
        <v>3</v>
      </c>
      <c r="B27" s="23">
        <v>13.047095320139501</v>
      </c>
      <c r="C27" s="23">
        <v>-1.0470953201395012</v>
      </c>
    </row>
    <row r="28" spans="1:9" x14ac:dyDescent="0.35">
      <c r="A28" s="23">
        <v>4</v>
      </c>
      <c r="B28" s="23">
        <v>5.8071978893765195</v>
      </c>
      <c r="C28" s="23">
        <v>1.1928021106234805</v>
      </c>
    </row>
    <row r="29" spans="1:9" x14ac:dyDescent="0.35">
      <c r="A29" s="23">
        <v>5</v>
      </c>
      <c r="B29" s="23">
        <v>14.45340633187044</v>
      </c>
      <c r="C29" s="23">
        <v>-0.45340633187043977</v>
      </c>
    </row>
    <row r="30" spans="1:9" x14ac:dyDescent="0.35">
      <c r="A30" s="23">
        <v>6</v>
      </c>
      <c r="B30" s="23">
        <v>4.2967156915914373</v>
      </c>
      <c r="C30" s="23">
        <v>-2.2967156915914373</v>
      </c>
    </row>
    <row r="31" spans="1:9" x14ac:dyDescent="0.35">
      <c r="A31" s="23">
        <v>7</v>
      </c>
      <c r="B31" s="23">
        <v>6.4582678022149178</v>
      </c>
      <c r="C31" s="23">
        <v>-0.45826780221491781</v>
      </c>
    </row>
    <row r="32" spans="1:9" x14ac:dyDescent="0.35">
      <c r="A32" s="23">
        <v>8</v>
      </c>
      <c r="B32" s="23">
        <v>7.6041508488104972</v>
      </c>
      <c r="C32" s="23">
        <v>0.39584915118950281</v>
      </c>
    </row>
    <row r="33" spans="1:3" x14ac:dyDescent="0.35">
      <c r="A33" s="23">
        <v>9</v>
      </c>
      <c r="B33" s="23">
        <v>7.786450424405249</v>
      </c>
      <c r="C33" s="23">
        <v>2.213549575594751</v>
      </c>
    </row>
    <row r="34" spans="1:3" x14ac:dyDescent="0.35">
      <c r="A34" s="23">
        <v>10</v>
      </c>
      <c r="B34" s="23">
        <v>7.656236441837569</v>
      </c>
      <c r="C34" s="23">
        <v>-0.65623644183756902</v>
      </c>
    </row>
    <row r="35" spans="1:3" x14ac:dyDescent="0.35">
      <c r="A35" s="23">
        <v>11</v>
      </c>
      <c r="B35" s="23">
        <v>5.4425987381870176</v>
      </c>
      <c r="C35" s="23">
        <v>0.55740126181298244</v>
      </c>
    </row>
    <row r="36" spans="1:3" x14ac:dyDescent="0.35">
      <c r="A36" s="23">
        <v>12</v>
      </c>
      <c r="B36" s="23">
        <v>9.8177885524610495</v>
      </c>
      <c r="C36" s="23">
        <v>-0.81778855246104953</v>
      </c>
    </row>
    <row r="37" spans="1:3" x14ac:dyDescent="0.35">
      <c r="A37" s="23">
        <v>13</v>
      </c>
      <c r="B37" s="23">
        <v>7.0832949185397789</v>
      </c>
      <c r="C37" s="23">
        <v>-8.3294918539778884E-2</v>
      </c>
    </row>
    <row r="38" spans="1:3" x14ac:dyDescent="0.35">
      <c r="A38" s="23">
        <v>14</v>
      </c>
      <c r="B38" s="23">
        <v>11.692869901435635</v>
      </c>
      <c r="C38" s="23">
        <v>0.30713009856436457</v>
      </c>
    </row>
    <row r="39" spans="1:3" x14ac:dyDescent="0.35">
      <c r="A39" s="23">
        <v>15</v>
      </c>
      <c r="B39" s="23">
        <v>7.7604076278917127</v>
      </c>
      <c r="C39" s="23">
        <v>-2.7604076278917127</v>
      </c>
    </row>
    <row r="40" spans="1:3" x14ac:dyDescent="0.35">
      <c r="A40" s="23">
        <v>16</v>
      </c>
      <c r="B40" s="23">
        <v>5.2082135695651939</v>
      </c>
      <c r="C40" s="23">
        <v>1.7917864304348061</v>
      </c>
    </row>
    <row r="41" spans="1:3" x14ac:dyDescent="0.35">
      <c r="A41" s="23">
        <v>17</v>
      </c>
      <c r="B41" s="23">
        <v>10.911586006029557</v>
      </c>
      <c r="C41" s="23">
        <v>-2.9115860060295571</v>
      </c>
    </row>
    <row r="42" spans="1:3" x14ac:dyDescent="0.35">
      <c r="A42" s="23">
        <v>18</v>
      </c>
      <c r="B42" s="23">
        <v>5.1040423835110502</v>
      </c>
      <c r="C42" s="23">
        <v>-1.1040423835110502</v>
      </c>
    </row>
    <row r="43" spans="1:3" x14ac:dyDescent="0.35">
      <c r="A43" s="23">
        <v>19</v>
      </c>
      <c r="B43" s="23">
        <v>8.7760766919196129</v>
      </c>
      <c r="C43" s="23">
        <v>0.22392330808038707</v>
      </c>
    </row>
    <row r="44" spans="1:3" x14ac:dyDescent="0.35">
      <c r="A44" s="23">
        <v>20</v>
      </c>
      <c r="B44" s="23">
        <v>3.5675173892124317</v>
      </c>
      <c r="C44" s="23">
        <v>-0.56751738921243167</v>
      </c>
    </row>
    <row r="45" spans="1:3" x14ac:dyDescent="0.35">
      <c r="A45" s="23">
        <v>21</v>
      </c>
      <c r="B45" s="23">
        <v>7.4999796627563535</v>
      </c>
      <c r="C45" s="23">
        <v>0.50002033724364647</v>
      </c>
    </row>
    <row r="46" spans="1:3" x14ac:dyDescent="0.35">
      <c r="A46" s="23">
        <v>22</v>
      </c>
      <c r="B46" s="23">
        <v>5.8332406858900558</v>
      </c>
      <c r="C46" s="23">
        <v>-2.8332406858900558</v>
      </c>
    </row>
    <row r="47" spans="1:3" x14ac:dyDescent="0.35">
      <c r="A47" s="23">
        <v>23</v>
      </c>
      <c r="B47" s="23">
        <v>9.6094461803527622</v>
      </c>
      <c r="C47" s="23">
        <v>3.3905538196472378</v>
      </c>
    </row>
    <row r="48" spans="1:3" x14ac:dyDescent="0.35">
      <c r="A48" s="23">
        <v>24</v>
      </c>
      <c r="B48" s="23">
        <v>10.677200837407735</v>
      </c>
      <c r="C48" s="23">
        <v>-0.67720083740773518</v>
      </c>
    </row>
    <row r="49" spans="1:3" x14ac:dyDescent="0.35">
      <c r="A49" s="23">
        <v>25</v>
      </c>
      <c r="B49" s="23">
        <v>7.4999796627563535</v>
      </c>
      <c r="C49" s="23">
        <v>-0.49997966275635353</v>
      </c>
    </row>
    <row r="50" spans="1:3" x14ac:dyDescent="0.35">
      <c r="A50" s="23">
        <v>26</v>
      </c>
      <c r="B50" s="23">
        <v>4.5831864532403319</v>
      </c>
      <c r="C50" s="23">
        <v>0.41681354675966809</v>
      </c>
    </row>
    <row r="51" spans="1:3" x14ac:dyDescent="0.35">
      <c r="A51" s="23">
        <v>27</v>
      </c>
      <c r="B51" s="23">
        <v>11.015757192083701</v>
      </c>
      <c r="C51" s="23">
        <v>1.9842428079162993</v>
      </c>
    </row>
    <row r="52" spans="1:3" x14ac:dyDescent="0.35">
      <c r="A52" s="23">
        <v>28</v>
      </c>
      <c r="B52" s="23">
        <v>8.2031351686218237</v>
      </c>
      <c r="C52" s="23">
        <v>-1.2031351686218237</v>
      </c>
    </row>
    <row r="53" spans="1:3" x14ac:dyDescent="0.35">
      <c r="A53" s="23">
        <v>29</v>
      </c>
      <c r="B53" s="23">
        <v>5.8592834824035922</v>
      </c>
      <c r="C53" s="23">
        <v>-0.8592834824035922</v>
      </c>
    </row>
    <row r="54" spans="1:3" x14ac:dyDescent="0.35">
      <c r="A54" s="23">
        <v>30</v>
      </c>
      <c r="B54" s="23">
        <v>8.7500338954060766</v>
      </c>
      <c r="C54" s="23">
        <v>0.24996610459392343</v>
      </c>
    </row>
    <row r="55" spans="1:3" x14ac:dyDescent="0.35">
      <c r="A55" s="23">
        <v>31</v>
      </c>
      <c r="B55" s="23">
        <v>8.151049575594751</v>
      </c>
      <c r="C55" s="23">
        <v>2.848950424405249</v>
      </c>
    </row>
    <row r="56" spans="1:3" ht="15" thickBot="1" x14ac:dyDescent="0.4">
      <c r="A56" s="24">
        <v>32</v>
      </c>
      <c r="B56" s="24">
        <v>12.369982610787568</v>
      </c>
      <c r="C56" s="24">
        <v>0.63001738921243167</v>
      </c>
    </row>
  </sheetData>
  <mergeCells count="1">
    <mergeCell ref="E20:G2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C4BE-5DD1-495E-AC64-AAEEF081FFD7}">
  <sheetPr>
    <tabColor theme="6" tint="-0.249977111117893"/>
  </sheetPr>
  <dimension ref="A1:I19"/>
  <sheetViews>
    <sheetView topLeftCell="A3" workbookViewId="0">
      <selection activeCell="F21" sqref="F21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0.87447045145772428</v>
      </c>
    </row>
    <row r="5" spans="1:9" x14ac:dyDescent="0.35">
      <c r="A5" s="23" t="s">
        <v>71</v>
      </c>
      <c r="B5" s="23">
        <v>0.7646985704726762</v>
      </c>
    </row>
    <row r="6" spans="1:9" x14ac:dyDescent="0.35">
      <c r="A6" s="23" t="s">
        <v>72</v>
      </c>
      <c r="B6" s="23">
        <v>0.74847088567768838</v>
      </c>
    </row>
    <row r="7" spans="1:9" x14ac:dyDescent="0.35">
      <c r="A7" s="23" t="s">
        <v>73</v>
      </c>
      <c r="B7" s="23">
        <v>1.6087455259380337</v>
      </c>
    </row>
    <row r="8" spans="1:9" ht="15" thickBot="1" x14ac:dyDescent="0.4">
      <c r="A8" s="24" t="s">
        <v>74</v>
      </c>
      <c r="B8" s="24">
        <v>32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243.91494715045644</v>
      </c>
      <c r="D12" s="23">
        <v>121.95747357522822</v>
      </c>
      <c r="E12" s="23">
        <v>47.123085032367911</v>
      </c>
      <c r="F12" s="23">
        <v>7.736707929249706E-10</v>
      </c>
    </row>
    <row r="13" spans="1:9" x14ac:dyDescent="0.35">
      <c r="A13" s="23" t="s">
        <v>76</v>
      </c>
      <c r="B13" s="23">
        <v>29</v>
      </c>
      <c r="C13" s="23">
        <v>75.053802849543573</v>
      </c>
      <c r="D13" s="23">
        <v>2.5880621672256403</v>
      </c>
      <c r="E13" s="23"/>
      <c r="F13" s="23"/>
    </row>
    <row r="14" spans="1:9" ht="15" thickBot="1" x14ac:dyDescent="0.4">
      <c r="A14" s="24" t="s">
        <v>77</v>
      </c>
      <c r="B14" s="24">
        <v>31</v>
      </c>
      <c r="C14" s="24">
        <v>318.96875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8.3470783789272325</v>
      </c>
      <c r="C17" s="23">
        <v>2.7312966426128078</v>
      </c>
      <c r="D17" s="23">
        <v>3.0560863469382316</v>
      </c>
      <c r="E17" s="23">
        <v>4.7786595338410089E-3</v>
      </c>
      <c r="F17" s="23">
        <v>2.760949523997982</v>
      </c>
      <c r="G17" s="23">
        <v>13.933207233856482</v>
      </c>
      <c r="H17" s="23">
        <v>2.760949523997982</v>
      </c>
      <c r="I17" s="23">
        <v>13.933207233856482</v>
      </c>
    </row>
    <row r="18" spans="1:9" x14ac:dyDescent="0.35">
      <c r="A18" s="23" t="s">
        <v>183</v>
      </c>
      <c r="B18" s="23">
        <v>2.5537205126245223E-2</v>
      </c>
      <c r="C18" s="23">
        <v>4.5140108244665226E-3</v>
      </c>
      <c r="D18" s="23">
        <v>5.6573203120892552</v>
      </c>
      <c r="E18" s="23">
        <v>4.0934369135750363E-6</v>
      </c>
      <c r="F18" s="23">
        <v>1.6305016383138402E-2</v>
      </c>
      <c r="G18" s="23">
        <v>3.4769393869352044E-2</v>
      </c>
      <c r="H18" s="23">
        <v>1.6305016383138402E-2</v>
      </c>
      <c r="I18" s="23">
        <v>3.4769393869352044E-2</v>
      </c>
    </row>
    <row r="19" spans="1:9" ht="15" thickBot="1" x14ac:dyDescent="0.4">
      <c r="A19" s="24" t="s">
        <v>184</v>
      </c>
      <c r="B19" s="24">
        <v>-2.6573721232895177E-2</v>
      </c>
      <c r="C19" s="24">
        <v>4.6615480662921772E-3</v>
      </c>
      <c r="D19" s="24">
        <v>-5.7006215220756209</v>
      </c>
      <c r="E19" s="24">
        <v>3.6318396177772448E-6</v>
      </c>
      <c r="F19" s="24">
        <v>-3.6107657516302329E-2</v>
      </c>
      <c r="G19" s="24">
        <v>-1.7039784949488025E-2</v>
      </c>
      <c r="H19" s="24">
        <v>-3.6107657516302329E-2</v>
      </c>
      <c r="I19" s="24">
        <v>-1.7039784949488025E-2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"/>
  <sheetViews>
    <sheetView topLeftCell="A13" workbookViewId="0">
      <selection activeCell="D25" sqref="D25"/>
    </sheetView>
  </sheetViews>
  <sheetFormatPr defaultRowHeight="14.5" x14ac:dyDescent="0.35"/>
  <cols>
    <col min="1" max="1" width="17.6328125" customWidth="1"/>
    <col min="2" max="2" width="15.08984375" customWidth="1"/>
    <col min="4" max="4" width="9.6328125" customWidth="1"/>
    <col min="5" max="5" width="10.36328125" customWidth="1"/>
  </cols>
  <sheetData>
    <row r="1" spans="1:12" x14ac:dyDescent="0.35">
      <c r="A1" s="35" t="s">
        <v>68</v>
      </c>
    </row>
    <row r="2" spans="1:12" ht="15" thickBot="1" x14ac:dyDescent="0.4"/>
    <row r="3" spans="1:12" x14ac:dyDescent="0.35">
      <c r="A3" s="26" t="s">
        <v>69</v>
      </c>
      <c r="B3" s="26"/>
    </row>
    <row r="4" spans="1:12" x14ac:dyDescent="0.35">
      <c r="A4" s="23" t="s">
        <v>70</v>
      </c>
      <c r="B4" s="23">
        <v>0.97761897924850805</v>
      </c>
    </row>
    <row r="5" spans="1:12" x14ac:dyDescent="0.35">
      <c r="A5" s="23" t="s">
        <v>71</v>
      </c>
      <c r="B5" s="23">
        <v>0.95573886858689472</v>
      </c>
    </row>
    <row r="6" spans="1:12" x14ac:dyDescent="0.35">
      <c r="A6" s="23" t="s">
        <v>72</v>
      </c>
      <c r="B6" s="27">
        <v>0.94836201335137715</v>
      </c>
      <c r="C6" s="20" t="s">
        <v>95</v>
      </c>
      <c r="D6" s="20"/>
      <c r="E6" s="20"/>
      <c r="F6" s="20"/>
      <c r="G6" s="20"/>
      <c r="H6" s="20"/>
      <c r="I6" s="20"/>
      <c r="J6" s="20"/>
      <c r="K6" s="20"/>
      <c r="L6" s="20"/>
    </row>
    <row r="7" spans="1:12" x14ac:dyDescent="0.35">
      <c r="A7" s="23" t="s">
        <v>73</v>
      </c>
      <c r="B7" s="23">
        <v>7.4722846340723889E-2</v>
      </c>
    </row>
    <row r="8" spans="1:12" ht="15" thickBot="1" x14ac:dyDescent="0.4">
      <c r="A8" s="24" t="s">
        <v>74</v>
      </c>
      <c r="B8" s="24">
        <v>8</v>
      </c>
    </row>
    <row r="10" spans="1:12" ht="15" thickBot="1" x14ac:dyDescent="0.4">
      <c r="A10" t="s">
        <v>75</v>
      </c>
    </row>
    <row r="11" spans="1:12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12" x14ac:dyDescent="0.35">
      <c r="A12" s="23" t="s">
        <v>60</v>
      </c>
      <c r="B12" s="23">
        <v>1</v>
      </c>
      <c r="C12" s="23">
        <v>0.7233938312448569</v>
      </c>
      <c r="D12" s="23">
        <v>0.7233938312448569</v>
      </c>
      <c r="E12" s="23">
        <v>129.5591194450005</v>
      </c>
      <c r="F12" s="23">
        <v>2.7558845684925902E-5</v>
      </c>
    </row>
    <row r="13" spans="1:12" x14ac:dyDescent="0.35">
      <c r="A13" s="23" t="s">
        <v>76</v>
      </c>
      <c r="B13" s="23">
        <v>6</v>
      </c>
      <c r="C13" s="23">
        <v>3.3501022591556601E-2</v>
      </c>
      <c r="D13" s="23">
        <v>5.5835037652594332E-3</v>
      </c>
      <c r="E13" s="23"/>
      <c r="F13" s="23"/>
    </row>
    <row r="14" spans="1:12" ht="15" thickBot="1" x14ac:dyDescent="0.4">
      <c r="A14" s="24" t="s">
        <v>77</v>
      </c>
      <c r="B14" s="24">
        <v>7</v>
      </c>
      <c r="C14" s="24">
        <v>0.75689485383641353</v>
      </c>
      <c r="D14" s="24"/>
      <c r="E14" s="24"/>
      <c r="F14" s="24"/>
    </row>
    <row r="15" spans="1:12" ht="15" thickBot="1" x14ac:dyDescent="0.4">
      <c r="E15" s="32" t="s">
        <v>100</v>
      </c>
      <c r="F15" s="32"/>
      <c r="G15" s="32"/>
    </row>
    <row r="16" spans="1:12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20" x14ac:dyDescent="0.35">
      <c r="A17" s="27" t="s">
        <v>78</v>
      </c>
      <c r="B17" s="27">
        <v>-0.61971264171528229</v>
      </c>
      <c r="C17" s="23">
        <v>0.15693445276124002</v>
      </c>
      <c r="D17" s="23">
        <v>-3.9488629221405751</v>
      </c>
      <c r="E17" s="31">
        <v>7.5474758705366286E-3</v>
      </c>
      <c r="F17" s="23">
        <v>-1.0037174140297109</v>
      </c>
      <c r="G17" s="23">
        <v>-0.2357078694008537</v>
      </c>
      <c r="H17" s="23">
        <v>-1.0037174140297109</v>
      </c>
      <c r="I17" s="23">
        <v>-0.2357078694008537</v>
      </c>
    </row>
    <row r="18" spans="1:20" ht="15" thickBot="1" x14ac:dyDescent="0.4">
      <c r="A18" s="28" t="s">
        <v>66</v>
      </c>
      <c r="B18" s="28">
        <v>0.59448105014610853</v>
      </c>
      <c r="C18" s="24">
        <v>5.2228075308071761E-2</v>
      </c>
      <c r="D18" s="24">
        <v>11.382403939634216</v>
      </c>
      <c r="E18" s="28">
        <v>2.7558845684925902E-5</v>
      </c>
      <c r="F18" s="24">
        <v>0.46668355371229575</v>
      </c>
      <c r="G18" s="24">
        <v>0.7222785465799213</v>
      </c>
      <c r="H18" s="24">
        <v>0.46668355371229575</v>
      </c>
      <c r="I18" s="24">
        <v>0.7222785465799213</v>
      </c>
    </row>
    <row r="19" spans="1:20" x14ac:dyDescent="0.35">
      <c r="A19" s="29"/>
      <c r="B19" s="29"/>
      <c r="E19" s="20" t="s">
        <v>97</v>
      </c>
      <c r="F19" s="20"/>
      <c r="G19" s="20"/>
      <c r="H19" s="20"/>
      <c r="I19" s="20"/>
      <c r="J19" s="20"/>
      <c r="K19" s="20"/>
      <c r="L19" s="20"/>
    </row>
    <row r="20" spans="1:20" x14ac:dyDescent="0.35">
      <c r="A20" s="30" t="s">
        <v>98</v>
      </c>
      <c r="B20" s="30" t="s">
        <v>99</v>
      </c>
      <c r="E20" s="20" t="s">
        <v>96</v>
      </c>
      <c r="F20" s="20"/>
      <c r="G20" s="20"/>
      <c r="H20" s="20"/>
      <c r="I20" s="20"/>
      <c r="J20" s="20"/>
      <c r="K20" s="20"/>
      <c r="L20" s="20"/>
      <c r="N20" s="33" t="s">
        <v>104</v>
      </c>
      <c r="O20" s="33"/>
      <c r="P20" s="33"/>
      <c r="Q20" s="33"/>
      <c r="R20" s="33"/>
      <c r="S20" s="33"/>
      <c r="T20" s="33"/>
    </row>
    <row r="21" spans="1:20" x14ac:dyDescent="0.35">
      <c r="N21" s="33"/>
      <c r="O21" s="33"/>
      <c r="P21" s="33"/>
      <c r="Q21" s="33"/>
      <c r="R21" s="33"/>
      <c r="S21" s="33"/>
      <c r="T21" s="33"/>
    </row>
    <row r="22" spans="1:20" x14ac:dyDescent="0.35">
      <c r="A22" t="s">
        <v>91</v>
      </c>
    </row>
    <row r="23" spans="1:20" ht="15" thickBot="1" x14ac:dyDescent="0.4"/>
    <row r="24" spans="1:20" x14ac:dyDescent="0.35">
      <c r="A24" s="25" t="s">
        <v>92</v>
      </c>
      <c r="B24" s="25" t="s">
        <v>93</v>
      </c>
      <c r="C24" s="25" t="s">
        <v>94</v>
      </c>
      <c r="D24" s="34" t="s">
        <v>101</v>
      </c>
      <c r="E24" s="34" t="s">
        <v>102</v>
      </c>
    </row>
    <row r="25" spans="1:20" x14ac:dyDescent="0.35">
      <c r="A25" s="23">
        <v>1</v>
      </c>
      <c r="B25" s="23">
        <v>1.535281165064361</v>
      </c>
      <c r="C25" s="23">
        <v>4.8052168268972295E-2</v>
      </c>
      <c r="D25" s="33">
        <f>B18*'2021_standings'!U3+B17</f>
        <v>1.535281165064361</v>
      </c>
      <c r="E25" s="33">
        <f>'2021_standings'!T3-B25</f>
        <v>4.8052168268972295E-2</v>
      </c>
    </row>
    <row r="26" spans="1:20" x14ac:dyDescent="0.35">
      <c r="A26" s="23">
        <v>2</v>
      </c>
      <c r="B26" s="23">
        <v>1.47286065479902</v>
      </c>
      <c r="C26" s="23">
        <v>7.1393452009800296E-3</v>
      </c>
    </row>
    <row r="27" spans="1:20" x14ac:dyDescent="0.35">
      <c r="A27" s="23">
        <v>3</v>
      </c>
      <c r="B27" s="23">
        <v>1.3777436867756423</v>
      </c>
      <c r="C27" s="23">
        <v>6.2256313224357651E-2</v>
      </c>
    </row>
    <row r="28" spans="1:20" x14ac:dyDescent="0.35">
      <c r="A28" s="23">
        <v>4</v>
      </c>
      <c r="B28" s="23">
        <v>1.2077661420671995</v>
      </c>
      <c r="C28" s="23">
        <v>-5.9617993919051315E-2</v>
      </c>
    </row>
    <row r="29" spans="1:20" x14ac:dyDescent="0.35">
      <c r="A29" s="23">
        <v>5</v>
      </c>
      <c r="B29" s="23">
        <v>0.94355234200226246</v>
      </c>
      <c r="C29" s="23">
        <v>-1.7626416076336526E-2</v>
      </c>
    </row>
    <row r="30" spans="1:20" x14ac:dyDescent="0.35">
      <c r="A30" s="23">
        <v>6</v>
      </c>
      <c r="B30" s="23">
        <v>0.82076067210028825</v>
      </c>
      <c r="C30" s="23">
        <v>6.3854712515096335E-2</v>
      </c>
    </row>
    <row r="31" spans="1:20" x14ac:dyDescent="0.35">
      <c r="A31" s="23">
        <v>7</v>
      </c>
      <c r="B31" s="23">
        <v>1.1354218872875144</v>
      </c>
      <c r="C31" s="23">
        <v>-0.13542188728751436</v>
      </c>
    </row>
    <row r="32" spans="1:20" ht="15" thickBot="1" x14ac:dyDescent="0.4">
      <c r="A32" s="24">
        <v>8</v>
      </c>
      <c r="B32" s="24">
        <v>0.63530290859316918</v>
      </c>
      <c r="C32" s="24">
        <v>3.136375807349745E-2</v>
      </c>
    </row>
    <row r="38" spans="14:16" x14ac:dyDescent="0.35">
      <c r="N38" s="33" t="s">
        <v>94</v>
      </c>
      <c r="O38" s="33"/>
      <c r="P38" s="33"/>
    </row>
    <row r="39" spans="14:16" x14ac:dyDescent="0.35">
      <c r="N39" s="33" t="s">
        <v>103</v>
      </c>
      <c r="O39" s="33"/>
      <c r="P39" s="3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2DD5-69E8-45D3-A137-7E95A89316E9}">
  <sheetPr>
    <tabColor theme="6" tint="-0.249977111117893"/>
  </sheetPr>
  <dimension ref="A1:I19"/>
  <sheetViews>
    <sheetView topLeftCell="A7" workbookViewId="0">
      <selection sqref="A1:I22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0.76273393509232545</v>
      </c>
    </row>
    <row r="5" spans="1:9" x14ac:dyDescent="0.35">
      <c r="A5" s="23" t="s">
        <v>71</v>
      </c>
      <c r="B5" s="23">
        <v>0.58176305574142373</v>
      </c>
    </row>
    <row r="6" spans="1:9" x14ac:dyDescent="0.35">
      <c r="A6" s="23" t="s">
        <v>72</v>
      </c>
      <c r="B6" s="23">
        <v>0.55291912855117709</v>
      </c>
    </row>
    <row r="7" spans="1:9" x14ac:dyDescent="0.35">
      <c r="A7" s="23" t="s">
        <v>73</v>
      </c>
      <c r="B7" s="23">
        <v>2.1447973565076004</v>
      </c>
    </row>
    <row r="8" spans="1:9" ht="15" thickBot="1" x14ac:dyDescent="0.4">
      <c r="A8" s="24" t="s">
        <v>74</v>
      </c>
      <c r="B8" s="24">
        <v>32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185.56423468602225</v>
      </c>
      <c r="D12" s="23">
        <v>92.782117343011123</v>
      </c>
      <c r="E12" s="23">
        <v>20.169342818828866</v>
      </c>
      <c r="F12" s="23">
        <v>3.2405945429588941E-6</v>
      </c>
    </row>
    <row r="13" spans="1:9" x14ac:dyDescent="0.35">
      <c r="A13" s="23" t="s">
        <v>76</v>
      </c>
      <c r="B13" s="23">
        <v>29</v>
      </c>
      <c r="C13" s="23">
        <v>133.40451531397775</v>
      </c>
      <c r="D13" s="23">
        <v>4.6001557004819915</v>
      </c>
      <c r="E13" s="23"/>
      <c r="F13" s="23"/>
    </row>
    <row r="14" spans="1:9" ht="15" thickBot="1" x14ac:dyDescent="0.4">
      <c r="A14" s="24" t="s">
        <v>77</v>
      </c>
      <c r="B14" s="24">
        <v>31</v>
      </c>
      <c r="C14" s="24">
        <v>318.96875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13.202456846840658</v>
      </c>
      <c r="C17" s="23">
        <v>7.7013014036042602</v>
      </c>
      <c r="D17" s="23">
        <v>1.7143150429954372</v>
      </c>
      <c r="E17" s="23">
        <v>9.7141211312920722E-2</v>
      </c>
      <c r="F17" s="23">
        <v>-2.5484730668089792</v>
      </c>
      <c r="G17" s="23">
        <v>28.953386760490297</v>
      </c>
      <c r="H17" s="23">
        <v>-2.5484730668089792</v>
      </c>
      <c r="I17" s="23">
        <v>28.953386760490297</v>
      </c>
    </row>
    <row r="18" spans="1:9" x14ac:dyDescent="0.35">
      <c r="A18" s="23" t="s">
        <v>187</v>
      </c>
      <c r="B18" s="23">
        <v>-34.156562714114926</v>
      </c>
      <c r="C18" s="23">
        <v>14.435773373758803</v>
      </c>
      <c r="D18" s="23">
        <v>-2.3661054956850713</v>
      </c>
      <c r="E18" s="23">
        <v>2.4873141250024988E-2</v>
      </c>
      <c r="F18" s="23">
        <v>-63.681034325236467</v>
      </c>
      <c r="G18" s="23">
        <v>-4.6320911029933818</v>
      </c>
      <c r="H18" s="23">
        <v>-63.681034325236467</v>
      </c>
      <c r="I18" s="23">
        <v>-4.6320911029933818</v>
      </c>
    </row>
    <row r="19" spans="1:9" ht="15" thickBot="1" x14ac:dyDescent="0.4">
      <c r="A19" s="24" t="s">
        <v>133</v>
      </c>
      <c r="B19" s="24">
        <v>0.51628986185932269</v>
      </c>
      <c r="C19" s="24">
        <v>9.1851302603317059E-2</v>
      </c>
      <c r="D19" s="24">
        <v>5.6209313012037541</v>
      </c>
      <c r="E19" s="24">
        <v>4.5267455341769812E-6</v>
      </c>
      <c r="F19" s="24">
        <v>0.32843285510651776</v>
      </c>
      <c r="G19" s="24">
        <v>0.70414686861212761</v>
      </c>
      <c r="H19" s="24">
        <v>0.32843285510651776</v>
      </c>
      <c r="I19" s="24">
        <v>0.70414686861212761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086C-FF04-4872-B52C-1FFA0859F594}">
  <sheetPr>
    <tabColor rgb="FF7030A0"/>
  </sheetPr>
  <dimension ref="A1:I28"/>
  <sheetViews>
    <sheetView workbookViewId="0">
      <selection activeCell="E18" sqref="E18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0.77806636989840383</v>
      </c>
    </row>
    <row r="5" spans="1:9" x14ac:dyDescent="0.35">
      <c r="A5" s="23" t="s">
        <v>71</v>
      </c>
      <c r="B5" s="23">
        <v>0.6053872759668798</v>
      </c>
    </row>
    <row r="6" spans="1:9" x14ac:dyDescent="0.35">
      <c r="A6" s="23" t="s">
        <v>72</v>
      </c>
      <c r="B6" s="23">
        <v>0.40808091395031965</v>
      </c>
    </row>
    <row r="7" spans="1:9" x14ac:dyDescent="0.35">
      <c r="A7" s="23" t="s">
        <v>73</v>
      </c>
      <c r="B7" s="23">
        <v>2.3920460903754015</v>
      </c>
    </row>
    <row r="8" spans="1:9" ht="15" thickBot="1" x14ac:dyDescent="0.4">
      <c r="A8" s="24" t="s">
        <v>74</v>
      </c>
      <c r="B8" s="24">
        <v>4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17.556231003039514</v>
      </c>
      <c r="D12" s="23">
        <v>17.556231003039514</v>
      </c>
      <c r="E12" s="23">
        <v>3.0682602921646742</v>
      </c>
      <c r="F12" s="23">
        <v>0.22193363010159617</v>
      </c>
    </row>
    <row r="13" spans="1:9" x14ac:dyDescent="0.35">
      <c r="A13" s="23" t="s">
        <v>76</v>
      </c>
      <c r="B13" s="23">
        <v>2</v>
      </c>
      <c r="C13" s="23">
        <v>11.443768996960488</v>
      </c>
      <c r="D13" s="23">
        <v>5.7218844984802439</v>
      </c>
      <c r="E13" s="23"/>
      <c r="F13" s="23"/>
    </row>
    <row r="14" spans="1:9" ht="15" thickBot="1" x14ac:dyDescent="0.4">
      <c r="A14" s="24" t="s">
        <v>77</v>
      </c>
      <c r="B14" s="24">
        <v>3</v>
      </c>
      <c r="C14" s="24">
        <v>29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-4.1666666666666679</v>
      </c>
      <c r="C17" s="23">
        <v>7.3295387161326016</v>
      </c>
      <c r="D17" s="23">
        <v>-0.56847597482440082</v>
      </c>
      <c r="E17" s="23">
        <v>0.62703155216337159</v>
      </c>
      <c r="F17" s="23">
        <v>-35.703126431438989</v>
      </c>
      <c r="G17" s="23">
        <v>27.369793098105649</v>
      </c>
      <c r="H17" s="23">
        <v>-35.703126431438989</v>
      </c>
      <c r="I17" s="23">
        <v>27.369793098105649</v>
      </c>
    </row>
    <row r="18" spans="1:9" ht="15" thickBot="1" x14ac:dyDescent="0.4">
      <c r="A18" s="24" t="s">
        <v>133</v>
      </c>
      <c r="B18" s="24">
        <v>0.61600810536980755</v>
      </c>
      <c r="C18" s="24">
        <v>0.35167405308882088</v>
      </c>
      <c r="D18" s="24">
        <v>1.7516450245882227</v>
      </c>
      <c r="E18" s="39">
        <v>0.22193363010159617</v>
      </c>
      <c r="F18" s="24">
        <v>-0.89712321913486537</v>
      </c>
      <c r="G18" s="24">
        <v>2.1291394298744803</v>
      </c>
      <c r="H18" s="24">
        <v>-0.89712321913486537</v>
      </c>
      <c r="I18" s="24">
        <v>2.1291394298744803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189</v>
      </c>
      <c r="C24" s="25" t="s">
        <v>94</v>
      </c>
    </row>
    <row r="25" spans="1:9" x14ac:dyDescent="0.35">
      <c r="A25" s="23">
        <v>1</v>
      </c>
      <c r="B25" s="23">
        <v>7.9224924012158056</v>
      </c>
      <c r="C25" s="23">
        <v>2.0775075987841944</v>
      </c>
    </row>
    <row r="26" spans="1:9" x14ac:dyDescent="0.35">
      <c r="A26" s="23">
        <v>2</v>
      </c>
      <c r="B26" s="23">
        <v>7.6144883485309016</v>
      </c>
      <c r="C26" s="23">
        <v>-2.6144883485309016</v>
      </c>
    </row>
    <row r="27" spans="1:9" x14ac:dyDescent="0.35">
      <c r="A27" s="23">
        <v>3</v>
      </c>
      <c r="B27" s="23">
        <v>12.00354609929078</v>
      </c>
      <c r="C27" s="23">
        <v>-3.5460992907800915E-3</v>
      </c>
    </row>
    <row r="28" spans="1:9" ht="15" thickBot="1" x14ac:dyDescent="0.4">
      <c r="A28" s="24">
        <v>4</v>
      </c>
      <c r="B28" s="24">
        <v>6.4594731509625127</v>
      </c>
      <c r="C28" s="24">
        <v>0.54052684903748727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56A4-5466-4BCD-B595-561BFE254D4B}">
  <sheetPr>
    <tabColor rgb="FF7030A0"/>
  </sheetPr>
  <dimension ref="A1:I28"/>
  <sheetViews>
    <sheetView topLeftCell="A10" workbookViewId="0">
      <selection sqref="A1:I28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0.79336649592450736</v>
      </c>
    </row>
    <row r="5" spans="1:9" x14ac:dyDescent="0.35">
      <c r="A5" s="23" t="s">
        <v>71</v>
      </c>
      <c r="B5" s="23">
        <v>0.62943039685553137</v>
      </c>
    </row>
    <row r="6" spans="1:9" x14ac:dyDescent="0.35">
      <c r="A6" s="23" t="s">
        <v>72</v>
      </c>
      <c r="B6" s="23">
        <v>0.44414559528329711</v>
      </c>
    </row>
    <row r="7" spans="1:9" x14ac:dyDescent="0.35">
      <c r="A7" s="23" t="s">
        <v>73</v>
      </c>
      <c r="B7" s="23">
        <v>2.3180291727229827</v>
      </c>
    </row>
    <row r="8" spans="1:9" ht="15" thickBot="1" x14ac:dyDescent="0.4">
      <c r="A8" s="24" t="s">
        <v>74</v>
      </c>
      <c r="B8" s="24">
        <v>4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18.25348150881041</v>
      </c>
      <c r="D12" s="23">
        <v>18.25348150881041</v>
      </c>
      <c r="E12" s="23">
        <v>3.3970967478956675</v>
      </c>
      <c r="F12" s="23">
        <v>0.20663350407549275</v>
      </c>
    </row>
    <row r="13" spans="1:9" x14ac:dyDescent="0.35">
      <c r="A13" s="23" t="s">
        <v>76</v>
      </c>
      <c r="B13" s="23">
        <v>2</v>
      </c>
      <c r="C13" s="23">
        <v>10.746518491189592</v>
      </c>
      <c r="D13" s="23">
        <v>5.3732592455947961</v>
      </c>
      <c r="E13" s="23"/>
      <c r="F13" s="23"/>
    </row>
    <row r="14" spans="1:9" ht="15" thickBot="1" x14ac:dyDescent="0.4">
      <c r="A14" s="24" t="s">
        <v>77</v>
      </c>
      <c r="B14" s="24">
        <v>3</v>
      </c>
      <c r="C14" s="24">
        <v>29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127.64283769631452</v>
      </c>
      <c r="C17" s="23">
        <v>64.652270090510186</v>
      </c>
      <c r="D17" s="23">
        <v>1.9742978478191169</v>
      </c>
      <c r="E17" s="23">
        <v>0.18704643987027225</v>
      </c>
      <c r="F17" s="23">
        <v>-150.53342869311871</v>
      </c>
      <c r="G17" s="23">
        <v>405.81910408574777</v>
      </c>
      <c r="H17" s="23">
        <v>-150.53342869311871</v>
      </c>
      <c r="I17" s="23">
        <v>405.81910408574777</v>
      </c>
    </row>
    <row r="18" spans="1:9" ht="15" thickBot="1" x14ac:dyDescent="0.4">
      <c r="A18" s="24" t="s">
        <v>187</v>
      </c>
      <c r="B18" s="24">
        <v>-252.5926493480259</v>
      </c>
      <c r="C18" s="24">
        <v>137.04612184041125</v>
      </c>
      <c r="D18" s="24">
        <v>-1.8431214685678399</v>
      </c>
      <c r="E18" s="24">
        <v>0.20663350407549252</v>
      </c>
      <c r="F18" s="24">
        <v>-842.25451958624899</v>
      </c>
      <c r="G18" s="24">
        <v>337.06922089019713</v>
      </c>
      <c r="H18" s="24">
        <v>-842.25451958624899</v>
      </c>
      <c r="I18" s="24">
        <v>337.06922089019713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189</v>
      </c>
      <c r="C24" s="25" t="s">
        <v>94</v>
      </c>
    </row>
    <row r="25" spans="1:9" x14ac:dyDescent="0.35">
      <c r="A25" s="23">
        <v>1</v>
      </c>
      <c r="B25" s="23">
        <v>11.213287091134148</v>
      </c>
      <c r="C25" s="23">
        <v>-1.2132870911341485</v>
      </c>
    </row>
    <row r="26" spans="1:9" x14ac:dyDescent="0.35">
      <c r="A26" s="23">
        <v>2</v>
      </c>
      <c r="B26" s="23">
        <v>5.2932731683644647</v>
      </c>
      <c r="C26" s="23">
        <v>-0.29327316836446471</v>
      </c>
    </row>
    <row r="27" spans="1:9" x14ac:dyDescent="0.35">
      <c r="A27" s="23">
        <v>3</v>
      </c>
      <c r="B27" s="23">
        <v>9.2400333144273787</v>
      </c>
      <c r="C27" s="23">
        <v>2.7599666855726213</v>
      </c>
    </row>
    <row r="28" spans="1:9" ht="15" thickBot="1" x14ac:dyDescent="0.4">
      <c r="A28" s="24">
        <v>4</v>
      </c>
      <c r="B28" s="24">
        <v>8.2534064260739797</v>
      </c>
      <c r="C28" s="24">
        <v>-1.2534064260739797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52FF-D768-48AF-B615-4465CF79C60E}">
  <sheetPr>
    <tabColor rgb="FF7030A0"/>
  </sheetPr>
  <dimension ref="A1:I29"/>
  <sheetViews>
    <sheetView topLeftCell="A8" workbookViewId="0">
      <selection activeCell="F26" sqref="F26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0.9963192464523376</v>
      </c>
    </row>
    <row r="5" spans="1:9" x14ac:dyDescent="0.35">
      <c r="A5" s="23" t="s">
        <v>71</v>
      </c>
      <c r="B5" s="23">
        <v>0.99265204085135383</v>
      </c>
    </row>
    <row r="6" spans="1:9" x14ac:dyDescent="0.35">
      <c r="A6" s="23" t="s">
        <v>72</v>
      </c>
      <c r="B6" s="23">
        <v>0.97795612255406139</v>
      </c>
    </row>
    <row r="7" spans="1:9" x14ac:dyDescent="0.35">
      <c r="A7" s="23" t="s">
        <v>73</v>
      </c>
      <c r="B7" s="23">
        <v>0.46161760723648604</v>
      </c>
    </row>
    <row r="8" spans="1:9" ht="15" thickBot="1" x14ac:dyDescent="0.4">
      <c r="A8" s="24" t="s">
        <v>74</v>
      </c>
      <c r="B8" s="24">
        <v>4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28.786909184689261</v>
      </c>
      <c r="D12" s="23">
        <v>14.39345459234463</v>
      </c>
      <c r="E12" s="23">
        <v>67.546105032051443</v>
      </c>
      <c r="F12" s="23">
        <v>8.5720237684260764E-2</v>
      </c>
    </row>
    <row r="13" spans="1:9" x14ac:dyDescent="0.35">
      <c r="A13" s="23" t="s">
        <v>76</v>
      </c>
      <c r="B13" s="23">
        <v>1</v>
      </c>
      <c r="C13" s="23">
        <v>0.21309081531073867</v>
      </c>
      <c r="D13" s="23">
        <v>0.21309081531073867</v>
      </c>
      <c r="E13" s="23"/>
      <c r="F13" s="23"/>
    </row>
    <row r="14" spans="1:9" ht="15" thickBot="1" x14ac:dyDescent="0.4">
      <c r="A14" s="24" t="s">
        <v>77</v>
      </c>
      <c r="B14" s="24">
        <v>3</v>
      </c>
      <c r="C14" s="24">
        <v>29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94.750265879799585</v>
      </c>
      <c r="C17" s="23">
        <v>13.698644298333978</v>
      </c>
      <c r="D17" s="23">
        <v>6.9167622588260844</v>
      </c>
      <c r="E17" s="31">
        <v>9.1406781377979959E-2</v>
      </c>
      <c r="F17" s="23">
        <v>-79.307513182864241</v>
      </c>
      <c r="G17" s="23">
        <v>268.80804494246343</v>
      </c>
      <c r="H17" s="23">
        <v>-79.307513182864241</v>
      </c>
      <c r="I17" s="23">
        <v>268.80804494246343</v>
      </c>
    </row>
    <row r="18" spans="1:9" x14ac:dyDescent="0.35">
      <c r="A18" s="23" t="s">
        <v>187</v>
      </c>
      <c r="B18" s="23">
        <v>-204.30717915900169</v>
      </c>
      <c r="C18" s="23">
        <v>28.142521194093796</v>
      </c>
      <c r="D18" s="23">
        <v>-7.2597326213217581</v>
      </c>
      <c r="E18" s="31">
        <v>8.7143511321856923E-2</v>
      </c>
      <c r="F18" s="23">
        <v>-561.89181524329331</v>
      </c>
      <c r="G18" s="23">
        <v>153.27745692528993</v>
      </c>
      <c r="H18" s="23">
        <v>-561.89181524329331</v>
      </c>
      <c r="I18" s="23">
        <v>153.27745692528993</v>
      </c>
    </row>
    <row r="19" spans="1:9" ht="15" thickBot="1" x14ac:dyDescent="0.4">
      <c r="A19" s="24" t="s">
        <v>133</v>
      </c>
      <c r="B19" s="24">
        <v>0.49202642232819616</v>
      </c>
      <c r="C19" s="24">
        <v>6.9981932679251069E-2</v>
      </c>
      <c r="D19" s="24">
        <v>7.0307635626941893</v>
      </c>
      <c r="E19" s="39">
        <v>8.9944456556160596E-2</v>
      </c>
      <c r="F19" s="24">
        <v>-0.3971783421275632</v>
      </c>
      <c r="G19" s="24">
        <v>1.3812311867839555</v>
      </c>
      <c r="H19" s="24">
        <v>-0.3971783421275632</v>
      </c>
      <c r="I19" s="24">
        <v>1.3812311867839555</v>
      </c>
    </row>
    <row r="20" spans="1:9" x14ac:dyDescent="0.35">
      <c r="E20" t="s">
        <v>192</v>
      </c>
    </row>
    <row r="21" spans="1:9" x14ac:dyDescent="0.35">
      <c r="E21" s="42" t="s">
        <v>193</v>
      </c>
      <c r="F21" s="42"/>
      <c r="G21" s="42"/>
      <c r="H21" s="42"/>
    </row>
    <row r="22" spans="1:9" x14ac:dyDescent="0.35">
      <c r="G22" t="s">
        <v>187</v>
      </c>
      <c r="H22" t="s">
        <v>133</v>
      </c>
    </row>
    <row r="23" spans="1:9" x14ac:dyDescent="0.35">
      <c r="G23">
        <v>0.36249999999999999</v>
      </c>
      <c r="H23">
        <v>19.625</v>
      </c>
    </row>
    <row r="24" spans="1:9" ht="15" thickBot="1" x14ac:dyDescent="0.4">
      <c r="E24" t="s">
        <v>127</v>
      </c>
      <c r="F24">
        <f>(-204.307*G23)+(0.492026*H23)+94.75027</f>
        <v>30.344992750000003</v>
      </c>
    </row>
    <row r="25" spans="1:9" x14ac:dyDescent="0.35">
      <c r="A25" s="25"/>
      <c r="B25" s="25"/>
      <c r="C25" s="25"/>
      <c r="E25" t="s">
        <v>128</v>
      </c>
      <c r="F25">
        <v>10</v>
      </c>
    </row>
    <row r="26" spans="1:9" x14ac:dyDescent="0.35">
      <c r="A26" s="23"/>
      <c r="B26" s="23"/>
      <c r="C26" s="23"/>
      <c r="E26" t="s">
        <v>194</v>
      </c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5" thickBot="1" x14ac:dyDescent="0.4">
      <c r="A29" s="24"/>
      <c r="B29" s="24"/>
      <c r="C29" s="24"/>
    </row>
  </sheetData>
  <mergeCells count="1">
    <mergeCell ref="E21:H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9C0-6917-4DC5-A5CD-C452E2AD1C63}">
  <sheetPr>
    <tabColor rgb="FF7030A0"/>
  </sheetPr>
  <dimension ref="A1:I29"/>
  <sheetViews>
    <sheetView topLeftCell="A9" workbookViewId="0">
      <selection activeCell="E17" sqref="E17:E18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0.99837314433585966</v>
      </c>
    </row>
    <row r="5" spans="1:9" x14ac:dyDescent="0.35">
      <c r="A5" s="23" t="s">
        <v>71</v>
      </c>
      <c r="B5" s="23">
        <v>0.99674893533107134</v>
      </c>
    </row>
    <row r="6" spans="1:9" x14ac:dyDescent="0.35">
      <c r="A6" s="23" t="s">
        <v>72</v>
      </c>
      <c r="B6" s="23">
        <v>0.99024680599321391</v>
      </c>
    </row>
    <row r="7" spans="1:9" x14ac:dyDescent="0.35">
      <c r="A7" s="23" t="s">
        <v>73</v>
      </c>
      <c r="B7" s="23">
        <v>0.30705190994183662</v>
      </c>
    </row>
    <row r="8" spans="1:9" ht="15" thickBot="1" x14ac:dyDescent="0.4">
      <c r="A8" s="24" t="s">
        <v>74</v>
      </c>
      <c r="B8" s="24">
        <v>4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28.90571912460107</v>
      </c>
      <c r="D12" s="23">
        <v>14.452859562300535</v>
      </c>
      <c r="E12" s="23">
        <v>153.29577182165832</v>
      </c>
      <c r="F12" s="23">
        <v>5.7018108254559018E-2</v>
      </c>
    </row>
    <row r="13" spans="1:9" x14ac:dyDescent="0.35">
      <c r="A13" s="23" t="s">
        <v>76</v>
      </c>
      <c r="B13" s="23">
        <v>1</v>
      </c>
      <c r="C13" s="23">
        <v>9.428087539892975E-2</v>
      </c>
      <c r="D13" s="23">
        <v>9.428087539892975E-2</v>
      </c>
      <c r="E13" s="23"/>
      <c r="F13" s="23"/>
    </row>
    <row r="14" spans="1:9" ht="15" thickBot="1" x14ac:dyDescent="0.4">
      <c r="A14" s="24" t="s">
        <v>77</v>
      </c>
      <c r="B14" s="24">
        <v>3</v>
      </c>
      <c r="C14" s="24">
        <v>29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10.369981334063754</v>
      </c>
      <c r="C17" s="23">
        <v>1.6249897843786867</v>
      </c>
      <c r="D17" s="23">
        <v>6.3815670927609593</v>
      </c>
      <c r="E17" s="31">
        <v>9.8954444273106498E-2</v>
      </c>
      <c r="F17" s="23">
        <v>-10.277471560444232</v>
      </c>
      <c r="G17" s="23">
        <v>31.017434228571737</v>
      </c>
      <c r="H17" s="23">
        <v>-10.277471560444232</v>
      </c>
      <c r="I17" s="23">
        <v>31.017434228571737</v>
      </c>
    </row>
    <row r="18" spans="1:9" x14ac:dyDescent="0.35">
      <c r="A18" s="23" t="s">
        <v>183</v>
      </c>
      <c r="B18" s="23">
        <v>1.4898009157517954E-2</v>
      </c>
      <c r="C18" s="23">
        <v>3.5479433136065457E-3</v>
      </c>
      <c r="D18" s="23">
        <v>4.1990550131912538</v>
      </c>
      <c r="E18" s="31">
        <v>0.14883781200333265</v>
      </c>
      <c r="F18" s="23">
        <v>-3.0182884977508921E-2</v>
      </c>
      <c r="G18" s="23">
        <v>5.9978903292544829E-2</v>
      </c>
      <c r="H18" s="23">
        <v>-3.0182884977508921E-2</v>
      </c>
      <c r="I18" s="23">
        <v>5.9978903292544829E-2</v>
      </c>
    </row>
    <row r="19" spans="1:9" ht="15" thickBot="1" x14ac:dyDescent="0.4">
      <c r="A19" s="24" t="s">
        <v>184</v>
      </c>
      <c r="B19" s="24">
        <v>-2.0258567978720003E-2</v>
      </c>
      <c r="C19" s="24">
        <v>1.8464281340342522E-3</v>
      </c>
      <c r="D19" s="24">
        <v>-10.971760885411312</v>
      </c>
      <c r="E19" s="24">
        <v>5.7863610103657516E-2</v>
      </c>
      <c r="F19" s="24">
        <v>-4.3719661880392245E-2</v>
      </c>
      <c r="G19" s="24">
        <v>3.2025259229522401E-3</v>
      </c>
      <c r="H19" s="24">
        <v>-4.3719661880392245E-2</v>
      </c>
      <c r="I19" s="24">
        <v>3.2025259229522401E-3</v>
      </c>
    </row>
    <row r="23" spans="1:9" x14ac:dyDescent="0.35">
      <c r="A23" t="s">
        <v>91</v>
      </c>
    </row>
    <row r="24" spans="1:9" ht="15" thickBot="1" x14ac:dyDescent="0.4"/>
    <row r="25" spans="1:9" x14ac:dyDescent="0.35">
      <c r="A25" s="25" t="s">
        <v>92</v>
      </c>
      <c r="B25" s="25" t="s">
        <v>189</v>
      </c>
      <c r="C25" s="25" t="s">
        <v>94</v>
      </c>
    </row>
    <row r="26" spans="1:9" x14ac:dyDescent="0.35">
      <c r="A26" s="23">
        <v>1</v>
      </c>
      <c r="B26" s="23">
        <v>9.8009871030359097</v>
      </c>
      <c r="C26" s="23">
        <v>0.1990128969640903</v>
      </c>
    </row>
    <row r="27" spans="1:9" x14ac:dyDescent="0.35">
      <c r="A27" s="23">
        <v>2</v>
      </c>
      <c r="B27" s="23">
        <v>4.9210395547765646</v>
      </c>
      <c r="C27" s="23">
        <v>7.8960445223435372E-2</v>
      </c>
    </row>
    <row r="28" spans="1:9" x14ac:dyDescent="0.35">
      <c r="A28" s="23">
        <v>3</v>
      </c>
      <c r="B28" s="23">
        <v>12.068967385009294</v>
      </c>
      <c r="C28" s="23">
        <v>-6.8967385009294446E-2</v>
      </c>
    </row>
    <row r="29" spans="1:9" ht="15" thickBot="1" x14ac:dyDescent="0.4">
      <c r="A29" s="24">
        <v>4</v>
      </c>
      <c r="B29" s="24">
        <v>7.2090059571782277</v>
      </c>
      <c r="C29" s="24">
        <v>-0.20900595717822767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8D91-C8EB-4D6B-BDFD-0CEC60AD8813}">
  <sheetPr>
    <tabColor rgb="FFC00000"/>
  </sheetPr>
  <dimension ref="A1:I28"/>
  <sheetViews>
    <sheetView topLeftCell="A7" workbookViewId="0">
      <selection activeCell="E17" sqref="E17:E18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0.88410953049663732</v>
      </c>
    </row>
    <row r="5" spans="1:9" x14ac:dyDescent="0.35">
      <c r="A5" s="23" t="s">
        <v>71</v>
      </c>
      <c r="B5" s="23">
        <v>0.78164966191498442</v>
      </c>
    </row>
    <row r="6" spans="1:9" x14ac:dyDescent="0.35">
      <c r="A6" s="23" t="s">
        <v>72</v>
      </c>
      <c r="B6" s="23">
        <v>0.67247449287247663</v>
      </c>
    </row>
    <row r="7" spans="1:9" x14ac:dyDescent="0.35">
      <c r="A7" s="23" t="s">
        <v>73</v>
      </c>
      <c r="B7" s="23">
        <v>2.8614922117993062</v>
      </c>
    </row>
    <row r="8" spans="1:9" ht="15" thickBot="1" x14ac:dyDescent="0.4">
      <c r="A8" s="24" t="s">
        <v>74</v>
      </c>
      <c r="B8" s="24">
        <v>4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58.623724643623831</v>
      </c>
      <c r="D12" s="23">
        <v>58.623724643623831</v>
      </c>
      <c r="E12" s="23">
        <v>7.15959195456474</v>
      </c>
      <c r="F12" s="23">
        <v>0.11589046950336268</v>
      </c>
    </row>
    <row r="13" spans="1:9" x14ac:dyDescent="0.35">
      <c r="A13" s="23" t="s">
        <v>76</v>
      </c>
      <c r="B13" s="23">
        <v>2</v>
      </c>
      <c r="C13" s="23">
        <v>16.376275356376173</v>
      </c>
      <c r="D13" s="23">
        <v>8.1881376781880864</v>
      </c>
      <c r="E13" s="23"/>
      <c r="F13" s="23"/>
    </row>
    <row r="14" spans="1:9" ht="15" thickBot="1" x14ac:dyDescent="0.4">
      <c r="A14" s="24" t="s">
        <v>77</v>
      </c>
      <c r="B14" s="24">
        <v>3</v>
      </c>
      <c r="C14" s="24">
        <v>75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-5.9808244289539054</v>
      </c>
      <c r="C17" s="23">
        <v>5.2373784326858095</v>
      </c>
      <c r="D17" s="23">
        <v>-1.1419500243916583</v>
      </c>
      <c r="E17" s="31">
        <v>0.37176257840941118</v>
      </c>
      <c r="F17" s="23">
        <v>-28.515445039080472</v>
      </c>
      <c r="G17" s="23">
        <v>16.553796181172661</v>
      </c>
      <c r="H17" s="23">
        <v>-28.515445039080472</v>
      </c>
      <c r="I17" s="23">
        <v>16.553796181172661</v>
      </c>
    </row>
    <row r="18" spans="1:9" ht="15" thickBot="1" x14ac:dyDescent="0.4">
      <c r="A18" s="24" t="s">
        <v>195</v>
      </c>
      <c r="B18" s="24">
        <v>0.60165464675944902</v>
      </c>
      <c r="C18" s="24">
        <v>0.22485530564931122</v>
      </c>
      <c r="D18" s="24">
        <v>2.6757413840961419</v>
      </c>
      <c r="E18" s="39">
        <v>0.11589046950336279</v>
      </c>
      <c r="F18" s="24">
        <v>-0.36581964789120991</v>
      </c>
      <c r="G18" s="24">
        <v>1.5691289414101079</v>
      </c>
      <c r="H18" s="24">
        <v>-0.36581964789120991</v>
      </c>
      <c r="I18" s="24">
        <v>1.5691289414101079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196</v>
      </c>
      <c r="C24" s="25" t="s">
        <v>94</v>
      </c>
    </row>
    <row r="25" spans="1:9" x14ac:dyDescent="0.35">
      <c r="A25" s="23">
        <v>1</v>
      </c>
      <c r="B25" s="23">
        <v>13.98658916037531</v>
      </c>
      <c r="C25" s="23">
        <v>1.3410839624690141E-2</v>
      </c>
    </row>
    <row r="26" spans="1:9" x14ac:dyDescent="0.35">
      <c r="A26" s="23">
        <v>2</v>
      </c>
      <c r="B26" s="23">
        <v>4.5105284739139861</v>
      </c>
      <c r="C26" s="23">
        <v>-2.5105284739139861</v>
      </c>
    </row>
    <row r="27" spans="1:9" x14ac:dyDescent="0.35">
      <c r="A27" s="23">
        <v>3</v>
      </c>
      <c r="B27" s="23">
        <v>6.6163197375720593</v>
      </c>
      <c r="C27" s="23">
        <v>-0.61631973757205927</v>
      </c>
    </row>
    <row r="28" spans="1:9" ht="15" thickBot="1" x14ac:dyDescent="0.4">
      <c r="A28" s="24">
        <v>4</v>
      </c>
      <c r="B28" s="24">
        <v>4.8865626281386429</v>
      </c>
      <c r="C28" s="24">
        <v>3.1134373718613571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3B6D-5154-4E00-A030-AD4B8BDDBCA1}">
  <sheetPr>
    <tabColor rgb="FFC00000"/>
  </sheetPr>
  <dimension ref="A1:I28"/>
  <sheetViews>
    <sheetView topLeftCell="A9" workbookViewId="0">
      <selection activeCell="E17" sqref="E17:E18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0.91982755958643692</v>
      </c>
    </row>
    <row r="5" spans="1:9" x14ac:dyDescent="0.35">
      <c r="A5" s="23" t="s">
        <v>71</v>
      </c>
      <c r="B5" s="23">
        <v>0.8460827393747401</v>
      </c>
    </row>
    <row r="6" spans="1:9" x14ac:dyDescent="0.35">
      <c r="A6" s="23" t="s">
        <v>72</v>
      </c>
      <c r="B6" s="23">
        <v>0.76912410906211015</v>
      </c>
    </row>
    <row r="7" spans="1:9" x14ac:dyDescent="0.35">
      <c r="A7" s="23" t="s">
        <v>73</v>
      </c>
      <c r="B7" s="23">
        <v>2.4024773200692757</v>
      </c>
    </row>
    <row r="8" spans="1:9" ht="15" thickBot="1" x14ac:dyDescent="0.4">
      <c r="A8" s="24" t="s">
        <v>74</v>
      </c>
      <c r="B8" s="24">
        <v>4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63.456205453105504</v>
      </c>
      <c r="D12" s="23">
        <v>63.456205453105504</v>
      </c>
      <c r="E12" s="23">
        <v>10.993994252986154</v>
      </c>
      <c r="F12" s="23">
        <v>8.0172440413563084E-2</v>
      </c>
    </row>
    <row r="13" spans="1:9" x14ac:dyDescent="0.35">
      <c r="A13" s="23" t="s">
        <v>76</v>
      </c>
      <c r="B13" s="23">
        <v>2</v>
      </c>
      <c r="C13" s="23">
        <v>11.543794546894498</v>
      </c>
      <c r="D13" s="23">
        <v>5.7718972734472489</v>
      </c>
      <c r="E13" s="23"/>
      <c r="F13" s="23"/>
    </row>
    <row r="14" spans="1:9" ht="15" thickBot="1" x14ac:dyDescent="0.4">
      <c r="A14" s="24" t="s">
        <v>77</v>
      </c>
      <c r="B14" s="24">
        <v>3</v>
      </c>
      <c r="C14" s="24">
        <v>75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94.794462651220982</v>
      </c>
      <c r="C17" s="23">
        <v>26.354848995051725</v>
      </c>
      <c r="D17" s="23">
        <v>3.596850912293946</v>
      </c>
      <c r="E17" s="31">
        <v>6.9351129081306029E-2</v>
      </c>
      <c r="F17" s="23">
        <v>-18.601300319473225</v>
      </c>
      <c r="G17" s="23">
        <v>208.1902256219152</v>
      </c>
      <c r="H17" s="23">
        <v>-18.601300319473225</v>
      </c>
      <c r="I17" s="23">
        <v>208.1902256219152</v>
      </c>
    </row>
    <row r="18" spans="1:9" ht="15" thickBot="1" x14ac:dyDescent="0.4">
      <c r="A18" s="24" t="s">
        <v>195</v>
      </c>
      <c r="B18" s="24">
        <v>-168.34184365531502</v>
      </c>
      <c r="C18" s="24">
        <v>50.77083737629188</v>
      </c>
      <c r="D18" s="24">
        <v>-3.315719266311028</v>
      </c>
      <c r="E18" s="39">
        <v>8.0172440413563195E-2</v>
      </c>
      <c r="F18" s="24">
        <v>-386.79112568408334</v>
      </c>
      <c r="G18" s="24">
        <v>50.107438373453334</v>
      </c>
      <c r="H18" s="24">
        <v>-386.79112568408334</v>
      </c>
      <c r="I18" s="24">
        <v>50.107438373453334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196</v>
      </c>
      <c r="C24" s="25" t="s">
        <v>94</v>
      </c>
    </row>
    <row r="25" spans="1:9" x14ac:dyDescent="0.35">
      <c r="A25" s="23">
        <v>1</v>
      </c>
      <c r="B25" s="23">
        <v>11.938627306198796</v>
      </c>
      <c r="C25" s="23">
        <v>2.0613726938012036</v>
      </c>
    </row>
    <row r="26" spans="1:9" x14ac:dyDescent="0.35">
      <c r="A26" s="23">
        <v>2</v>
      </c>
      <c r="B26" s="23">
        <v>2.074973660902927</v>
      </c>
      <c r="C26" s="23">
        <v>-7.4973660902927008E-2</v>
      </c>
    </row>
    <row r="27" spans="1:9" x14ac:dyDescent="0.35">
      <c r="A27" s="23">
        <v>3</v>
      </c>
      <c r="B27" s="23">
        <v>5.362858209334874</v>
      </c>
      <c r="C27" s="23">
        <v>0.637141790665126</v>
      </c>
    </row>
    <row r="28" spans="1:9" ht="15" thickBot="1" x14ac:dyDescent="0.4">
      <c r="A28" s="24">
        <v>4</v>
      </c>
      <c r="B28" s="24">
        <v>10.623540823563474</v>
      </c>
      <c r="C28" s="24">
        <v>-2.6235408235634736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A71F-6D4C-41A3-AE38-1743CD063BDA}">
  <sheetPr>
    <tabColor rgb="FFC00000"/>
  </sheetPr>
  <dimension ref="A1:I29"/>
  <sheetViews>
    <sheetView tabSelected="1" topLeftCell="A16" workbookViewId="0">
      <selection activeCell="E26" sqref="E26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0.99843081783931797</v>
      </c>
    </row>
    <row r="5" spans="1:9" x14ac:dyDescent="0.35">
      <c r="A5" s="23" t="s">
        <v>71</v>
      </c>
      <c r="B5" s="23">
        <v>0.99686409801128928</v>
      </c>
    </row>
    <row r="6" spans="1:9" x14ac:dyDescent="0.35">
      <c r="A6" s="23" t="s">
        <v>72</v>
      </c>
      <c r="B6" s="23">
        <v>0.99059229403386784</v>
      </c>
    </row>
    <row r="7" spans="1:9" x14ac:dyDescent="0.35">
      <c r="A7" s="23" t="s">
        <v>73</v>
      </c>
      <c r="B7" s="23">
        <v>0.48496664746486173</v>
      </c>
    </row>
    <row r="8" spans="1:9" ht="15" thickBot="1" x14ac:dyDescent="0.4">
      <c r="A8" s="24" t="s">
        <v>74</v>
      </c>
      <c r="B8" s="24">
        <v>4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74.764807350846695</v>
      </c>
      <c r="D12" s="23">
        <v>37.382403675423348</v>
      </c>
      <c r="E12" s="23">
        <v>158.94375870164242</v>
      </c>
      <c r="F12" s="23">
        <v>5.5999124892365658E-2</v>
      </c>
    </row>
    <row r="13" spans="1:9" x14ac:dyDescent="0.35">
      <c r="A13" s="23" t="s">
        <v>76</v>
      </c>
      <c r="B13" s="23">
        <v>1</v>
      </c>
      <c r="C13" s="23">
        <v>0.23519264915330748</v>
      </c>
      <c r="D13" s="23">
        <v>0.23519264915330748</v>
      </c>
      <c r="E13" s="23"/>
      <c r="F13" s="23"/>
    </row>
    <row r="14" spans="1:9" ht="15" thickBot="1" x14ac:dyDescent="0.4">
      <c r="A14" s="24" t="s">
        <v>77</v>
      </c>
      <c r="B14" s="24">
        <v>3</v>
      </c>
      <c r="C14" s="24">
        <v>75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56.831369337030068</v>
      </c>
      <c r="C17" s="23">
        <v>7.6338804404823453</v>
      </c>
      <c r="D17" s="23">
        <v>7.4446239733667072</v>
      </c>
      <c r="E17" s="31">
        <v>8.5005207146889486E-2</v>
      </c>
      <c r="F17" s="23">
        <v>-40.166278471218163</v>
      </c>
      <c r="G17" s="23">
        <v>153.8290171452783</v>
      </c>
      <c r="H17" s="23">
        <v>-40.166278471218163</v>
      </c>
      <c r="I17" s="23">
        <v>153.8290171452783</v>
      </c>
    </row>
    <row r="18" spans="1:9" x14ac:dyDescent="0.35">
      <c r="A18" s="23" t="s">
        <v>197</v>
      </c>
      <c r="B18" s="23">
        <v>-109.91401745030832</v>
      </c>
      <c r="C18" s="23">
        <v>13.267791025006529</v>
      </c>
      <c r="D18" s="23">
        <v>-8.2842740922846456</v>
      </c>
      <c r="E18" s="31">
        <v>7.6476761329051388E-2</v>
      </c>
      <c r="F18" s="23">
        <v>-278.49728661082253</v>
      </c>
      <c r="G18" s="23">
        <v>58.669251710205899</v>
      </c>
      <c r="H18" s="23">
        <v>-278.49728661082253</v>
      </c>
      <c r="I18" s="23">
        <v>58.669251710205899</v>
      </c>
    </row>
    <row r="19" spans="1:9" ht="15" thickBot="1" x14ac:dyDescent="0.4">
      <c r="A19" s="24" t="s">
        <v>133</v>
      </c>
      <c r="B19" s="24">
        <v>0.34209501828330119</v>
      </c>
      <c r="C19" s="24">
        <v>4.933488997671253E-2</v>
      </c>
      <c r="D19" s="24">
        <v>6.9341396817704419</v>
      </c>
      <c r="E19" s="39">
        <v>9.1180833566463323E-2</v>
      </c>
      <c r="F19" s="24">
        <v>-0.28476419439746165</v>
      </c>
      <c r="G19" s="24">
        <v>0.96895423096406397</v>
      </c>
      <c r="H19" s="24">
        <v>-0.28476419439746165</v>
      </c>
      <c r="I19" s="24">
        <v>0.96895423096406397</v>
      </c>
    </row>
    <row r="20" spans="1:9" x14ac:dyDescent="0.35">
      <c r="E20" t="s">
        <v>201</v>
      </c>
    </row>
    <row r="21" spans="1:9" x14ac:dyDescent="0.35">
      <c r="D21" s="42" t="s">
        <v>198</v>
      </c>
      <c r="E21" s="42"/>
      <c r="F21" s="42"/>
      <c r="G21" s="42"/>
    </row>
    <row r="22" spans="1:9" x14ac:dyDescent="0.35">
      <c r="F22" t="s">
        <v>187</v>
      </c>
      <c r="G22" t="s">
        <v>133</v>
      </c>
    </row>
    <row r="23" spans="1:9" x14ac:dyDescent="0.35">
      <c r="A23" t="s">
        <v>91</v>
      </c>
      <c r="F23">
        <v>0.49218800000000001</v>
      </c>
      <c r="G23">
        <v>33.1875</v>
      </c>
    </row>
    <row r="24" spans="1:9" ht="15" thickBot="1" x14ac:dyDescent="0.4">
      <c r="D24" t="s">
        <v>202</v>
      </c>
      <c r="E24">
        <f>(-109.914*F23)+(0.342095*G23)+56.83137</f>
        <v>14.08629598049999</v>
      </c>
    </row>
    <row r="25" spans="1:9" x14ac:dyDescent="0.35">
      <c r="A25" s="25" t="s">
        <v>92</v>
      </c>
      <c r="B25" s="25" t="s">
        <v>196</v>
      </c>
      <c r="C25" s="25" t="s">
        <v>94</v>
      </c>
      <c r="D25" s="44" t="s">
        <v>203</v>
      </c>
      <c r="E25">
        <v>14</v>
      </c>
    </row>
    <row r="26" spans="1:9" x14ac:dyDescent="0.35">
      <c r="A26" s="23">
        <v>1</v>
      </c>
      <c r="B26" s="23">
        <v>14.08628733547477</v>
      </c>
      <c r="C26" s="23">
        <v>-8.6287335474770188E-2</v>
      </c>
      <c r="E26" t="s">
        <v>204</v>
      </c>
    </row>
    <row r="27" spans="1:9" x14ac:dyDescent="0.35">
      <c r="A27" s="23">
        <v>2</v>
      </c>
      <c r="B27" s="23">
        <v>2.2580987730468678</v>
      </c>
      <c r="C27" s="23">
        <v>-0.25809877304686779</v>
      </c>
    </row>
    <row r="28" spans="1:9" x14ac:dyDescent="0.35">
      <c r="A28" s="23">
        <v>3</v>
      </c>
      <c r="B28" s="23">
        <v>5.602162011860389</v>
      </c>
      <c r="C28" s="23">
        <v>0.39783798813961102</v>
      </c>
    </row>
    <row r="29" spans="1:9" ht="15" thickBot="1" x14ac:dyDescent="0.4">
      <c r="A29" s="24">
        <v>4</v>
      </c>
      <c r="B29" s="24">
        <v>8.0534518796180343</v>
      </c>
      <c r="C29" s="24">
        <v>-5.3451879618034326E-2</v>
      </c>
    </row>
  </sheetData>
  <mergeCells count="1">
    <mergeCell ref="D21:G2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7BFB-F6E5-478E-9BF3-D91756DD49F6}">
  <sheetPr>
    <tabColor rgb="FFC00000"/>
  </sheetPr>
  <dimension ref="A1:I29"/>
  <sheetViews>
    <sheetView topLeftCell="A9" workbookViewId="0">
      <selection activeCell="I23" sqref="I23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0.99099134848572135</v>
      </c>
    </row>
    <row r="5" spans="1:9" x14ac:dyDescent="0.35">
      <c r="A5" s="23" t="s">
        <v>71</v>
      </c>
      <c r="B5" s="23">
        <v>0.98206385277354835</v>
      </c>
    </row>
    <row r="6" spans="1:9" x14ac:dyDescent="0.35">
      <c r="A6" s="23" t="s">
        <v>72</v>
      </c>
      <c r="B6" s="23">
        <v>0.94619155832064505</v>
      </c>
    </row>
    <row r="7" spans="1:9" x14ac:dyDescent="0.35">
      <c r="A7" s="23" t="s">
        <v>73</v>
      </c>
      <c r="B7" s="23">
        <v>1.1598323335654506</v>
      </c>
    </row>
    <row r="8" spans="1:9" ht="15" thickBot="1" x14ac:dyDescent="0.4">
      <c r="A8" s="24" t="s">
        <v>74</v>
      </c>
      <c r="B8" s="24">
        <v>4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73.654788958016127</v>
      </c>
      <c r="D12" s="23">
        <v>36.827394479008063</v>
      </c>
      <c r="E12" s="23">
        <v>27.376666805155036</v>
      </c>
      <c r="F12" s="23">
        <v>0.13392590199976895</v>
      </c>
    </row>
    <row r="13" spans="1:9" x14ac:dyDescent="0.35">
      <c r="A13" s="23" t="s">
        <v>76</v>
      </c>
      <c r="B13" s="23">
        <v>1</v>
      </c>
      <c r="C13" s="23">
        <v>1.3452110419838785</v>
      </c>
      <c r="D13" s="23">
        <v>1.3452110419838785</v>
      </c>
      <c r="E13" s="23"/>
      <c r="F13" s="23"/>
    </row>
    <row r="14" spans="1:9" ht="15" thickBot="1" x14ac:dyDescent="0.4">
      <c r="A14" s="24" t="s">
        <v>77</v>
      </c>
      <c r="B14" s="24">
        <v>3</v>
      </c>
      <c r="C14" s="24">
        <v>75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14.644121194090676</v>
      </c>
      <c r="C17" s="23">
        <v>6.5250852317704107</v>
      </c>
      <c r="D17" s="23">
        <v>2.2442804459915657</v>
      </c>
      <c r="E17" s="31">
        <v>0.26685176215305584</v>
      </c>
      <c r="F17" s="23">
        <v>-68.264947681774146</v>
      </c>
      <c r="G17" s="23">
        <v>97.553190069955491</v>
      </c>
      <c r="H17" s="23">
        <v>-68.264947681774146</v>
      </c>
      <c r="I17" s="23">
        <v>97.553190069955491</v>
      </c>
    </row>
    <row r="18" spans="1:9" x14ac:dyDescent="0.35">
      <c r="A18" s="23" t="s">
        <v>199</v>
      </c>
      <c r="B18" s="23">
        <v>2.2001972565217996E-2</v>
      </c>
      <c r="C18" s="23">
        <v>7.3641298305923758E-3</v>
      </c>
      <c r="D18" s="23">
        <v>2.9877219809211515</v>
      </c>
      <c r="E18" s="31">
        <v>0.2056172970254205</v>
      </c>
      <c r="F18" s="23">
        <v>-7.1568168766060286E-2</v>
      </c>
      <c r="G18" s="23">
        <v>0.11557211389649627</v>
      </c>
      <c r="H18" s="23">
        <v>-7.1568168766060286E-2</v>
      </c>
      <c r="I18" s="23">
        <v>0.11557211389649627</v>
      </c>
    </row>
    <row r="19" spans="1:9" ht="15" thickBot="1" x14ac:dyDescent="0.4">
      <c r="A19" s="24" t="s">
        <v>200</v>
      </c>
      <c r="B19" s="24">
        <v>-4.3009523200919393E-2</v>
      </c>
      <c r="C19" s="24">
        <v>1.2866634768153017E-2</v>
      </c>
      <c r="D19" s="24">
        <v>-3.3427173441943698</v>
      </c>
      <c r="E19" s="39">
        <v>0.18505515904292089</v>
      </c>
      <c r="F19" s="24">
        <v>-0.2064956188306554</v>
      </c>
      <c r="G19" s="24">
        <v>0.12047657242881663</v>
      </c>
      <c r="H19" s="24">
        <v>-0.2064956188306554</v>
      </c>
      <c r="I19" s="24">
        <v>0.12047657242881663</v>
      </c>
    </row>
    <row r="23" spans="1:9" x14ac:dyDescent="0.35">
      <c r="A23" t="s">
        <v>91</v>
      </c>
    </row>
    <row r="24" spans="1:9" ht="15" thickBot="1" x14ac:dyDescent="0.4"/>
    <row r="25" spans="1:9" x14ac:dyDescent="0.35">
      <c r="A25" s="25" t="s">
        <v>92</v>
      </c>
      <c r="B25" s="25" t="s">
        <v>196</v>
      </c>
      <c r="C25" s="25" t="s">
        <v>94</v>
      </c>
    </row>
    <row r="26" spans="1:9" x14ac:dyDescent="0.35">
      <c r="A26" s="23">
        <v>1</v>
      </c>
      <c r="B26" s="23">
        <v>14.198483083562163</v>
      </c>
      <c r="C26" s="23">
        <v>-0.19848308356216293</v>
      </c>
    </row>
    <row r="27" spans="1:9" x14ac:dyDescent="0.35">
      <c r="A27" s="23">
        <v>2</v>
      </c>
      <c r="B27" s="23">
        <v>2.7186717954003541</v>
      </c>
      <c r="C27" s="23">
        <v>-0.71867179540035409</v>
      </c>
    </row>
    <row r="28" spans="1:9" x14ac:dyDescent="0.35">
      <c r="A28" s="23">
        <v>3</v>
      </c>
      <c r="B28" s="23">
        <v>5.1120393854773809</v>
      </c>
      <c r="C28" s="23">
        <v>0.8879606145226191</v>
      </c>
    </row>
    <row r="29" spans="1:9" ht="15" thickBot="1" x14ac:dyDescent="0.4">
      <c r="A29" s="24">
        <v>4</v>
      </c>
      <c r="B29" s="24">
        <v>7.9708057355601021</v>
      </c>
      <c r="C29" s="24">
        <v>2.9194264439897921E-2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B532-13DC-4D82-A252-2A68CA823BE2}">
  <dimension ref="B2:Q34"/>
  <sheetViews>
    <sheetView topLeftCell="C2" workbookViewId="0">
      <selection activeCell="O7" sqref="O7"/>
    </sheetView>
  </sheetViews>
  <sheetFormatPr defaultRowHeight="14.5" x14ac:dyDescent="0.35"/>
  <sheetData>
    <row r="2" spans="2:17" x14ac:dyDescent="0.35">
      <c r="B2" t="s">
        <v>175</v>
      </c>
      <c r="C2" t="s">
        <v>176</v>
      </c>
      <c r="D2" t="s">
        <v>177</v>
      </c>
      <c r="E2" t="s">
        <v>178</v>
      </c>
      <c r="F2" t="s">
        <v>63</v>
      </c>
      <c r="G2" t="s">
        <v>179</v>
      </c>
      <c r="H2" t="s">
        <v>180</v>
      </c>
      <c r="I2" t="s">
        <v>181</v>
      </c>
      <c r="J2" t="s">
        <v>182</v>
      </c>
      <c r="K2" t="s">
        <v>183</v>
      </c>
      <c r="L2" t="s">
        <v>184</v>
      </c>
      <c r="M2" t="s">
        <v>185</v>
      </c>
      <c r="N2" t="s">
        <v>186</v>
      </c>
      <c r="O2" t="s">
        <v>187</v>
      </c>
      <c r="P2" t="s">
        <v>133</v>
      </c>
      <c r="Q2" t="s">
        <v>105</v>
      </c>
    </row>
    <row r="3" spans="2:17" x14ac:dyDescent="0.35">
      <c r="B3">
        <v>2019</v>
      </c>
      <c r="C3" t="s">
        <v>134</v>
      </c>
      <c r="D3" s="45" t="s">
        <v>135</v>
      </c>
      <c r="E3" t="s">
        <v>136</v>
      </c>
      <c r="F3">
        <v>10</v>
      </c>
      <c r="G3">
        <v>6</v>
      </c>
      <c r="H3">
        <v>0</v>
      </c>
      <c r="I3">
        <v>0.625</v>
      </c>
      <c r="J3">
        <v>2</v>
      </c>
      <c r="K3">
        <v>314</v>
      </c>
      <c r="L3">
        <v>259</v>
      </c>
      <c r="M3">
        <v>55</v>
      </c>
      <c r="N3">
        <v>0.36249999999999999</v>
      </c>
      <c r="O3">
        <v>0.46093800000000001</v>
      </c>
      <c r="P3">
        <f>K3/16</f>
        <v>19.625</v>
      </c>
      <c r="Q3">
        <f>M3/16</f>
        <v>3.4375</v>
      </c>
    </row>
    <row r="4" spans="2:17" x14ac:dyDescent="0.35">
      <c r="B4">
        <v>2019</v>
      </c>
      <c r="C4" t="s">
        <v>134</v>
      </c>
      <c r="D4" s="45" t="s">
        <v>135</v>
      </c>
      <c r="E4" t="s">
        <v>137</v>
      </c>
      <c r="F4">
        <v>5</v>
      </c>
      <c r="G4">
        <v>11</v>
      </c>
      <c r="H4">
        <v>0</v>
      </c>
      <c r="I4">
        <v>0.3125</v>
      </c>
      <c r="J4">
        <v>4</v>
      </c>
      <c r="K4">
        <v>306</v>
      </c>
      <c r="L4">
        <v>494</v>
      </c>
      <c r="M4">
        <v>-188</v>
      </c>
      <c r="N4">
        <v>0.46250000000000002</v>
      </c>
      <c r="O4">
        <v>0.484375</v>
      </c>
      <c r="P4">
        <f t="shared" ref="P4:P34" si="0">K4/16</f>
        <v>19.125</v>
      </c>
      <c r="Q4">
        <f t="shared" ref="Q4:Q34" si="1">M4/16</f>
        <v>-11.75</v>
      </c>
    </row>
    <row r="5" spans="2:17" x14ac:dyDescent="0.35">
      <c r="B5">
        <v>2019</v>
      </c>
      <c r="C5" t="s">
        <v>134</v>
      </c>
      <c r="D5" s="45" t="s">
        <v>135</v>
      </c>
      <c r="E5" t="s">
        <v>138</v>
      </c>
      <c r="F5">
        <v>12</v>
      </c>
      <c r="G5">
        <v>4</v>
      </c>
      <c r="H5">
        <v>0</v>
      </c>
      <c r="I5">
        <v>0.75</v>
      </c>
      <c r="J5">
        <v>1</v>
      </c>
      <c r="K5">
        <v>420</v>
      </c>
      <c r="L5">
        <v>225</v>
      </c>
      <c r="M5">
        <v>195</v>
      </c>
      <c r="N5">
        <v>0.41145799999999999</v>
      </c>
      <c r="O5">
        <v>0.46875</v>
      </c>
      <c r="P5">
        <f t="shared" si="0"/>
        <v>26.25</v>
      </c>
      <c r="Q5">
        <f t="shared" si="1"/>
        <v>12.1875</v>
      </c>
    </row>
    <row r="6" spans="2:17" x14ac:dyDescent="0.35">
      <c r="B6">
        <v>2019</v>
      </c>
      <c r="C6" t="s">
        <v>134</v>
      </c>
      <c r="D6" s="45" t="s">
        <v>135</v>
      </c>
      <c r="E6" t="s">
        <v>139</v>
      </c>
      <c r="F6">
        <v>7</v>
      </c>
      <c r="G6">
        <v>9</v>
      </c>
      <c r="H6">
        <v>0</v>
      </c>
      <c r="I6">
        <v>0.4375</v>
      </c>
      <c r="J6">
        <v>3</v>
      </c>
      <c r="K6">
        <v>276</v>
      </c>
      <c r="L6">
        <v>359</v>
      </c>
      <c r="M6">
        <v>-83</v>
      </c>
      <c r="N6">
        <v>0.40178599999999998</v>
      </c>
      <c r="O6">
        <v>0.47265600000000002</v>
      </c>
      <c r="P6">
        <f t="shared" si="0"/>
        <v>17.25</v>
      </c>
      <c r="Q6">
        <f t="shared" si="1"/>
        <v>-5.1875</v>
      </c>
    </row>
    <row r="7" spans="2:17" x14ac:dyDescent="0.35">
      <c r="B7">
        <v>2019</v>
      </c>
      <c r="C7" t="s">
        <v>134</v>
      </c>
      <c r="D7" s="32" t="s">
        <v>140</v>
      </c>
      <c r="E7" t="s">
        <v>141</v>
      </c>
      <c r="F7">
        <v>14</v>
      </c>
      <c r="G7">
        <v>2</v>
      </c>
      <c r="H7">
        <v>0</v>
      </c>
      <c r="I7">
        <v>0.875</v>
      </c>
      <c r="J7">
        <v>1</v>
      </c>
      <c r="K7">
        <v>531</v>
      </c>
      <c r="L7">
        <v>282</v>
      </c>
      <c r="M7">
        <v>249</v>
      </c>
      <c r="N7">
        <v>0.48214299999999999</v>
      </c>
      <c r="O7">
        <v>0.49218800000000001</v>
      </c>
      <c r="P7">
        <f t="shared" si="0"/>
        <v>33.1875</v>
      </c>
      <c r="Q7">
        <f t="shared" si="1"/>
        <v>15.5625</v>
      </c>
    </row>
    <row r="8" spans="2:17" x14ac:dyDescent="0.35">
      <c r="B8">
        <v>2019</v>
      </c>
      <c r="C8" t="s">
        <v>134</v>
      </c>
      <c r="D8" s="32" t="s">
        <v>140</v>
      </c>
      <c r="E8" t="s">
        <v>142</v>
      </c>
      <c r="F8">
        <v>2</v>
      </c>
      <c r="G8">
        <v>14</v>
      </c>
      <c r="H8">
        <v>0</v>
      </c>
      <c r="I8">
        <v>0.125</v>
      </c>
      <c r="J8">
        <v>4</v>
      </c>
      <c r="K8">
        <v>279</v>
      </c>
      <c r="L8">
        <v>420</v>
      </c>
      <c r="M8">
        <v>-141</v>
      </c>
      <c r="N8">
        <v>0.40625</v>
      </c>
      <c r="O8">
        <v>0.55078099999999997</v>
      </c>
      <c r="P8">
        <f t="shared" si="0"/>
        <v>17.4375</v>
      </c>
      <c r="Q8">
        <f t="shared" si="1"/>
        <v>-8.8125</v>
      </c>
    </row>
    <row r="9" spans="2:17" x14ac:dyDescent="0.35">
      <c r="B9">
        <v>2019</v>
      </c>
      <c r="C9" t="s">
        <v>134</v>
      </c>
      <c r="D9" s="32" t="s">
        <v>140</v>
      </c>
      <c r="E9" t="s">
        <v>143</v>
      </c>
      <c r="F9">
        <v>6</v>
      </c>
      <c r="G9">
        <v>10</v>
      </c>
      <c r="H9">
        <v>0</v>
      </c>
      <c r="I9">
        <v>0.375</v>
      </c>
      <c r="J9">
        <v>3</v>
      </c>
      <c r="K9">
        <v>335</v>
      </c>
      <c r="L9">
        <v>393</v>
      </c>
      <c r="M9">
        <v>-58</v>
      </c>
      <c r="N9">
        <v>0.47916700000000001</v>
      </c>
      <c r="O9">
        <v>0.53125</v>
      </c>
      <c r="P9">
        <f t="shared" si="0"/>
        <v>20.9375</v>
      </c>
      <c r="Q9">
        <f t="shared" si="1"/>
        <v>-3.625</v>
      </c>
    </row>
    <row r="10" spans="2:17" x14ac:dyDescent="0.35">
      <c r="B10">
        <v>2019</v>
      </c>
      <c r="C10" t="s">
        <v>134</v>
      </c>
      <c r="D10" s="32" t="s">
        <v>140</v>
      </c>
      <c r="E10" t="s">
        <v>144</v>
      </c>
      <c r="F10">
        <v>8</v>
      </c>
      <c r="G10">
        <v>8</v>
      </c>
      <c r="H10">
        <v>0</v>
      </c>
      <c r="I10">
        <v>0.5</v>
      </c>
      <c r="J10">
        <v>2</v>
      </c>
      <c r="K10">
        <v>289</v>
      </c>
      <c r="L10">
        <v>303</v>
      </c>
      <c r="M10">
        <v>-14</v>
      </c>
      <c r="N10">
        <v>0.32031199999999999</v>
      </c>
      <c r="O10">
        <v>0.5</v>
      </c>
      <c r="P10">
        <f t="shared" si="0"/>
        <v>18.0625</v>
      </c>
      <c r="Q10">
        <f t="shared" si="1"/>
        <v>-0.875</v>
      </c>
    </row>
    <row r="11" spans="2:17" x14ac:dyDescent="0.35">
      <c r="B11">
        <v>2019</v>
      </c>
      <c r="C11" t="s">
        <v>134</v>
      </c>
      <c r="D11" t="s">
        <v>145</v>
      </c>
      <c r="E11" t="s">
        <v>146</v>
      </c>
      <c r="F11">
        <v>10</v>
      </c>
      <c r="G11">
        <v>6</v>
      </c>
      <c r="H11">
        <v>0</v>
      </c>
      <c r="I11">
        <v>0.625</v>
      </c>
      <c r="J11">
        <v>1</v>
      </c>
      <c r="K11">
        <v>378</v>
      </c>
      <c r="L11">
        <v>385</v>
      </c>
      <c r="M11">
        <v>-7</v>
      </c>
      <c r="N11">
        <v>0.48749999999999999</v>
      </c>
      <c r="O11">
        <v>0.51953099999999997</v>
      </c>
      <c r="P11">
        <f t="shared" si="0"/>
        <v>23.625</v>
      </c>
      <c r="Q11">
        <f t="shared" si="1"/>
        <v>-0.4375</v>
      </c>
    </row>
    <row r="12" spans="2:17" x14ac:dyDescent="0.35">
      <c r="B12">
        <v>2019</v>
      </c>
      <c r="C12" t="s">
        <v>134</v>
      </c>
      <c r="D12" t="s">
        <v>145</v>
      </c>
      <c r="E12" t="s">
        <v>147</v>
      </c>
      <c r="F12">
        <v>7</v>
      </c>
      <c r="G12">
        <v>9</v>
      </c>
      <c r="H12">
        <v>0</v>
      </c>
      <c r="I12">
        <v>0.4375</v>
      </c>
      <c r="J12">
        <v>3</v>
      </c>
      <c r="K12">
        <v>361</v>
      </c>
      <c r="L12">
        <v>373</v>
      </c>
      <c r="M12">
        <v>-12</v>
      </c>
      <c r="N12">
        <v>0.5</v>
      </c>
      <c r="O12">
        <v>0.49218800000000001</v>
      </c>
      <c r="P12">
        <f t="shared" si="0"/>
        <v>22.5625</v>
      </c>
      <c r="Q12">
        <f t="shared" si="1"/>
        <v>-0.75</v>
      </c>
    </row>
    <row r="13" spans="2:17" x14ac:dyDescent="0.35">
      <c r="B13">
        <v>2019</v>
      </c>
      <c r="C13" t="s">
        <v>134</v>
      </c>
      <c r="D13" t="s">
        <v>145</v>
      </c>
      <c r="E13" t="s">
        <v>148</v>
      </c>
      <c r="F13">
        <v>6</v>
      </c>
      <c r="G13">
        <v>10</v>
      </c>
      <c r="H13">
        <v>0</v>
      </c>
      <c r="I13">
        <v>0.375</v>
      </c>
      <c r="J13">
        <v>4</v>
      </c>
      <c r="K13">
        <v>300</v>
      </c>
      <c r="L13">
        <v>397</v>
      </c>
      <c r="M13">
        <v>-97</v>
      </c>
      <c r="N13">
        <v>0.40625</v>
      </c>
      <c r="O13">
        <v>0.484375</v>
      </c>
      <c r="P13">
        <f t="shared" si="0"/>
        <v>18.75</v>
      </c>
      <c r="Q13">
        <f t="shared" si="1"/>
        <v>-6.0625</v>
      </c>
    </row>
    <row r="14" spans="2:17" x14ac:dyDescent="0.35">
      <c r="B14">
        <v>2019</v>
      </c>
      <c r="C14" t="s">
        <v>134</v>
      </c>
      <c r="D14" t="s">
        <v>145</v>
      </c>
      <c r="E14" t="s">
        <v>149</v>
      </c>
      <c r="F14">
        <v>9</v>
      </c>
      <c r="G14">
        <v>7</v>
      </c>
      <c r="H14">
        <v>0</v>
      </c>
      <c r="I14">
        <v>0.5625</v>
      </c>
      <c r="J14">
        <v>2</v>
      </c>
      <c r="K14">
        <v>402</v>
      </c>
      <c r="L14">
        <v>331</v>
      </c>
      <c r="M14">
        <v>71</v>
      </c>
      <c r="N14">
        <v>0.46527800000000002</v>
      </c>
      <c r="O14">
        <v>0.48828100000000002</v>
      </c>
      <c r="P14">
        <f t="shared" si="0"/>
        <v>25.125</v>
      </c>
      <c r="Q14">
        <f t="shared" si="1"/>
        <v>4.4375</v>
      </c>
    </row>
    <row r="15" spans="2:17" x14ac:dyDescent="0.35">
      <c r="B15">
        <v>2019</v>
      </c>
      <c r="C15" t="s">
        <v>134</v>
      </c>
      <c r="D15" t="s">
        <v>150</v>
      </c>
      <c r="E15" t="s">
        <v>151</v>
      </c>
      <c r="F15">
        <v>7</v>
      </c>
      <c r="G15">
        <v>9</v>
      </c>
      <c r="H15">
        <v>0</v>
      </c>
      <c r="I15">
        <v>0.4375</v>
      </c>
      <c r="J15">
        <v>2</v>
      </c>
      <c r="K15">
        <v>282</v>
      </c>
      <c r="L15">
        <v>316</v>
      </c>
      <c r="M15">
        <v>-34</v>
      </c>
      <c r="N15">
        <v>0.40178599999999998</v>
      </c>
      <c r="O15">
        <v>0.50781200000000004</v>
      </c>
      <c r="P15">
        <f t="shared" si="0"/>
        <v>17.625</v>
      </c>
      <c r="Q15">
        <f t="shared" si="1"/>
        <v>-2.125</v>
      </c>
    </row>
    <row r="16" spans="2:17" x14ac:dyDescent="0.35">
      <c r="B16">
        <v>2019</v>
      </c>
      <c r="C16" t="s">
        <v>134</v>
      </c>
      <c r="D16" t="s">
        <v>150</v>
      </c>
      <c r="E16" t="s">
        <v>152</v>
      </c>
      <c r="F16">
        <v>12</v>
      </c>
      <c r="G16">
        <v>4</v>
      </c>
      <c r="H16">
        <v>0</v>
      </c>
      <c r="I16">
        <v>0.75</v>
      </c>
      <c r="J16">
        <v>1</v>
      </c>
      <c r="K16">
        <v>451</v>
      </c>
      <c r="L16">
        <v>308</v>
      </c>
      <c r="M16">
        <v>143</v>
      </c>
      <c r="N16">
        <v>0.47395799999999999</v>
      </c>
      <c r="O16">
        <v>0.50781200000000004</v>
      </c>
      <c r="P16">
        <f t="shared" si="0"/>
        <v>28.1875</v>
      </c>
      <c r="Q16">
        <f t="shared" si="1"/>
        <v>8.9375</v>
      </c>
    </row>
    <row r="17" spans="2:17" x14ac:dyDescent="0.35">
      <c r="B17">
        <v>2019</v>
      </c>
      <c r="C17" t="s">
        <v>134</v>
      </c>
      <c r="D17" t="s">
        <v>150</v>
      </c>
      <c r="E17" t="s">
        <v>153</v>
      </c>
      <c r="F17">
        <v>5</v>
      </c>
      <c r="G17">
        <v>11</v>
      </c>
      <c r="H17">
        <v>0</v>
      </c>
      <c r="I17">
        <v>0.3125</v>
      </c>
      <c r="J17">
        <v>4</v>
      </c>
      <c r="K17">
        <v>337</v>
      </c>
      <c r="L17">
        <v>345</v>
      </c>
      <c r="M17">
        <v>-8</v>
      </c>
      <c r="N17">
        <v>0.48749999999999999</v>
      </c>
      <c r="O17">
        <v>0.51171900000000003</v>
      </c>
      <c r="P17">
        <f t="shared" si="0"/>
        <v>21.0625</v>
      </c>
      <c r="Q17">
        <f t="shared" si="1"/>
        <v>-0.5</v>
      </c>
    </row>
    <row r="18" spans="2:17" x14ac:dyDescent="0.35">
      <c r="B18">
        <v>2019</v>
      </c>
      <c r="C18" t="s">
        <v>134</v>
      </c>
      <c r="D18" t="s">
        <v>150</v>
      </c>
      <c r="E18" t="s">
        <v>188</v>
      </c>
      <c r="F18">
        <v>7</v>
      </c>
      <c r="G18">
        <v>9</v>
      </c>
      <c r="H18">
        <v>0</v>
      </c>
      <c r="I18">
        <v>0.4375</v>
      </c>
      <c r="J18">
        <v>3</v>
      </c>
      <c r="K18">
        <v>313</v>
      </c>
      <c r="L18">
        <v>419</v>
      </c>
      <c r="M18">
        <v>-106</v>
      </c>
      <c r="N18">
        <v>0.33035700000000001</v>
      </c>
      <c r="O18">
        <v>0.48046899999999998</v>
      </c>
      <c r="P18">
        <f t="shared" si="0"/>
        <v>19.5625</v>
      </c>
      <c r="Q18">
        <f t="shared" si="1"/>
        <v>-6.625</v>
      </c>
    </row>
    <row r="19" spans="2:17" x14ac:dyDescent="0.35">
      <c r="B19">
        <v>2019</v>
      </c>
      <c r="C19" t="s">
        <v>154</v>
      </c>
      <c r="D19" t="s">
        <v>155</v>
      </c>
      <c r="E19" t="s">
        <v>156</v>
      </c>
      <c r="F19">
        <v>8</v>
      </c>
      <c r="G19">
        <v>8</v>
      </c>
      <c r="H19">
        <v>0</v>
      </c>
      <c r="I19">
        <v>0.5</v>
      </c>
      <c r="J19">
        <v>2</v>
      </c>
      <c r="K19">
        <v>434</v>
      </c>
      <c r="L19">
        <v>321</v>
      </c>
      <c r="M19">
        <v>113</v>
      </c>
      <c r="N19">
        <v>0.3125</v>
      </c>
      <c r="O19">
        <v>0.47656199999999999</v>
      </c>
      <c r="P19">
        <f t="shared" si="0"/>
        <v>27.125</v>
      </c>
      <c r="Q19">
        <f t="shared" si="1"/>
        <v>7.0625</v>
      </c>
    </row>
    <row r="20" spans="2:17" x14ac:dyDescent="0.35">
      <c r="B20">
        <v>2019</v>
      </c>
      <c r="C20" t="s">
        <v>154</v>
      </c>
      <c r="D20" t="s">
        <v>155</v>
      </c>
      <c r="E20" t="s">
        <v>157</v>
      </c>
      <c r="F20">
        <v>4</v>
      </c>
      <c r="G20">
        <v>12</v>
      </c>
      <c r="H20">
        <v>0</v>
      </c>
      <c r="I20">
        <v>0.25</v>
      </c>
      <c r="J20">
        <v>3</v>
      </c>
      <c r="K20">
        <v>341</v>
      </c>
      <c r="L20">
        <v>451</v>
      </c>
      <c r="M20">
        <v>-110</v>
      </c>
      <c r="N20">
        <v>0.28125</v>
      </c>
      <c r="O20">
        <v>0.46875</v>
      </c>
      <c r="P20">
        <f t="shared" si="0"/>
        <v>21.3125</v>
      </c>
      <c r="Q20">
        <f t="shared" si="1"/>
        <v>-6.875</v>
      </c>
    </row>
    <row r="21" spans="2:17" x14ac:dyDescent="0.35">
      <c r="B21">
        <v>2019</v>
      </c>
      <c r="C21" t="s">
        <v>154</v>
      </c>
      <c r="D21" t="s">
        <v>155</v>
      </c>
      <c r="E21" t="s">
        <v>158</v>
      </c>
      <c r="F21">
        <v>9</v>
      </c>
      <c r="G21">
        <v>7</v>
      </c>
      <c r="H21">
        <v>0</v>
      </c>
      <c r="I21">
        <v>0.5625</v>
      </c>
      <c r="J21">
        <v>1</v>
      </c>
      <c r="K21">
        <v>385</v>
      </c>
      <c r="L21">
        <v>354</v>
      </c>
      <c r="M21">
        <v>31</v>
      </c>
      <c r="N21">
        <v>0.41666700000000001</v>
      </c>
      <c r="O21">
        <v>0.453125</v>
      </c>
      <c r="P21">
        <f t="shared" si="0"/>
        <v>24.0625</v>
      </c>
      <c r="Q21">
        <f t="shared" si="1"/>
        <v>1.9375</v>
      </c>
    </row>
    <row r="22" spans="2:17" x14ac:dyDescent="0.35">
      <c r="B22">
        <v>2019</v>
      </c>
      <c r="C22" t="s">
        <v>154</v>
      </c>
      <c r="D22" t="s">
        <v>155</v>
      </c>
      <c r="E22" t="s">
        <v>159</v>
      </c>
      <c r="F22">
        <v>3</v>
      </c>
      <c r="G22">
        <v>13</v>
      </c>
      <c r="H22">
        <v>0</v>
      </c>
      <c r="I22">
        <v>0.1875</v>
      </c>
      <c r="J22">
        <v>4</v>
      </c>
      <c r="K22">
        <v>266</v>
      </c>
      <c r="L22">
        <v>435</v>
      </c>
      <c r="M22">
        <v>-169</v>
      </c>
      <c r="N22">
        <v>0.27083299999999999</v>
      </c>
      <c r="O22">
        <v>0.5</v>
      </c>
      <c r="P22">
        <f t="shared" si="0"/>
        <v>16.625</v>
      </c>
      <c r="Q22">
        <f t="shared" si="1"/>
        <v>-10.5625</v>
      </c>
    </row>
    <row r="23" spans="2:17" x14ac:dyDescent="0.35">
      <c r="B23">
        <v>2019</v>
      </c>
      <c r="C23" t="s">
        <v>154</v>
      </c>
      <c r="D23" t="s">
        <v>160</v>
      </c>
      <c r="E23" t="s">
        <v>161</v>
      </c>
      <c r="F23">
        <v>8</v>
      </c>
      <c r="G23">
        <v>8</v>
      </c>
      <c r="H23">
        <v>0</v>
      </c>
      <c r="I23">
        <v>0.5</v>
      </c>
      <c r="J23">
        <v>3</v>
      </c>
      <c r="K23">
        <v>280</v>
      </c>
      <c r="L23">
        <v>298</v>
      </c>
      <c r="M23">
        <v>-18</v>
      </c>
      <c r="N23">
        <v>0.375</v>
      </c>
      <c r="O23">
        <v>0.50390599999999997</v>
      </c>
      <c r="P23">
        <f t="shared" si="0"/>
        <v>17.5</v>
      </c>
      <c r="Q23">
        <f t="shared" si="1"/>
        <v>-1.125</v>
      </c>
    </row>
    <row r="24" spans="2:17" x14ac:dyDescent="0.35">
      <c r="B24">
        <v>2019</v>
      </c>
      <c r="C24" t="s">
        <v>154</v>
      </c>
      <c r="D24" t="s">
        <v>160</v>
      </c>
      <c r="E24" t="s">
        <v>162</v>
      </c>
      <c r="F24">
        <v>3</v>
      </c>
      <c r="G24">
        <v>12</v>
      </c>
      <c r="H24">
        <v>1</v>
      </c>
      <c r="I24">
        <v>0.21875</v>
      </c>
      <c r="J24">
        <v>4</v>
      </c>
      <c r="K24">
        <v>341</v>
      </c>
      <c r="L24">
        <v>423</v>
      </c>
      <c r="M24">
        <v>-82</v>
      </c>
      <c r="N24">
        <v>0.375</v>
      </c>
      <c r="O24">
        <v>0.50390599999999997</v>
      </c>
      <c r="P24">
        <f t="shared" si="0"/>
        <v>21.3125</v>
      </c>
      <c r="Q24">
        <f t="shared" si="1"/>
        <v>-5.125</v>
      </c>
    </row>
    <row r="25" spans="2:17" x14ac:dyDescent="0.35">
      <c r="B25">
        <v>2019</v>
      </c>
      <c r="C25" t="s">
        <v>154</v>
      </c>
      <c r="D25" t="s">
        <v>160</v>
      </c>
      <c r="E25" t="s">
        <v>163</v>
      </c>
      <c r="F25">
        <v>13</v>
      </c>
      <c r="G25">
        <v>3</v>
      </c>
      <c r="H25">
        <v>0</v>
      </c>
      <c r="I25">
        <v>0.8125</v>
      </c>
      <c r="J25">
        <v>1</v>
      </c>
      <c r="K25">
        <v>376</v>
      </c>
      <c r="L25">
        <v>313</v>
      </c>
      <c r="M25">
        <v>63</v>
      </c>
      <c r="N25">
        <v>0.42307699999999998</v>
      </c>
      <c r="O25">
        <v>0.44921899999999998</v>
      </c>
      <c r="P25">
        <f t="shared" si="0"/>
        <v>23.5</v>
      </c>
      <c r="Q25">
        <f t="shared" si="1"/>
        <v>3.9375</v>
      </c>
    </row>
    <row r="26" spans="2:17" x14ac:dyDescent="0.35">
      <c r="B26">
        <v>2019</v>
      </c>
      <c r="C26" t="s">
        <v>154</v>
      </c>
      <c r="D26" t="s">
        <v>160</v>
      </c>
      <c r="E26" t="s">
        <v>164</v>
      </c>
      <c r="F26">
        <v>10</v>
      </c>
      <c r="G26">
        <v>6</v>
      </c>
      <c r="H26">
        <v>0</v>
      </c>
      <c r="I26">
        <v>0.625</v>
      </c>
      <c r="J26">
        <v>2</v>
      </c>
      <c r="K26">
        <v>407</v>
      </c>
      <c r="L26">
        <v>303</v>
      </c>
      <c r="M26">
        <v>104</v>
      </c>
      <c r="N26">
        <v>0.35</v>
      </c>
      <c r="O26">
        <v>0.47265600000000002</v>
      </c>
      <c r="P26">
        <f t="shared" si="0"/>
        <v>25.4375</v>
      </c>
      <c r="Q26">
        <f t="shared" si="1"/>
        <v>6.5</v>
      </c>
    </row>
    <row r="27" spans="2:17" x14ac:dyDescent="0.35">
      <c r="B27">
        <v>2019</v>
      </c>
      <c r="C27" t="s">
        <v>154</v>
      </c>
      <c r="D27" t="s">
        <v>165</v>
      </c>
      <c r="E27" t="s">
        <v>166</v>
      </c>
      <c r="F27">
        <v>7</v>
      </c>
      <c r="G27">
        <v>9</v>
      </c>
      <c r="H27">
        <v>0</v>
      </c>
      <c r="I27">
        <v>0.4375</v>
      </c>
      <c r="J27">
        <v>2</v>
      </c>
      <c r="K27">
        <v>381</v>
      </c>
      <c r="L27">
        <v>399</v>
      </c>
      <c r="M27">
        <v>-18</v>
      </c>
      <c r="N27">
        <v>0.51785700000000001</v>
      </c>
      <c r="O27">
        <v>0.54296900000000003</v>
      </c>
      <c r="P27">
        <f t="shared" si="0"/>
        <v>23.8125</v>
      </c>
      <c r="Q27">
        <f t="shared" si="1"/>
        <v>-1.125</v>
      </c>
    </row>
    <row r="28" spans="2:17" x14ac:dyDescent="0.35">
      <c r="B28">
        <v>2019</v>
      </c>
      <c r="C28" t="s">
        <v>154</v>
      </c>
      <c r="D28" t="s">
        <v>165</v>
      </c>
      <c r="E28" t="s">
        <v>167</v>
      </c>
      <c r="F28">
        <v>5</v>
      </c>
      <c r="G28">
        <v>11</v>
      </c>
      <c r="H28">
        <v>0</v>
      </c>
      <c r="I28">
        <v>0.3125</v>
      </c>
      <c r="J28">
        <v>4</v>
      </c>
      <c r="K28">
        <v>340</v>
      </c>
      <c r="L28">
        <v>470</v>
      </c>
      <c r="M28">
        <v>-130</v>
      </c>
      <c r="N28">
        <v>0.46250000000000002</v>
      </c>
      <c r="O28">
        <v>0.546875</v>
      </c>
      <c r="P28">
        <f t="shared" si="0"/>
        <v>21.25</v>
      </c>
      <c r="Q28">
        <f t="shared" si="1"/>
        <v>-8.125</v>
      </c>
    </row>
    <row r="29" spans="2:17" x14ac:dyDescent="0.35">
      <c r="B29">
        <v>2019</v>
      </c>
      <c r="C29" t="s">
        <v>154</v>
      </c>
      <c r="D29" t="s">
        <v>165</v>
      </c>
      <c r="E29" t="s">
        <v>168</v>
      </c>
      <c r="F29">
        <v>13</v>
      </c>
      <c r="G29">
        <v>3</v>
      </c>
      <c r="H29">
        <v>0</v>
      </c>
      <c r="I29">
        <v>0.8125</v>
      </c>
      <c r="J29">
        <v>1</v>
      </c>
      <c r="K29">
        <v>458</v>
      </c>
      <c r="L29">
        <v>341</v>
      </c>
      <c r="M29">
        <v>117</v>
      </c>
      <c r="N29">
        <v>0.456731</v>
      </c>
      <c r="O29">
        <v>0.484375</v>
      </c>
      <c r="P29">
        <f t="shared" si="0"/>
        <v>28.625</v>
      </c>
      <c r="Q29">
        <f t="shared" si="1"/>
        <v>7.3125</v>
      </c>
    </row>
    <row r="30" spans="2:17" x14ac:dyDescent="0.35">
      <c r="B30">
        <v>2019</v>
      </c>
      <c r="C30" t="s">
        <v>154</v>
      </c>
      <c r="D30" t="s">
        <v>165</v>
      </c>
      <c r="E30" t="s">
        <v>169</v>
      </c>
      <c r="F30">
        <v>7</v>
      </c>
      <c r="G30">
        <v>9</v>
      </c>
      <c r="H30">
        <v>0</v>
      </c>
      <c r="I30">
        <v>0.4375</v>
      </c>
      <c r="J30">
        <v>3</v>
      </c>
      <c r="K30">
        <v>458</v>
      </c>
      <c r="L30">
        <v>449</v>
      </c>
      <c r="M30">
        <v>9</v>
      </c>
      <c r="N30">
        <v>0.375</v>
      </c>
      <c r="O30">
        <v>0.49609399999999998</v>
      </c>
      <c r="P30">
        <f t="shared" si="0"/>
        <v>28.625</v>
      </c>
      <c r="Q30">
        <f t="shared" si="1"/>
        <v>0.5625</v>
      </c>
    </row>
    <row r="31" spans="2:17" x14ac:dyDescent="0.35">
      <c r="B31">
        <v>2019</v>
      </c>
      <c r="C31" t="s">
        <v>154</v>
      </c>
      <c r="D31" t="s">
        <v>170</v>
      </c>
      <c r="E31" t="s">
        <v>171</v>
      </c>
      <c r="F31">
        <v>5</v>
      </c>
      <c r="G31">
        <v>10</v>
      </c>
      <c r="H31">
        <v>1</v>
      </c>
      <c r="I31">
        <v>0.34375</v>
      </c>
      <c r="J31">
        <v>4</v>
      </c>
      <c r="K31">
        <v>361</v>
      </c>
      <c r="L31">
        <v>442</v>
      </c>
      <c r="M31">
        <v>-81</v>
      </c>
      <c r="N31">
        <v>0.375</v>
      </c>
      <c r="O31">
        <v>0.52734400000000003</v>
      </c>
      <c r="P31">
        <f t="shared" si="0"/>
        <v>22.5625</v>
      </c>
      <c r="Q31">
        <f t="shared" si="1"/>
        <v>-5.0625</v>
      </c>
    </row>
    <row r="32" spans="2:17" x14ac:dyDescent="0.35">
      <c r="B32">
        <v>2019</v>
      </c>
      <c r="C32" t="s">
        <v>154</v>
      </c>
      <c r="D32" t="s">
        <v>170</v>
      </c>
      <c r="E32" t="s">
        <v>172</v>
      </c>
      <c r="F32">
        <v>9</v>
      </c>
      <c r="G32">
        <v>7</v>
      </c>
      <c r="H32">
        <v>0</v>
      </c>
      <c r="I32">
        <v>0.5625</v>
      </c>
      <c r="J32">
        <v>3</v>
      </c>
      <c r="K32">
        <v>394</v>
      </c>
      <c r="L32">
        <v>364</v>
      </c>
      <c r="M32">
        <v>30</v>
      </c>
      <c r="N32">
        <v>0.43055599999999999</v>
      </c>
      <c r="O32">
        <v>0.53125</v>
      </c>
      <c r="P32">
        <f t="shared" si="0"/>
        <v>24.625</v>
      </c>
      <c r="Q32">
        <f t="shared" si="1"/>
        <v>1.875</v>
      </c>
    </row>
    <row r="33" spans="2:17" x14ac:dyDescent="0.35">
      <c r="B33">
        <v>2019</v>
      </c>
      <c r="C33" t="s">
        <v>154</v>
      </c>
      <c r="D33" t="s">
        <v>170</v>
      </c>
      <c r="E33" t="s">
        <v>173</v>
      </c>
      <c r="F33">
        <v>11</v>
      </c>
      <c r="G33">
        <v>5</v>
      </c>
      <c r="H33">
        <v>0</v>
      </c>
      <c r="I33">
        <v>0.6875</v>
      </c>
      <c r="J33">
        <v>2</v>
      </c>
      <c r="K33">
        <v>405</v>
      </c>
      <c r="L33">
        <v>398</v>
      </c>
      <c r="M33">
        <v>7</v>
      </c>
      <c r="N33">
        <v>0.460227</v>
      </c>
      <c r="O33">
        <v>0.52734400000000003</v>
      </c>
      <c r="P33">
        <f t="shared" si="0"/>
        <v>25.3125</v>
      </c>
      <c r="Q33">
        <f t="shared" si="1"/>
        <v>0.4375</v>
      </c>
    </row>
    <row r="34" spans="2:17" x14ac:dyDescent="0.35">
      <c r="B34">
        <v>2019</v>
      </c>
      <c r="C34" t="s">
        <v>154</v>
      </c>
      <c r="D34" t="s">
        <v>170</v>
      </c>
      <c r="E34" t="s">
        <v>174</v>
      </c>
      <c r="F34">
        <v>13</v>
      </c>
      <c r="G34">
        <v>3</v>
      </c>
      <c r="H34">
        <v>0</v>
      </c>
      <c r="I34">
        <v>0.8125</v>
      </c>
      <c r="J34">
        <v>1</v>
      </c>
      <c r="K34">
        <v>479</v>
      </c>
      <c r="L34">
        <v>310</v>
      </c>
      <c r="M34">
        <v>169</v>
      </c>
      <c r="N34">
        <v>0.461538</v>
      </c>
      <c r="O34">
        <v>0.5</v>
      </c>
      <c r="P34">
        <f t="shared" si="0"/>
        <v>29.9375</v>
      </c>
      <c r="Q34">
        <f t="shared" si="1"/>
        <v>10.5625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opLeftCell="A11" workbookViewId="0">
      <selection activeCell="F22" sqref="F22"/>
    </sheetView>
  </sheetViews>
  <sheetFormatPr defaultRowHeight="14.5" x14ac:dyDescent="0.35"/>
  <cols>
    <col min="1" max="1" width="13.453125" customWidth="1"/>
  </cols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0.97784625561764571</v>
      </c>
    </row>
    <row r="5" spans="1:9" x14ac:dyDescent="0.35">
      <c r="A5" s="23" t="s">
        <v>71</v>
      </c>
      <c r="B5" s="23">
        <v>0.95618329962545001</v>
      </c>
    </row>
    <row r="6" spans="1:9" x14ac:dyDescent="0.35">
      <c r="A6" s="23" t="s">
        <v>72</v>
      </c>
      <c r="B6" s="27">
        <v>0.93865661947563006</v>
      </c>
    </row>
    <row r="7" spans="1:9" x14ac:dyDescent="0.35">
      <c r="A7" s="23" t="s">
        <v>73</v>
      </c>
      <c r="B7" s="23">
        <v>8.1442783628249069E-2</v>
      </c>
    </row>
    <row r="8" spans="1:9" ht="15" thickBot="1" x14ac:dyDescent="0.4">
      <c r="A8" s="24" t="s">
        <v>74</v>
      </c>
      <c r="B8" s="24">
        <v>8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0.72373021881082455</v>
      </c>
      <c r="D12" s="23">
        <v>0.36186510940541228</v>
      </c>
      <c r="E12" s="23">
        <v>54.555870903781482</v>
      </c>
      <c r="F12" s="23">
        <v>4.0188257341372487E-4</v>
      </c>
    </row>
    <row r="13" spans="1:9" x14ac:dyDescent="0.35">
      <c r="A13" s="23" t="s">
        <v>76</v>
      </c>
      <c r="B13" s="23">
        <v>5</v>
      </c>
      <c r="C13" s="23">
        <v>3.3164635025588966E-2</v>
      </c>
      <c r="D13" s="23">
        <v>6.6329270051177936E-3</v>
      </c>
      <c r="E13" s="23"/>
      <c r="F13" s="23"/>
    </row>
    <row r="14" spans="1:9" ht="15" thickBot="1" x14ac:dyDescent="0.4">
      <c r="A14" s="24" t="s">
        <v>77</v>
      </c>
      <c r="B14" s="24">
        <v>7</v>
      </c>
      <c r="C14" s="24">
        <v>0.75689485383641353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10" x14ac:dyDescent="0.35">
      <c r="A17" s="23" t="s">
        <v>78</v>
      </c>
      <c r="B17" s="27">
        <v>-0.75640560136682622</v>
      </c>
      <c r="C17" s="23">
        <v>0.63062631490122623</v>
      </c>
      <c r="D17" s="23">
        <v>-1.1994513763436918</v>
      </c>
      <c r="E17" s="23">
        <v>0.28408605193306058</v>
      </c>
      <c r="F17" s="23">
        <v>-2.377482151526185</v>
      </c>
      <c r="G17" s="23">
        <v>0.8646709487925327</v>
      </c>
      <c r="H17" s="23">
        <v>-2.377482151526185</v>
      </c>
      <c r="I17" s="23">
        <v>0.8646709487925327</v>
      </c>
    </row>
    <row r="18" spans="1:10" x14ac:dyDescent="0.35">
      <c r="A18" s="23" t="s">
        <v>66</v>
      </c>
      <c r="B18" s="27">
        <v>0.64099679901775053</v>
      </c>
      <c r="C18" s="23">
        <v>0.21425411665056202</v>
      </c>
      <c r="D18" s="23">
        <v>2.991759547207137</v>
      </c>
      <c r="E18" s="27">
        <v>3.0385760754295978E-2</v>
      </c>
      <c r="F18" s="23">
        <v>9.0239058545511619E-2</v>
      </c>
      <c r="G18" s="23">
        <v>1.1917545394899896</v>
      </c>
      <c r="H18" s="23">
        <v>9.0239058545511619E-2</v>
      </c>
      <c r="I18" s="23">
        <v>1.1917545394899896</v>
      </c>
    </row>
    <row r="19" spans="1:10" ht="15" thickBot="1" x14ac:dyDescent="0.4">
      <c r="A19" s="24" t="s">
        <v>105</v>
      </c>
      <c r="B19" s="28">
        <v>-2.792161050341008E-2</v>
      </c>
      <c r="C19" s="24">
        <v>0.12398613051477121</v>
      </c>
      <c r="D19" s="24">
        <v>-0.22519946696847362</v>
      </c>
      <c r="E19" s="38">
        <v>0.8307388827237927</v>
      </c>
      <c r="F19" s="24">
        <v>-0.34663810547551438</v>
      </c>
      <c r="G19" s="24">
        <v>0.29079488446869423</v>
      </c>
      <c r="H19" s="24">
        <v>-0.34663810547551438</v>
      </c>
      <c r="I19" s="24">
        <v>0.29079488446869423</v>
      </c>
    </row>
    <row r="21" spans="1:10" x14ac:dyDescent="0.35">
      <c r="A21" t="s">
        <v>107</v>
      </c>
    </row>
    <row r="22" spans="1:10" x14ac:dyDescent="0.35">
      <c r="B22" t="s">
        <v>108</v>
      </c>
    </row>
    <row r="23" spans="1:10" x14ac:dyDescent="0.35">
      <c r="C23" t="s">
        <v>109</v>
      </c>
      <c r="D23" t="s">
        <v>65</v>
      </c>
      <c r="E23" t="s">
        <v>110</v>
      </c>
      <c r="F23" t="s">
        <v>106</v>
      </c>
    </row>
    <row r="24" spans="1:10" x14ac:dyDescent="0.35">
      <c r="D24" t="s">
        <v>64</v>
      </c>
      <c r="E24" t="s">
        <v>66</v>
      </c>
      <c r="F24" t="s">
        <v>105</v>
      </c>
    </row>
    <row r="25" spans="1:10" x14ac:dyDescent="0.35">
      <c r="D25">
        <v>1.5833333333333333</v>
      </c>
      <c r="E25">
        <v>3.625</v>
      </c>
      <c r="F25">
        <v>1.5</v>
      </c>
    </row>
    <row r="27" spans="1:10" x14ac:dyDescent="0.35">
      <c r="D27" s="20">
        <f>E25*B18+F25*B19+B17</f>
        <v>1.5253253793174046</v>
      </c>
      <c r="E27" s="20" t="s">
        <v>111</v>
      </c>
      <c r="F27" s="20"/>
    </row>
    <row r="29" spans="1:10" x14ac:dyDescent="0.35">
      <c r="D29" s="18" t="s">
        <v>112</v>
      </c>
      <c r="E29" s="18"/>
      <c r="F29" s="18"/>
      <c r="G29" s="18"/>
      <c r="H29" s="36">
        <f>D25-D27</f>
        <v>5.800795401592862E-2</v>
      </c>
      <c r="I29" s="18" t="s">
        <v>113</v>
      </c>
      <c r="J29" s="1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C1:W33"/>
  <sheetViews>
    <sheetView topLeftCell="G1" workbookViewId="0">
      <selection activeCell="W3" sqref="W3:W33"/>
    </sheetView>
  </sheetViews>
  <sheetFormatPr defaultRowHeight="14.5" x14ac:dyDescent="0.35"/>
  <sheetData>
    <row r="1" spans="3:23" ht="15" thickBot="1" x14ac:dyDescent="0.4">
      <c r="C1" s="1" t="s">
        <v>0</v>
      </c>
      <c r="T1" s="20" t="s">
        <v>65</v>
      </c>
      <c r="U1" s="20" t="s">
        <v>67</v>
      </c>
      <c r="V1" t="s">
        <v>106</v>
      </c>
    </row>
    <row r="2" spans="3:23" ht="15" thickBot="1" x14ac:dyDescent="0.4">
      <c r="C2" s="2"/>
      <c r="E2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3" t="s">
        <v>11</v>
      </c>
      <c r="P2" s="3" t="s">
        <v>12</v>
      </c>
      <c r="Q2" s="4" t="s">
        <v>13</v>
      </c>
      <c r="R2" s="4" t="s">
        <v>14</v>
      </c>
      <c r="S2" s="3" t="s">
        <v>15</v>
      </c>
      <c r="T2" s="20" t="s">
        <v>64</v>
      </c>
      <c r="U2" t="s">
        <v>123</v>
      </c>
      <c r="V2" s="20" t="s">
        <v>66</v>
      </c>
      <c r="W2" t="s">
        <v>121</v>
      </c>
    </row>
    <row r="3" spans="3:23" ht="15" thickBot="1" x14ac:dyDescent="0.4">
      <c r="C3" s="5" t="s">
        <v>16</v>
      </c>
      <c r="E3" s="6">
        <v>24</v>
      </c>
      <c r="F3" s="6">
        <v>18</v>
      </c>
      <c r="G3" s="6">
        <v>4</v>
      </c>
      <c r="H3" s="6">
        <v>2</v>
      </c>
      <c r="I3" s="6">
        <v>38</v>
      </c>
      <c r="J3" s="6">
        <v>18</v>
      </c>
      <c r="K3" s="6">
        <v>0</v>
      </c>
      <c r="L3" s="6">
        <v>1</v>
      </c>
      <c r="M3" s="7">
        <v>36770</v>
      </c>
      <c r="N3" s="7">
        <v>37502</v>
      </c>
      <c r="O3" s="6">
        <v>87</v>
      </c>
      <c r="P3" s="6">
        <v>51</v>
      </c>
      <c r="Q3" s="8">
        <v>36</v>
      </c>
      <c r="R3" s="7">
        <v>37104</v>
      </c>
      <c r="S3" s="6" t="s">
        <v>17</v>
      </c>
      <c r="T3" s="21">
        <f>I3/E3</f>
        <v>1.5833333333333333</v>
      </c>
      <c r="U3">
        <f>F3/G3</f>
        <v>4.5</v>
      </c>
      <c r="V3" s="22">
        <f>O3/E3</f>
        <v>3.625</v>
      </c>
      <c r="W3">
        <f>F3/E3</f>
        <v>0.75</v>
      </c>
    </row>
    <row r="4" spans="3:23" ht="15" thickBot="1" x14ac:dyDescent="0.4">
      <c r="C4" s="9" t="s">
        <v>18</v>
      </c>
      <c r="E4" s="6">
        <v>25</v>
      </c>
      <c r="F4" s="6">
        <v>18</v>
      </c>
      <c r="G4" s="6">
        <v>6</v>
      </c>
      <c r="H4" s="6">
        <v>1</v>
      </c>
      <c r="I4" s="6">
        <v>37</v>
      </c>
      <c r="J4" s="6">
        <v>14</v>
      </c>
      <c r="K4" s="6">
        <v>4</v>
      </c>
      <c r="L4" s="6">
        <v>0</v>
      </c>
      <c r="M4" s="7">
        <v>37135</v>
      </c>
      <c r="N4" s="7">
        <v>36774</v>
      </c>
      <c r="O4" s="6">
        <v>88</v>
      </c>
      <c r="P4" s="6">
        <v>66</v>
      </c>
      <c r="Q4" s="8">
        <v>22</v>
      </c>
      <c r="R4" s="7">
        <v>36710</v>
      </c>
      <c r="S4" s="6" t="s">
        <v>19</v>
      </c>
      <c r="T4" s="21">
        <f t="shared" ref="T4:T33" si="0">I4/E4</f>
        <v>1.48</v>
      </c>
      <c r="U4">
        <f t="shared" ref="U4:U33" si="1">F4/G4</f>
        <v>3</v>
      </c>
      <c r="V4" s="22">
        <f t="shared" ref="V4:V33" si="2">O4/E4</f>
        <v>3.52</v>
      </c>
      <c r="W4">
        <f t="shared" ref="W4:W33" si="3">F4/E4</f>
        <v>0.72</v>
      </c>
    </row>
    <row r="5" spans="3:23" ht="15" thickBot="1" x14ac:dyDescent="0.4">
      <c r="C5" s="9" t="s">
        <v>20</v>
      </c>
      <c r="E5" s="6">
        <v>25</v>
      </c>
      <c r="F5" s="6">
        <v>16</v>
      </c>
      <c r="G5" s="6">
        <v>5</v>
      </c>
      <c r="H5" s="6">
        <v>4</v>
      </c>
      <c r="I5" s="6">
        <v>36</v>
      </c>
      <c r="J5" s="6">
        <v>15</v>
      </c>
      <c r="K5" s="6">
        <v>1</v>
      </c>
      <c r="L5" s="6">
        <v>2</v>
      </c>
      <c r="M5" s="7">
        <v>37805</v>
      </c>
      <c r="N5" s="7">
        <v>37136</v>
      </c>
      <c r="O5" s="6">
        <v>84</v>
      </c>
      <c r="P5" s="6">
        <v>72</v>
      </c>
      <c r="Q5" s="8">
        <v>12</v>
      </c>
      <c r="R5" s="7">
        <v>37379</v>
      </c>
      <c r="S5" s="6" t="s">
        <v>21</v>
      </c>
      <c r="T5" s="21">
        <f t="shared" si="0"/>
        <v>1.44</v>
      </c>
      <c r="U5">
        <f t="shared" si="1"/>
        <v>3.2</v>
      </c>
      <c r="V5" s="22">
        <f t="shared" si="2"/>
        <v>3.36</v>
      </c>
      <c r="W5">
        <f t="shared" si="3"/>
        <v>0.64</v>
      </c>
    </row>
    <row r="6" spans="3:23" ht="15" thickBot="1" x14ac:dyDescent="0.4">
      <c r="C6" s="9" t="s">
        <v>22</v>
      </c>
      <c r="E6" s="6">
        <v>27</v>
      </c>
      <c r="F6" s="6">
        <v>13</v>
      </c>
      <c r="G6" s="6">
        <v>9</v>
      </c>
      <c r="H6" s="6">
        <v>5</v>
      </c>
      <c r="I6" s="6">
        <v>31</v>
      </c>
      <c r="J6" s="6">
        <v>11</v>
      </c>
      <c r="K6" s="6">
        <v>2</v>
      </c>
      <c r="L6" s="6">
        <v>2</v>
      </c>
      <c r="M6" s="7">
        <v>37441</v>
      </c>
      <c r="N6" s="7">
        <v>37777</v>
      </c>
      <c r="O6" s="6">
        <v>83</v>
      </c>
      <c r="P6" s="6">
        <v>86</v>
      </c>
      <c r="Q6" s="10">
        <v>-3</v>
      </c>
      <c r="R6" s="7">
        <v>37015</v>
      </c>
      <c r="S6" s="6" t="s">
        <v>23</v>
      </c>
      <c r="T6" s="21">
        <f t="shared" si="0"/>
        <v>1.1481481481481481</v>
      </c>
      <c r="U6">
        <f t="shared" si="1"/>
        <v>1.4444444444444444</v>
      </c>
      <c r="V6" s="22">
        <f t="shared" si="2"/>
        <v>3.074074074074074</v>
      </c>
      <c r="W6">
        <f t="shared" si="3"/>
        <v>0.48148148148148145</v>
      </c>
    </row>
    <row r="7" spans="3:23" ht="15" thickBot="1" x14ac:dyDescent="0.4">
      <c r="C7" s="9" t="s">
        <v>24</v>
      </c>
      <c r="E7" s="6">
        <v>27</v>
      </c>
      <c r="F7" s="6">
        <v>10</v>
      </c>
      <c r="G7" s="6">
        <v>12</v>
      </c>
      <c r="H7" s="6">
        <v>5</v>
      </c>
      <c r="I7" s="6">
        <v>25</v>
      </c>
      <c r="J7" s="6">
        <v>9</v>
      </c>
      <c r="K7" s="6">
        <v>1</v>
      </c>
      <c r="L7" s="6">
        <v>2</v>
      </c>
      <c r="M7" s="7">
        <v>37777</v>
      </c>
      <c r="N7" s="7">
        <v>37353</v>
      </c>
      <c r="O7" s="6">
        <v>71</v>
      </c>
      <c r="P7" s="6">
        <v>89</v>
      </c>
      <c r="Q7" s="10">
        <v>-18</v>
      </c>
      <c r="R7" s="7">
        <v>36956</v>
      </c>
      <c r="S7" s="6" t="s">
        <v>23</v>
      </c>
      <c r="T7" s="21">
        <f t="shared" si="0"/>
        <v>0.92592592592592593</v>
      </c>
      <c r="U7">
        <f t="shared" si="1"/>
        <v>0.83333333333333337</v>
      </c>
      <c r="V7" s="22">
        <f t="shared" si="2"/>
        <v>2.6296296296296298</v>
      </c>
      <c r="W7">
        <f t="shared" si="3"/>
        <v>0.37037037037037035</v>
      </c>
    </row>
    <row r="8" spans="3:23" ht="15" thickBot="1" x14ac:dyDescent="0.4">
      <c r="C8" s="9" t="s">
        <v>25</v>
      </c>
      <c r="E8" s="6">
        <v>26</v>
      </c>
      <c r="F8" s="6">
        <v>11</v>
      </c>
      <c r="G8" s="6">
        <v>14</v>
      </c>
      <c r="H8" s="6">
        <v>1</v>
      </c>
      <c r="I8" s="6">
        <v>23</v>
      </c>
      <c r="J8" s="6">
        <v>9</v>
      </c>
      <c r="K8" s="6">
        <v>2</v>
      </c>
      <c r="L8" s="6">
        <v>0</v>
      </c>
      <c r="M8" s="7">
        <v>36714</v>
      </c>
      <c r="N8" s="7">
        <v>36988</v>
      </c>
      <c r="O8" s="6">
        <v>63</v>
      </c>
      <c r="P8" s="6">
        <v>85</v>
      </c>
      <c r="Q8" s="10">
        <v>-22</v>
      </c>
      <c r="R8" s="7">
        <v>37015</v>
      </c>
      <c r="S8" s="6" t="s">
        <v>26</v>
      </c>
      <c r="T8" s="21">
        <f t="shared" si="0"/>
        <v>0.88461538461538458</v>
      </c>
      <c r="U8">
        <f t="shared" si="1"/>
        <v>0.7857142857142857</v>
      </c>
      <c r="V8" s="22">
        <f t="shared" si="2"/>
        <v>2.4230769230769229</v>
      </c>
      <c r="W8">
        <f t="shared" si="3"/>
        <v>0.42307692307692307</v>
      </c>
    </row>
    <row r="9" spans="3:23" ht="15" thickBot="1" x14ac:dyDescent="0.4">
      <c r="C9" s="9" t="s">
        <v>27</v>
      </c>
      <c r="E9" s="6">
        <v>21</v>
      </c>
      <c r="F9" s="6">
        <v>8</v>
      </c>
      <c r="G9" s="6">
        <v>8</v>
      </c>
      <c r="H9" s="6">
        <v>5</v>
      </c>
      <c r="I9" s="6">
        <v>21</v>
      </c>
      <c r="J9" s="6">
        <v>8</v>
      </c>
      <c r="K9" s="6">
        <v>0</v>
      </c>
      <c r="L9" s="6">
        <v>3</v>
      </c>
      <c r="M9" s="7">
        <v>38141</v>
      </c>
      <c r="N9" s="7">
        <v>36927</v>
      </c>
      <c r="O9" s="6">
        <v>62</v>
      </c>
      <c r="P9" s="6">
        <v>55</v>
      </c>
      <c r="Q9" s="8">
        <v>7</v>
      </c>
      <c r="R9" s="7">
        <v>37320</v>
      </c>
      <c r="S9" s="6" t="s">
        <v>21</v>
      </c>
      <c r="T9" s="21">
        <f t="shared" si="0"/>
        <v>1</v>
      </c>
      <c r="U9">
        <f t="shared" si="1"/>
        <v>1</v>
      </c>
      <c r="V9" s="22">
        <f t="shared" si="2"/>
        <v>2.9523809523809526</v>
      </c>
      <c r="W9">
        <f t="shared" si="3"/>
        <v>0.38095238095238093</v>
      </c>
    </row>
    <row r="10" spans="3:23" ht="15" thickBot="1" x14ac:dyDescent="0.4">
      <c r="C10" s="13" t="s">
        <v>59</v>
      </c>
      <c r="E10" s="6">
        <v>27</v>
      </c>
      <c r="F10" s="6">
        <v>7</v>
      </c>
      <c r="G10" s="6">
        <v>16</v>
      </c>
      <c r="H10" s="6">
        <v>4</v>
      </c>
      <c r="I10" s="6">
        <v>18</v>
      </c>
      <c r="J10" s="6">
        <v>7</v>
      </c>
      <c r="K10" s="6">
        <v>0</v>
      </c>
      <c r="L10" s="6">
        <v>0</v>
      </c>
      <c r="M10" s="7">
        <v>37717</v>
      </c>
      <c r="N10" s="7">
        <v>36960</v>
      </c>
      <c r="O10" s="6">
        <v>57</v>
      </c>
      <c r="P10" s="6">
        <v>91</v>
      </c>
      <c r="Q10" s="10">
        <v>-34</v>
      </c>
      <c r="R10" s="7">
        <v>36956</v>
      </c>
      <c r="S10" s="6" t="s">
        <v>28</v>
      </c>
      <c r="T10" s="21">
        <f t="shared" si="0"/>
        <v>0.66666666666666663</v>
      </c>
      <c r="U10">
        <f t="shared" si="1"/>
        <v>0.4375</v>
      </c>
      <c r="V10" s="22">
        <f t="shared" si="2"/>
        <v>2.1111111111111112</v>
      </c>
      <c r="W10">
        <f t="shared" si="3"/>
        <v>0.25925925925925924</v>
      </c>
    </row>
    <row r="11" spans="3:23" ht="15" thickBot="1" x14ac:dyDescent="0.4">
      <c r="C11" s="12" t="s">
        <v>30</v>
      </c>
      <c r="E11" s="6">
        <v>26</v>
      </c>
      <c r="F11" s="6">
        <v>16</v>
      </c>
      <c r="G11" s="6">
        <v>6</v>
      </c>
      <c r="H11" s="6">
        <v>4</v>
      </c>
      <c r="I11" s="6">
        <v>36</v>
      </c>
      <c r="J11" s="6">
        <v>15</v>
      </c>
      <c r="K11" s="6">
        <v>1</v>
      </c>
      <c r="L11" s="6">
        <v>1</v>
      </c>
      <c r="M11" s="6" t="s">
        <v>31</v>
      </c>
      <c r="N11" s="7">
        <v>37382</v>
      </c>
      <c r="O11" s="6">
        <v>75</v>
      </c>
      <c r="P11" s="6">
        <v>57</v>
      </c>
      <c r="Q11" s="8">
        <v>18</v>
      </c>
      <c r="R11" s="7">
        <v>37104</v>
      </c>
      <c r="S11" s="6" t="s">
        <v>19</v>
      </c>
      <c r="T11" s="21">
        <f t="shared" si="0"/>
        <v>1.3846153846153846</v>
      </c>
      <c r="U11">
        <f t="shared" si="1"/>
        <v>2.6666666666666665</v>
      </c>
      <c r="V11" s="22">
        <f t="shared" si="2"/>
        <v>2.8846153846153846</v>
      </c>
      <c r="W11">
        <f t="shared" si="3"/>
        <v>0.61538461538461542</v>
      </c>
    </row>
    <row r="12" spans="3:23" ht="15" thickBot="1" x14ac:dyDescent="0.4">
      <c r="C12" s="12" t="s">
        <v>32</v>
      </c>
      <c r="E12" s="6">
        <v>25</v>
      </c>
      <c r="F12" s="6">
        <v>15</v>
      </c>
      <c r="G12" s="6">
        <v>6</v>
      </c>
      <c r="H12" s="6">
        <v>4</v>
      </c>
      <c r="I12" s="6">
        <v>34</v>
      </c>
      <c r="J12" s="6">
        <v>13</v>
      </c>
      <c r="K12" s="6">
        <v>2</v>
      </c>
      <c r="L12" s="6">
        <v>2</v>
      </c>
      <c r="M12" s="7">
        <v>37471</v>
      </c>
      <c r="N12" s="7">
        <v>37440</v>
      </c>
      <c r="O12" s="6">
        <v>84</v>
      </c>
      <c r="P12" s="6">
        <v>80</v>
      </c>
      <c r="Q12" s="8">
        <v>4</v>
      </c>
      <c r="R12" s="7">
        <v>37074</v>
      </c>
      <c r="S12" s="6" t="s">
        <v>17</v>
      </c>
      <c r="T12" s="21">
        <f t="shared" si="0"/>
        <v>1.36</v>
      </c>
      <c r="U12">
        <f t="shared" si="1"/>
        <v>2.5</v>
      </c>
      <c r="V12" s="22">
        <f t="shared" si="2"/>
        <v>3.36</v>
      </c>
      <c r="W12">
        <f t="shared" si="3"/>
        <v>0.6</v>
      </c>
    </row>
    <row r="13" spans="3:23" ht="15" thickBot="1" x14ac:dyDescent="0.4">
      <c r="C13" s="12" t="s">
        <v>33</v>
      </c>
      <c r="E13" s="6">
        <v>25</v>
      </c>
      <c r="F13" s="6">
        <v>15</v>
      </c>
      <c r="G13" s="6">
        <v>9</v>
      </c>
      <c r="H13" s="6">
        <v>1</v>
      </c>
      <c r="I13" s="6">
        <v>31</v>
      </c>
      <c r="J13" s="6">
        <v>12</v>
      </c>
      <c r="K13" s="6">
        <v>3</v>
      </c>
      <c r="L13" s="6">
        <v>0</v>
      </c>
      <c r="M13" s="7">
        <v>36832</v>
      </c>
      <c r="N13" s="7">
        <v>36988</v>
      </c>
      <c r="O13" s="6">
        <v>81</v>
      </c>
      <c r="P13" s="6">
        <v>77</v>
      </c>
      <c r="Q13" s="8">
        <v>4</v>
      </c>
      <c r="R13" s="7">
        <v>36710</v>
      </c>
      <c r="S13" s="6" t="s">
        <v>34</v>
      </c>
      <c r="T13" s="21">
        <f t="shared" si="0"/>
        <v>1.24</v>
      </c>
      <c r="U13">
        <f t="shared" si="1"/>
        <v>1.6666666666666667</v>
      </c>
      <c r="V13" s="22">
        <f t="shared" si="2"/>
        <v>3.24</v>
      </c>
      <c r="W13">
        <f t="shared" si="3"/>
        <v>0.6</v>
      </c>
    </row>
    <row r="14" spans="3:23" ht="15" thickBot="1" x14ac:dyDescent="0.4">
      <c r="C14" s="12" t="s">
        <v>35</v>
      </c>
      <c r="E14" s="6">
        <v>23</v>
      </c>
      <c r="F14" s="6">
        <v>13</v>
      </c>
      <c r="G14" s="6">
        <v>6</v>
      </c>
      <c r="H14" s="6">
        <v>4</v>
      </c>
      <c r="I14" s="6">
        <v>30</v>
      </c>
      <c r="J14" s="6">
        <v>11</v>
      </c>
      <c r="K14" s="6">
        <v>2</v>
      </c>
      <c r="L14" s="6">
        <v>2</v>
      </c>
      <c r="M14" s="7">
        <v>37044</v>
      </c>
      <c r="N14" s="7">
        <v>37806</v>
      </c>
      <c r="O14" s="6">
        <v>66</v>
      </c>
      <c r="P14" s="6">
        <v>56</v>
      </c>
      <c r="Q14" s="8">
        <v>10</v>
      </c>
      <c r="R14" s="7">
        <v>37320</v>
      </c>
      <c r="S14" s="6" t="s">
        <v>23</v>
      </c>
      <c r="T14" s="21">
        <f t="shared" si="0"/>
        <v>1.3043478260869565</v>
      </c>
      <c r="U14">
        <f t="shared" si="1"/>
        <v>2.1666666666666665</v>
      </c>
      <c r="V14" s="22">
        <f t="shared" si="2"/>
        <v>2.8695652173913042</v>
      </c>
      <c r="W14">
        <f t="shared" si="3"/>
        <v>0.56521739130434778</v>
      </c>
    </row>
    <row r="15" spans="3:23" ht="15" thickBot="1" x14ac:dyDescent="0.4">
      <c r="C15" s="12" t="s">
        <v>36</v>
      </c>
      <c r="E15" s="6">
        <v>23</v>
      </c>
      <c r="F15" s="6">
        <v>13</v>
      </c>
      <c r="G15" s="6">
        <v>7</v>
      </c>
      <c r="H15" s="6">
        <v>3</v>
      </c>
      <c r="I15" s="6">
        <v>29</v>
      </c>
      <c r="J15" s="6">
        <v>12</v>
      </c>
      <c r="K15" s="6">
        <v>1</v>
      </c>
      <c r="L15" s="6">
        <v>2</v>
      </c>
      <c r="M15" s="7">
        <v>37440</v>
      </c>
      <c r="N15" s="7">
        <v>37046</v>
      </c>
      <c r="O15" s="6">
        <v>76</v>
      </c>
      <c r="P15" s="6">
        <v>73</v>
      </c>
      <c r="Q15" s="8">
        <v>3</v>
      </c>
      <c r="R15" s="7">
        <v>37015</v>
      </c>
      <c r="S15" s="6" t="s">
        <v>21</v>
      </c>
      <c r="T15" s="21">
        <f t="shared" si="0"/>
        <v>1.2608695652173914</v>
      </c>
      <c r="U15">
        <f t="shared" si="1"/>
        <v>1.8571428571428572</v>
      </c>
      <c r="V15" s="22">
        <f t="shared" si="2"/>
        <v>3.3043478260869565</v>
      </c>
      <c r="W15">
        <f t="shared" si="3"/>
        <v>0.56521739130434778</v>
      </c>
    </row>
    <row r="16" spans="3:23" ht="15" thickBot="1" x14ac:dyDescent="0.4">
      <c r="C16" s="12" t="s">
        <v>37</v>
      </c>
      <c r="E16" s="6">
        <v>24</v>
      </c>
      <c r="F16" s="6">
        <v>10</v>
      </c>
      <c r="G16" s="6">
        <v>11</v>
      </c>
      <c r="H16" s="6">
        <v>3</v>
      </c>
      <c r="I16" s="6">
        <v>23</v>
      </c>
      <c r="J16" s="6">
        <v>9</v>
      </c>
      <c r="K16" s="6">
        <v>1</v>
      </c>
      <c r="L16" s="6">
        <v>1</v>
      </c>
      <c r="M16" s="7">
        <v>37382</v>
      </c>
      <c r="N16" s="7">
        <v>37016</v>
      </c>
      <c r="O16" s="6">
        <v>68</v>
      </c>
      <c r="P16" s="6">
        <v>67</v>
      </c>
      <c r="Q16" s="8">
        <v>1</v>
      </c>
      <c r="R16" s="7">
        <v>36681</v>
      </c>
      <c r="S16" s="6" t="s">
        <v>23</v>
      </c>
      <c r="T16" s="21">
        <f t="shared" si="0"/>
        <v>0.95833333333333337</v>
      </c>
      <c r="U16">
        <f t="shared" si="1"/>
        <v>0.90909090909090906</v>
      </c>
      <c r="V16" s="22">
        <f t="shared" si="2"/>
        <v>2.8333333333333335</v>
      </c>
      <c r="W16">
        <f t="shared" si="3"/>
        <v>0.41666666666666669</v>
      </c>
    </row>
    <row r="17" spans="3:23" ht="15" thickBot="1" x14ac:dyDescent="0.4">
      <c r="C17" s="12" t="s">
        <v>38</v>
      </c>
      <c r="E17" s="6">
        <v>22</v>
      </c>
      <c r="F17" s="6">
        <v>8</v>
      </c>
      <c r="G17" s="6">
        <v>11</v>
      </c>
      <c r="H17" s="6">
        <v>3</v>
      </c>
      <c r="I17" s="6">
        <v>19</v>
      </c>
      <c r="J17" s="6">
        <v>8</v>
      </c>
      <c r="K17" s="6">
        <v>0</v>
      </c>
      <c r="L17" s="6">
        <v>2</v>
      </c>
      <c r="M17" s="7">
        <v>36931</v>
      </c>
      <c r="N17" s="7">
        <v>37409</v>
      </c>
      <c r="O17" s="6">
        <v>55</v>
      </c>
      <c r="P17" s="6">
        <v>71</v>
      </c>
      <c r="Q17" s="10">
        <v>-16</v>
      </c>
      <c r="R17" s="7">
        <v>36929</v>
      </c>
      <c r="S17" s="6" t="s">
        <v>26</v>
      </c>
      <c r="T17" s="21">
        <f t="shared" si="0"/>
        <v>0.86363636363636365</v>
      </c>
      <c r="U17">
        <f t="shared" si="1"/>
        <v>0.72727272727272729</v>
      </c>
      <c r="V17" s="22">
        <f t="shared" si="2"/>
        <v>2.5</v>
      </c>
      <c r="W17">
        <f t="shared" si="3"/>
        <v>0.36363636363636365</v>
      </c>
    </row>
    <row r="18" spans="3:23" ht="15" thickBot="1" x14ac:dyDescent="0.4">
      <c r="C18" s="12" t="s">
        <v>39</v>
      </c>
      <c r="E18" s="6">
        <v>24</v>
      </c>
      <c r="F18" s="6">
        <v>6</v>
      </c>
      <c r="G18" s="6">
        <v>14</v>
      </c>
      <c r="H18" s="6">
        <v>4</v>
      </c>
      <c r="I18" s="6">
        <v>16</v>
      </c>
      <c r="J18" s="6">
        <v>4</v>
      </c>
      <c r="K18" s="6">
        <v>2</v>
      </c>
      <c r="L18" s="6">
        <v>2</v>
      </c>
      <c r="M18" s="7">
        <v>37294</v>
      </c>
      <c r="N18" s="7">
        <v>37353</v>
      </c>
      <c r="O18" s="6">
        <v>56</v>
      </c>
      <c r="P18" s="6">
        <v>80</v>
      </c>
      <c r="Q18" s="10">
        <v>-24</v>
      </c>
      <c r="R18" s="7">
        <v>37263</v>
      </c>
      <c r="S18" s="6" t="s">
        <v>40</v>
      </c>
      <c r="T18" s="21">
        <f t="shared" si="0"/>
        <v>0.66666666666666663</v>
      </c>
      <c r="U18">
        <f t="shared" si="1"/>
        <v>0.42857142857142855</v>
      </c>
      <c r="V18" s="22">
        <f t="shared" si="2"/>
        <v>2.3333333333333335</v>
      </c>
      <c r="W18">
        <f t="shared" si="3"/>
        <v>0.25</v>
      </c>
    </row>
    <row r="19" spans="3:23" ht="15" thickBot="1" x14ac:dyDescent="0.4">
      <c r="C19" s="12" t="s">
        <v>42</v>
      </c>
      <c r="E19" s="6">
        <v>27</v>
      </c>
      <c r="F19" s="6">
        <v>18</v>
      </c>
      <c r="G19" s="6">
        <v>7</v>
      </c>
      <c r="H19" s="6">
        <v>2</v>
      </c>
      <c r="I19" s="6">
        <v>38</v>
      </c>
      <c r="J19" s="6">
        <v>18</v>
      </c>
      <c r="K19" s="6">
        <v>0</v>
      </c>
      <c r="L19" s="6">
        <v>0</v>
      </c>
      <c r="M19" s="7">
        <v>37138</v>
      </c>
      <c r="N19" s="7">
        <v>37137</v>
      </c>
      <c r="O19" s="6">
        <v>93</v>
      </c>
      <c r="P19" s="6">
        <v>67</v>
      </c>
      <c r="Q19" s="8">
        <v>26</v>
      </c>
      <c r="R19" s="7">
        <v>36681</v>
      </c>
      <c r="S19" s="6" t="s">
        <v>43</v>
      </c>
      <c r="T19" s="21">
        <f t="shared" si="0"/>
        <v>1.4074074074074074</v>
      </c>
      <c r="U19">
        <f t="shared" si="1"/>
        <v>2.5714285714285716</v>
      </c>
      <c r="V19" s="22">
        <f t="shared" si="2"/>
        <v>3.4444444444444446</v>
      </c>
      <c r="W19">
        <f t="shared" si="3"/>
        <v>0.66666666666666663</v>
      </c>
    </row>
    <row r="20" spans="3:23" ht="15" thickBot="1" x14ac:dyDescent="0.4">
      <c r="C20" s="12" t="s">
        <v>44</v>
      </c>
      <c r="E20" s="6">
        <v>28</v>
      </c>
      <c r="F20" s="6">
        <v>17</v>
      </c>
      <c r="G20" s="6">
        <v>11</v>
      </c>
      <c r="H20" s="6">
        <v>0</v>
      </c>
      <c r="I20" s="6">
        <v>34</v>
      </c>
      <c r="J20" s="6">
        <v>17</v>
      </c>
      <c r="K20" s="6">
        <v>0</v>
      </c>
      <c r="L20" s="6">
        <v>0</v>
      </c>
      <c r="M20" s="7">
        <v>36777</v>
      </c>
      <c r="N20" s="7">
        <v>36741</v>
      </c>
      <c r="O20" s="6">
        <v>93</v>
      </c>
      <c r="P20" s="6">
        <v>83</v>
      </c>
      <c r="Q20" s="8">
        <v>10</v>
      </c>
      <c r="R20" s="7">
        <v>36710</v>
      </c>
      <c r="S20" s="6" t="s">
        <v>34</v>
      </c>
      <c r="T20" s="21">
        <f t="shared" si="0"/>
        <v>1.2142857142857142</v>
      </c>
      <c r="U20">
        <f t="shared" si="1"/>
        <v>1.5454545454545454</v>
      </c>
      <c r="V20" s="22">
        <f t="shared" si="2"/>
        <v>3.3214285714285716</v>
      </c>
      <c r="W20">
        <f t="shared" si="3"/>
        <v>0.6071428571428571</v>
      </c>
    </row>
    <row r="21" spans="3:23" ht="15" thickBot="1" x14ac:dyDescent="0.4">
      <c r="C21" s="12" t="s">
        <v>45</v>
      </c>
      <c r="E21" s="6">
        <v>25</v>
      </c>
      <c r="F21" s="6">
        <v>16</v>
      </c>
      <c r="G21" s="6">
        <v>8</v>
      </c>
      <c r="H21" s="6">
        <v>1</v>
      </c>
      <c r="I21" s="6">
        <v>33</v>
      </c>
      <c r="J21" s="6">
        <v>16</v>
      </c>
      <c r="K21" s="6">
        <v>0</v>
      </c>
      <c r="L21" s="6">
        <v>1</v>
      </c>
      <c r="M21" s="7">
        <v>37138</v>
      </c>
      <c r="N21" s="7">
        <v>36711</v>
      </c>
      <c r="O21" s="6">
        <v>83</v>
      </c>
      <c r="P21" s="6">
        <v>72</v>
      </c>
      <c r="Q21" s="8">
        <v>11</v>
      </c>
      <c r="R21" s="7">
        <v>36710</v>
      </c>
      <c r="S21" s="6" t="s">
        <v>21</v>
      </c>
      <c r="T21" s="21">
        <f t="shared" si="0"/>
        <v>1.32</v>
      </c>
      <c r="U21">
        <f t="shared" si="1"/>
        <v>2</v>
      </c>
      <c r="V21" s="22">
        <f t="shared" si="2"/>
        <v>3.32</v>
      </c>
      <c r="W21">
        <f t="shared" si="3"/>
        <v>0.64</v>
      </c>
    </row>
    <row r="22" spans="3:23" ht="15" thickBot="1" x14ac:dyDescent="0.4">
      <c r="C22" s="12" t="s">
        <v>46</v>
      </c>
      <c r="E22" s="6">
        <v>25</v>
      </c>
      <c r="F22" s="6">
        <v>12</v>
      </c>
      <c r="G22" s="6">
        <v>6</v>
      </c>
      <c r="H22" s="6">
        <v>7</v>
      </c>
      <c r="I22" s="6">
        <v>31</v>
      </c>
      <c r="J22" s="6">
        <v>12</v>
      </c>
      <c r="K22" s="6">
        <v>0</v>
      </c>
      <c r="L22" s="6">
        <v>3</v>
      </c>
      <c r="M22" s="7">
        <v>37016</v>
      </c>
      <c r="N22" s="7">
        <v>38899</v>
      </c>
      <c r="O22" s="6">
        <v>84</v>
      </c>
      <c r="P22" s="6">
        <v>69</v>
      </c>
      <c r="Q22" s="8">
        <v>15</v>
      </c>
      <c r="R22" s="7">
        <v>38413</v>
      </c>
      <c r="S22" s="6" t="s">
        <v>21</v>
      </c>
      <c r="T22" s="21">
        <f t="shared" si="0"/>
        <v>1.24</v>
      </c>
      <c r="U22">
        <f t="shared" si="1"/>
        <v>2</v>
      </c>
      <c r="V22" s="22">
        <f t="shared" si="2"/>
        <v>3.36</v>
      </c>
      <c r="W22">
        <f t="shared" si="3"/>
        <v>0.48</v>
      </c>
    </row>
    <row r="23" spans="3:23" ht="15" thickBot="1" x14ac:dyDescent="0.4">
      <c r="C23" s="12" t="s">
        <v>47</v>
      </c>
      <c r="E23" s="6">
        <v>30</v>
      </c>
      <c r="F23" s="6">
        <v>12</v>
      </c>
      <c r="G23" s="6">
        <v>16</v>
      </c>
      <c r="H23" s="6">
        <v>2</v>
      </c>
      <c r="I23" s="6">
        <v>26</v>
      </c>
      <c r="J23" s="6">
        <v>10</v>
      </c>
      <c r="K23" s="6">
        <v>2</v>
      </c>
      <c r="L23" s="6">
        <v>0</v>
      </c>
      <c r="M23" s="7">
        <v>37475</v>
      </c>
      <c r="N23" s="7">
        <v>36625</v>
      </c>
      <c r="O23" s="6">
        <v>84</v>
      </c>
      <c r="P23" s="6">
        <v>99</v>
      </c>
      <c r="Q23" s="10">
        <v>-15</v>
      </c>
      <c r="R23" s="7">
        <v>36986</v>
      </c>
      <c r="S23" s="6" t="s">
        <v>26</v>
      </c>
      <c r="T23" s="21">
        <f t="shared" si="0"/>
        <v>0.8666666666666667</v>
      </c>
      <c r="U23">
        <f t="shared" si="1"/>
        <v>0.75</v>
      </c>
      <c r="V23" s="22">
        <f t="shared" si="2"/>
        <v>2.8</v>
      </c>
      <c r="W23">
        <f t="shared" si="3"/>
        <v>0.4</v>
      </c>
    </row>
    <row r="24" spans="3:23" ht="15" thickBot="1" x14ac:dyDescent="0.4">
      <c r="C24" s="12" t="s">
        <v>48</v>
      </c>
      <c r="E24" s="6">
        <v>26</v>
      </c>
      <c r="F24" s="6">
        <v>11</v>
      </c>
      <c r="G24" s="6">
        <v>12</v>
      </c>
      <c r="H24" s="6">
        <v>3</v>
      </c>
      <c r="I24" s="6">
        <v>25</v>
      </c>
      <c r="J24" s="6">
        <v>10</v>
      </c>
      <c r="K24" s="6">
        <v>1</v>
      </c>
      <c r="L24" s="6">
        <v>1</v>
      </c>
      <c r="M24" s="7">
        <v>37015</v>
      </c>
      <c r="N24" s="7">
        <v>37415</v>
      </c>
      <c r="O24" s="6">
        <v>71</v>
      </c>
      <c r="P24" s="6">
        <v>80</v>
      </c>
      <c r="Q24" s="10">
        <v>-9</v>
      </c>
      <c r="R24" s="7">
        <v>37320</v>
      </c>
      <c r="S24" s="6" t="s">
        <v>23</v>
      </c>
      <c r="T24" s="21">
        <f t="shared" si="0"/>
        <v>0.96153846153846156</v>
      </c>
      <c r="U24">
        <f t="shared" si="1"/>
        <v>0.91666666666666663</v>
      </c>
      <c r="V24" s="22">
        <f t="shared" si="2"/>
        <v>2.7307692307692308</v>
      </c>
      <c r="W24">
        <f t="shared" si="3"/>
        <v>0.42307692307692307</v>
      </c>
    </row>
    <row r="25" spans="3:23" ht="15" thickBot="1" x14ac:dyDescent="0.4">
      <c r="C25" s="12" t="s">
        <v>49</v>
      </c>
      <c r="E25" s="6">
        <v>29</v>
      </c>
      <c r="F25" s="6">
        <v>9</v>
      </c>
      <c r="G25" s="6">
        <v>19</v>
      </c>
      <c r="H25" s="6">
        <v>1</v>
      </c>
      <c r="I25" s="6">
        <v>19</v>
      </c>
      <c r="J25" s="6">
        <v>7</v>
      </c>
      <c r="K25" s="6">
        <v>2</v>
      </c>
      <c r="L25" s="6">
        <v>0</v>
      </c>
      <c r="M25" s="7">
        <v>37017</v>
      </c>
      <c r="N25" s="7">
        <v>36629</v>
      </c>
      <c r="O25" s="6">
        <v>77</v>
      </c>
      <c r="P25" s="6">
        <v>115</v>
      </c>
      <c r="Q25" s="10">
        <v>-38</v>
      </c>
      <c r="R25" s="7">
        <v>36651</v>
      </c>
      <c r="S25" s="6" t="s">
        <v>23</v>
      </c>
      <c r="T25" s="21">
        <f t="shared" si="0"/>
        <v>0.65517241379310343</v>
      </c>
      <c r="U25">
        <f t="shared" si="1"/>
        <v>0.47368421052631576</v>
      </c>
      <c r="V25" s="22">
        <f t="shared" si="2"/>
        <v>2.6551724137931036</v>
      </c>
      <c r="W25">
        <f t="shared" si="3"/>
        <v>0.31034482758620691</v>
      </c>
    </row>
    <row r="26" spans="3:23" ht="15" thickBot="1" x14ac:dyDescent="0.4">
      <c r="C26" s="12" t="s">
        <v>51</v>
      </c>
      <c r="E26" s="6">
        <v>23</v>
      </c>
      <c r="F26" s="6">
        <v>16</v>
      </c>
      <c r="G26" s="6">
        <v>6</v>
      </c>
      <c r="H26" s="6">
        <v>1</v>
      </c>
      <c r="I26" s="6">
        <v>33</v>
      </c>
      <c r="J26" s="6">
        <v>16</v>
      </c>
      <c r="K26" s="6">
        <v>0</v>
      </c>
      <c r="L26" s="6">
        <v>1</v>
      </c>
      <c r="M26" s="7">
        <v>37166</v>
      </c>
      <c r="N26" s="7">
        <v>36681</v>
      </c>
      <c r="O26" s="6">
        <v>73</v>
      </c>
      <c r="P26" s="6">
        <v>51</v>
      </c>
      <c r="Q26" s="8">
        <v>22</v>
      </c>
      <c r="R26" s="7">
        <v>36681</v>
      </c>
      <c r="S26" s="6" t="s">
        <v>23</v>
      </c>
      <c r="T26" s="21">
        <f t="shared" si="0"/>
        <v>1.4347826086956521</v>
      </c>
      <c r="U26">
        <f t="shared" si="1"/>
        <v>2.6666666666666665</v>
      </c>
      <c r="V26" s="22">
        <f t="shared" si="2"/>
        <v>3.1739130434782608</v>
      </c>
      <c r="W26">
        <f t="shared" si="3"/>
        <v>0.69565217391304346</v>
      </c>
    </row>
    <row r="27" spans="3:23" ht="15" thickBot="1" x14ac:dyDescent="0.4">
      <c r="C27" s="12" t="s">
        <v>52</v>
      </c>
      <c r="E27" s="6">
        <v>26</v>
      </c>
      <c r="F27" s="6">
        <v>14</v>
      </c>
      <c r="G27" s="6">
        <v>8</v>
      </c>
      <c r="H27" s="6">
        <v>4</v>
      </c>
      <c r="I27" s="6">
        <v>32</v>
      </c>
      <c r="J27" s="6">
        <v>13</v>
      </c>
      <c r="K27" s="6">
        <v>1</v>
      </c>
      <c r="L27" s="6">
        <v>2</v>
      </c>
      <c r="M27" s="7">
        <v>37352</v>
      </c>
      <c r="N27" s="7">
        <v>37531</v>
      </c>
      <c r="O27" s="6">
        <v>83</v>
      </c>
      <c r="P27" s="6">
        <v>82</v>
      </c>
      <c r="Q27" s="8">
        <v>1</v>
      </c>
      <c r="R27" s="7">
        <v>37379</v>
      </c>
      <c r="S27" s="6" t="s">
        <v>23</v>
      </c>
      <c r="T27" s="21">
        <f t="shared" si="0"/>
        <v>1.2307692307692308</v>
      </c>
      <c r="U27">
        <f t="shared" si="1"/>
        <v>1.75</v>
      </c>
      <c r="V27" s="22">
        <f t="shared" si="2"/>
        <v>3.1923076923076925</v>
      </c>
      <c r="W27">
        <f t="shared" si="3"/>
        <v>0.53846153846153844</v>
      </c>
    </row>
    <row r="28" spans="3:23" ht="15" thickBot="1" x14ac:dyDescent="0.4">
      <c r="C28" s="12" t="s">
        <v>53</v>
      </c>
      <c r="E28" s="6">
        <v>24</v>
      </c>
      <c r="F28" s="6">
        <v>15</v>
      </c>
      <c r="G28" s="6">
        <v>8</v>
      </c>
      <c r="H28" s="6">
        <v>1</v>
      </c>
      <c r="I28" s="6">
        <v>31</v>
      </c>
      <c r="J28" s="6">
        <v>15</v>
      </c>
      <c r="K28" s="6">
        <v>0</v>
      </c>
      <c r="L28" s="6">
        <v>0</v>
      </c>
      <c r="M28" s="7">
        <v>36710</v>
      </c>
      <c r="N28" s="7">
        <v>37108</v>
      </c>
      <c r="O28" s="6">
        <v>75</v>
      </c>
      <c r="P28" s="6">
        <v>63</v>
      </c>
      <c r="Q28" s="8">
        <v>12</v>
      </c>
      <c r="R28" s="7">
        <v>37074</v>
      </c>
      <c r="S28" s="6" t="s">
        <v>17</v>
      </c>
      <c r="T28" s="21">
        <f t="shared" si="0"/>
        <v>1.2916666666666667</v>
      </c>
      <c r="U28">
        <f t="shared" si="1"/>
        <v>1.875</v>
      </c>
      <c r="V28" s="22">
        <f t="shared" si="2"/>
        <v>3.125</v>
      </c>
      <c r="W28">
        <f t="shared" si="3"/>
        <v>0.625</v>
      </c>
    </row>
    <row r="29" spans="3:23" ht="15" thickBot="1" x14ac:dyDescent="0.4">
      <c r="C29" s="12" t="s">
        <v>54</v>
      </c>
      <c r="E29" s="6">
        <v>24</v>
      </c>
      <c r="F29" s="6">
        <v>14</v>
      </c>
      <c r="G29" s="6">
        <v>8</v>
      </c>
      <c r="H29" s="6">
        <v>2</v>
      </c>
      <c r="I29" s="6">
        <v>30</v>
      </c>
      <c r="J29" s="6">
        <v>14</v>
      </c>
      <c r="K29" s="6">
        <v>0</v>
      </c>
      <c r="L29" s="6">
        <v>0</v>
      </c>
      <c r="M29" s="7">
        <v>37076</v>
      </c>
      <c r="N29" s="7">
        <v>37076</v>
      </c>
      <c r="O29" s="6">
        <v>72</v>
      </c>
      <c r="P29" s="6">
        <v>59</v>
      </c>
      <c r="Q29" s="8">
        <v>13</v>
      </c>
      <c r="R29" s="7">
        <v>37015</v>
      </c>
      <c r="S29" s="6" t="s">
        <v>21</v>
      </c>
      <c r="T29" s="21">
        <f t="shared" si="0"/>
        <v>1.25</v>
      </c>
      <c r="U29">
        <f t="shared" si="1"/>
        <v>1.75</v>
      </c>
      <c r="V29" s="22">
        <f t="shared" si="2"/>
        <v>3</v>
      </c>
      <c r="W29">
        <f t="shared" si="3"/>
        <v>0.58333333333333337</v>
      </c>
    </row>
    <row r="30" spans="3:23" ht="15" thickBot="1" x14ac:dyDescent="0.4">
      <c r="C30" s="12" t="s">
        <v>55</v>
      </c>
      <c r="E30" s="6">
        <v>25</v>
      </c>
      <c r="F30" s="6">
        <v>11</v>
      </c>
      <c r="G30" s="6">
        <v>8</v>
      </c>
      <c r="H30" s="6">
        <v>6</v>
      </c>
      <c r="I30" s="6">
        <v>28</v>
      </c>
      <c r="J30" s="6">
        <v>10</v>
      </c>
      <c r="K30" s="6">
        <v>1</v>
      </c>
      <c r="L30" s="6">
        <v>1</v>
      </c>
      <c r="M30" s="7">
        <v>38080</v>
      </c>
      <c r="N30" s="7">
        <v>37442</v>
      </c>
      <c r="O30" s="6">
        <v>78</v>
      </c>
      <c r="P30" s="6">
        <v>72</v>
      </c>
      <c r="Q30" s="8">
        <v>6</v>
      </c>
      <c r="R30" s="7">
        <v>37743</v>
      </c>
      <c r="S30" s="6" t="s">
        <v>21</v>
      </c>
      <c r="T30" s="21">
        <f t="shared" si="0"/>
        <v>1.1200000000000001</v>
      </c>
      <c r="U30">
        <f t="shared" si="1"/>
        <v>1.375</v>
      </c>
      <c r="V30" s="22">
        <f t="shared" si="2"/>
        <v>3.12</v>
      </c>
      <c r="W30">
        <f t="shared" si="3"/>
        <v>0.44</v>
      </c>
    </row>
    <row r="31" spans="3:23" ht="15" thickBot="1" x14ac:dyDescent="0.4">
      <c r="C31" s="12" t="s">
        <v>56</v>
      </c>
      <c r="E31" s="6">
        <v>26</v>
      </c>
      <c r="F31" s="6">
        <v>12</v>
      </c>
      <c r="G31" s="6">
        <v>10</v>
      </c>
      <c r="H31" s="6">
        <v>4</v>
      </c>
      <c r="I31" s="6">
        <v>28</v>
      </c>
      <c r="J31" s="6">
        <v>10</v>
      </c>
      <c r="K31" s="6">
        <v>2</v>
      </c>
      <c r="L31" s="6">
        <v>2</v>
      </c>
      <c r="M31" s="7">
        <v>37809</v>
      </c>
      <c r="N31" s="7">
        <v>37014</v>
      </c>
      <c r="O31" s="6">
        <v>69</v>
      </c>
      <c r="P31" s="6">
        <v>77</v>
      </c>
      <c r="Q31" s="10">
        <v>-8</v>
      </c>
      <c r="R31" s="7">
        <v>37015</v>
      </c>
      <c r="S31" s="6" t="s">
        <v>26</v>
      </c>
      <c r="T31" s="21">
        <f t="shared" si="0"/>
        <v>1.0769230769230769</v>
      </c>
      <c r="U31">
        <f t="shared" si="1"/>
        <v>1.2</v>
      </c>
      <c r="V31" s="22">
        <f t="shared" si="2"/>
        <v>2.6538461538461537</v>
      </c>
      <c r="W31">
        <f t="shared" si="3"/>
        <v>0.46153846153846156</v>
      </c>
    </row>
    <row r="32" spans="3:23" ht="15" thickBot="1" x14ac:dyDescent="0.4">
      <c r="C32" s="12" t="s">
        <v>57</v>
      </c>
      <c r="E32" s="6">
        <v>27</v>
      </c>
      <c r="F32" s="6">
        <v>8</v>
      </c>
      <c r="G32" s="6">
        <v>13</v>
      </c>
      <c r="H32" s="6">
        <v>6</v>
      </c>
      <c r="I32" s="6">
        <v>22</v>
      </c>
      <c r="J32" s="6">
        <v>7</v>
      </c>
      <c r="K32" s="6">
        <v>1</v>
      </c>
      <c r="L32" s="6">
        <v>2</v>
      </c>
      <c r="M32" s="7">
        <v>37719</v>
      </c>
      <c r="N32" s="7">
        <v>37716</v>
      </c>
      <c r="O32" s="6">
        <v>62</v>
      </c>
      <c r="P32" s="6">
        <v>86</v>
      </c>
      <c r="Q32" s="10">
        <v>-24</v>
      </c>
      <c r="R32" s="7">
        <v>37657</v>
      </c>
      <c r="S32" s="6" t="s">
        <v>26</v>
      </c>
      <c r="T32" s="21">
        <f t="shared" si="0"/>
        <v>0.81481481481481477</v>
      </c>
      <c r="U32">
        <f t="shared" si="1"/>
        <v>0.61538461538461542</v>
      </c>
      <c r="V32" s="22">
        <f t="shared" si="2"/>
        <v>2.2962962962962963</v>
      </c>
      <c r="W32">
        <f t="shared" si="3"/>
        <v>0.29629629629629628</v>
      </c>
    </row>
    <row r="33" spans="3:23" ht="15" thickBot="1" x14ac:dyDescent="0.4">
      <c r="C33" s="12" t="s">
        <v>58</v>
      </c>
      <c r="E33" s="6">
        <v>23</v>
      </c>
      <c r="F33" s="6">
        <v>9</v>
      </c>
      <c r="G33" s="6">
        <v>11</v>
      </c>
      <c r="H33" s="6">
        <v>3</v>
      </c>
      <c r="I33" s="6">
        <v>21</v>
      </c>
      <c r="J33" s="6">
        <v>5</v>
      </c>
      <c r="K33" s="6">
        <v>4</v>
      </c>
      <c r="L33" s="6">
        <v>1</v>
      </c>
      <c r="M33" s="7">
        <v>36955</v>
      </c>
      <c r="N33" s="7">
        <v>37413</v>
      </c>
      <c r="O33" s="6">
        <v>66</v>
      </c>
      <c r="P33" s="6">
        <v>88</v>
      </c>
      <c r="Q33" s="10">
        <v>-22</v>
      </c>
      <c r="R33" s="7">
        <v>37350</v>
      </c>
      <c r="S33" s="6" t="s">
        <v>21</v>
      </c>
      <c r="T33" s="21">
        <f t="shared" si="0"/>
        <v>0.91304347826086951</v>
      </c>
      <c r="U33">
        <f t="shared" si="1"/>
        <v>0.81818181818181823</v>
      </c>
      <c r="V33" s="22">
        <f t="shared" si="2"/>
        <v>2.8695652173913042</v>
      </c>
      <c r="W33">
        <f t="shared" si="3"/>
        <v>0.39130434782608697</v>
      </c>
    </row>
  </sheetData>
  <hyperlinks>
    <hyperlink ref="C3" r:id="rId1" display="https://www.espn.com/nhl/team/_/name/tb/tampa-bay-lightning" xr:uid="{00000000-0004-0000-0500-000000000000}"/>
    <hyperlink ref="F2" r:id="rId2" display="https://www.espn.com/nhl/standings/_/sort/wins/dir/desc" xr:uid="{00000000-0004-0000-0500-000001000000}"/>
    <hyperlink ref="G2" r:id="rId3" display="https://www.espn.com/nhl/standings/_/sort/losses/dir/asc" xr:uid="{00000000-0004-0000-0500-000002000000}"/>
    <hyperlink ref="H2" r:id="rId4" display="https://www.espn.com/nhl/standings/_/sort/otlosses/dir/desc" xr:uid="{00000000-0004-0000-0500-000003000000}"/>
    <hyperlink ref="I2" r:id="rId5" display="https://www.espn.com/nhl/standings/_/sort/points/dir/asc" xr:uid="{00000000-0004-0000-0500-000004000000}"/>
    <hyperlink ref="O2" r:id="rId6" display="https://www.espn.com/nhl/standings/_/sort/pointsfor/dir/desc" xr:uid="{00000000-0004-0000-0500-000005000000}"/>
    <hyperlink ref="P2" r:id="rId7" display="https://www.espn.com/nhl/standings/_/sort/pointsagainst/dir/asc" xr:uid="{00000000-0004-0000-0500-000006000000}"/>
    <hyperlink ref="S2" r:id="rId8" display="https://www.espn.com/nhl/standings/_/sort/streak/dir/desc" xr:uid="{00000000-0004-0000-0500-000007000000}"/>
  </hyperlinks>
  <pageMargins left="0.7" right="0.7" top="0.75" bottom="0.75" header="0.3" footer="0.3"/>
  <pageSetup orientation="portrait" r:id="rId9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C1:AA47"/>
  <sheetViews>
    <sheetView topLeftCell="B13" workbookViewId="0">
      <selection activeCell="V31" sqref="V31"/>
    </sheetView>
  </sheetViews>
  <sheetFormatPr defaultRowHeight="14.5" x14ac:dyDescent="0.35"/>
  <cols>
    <col min="20" max="20" width="9.453125" customWidth="1"/>
    <col min="21" max="21" width="9.90625" customWidth="1"/>
  </cols>
  <sheetData>
    <row r="1" spans="3:27" ht="15" thickBot="1" x14ac:dyDescent="0.4">
      <c r="C1" s="1" t="s">
        <v>0</v>
      </c>
      <c r="T1" s="20" t="s">
        <v>65</v>
      </c>
      <c r="U1" s="20" t="s">
        <v>67</v>
      </c>
      <c r="V1" t="s">
        <v>106</v>
      </c>
    </row>
    <row r="2" spans="3:27" ht="15" thickBot="1" x14ac:dyDescent="0.4">
      <c r="C2" s="2"/>
      <c r="E2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3" t="s">
        <v>11</v>
      </c>
      <c r="P2" s="3" t="s">
        <v>12</v>
      </c>
      <c r="Q2" s="4" t="s">
        <v>13</v>
      </c>
      <c r="R2" s="4" t="s">
        <v>14</v>
      </c>
      <c r="S2" s="3" t="s">
        <v>15</v>
      </c>
      <c r="T2" s="20" t="s">
        <v>64</v>
      </c>
      <c r="U2" s="20" t="s">
        <v>66</v>
      </c>
      <c r="V2" t="s">
        <v>105</v>
      </c>
      <c r="W2" s="20" t="s">
        <v>66</v>
      </c>
      <c r="X2" t="s">
        <v>121</v>
      </c>
      <c r="Y2" t="s">
        <v>123</v>
      </c>
      <c r="Z2" s="20" t="s">
        <v>66</v>
      </c>
      <c r="AA2" t="s">
        <v>121</v>
      </c>
    </row>
    <row r="3" spans="3:27" ht="15" thickBot="1" x14ac:dyDescent="0.4">
      <c r="C3" s="5" t="s">
        <v>16</v>
      </c>
      <c r="E3" s="6">
        <v>24</v>
      </c>
      <c r="F3" s="6">
        <v>18</v>
      </c>
      <c r="G3" s="6">
        <v>4</v>
      </c>
      <c r="H3" s="6">
        <v>2</v>
      </c>
      <c r="I3" s="6">
        <v>38</v>
      </c>
      <c r="J3" s="6">
        <v>18</v>
      </c>
      <c r="K3" s="6">
        <v>0</v>
      </c>
      <c r="L3" s="6">
        <v>1</v>
      </c>
      <c r="M3" s="7">
        <v>36770</v>
      </c>
      <c r="N3" s="7">
        <v>37502</v>
      </c>
      <c r="O3" s="6">
        <v>87</v>
      </c>
      <c r="P3" s="6">
        <v>51</v>
      </c>
      <c r="Q3" s="8">
        <v>36</v>
      </c>
      <c r="R3" s="7">
        <v>37104</v>
      </c>
      <c r="S3" s="6" t="s">
        <v>17</v>
      </c>
      <c r="T3" s="21">
        <f>I3/E3</f>
        <v>1.5833333333333333</v>
      </c>
      <c r="U3" s="22">
        <f>O3/E3</f>
        <v>3.625</v>
      </c>
      <c r="V3" s="19">
        <f>Q3/E3</f>
        <v>1.5</v>
      </c>
      <c r="W3" s="22">
        <f>I3/E3</f>
        <v>1.5833333333333333</v>
      </c>
      <c r="X3">
        <f>F3/E3</f>
        <v>0.75</v>
      </c>
      <c r="Y3">
        <f>F3/G3</f>
        <v>4.5</v>
      </c>
      <c r="Z3" s="22">
        <f>O3/E3</f>
        <v>3.625</v>
      </c>
      <c r="AA3">
        <f>F3/E3</f>
        <v>0.75</v>
      </c>
    </row>
    <row r="4" spans="3:27" ht="15" thickBot="1" x14ac:dyDescent="0.4">
      <c r="C4" s="9" t="s">
        <v>18</v>
      </c>
      <c r="E4" s="6">
        <v>25</v>
      </c>
      <c r="F4" s="6">
        <v>18</v>
      </c>
      <c r="G4" s="6">
        <v>6</v>
      </c>
      <c r="H4" s="6">
        <v>1</v>
      </c>
      <c r="I4" s="6">
        <v>37</v>
      </c>
      <c r="J4" s="6">
        <v>14</v>
      </c>
      <c r="K4" s="6">
        <v>4</v>
      </c>
      <c r="L4" s="6">
        <v>0</v>
      </c>
      <c r="M4" s="7">
        <v>37135</v>
      </c>
      <c r="N4" s="7">
        <v>36774</v>
      </c>
      <c r="O4" s="6">
        <v>88</v>
      </c>
      <c r="P4" s="6">
        <v>66</v>
      </c>
      <c r="Q4" s="8">
        <v>22</v>
      </c>
      <c r="R4" s="7">
        <v>36710</v>
      </c>
      <c r="S4" s="6" t="s">
        <v>19</v>
      </c>
      <c r="T4" s="21">
        <f t="shared" ref="T4:T10" si="0">I4/E4</f>
        <v>1.48</v>
      </c>
      <c r="U4" s="22">
        <f t="shared" ref="U4:U10" si="1">O4/E4</f>
        <v>3.52</v>
      </c>
      <c r="V4" s="19">
        <f t="shared" ref="V4:V10" si="2">Q4/E4</f>
        <v>0.88</v>
      </c>
      <c r="W4" s="22">
        <f t="shared" ref="W4:W10" si="3">I4/E4</f>
        <v>1.48</v>
      </c>
      <c r="X4">
        <f t="shared" ref="X4:X10" si="4">F4/E4</f>
        <v>0.72</v>
      </c>
      <c r="Y4">
        <f t="shared" ref="Y4:Y10" si="5">F4/G4</f>
        <v>3</v>
      </c>
      <c r="Z4" s="22">
        <f t="shared" ref="Z4:Z10" si="6">O4/E4</f>
        <v>3.52</v>
      </c>
      <c r="AA4">
        <f t="shared" ref="AA4:AA10" si="7">F4/E4</f>
        <v>0.72</v>
      </c>
    </row>
    <row r="5" spans="3:27" ht="15" thickBot="1" x14ac:dyDescent="0.4">
      <c r="C5" s="9" t="s">
        <v>20</v>
      </c>
      <c r="E5" s="6">
        <v>25</v>
      </c>
      <c r="F5" s="6">
        <v>16</v>
      </c>
      <c r="G5" s="6">
        <v>5</v>
      </c>
      <c r="H5" s="6">
        <v>4</v>
      </c>
      <c r="I5" s="6">
        <v>36</v>
      </c>
      <c r="J5" s="6">
        <v>15</v>
      </c>
      <c r="K5" s="6">
        <v>1</v>
      </c>
      <c r="L5" s="6">
        <v>2</v>
      </c>
      <c r="M5" s="7">
        <v>37805</v>
      </c>
      <c r="N5" s="7">
        <v>37136</v>
      </c>
      <c r="O5" s="6">
        <v>84</v>
      </c>
      <c r="P5" s="6">
        <v>72</v>
      </c>
      <c r="Q5" s="8">
        <v>12</v>
      </c>
      <c r="R5" s="7">
        <v>37379</v>
      </c>
      <c r="S5" s="6" t="s">
        <v>21</v>
      </c>
      <c r="T5" s="21">
        <f t="shared" si="0"/>
        <v>1.44</v>
      </c>
      <c r="U5" s="22">
        <f t="shared" si="1"/>
        <v>3.36</v>
      </c>
      <c r="V5" s="19">
        <f t="shared" si="2"/>
        <v>0.48</v>
      </c>
      <c r="W5" s="22">
        <f t="shared" si="3"/>
        <v>1.44</v>
      </c>
      <c r="X5">
        <f t="shared" si="4"/>
        <v>0.64</v>
      </c>
      <c r="Y5">
        <f t="shared" si="5"/>
        <v>3.2</v>
      </c>
      <c r="Z5" s="22">
        <f t="shared" si="6"/>
        <v>3.36</v>
      </c>
      <c r="AA5">
        <f t="shared" si="7"/>
        <v>0.64</v>
      </c>
    </row>
    <row r="6" spans="3:27" ht="15" thickBot="1" x14ac:dyDescent="0.4">
      <c r="C6" s="9" t="s">
        <v>22</v>
      </c>
      <c r="E6" s="6">
        <v>27</v>
      </c>
      <c r="F6" s="6">
        <v>13</v>
      </c>
      <c r="G6" s="6">
        <v>9</v>
      </c>
      <c r="H6" s="6">
        <v>5</v>
      </c>
      <c r="I6" s="6">
        <v>31</v>
      </c>
      <c r="J6" s="6">
        <v>11</v>
      </c>
      <c r="K6" s="6">
        <v>2</v>
      </c>
      <c r="L6" s="6">
        <v>2</v>
      </c>
      <c r="M6" s="7">
        <v>37441</v>
      </c>
      <c r="N6" s="7">
        <v>37777</v>
      </c>
      <c r="O6" s="6">
        <v>83</v>
      </c>
      <c r="P6" s="6">
        <v>86</v>
      </c>
      <c r="Q6" s="10">
        <v>-3</v>
      </c>
      <c r="R6" s="7">
        <v>37015</v>
      </c>
      <c r="S6" s="6" t="s">
        <v>23</v>
      </c>
      <c r="T6" s="21">
        <f t="shared" si="0"/>
        <v>1.1481481481481481</v>
      </c>
      <c r="U6" s="22">
        <f t="shared" si="1"/>
        <v>3.074074074074074</v>
      </c>
      <c r="V6" s="19">
        <f t="shared" si="2"/>
        <v>-0.1111111111111111</v>
      </c>
      <c r="W6" s="22">
        <f t="shared" si="3"/>
        <v>1.1481481481481481</v>
      </c>
      <c r="X6">
        <f t="shared" si="4"/>
        <v>0.48148148148148145</v>
      </c>
      <c r="Y6">
        <f t="shared" si="5"/>
        <v>1.4444444444444444</v>
      </c>
      <c r="Z6" s="22">
        <f t="shared" si="6"/>
        <v>3.074074074074074</v>
      </c>
      <c r="AA6">
        <f t="shared" si="7"/>
        <v>0.48148148148148145</v>
      </c>
    </row>
    <row r="7" spans="3:27" ht="15" thickBot="1" x14ac:dyDescent="0.4">
      <c r="C7" s="9" t="s">
        <v>24</v>
      </c>
      <c r="E7" s="6">
        <v>27</v>
      </c>
      <c r="F7" s="6">
        <v>10</v>
      </c>
      <c r="G7" s="6">
        <v>12</v>
      </c>
      <c r="H7" s="6">
        <v>5</v>
      </c>
      <c r="I7" s="6">
        <v>25</v>
      </c>
      <c r="J7" s="6">
        <v>9</v>
      </c>
      <c r="K7" s="6">
        <v>1</v>
      </c>
      <c r="L7" s="6">
        <v>2</v>
      </c>
      <c r="M7" s="7">
        <v>37777</v>
      </c>
      <c r="N7" s="7">
        <v>37353</v>
      </c>
      <c r="O7" s="6">
        <v>71</v>
      </c>
      <c r="P7" s="6">
        <v>89</v>
      </c>
      <c r="Q7" s="10">
        <v>-18</v>
      </c>
      <c r="R7" s="7">
        <v>36956</v>
      </c>
      <c r="S7" s="6" t="s">
        <v>23</v>
      </c>
      <c r="T7" s="21">
        <f t="shared" si="0"/>
        <v>0.92592592592592593</v>
      </c>
      <c r="U7" s="22">
        <f t="shared" si="1"/>
        <v>2.6296296296296298</v>
      </c>
      <c r="V7" s="19">
        <f t="shared" si="2"/>
        <v>-0.66666666666666663</v>
      </c>
      <c r="W7" s="22">
        <f t="shared" si="3"/>
        <v>0.92592592592592593</v>
      </c>
      <c r="X7">
        <f t="shared" si="4"/>
        <v>0.37037037037037035</v>
      </c>
      <c r="Y7">
        <f t="shared" si="5"/>
        <v>0.83333333333333337</v>
      </c>
      <c r="Z7" s="22">
        <f t="shared" si="6"/>
        <v>2.6296296296296298</v>
      </c>
      <c r="AA7">
        <f t="shared" si="7"/>
        <v>0.37037037037037035</v>
      </c>
    </row>
    <row r="8" spans="3:27" ht="15" thickBot="1" x14ac:dyDescent="0.4">
      <c r="C8" s="9" t="s">
        <v>25</v>
      </c>
      <c r="E8" s="6">
        <v>26</v>
      </c>
      <c r="F8" s="6">
        <v>11</v>
      </c>
      <c r="G8" s="6">
        <v>14</v>
      </c>
      <c r="H8" s="6">
        <v>1</v>
      </c>
      <c r="I8" s="6">
        <v>23</v>
      </c>
      <c r="J8" s="6">
        <v>9</v>
      </c>
      <c r="K8" s="6">
        <v>2</v>
      </c>
      <c r="L8" s="6">
        <v>0</v>
      </c>
      <c r="M8" s="7">
        <v>36714</v>
      </c>
      <c r="N8" s="7">
        <v>36988</v>
      </c>
      <c r="O8" s="6">
        <v>63</v>
      </c>
      <c r="P8" s="6">
        <v>85</v>
      </c>
      <c r="Q8" s="10">
        <v>-22</v>
      </c>
      <c r="R8" s="7">
        <v>37015</v>
      </c>
      <c r="S8" s="6" t="s">
        <v>26</v>
      </c>
      <c r="T8" s="21">
        <f t="shared" si="0"/>
        <v>0.88461538461538458</v>
      </c>
      <c r="U8" s="22">
        <f t="shared" si="1"/>
        <v>2.4230769230769229</v>
      </c>
      <c r="V8" s="19">
        <f t="shared" si="2"/>
        <v>-0.84615384615384615</v>
      </c>
      <c r="W8" s="22">
        <f t="shared" si="3"/>
        <v>0.88461538461538458</v>
      </c>
      <c r="X8">
        <f t="shared" si="4"/>
        <v>0.42307692307692307</v>
      </c>
      <c r="Y8">
        <f t="shared" si="5"/>
        <v>0.7857142857142857</v>
      </c>
      <c r="Z8" s="22">
        <f t="shared" si="6"/>
        <v>2.4230769230769229</v>
      </c>
      <c r="AA8">
        <f t="shared" si="7"/>
        <v>0.42307692307692307</v>
      </c>
    </row>
    <row r="9" spans="3:27" ht="15" thickBot="1" x14ac:dyDescent="0.4">
      <c r="C9" s="9" t="s">
        <v>27</v>
      </c>
      <c r="E9" s="6">
        <v>21</v>
      </c>
      <c r="F9" s="6">
        <v>8</v>
      </c>
      <c r="G9" s="6">
        <v>8</v>
      </c>
      <c r="H9" s="6">
        <v>5</v>
      </c>
      <c r="I9" s="6">
        <v>21</v>
      </c>
      <c r="J9" s="6">
        <v>8</v>
      </c>
      <c r="K9" s="6">
        <v>0</v>
      </c>
      <c r="L9" s="6">
        <v>3</v>
      </c>
      <c r="M9" s="7">
        <v>38141</v>
      </c>
      <c r="N9" s="7">
        <v>36927</v>
      </c>
      <c r="O9" s="6">
        <v>62</v>
      </c>
      <c r="P9" s="6">
        <v>55</v>
      </c>
      <c r="Q9" s="8">
        <v>7</v>
      </c>
      <c r="R9" s="7">
        <v>37320</v>
      </c>
      <c r="S9" s="6" t="s">
        <v>21</v>
      </c>
      <c r="T9" s="21">
        <f t="shared" si="0"/>
        <v>1</v>
      </c>
      <c r="U9" s="22">
        <f t="shared" si="1"/>
        <v>2.9523809523809526</v>
      </c>
      <c r="V9" s="19">
        <f t="shared" si="2"/>
        <v>0.33333333333333331</v>
      </c>
      <c r="W9" s="22">
        <f t="shared" si="3"/>
        <v>1</v>
      </c>
      <c r="X9">
        <f t="shared" si="4"/>
        <v>0.38095238095238093</v>
      </c>
      <c r="Y9">
        <f t="shared" si="5"/>
        <v>1</v>
      </c>
      <c r="Z9" s="22">
        <f t="shared" si="6"/>
        <v>2.9523809523809526</v>
      </c>
      <c r="AA9">
        <f t="shared" si="7"/>
        <v>0.38095238095238093</v>
      </c>
    </row>
    <row r="10" spans="3:27" ht="15" thickBot="1" x14ac:dyDescent="0.4">
      <c r="C10" s="13" t="s">
        <v>59</v>
      </c>
      <c r="E10" s="6">
        <v>27</v>
      </c>
      <c r="F10" s="6">
        <v>7</v>
      </c>
      <c r="G10" s="6">
        <v>16</v>
      </c>
      <c r="H10" s="6">
        <v>4</v>
      </c>
      <c r="I10" s="6">
        <v>18</v>
      </c>
      <c r="J10" s="6">
        <v>7</v>
      </c>
      <c r="K10" s="6">
        <v>0</v>
      </c>
      <c r="L10" s="6">
        <v>0</v>
      </c>
      <c r="M10" s="7">
        <v>37717</v>
      </c>
      <c r="N10" s="7">
        <v>36960</v>
      </c>
      <c r="O10" s="6">
        <v>57</v>
      </c>
      <c r="P10" s="6">
        <v>91</v>
      </c>
      <c r="Q10" s="10">
        <v>-34</v>
      </c>
      <c r="R10" s="7">
        <v>36956</v>
      </c>
      <c r="S10" s="6" t="s">
        <v>28</v>
      </c>
      <c r="T10" s="21">
        <f t="shared" si="0"/>
        <v>0.66666666666666663</v>
      </c>
      <c r="U10" s="22">
        <f t="shared" si="1"/>
        <v>2.1111111111111112</v>
      </c>
      <c r="V10" s="19">
        <f t="shared" si="2"/>
        <v>-1.2592592592592593</v>
      </c>
      <c r="W10" s="22">
        <f t="shared" si="3"/>
        <v>0.66666666666666663</v>
      </c>
      <c r="X10">
        <f t="shared" si="4"/>
        <v>0.25925925925925924</v>
      </c>
      <c r="Y10">
        <f t="shared" si="5"/>
        <v>0.4375</v>
      </c>
      <c r="Z10" s="22">
        <f t="shared" si="6"/>
        <v>2.1111111111111112</v>
      </c>
      <c r="AA10">
        <f t="shared" si="7"/>
        <v>0.25925925925925924</v>
      </c>
    </row>
    <row r="14" spans="3:27" x14ac:dyDescent="0.35">
      <c r="C14" s="11" t="s">
        <v>29</v>
      </c>
    </row>
    <row r="15" spans="3:27" ht="15" thickBot="1" x14ac:dyDescent="0.4">
      <c r="T15" s="20" t="s">
        <v>65</v>
      </c>
      <c r="U15" s="20" t="s">
        <v>129</v>
      </c>
    </row>
    <row r="16" spans="3:27" ht="15" thickBot="1" x14ac:dyDescent="0.4">
      <c r="C16" s="2"/>
      <c r="E16" t="s">
        <v>1</v>
      </c>
      <c r="F16" s="3" t="s">
        <v>2</v>
      </c>
      <c r="G16" s="3" t="s">
        <v>3</v>
      </c>
      <c r="H16" s="3" t="s">
        <v>4</v>
      </c>
      <c r="I16" s="3" t="s">
        <v>5</v>
      </c>
      <c r="J16" s="4" t="s">
        <v>6</v>
      </c>
      <c r="K16" s="4" t="s">
        <v>7</v>
      </c>
      <c r="L16" s="4" t="s">
        <v>8</v>
      </c>
      <c r="M16" s="4" t="s">
        <v>9</v>
      </c>
      <c r="N16" s="4" t="s">
        <v>10</v>
      </c>
      <c r="O16" s="3" t="s">
        <v>11</v>
      </c>
      <c r="P16" s="3" t="s">
        <v>12</v>
      </c>
      <c r="Q16" s="4" t="s">
        <v>13</v>
      </c>
      <c r="R16" s="4" t="s">
        <v>14</v>
      </c>
      <c r="S16" s="3" t="s">
        <v>15</v>
      </c>
      <c r="T16" s="20" t="s">
        <v>64</v>
      </c>
      <c r="U16" t="s">
        <v>123</v>
      </c>
      <c r="V16" s="20" t="s">
        <v>66</v>
      </c>
      <c r="W16" t="s">
        <v>121</v>
      </c>
    </row>
    <row r="17" spans="3:23" ht="15" thickBot="1" x14ac:dyDescent="0.4">
      <c r="C17" s="12" t="s">
        <v>30</v>
      </c>
      <c r="E17" s="6">
        <v>26</v>
      </c>
      <c r="F17" s="6">
        <v>16</v>
      </c>
      <c r="G17" s="6">
        <v>6</v>
      </c>
      <c r="H17" s="6">
        <v>4</v>
      </c>
      <c r="I17" s="6">
        <v>36</v>
      </c>
      <c r="J17" s="6">
        <v>15</v>
      </c>
      <c r="K17" s="6">
        <v>1</v>
      </c>
      <c r="L17" s="6">
        <v>1</v>
      </c>
      <c r="M17" s="6" t="s">
        <v>31</v>
      </c>
      <c r="N17" s="7">
        <v>37382</v>
      </c>
      <c r="O17" s="6">
        <v>75</v>
      </c>
      <c r="P17" s="6">
        <v>57</v>
      </c>
      <c r="Q17" s="8">
        <v>18</v>
      </c>
      <c r="R17" s="7">
        <v>37104</v>
      </c>
      <c r="S17" s="6" t="s">
        <v>19</v>
      </c>
      <c r="T17" s="21">
        <f>I17/E17</f>
        <v>1.3846153846153846</v>
      </c>
      <c r="U17">
        <f>F17/G17</f>
        <v>2.6666666666666665</v>
      </c>
      <c r="V17" s="22">
        <f>O17/E17</f>
        <v>2.8846153846153846</v>
      </c>
      <c r="W17">
        <f>F17/E17</f>
        <v>0.61538461538461542</v>
      </c>
    </row>
    <row r="18" spans="3:23" ht="15" thickBot="1" x14ac:dyDescent="0.4">
      <c r="C18" s="12" t="s">
        <v>32</v>
      </c>
      <c r="E18" s="6">
        <v>25</v>
      </c>
      <c r="F18" s="6">
        <v>15</v>
      </c>
      <c r="G18" s="6">
        <v>6</v>
      </c>
      <c r="H18" s="6">
        <v>4</v>
      </c>
      <c r="I18" s="6">
        <v>34</v>
      </c>
      <c r="J18" s="6">
        <v>13</v>
      </c>
      <c r="K18" s="6">
        <v>2</v>
      </c>
      <c r="L18" s="6">
        <v>2</v>
      </c>
      <c r="M18" s="7">
        <v>37471</v>
      </c>
      <c r="N18" s="7">
        <v>37440</v>
      </c>
      <c r="O18" s="6">
        <v>84</v>
      </c>
      <c r="P18" s="6">
        <v>80</v>
      </c>
      <c r="Q18" s="8">
        <v>4</v>
      </c>
      <c r="R18" s="7">
        <v>37074</v>
      </c>
      <c r="S18" s="6" t="s">
        <v>17</v>
      </c>
      <c r="T18" s="21">
        <f t="shared" ref="T18:T24" si="8">I18/E18</f>
        <v>1.36</v>
      </c>
      <c r="U18">
        <f t="shared" ref="U18:U24" si="9">F18/G18</f>
        <v>2.5</v>
      </c>
      <c r="V18" s="22">
        <f t="shared" ref="V18:V24" si="10">O18/E18</f>
        <v>3.36</v>
      </c>
      <c r="W18">
        <f t="shared" ref="W18:W24" si="11">F18/E18</f>
        <v>0.6</v>
      </c>
    </row>
    <row r="19" spans="3:23" ht="15" thickBot="1" x14ac:dyDescent="0.4">
      <c r="C19" s="12" t="s">
        <v>33</v>
      </c>
      <c r="E19" s="6">
        <v>25</v>
      </c>
      <c r="F19" s="6">
        <v>15</v>
      </c>
      <c r="G19" s="6">
        <v>9</v>
      </c>
      <c r="H19" s="6">
        <v>1</v>
      </c>
      <c r="I19" s="6">
        <v>31</v>
      </c>
      <c r="J19" s="6">
        <v>12</v>
      </c>
      <c r="K19" s="6">
        <v>3</v>
      </c>
      <c r="L19" s="6">
        <v>0</v>
      </c>
      <c r="M19" s="7">
        <v>36832</v>
      </c>
      <c r="N19" s="7">
        <v>36988</v>
      </c>
      <c r="O19" s="6">
        <v>81</v>
      </c>
      <c r="P19" s="6">
        <v>77</v>
      </c>
      <c r="Q19" s="8">
        <v>4</v>
      </c>
      <c r="R19" s="7">
        <v>36710</v>
      </c>
      <c r="S19" s="6" t="s">
        <v>34</v>
      </c>
      <c r="T19" s="21">
        <f t="shared" si="8"/>
        <v>1.24</v>
      </c>
      <c r="U19">
        <f t="shared" si="9"/>
        <v>1.6666666666666667</v>
      </c>
      <c r="V19" s="22">
        <f t="shared" si="10"/>
        <v>3.24</v>
      </c>
      <c r="W19">
        <f t="shared" si="11"/>
        <v>0.6</v>
      </c>
    </row>
    <row r="20" spans="3:23" ht="15" thickBot="1" x14ac:dyDescent="0.4">
      <c r="C20" s="12" t="s">
        <v>35</v>
      </c>
      <c r="E20" s="6">
        <v>23</v>
      </c>
      <c r="F20" s="6">
        <v>13</v>
      </c>
      <c r="G20" s="6">
        <v>6</v>
      </c>
      <c r="H20" s="6">
        <v>4</v>
      </c>
      <c r="I20" s="6">
        <v>30</v>
      </c>
      <c r="J20" s="6">
        <v>11</v>
      </c>
      <c r="K20" s="6">
        <v>2</v>
      </c>
      <c r="L20" s="6">
        <v>2</v>
      </c>
      <c r="M20" s="7">
        <v>37044</v>
      </c>
      <c r="N20" s="7">
        <v>37806</v>
      </c>
      <c r="O20" s="6">
        <v>66</v>
      </c>
      <c r="P20" s="6">
        <v>56</v>
      </c>
      <c r="Q20" s="8">
        <v>10</v>
      </c>
      <c r="R20" s="7">
        <v>37320</v>
      </c>
      <c r="S20" s="6" t="s">
        <v>23</v>
      </c>
      <c r="T20" s="21">
        <f t="shared" si="8"/>
        <v>1.3043478260869565</v>
      </c>
      <c r="U20">
        <f t="shared" si="9"/>
        <v>2.1666666666666665</v>
      </c>
      <c r="V20" s="22">
        <f t="shared" si="10"/>
        <v>2.8695652173913042</v>
      </c>
      <c r="W20">
        <f t="shared" si="11"/>
        <v>0.56521739130434778</v>
      </c>
    </row>
    <row r="21" spans="3:23" ht="15" thickBot="1" x14ac:dyDescent="0.4">
      <c r="C21" s="12" t="s">
        <v>36</v>
      </c>
      <c r="E21" s="6">
        <v>23</v>
      </c>
      <c r="F21" s="6">
        <v>13</v>
      </c>
      <c r="G21" s="6">
        <v>7</v>
      </c>
      <c r="H21" s="6">
        <v>3</v>
      </c>
      <c r="I21" s="6">
        <v>29</v>
      </c>
      <c r="J21" s="6">
        <v>12</v>
      </c>
      <c r="K21" s="6">
        <v>1</v>
      </c>
      <c r="L21" s="6">
        <v>2</v>
      </c>
      <c r="M21" s="7">
        <v>37440</v>
      </c>
      <c r="N21" s="7">
        <v>37046</v>
      </c>
      <c r="O21" s="6">
        <v>76</v>
      </c>
      <c r="P21" s="6">
        <v>73</v>
      </c>
      <c r="Q21" s="8">
        <v>3</v>
      </c>
      <c r="R21" s="7">
        <v>37015</v>
      </c>
      <c r="S21" s="6" t="s">
        <v>21</v>
      </c>
      <c r="T21" s="21">
        <f t="shared" si="8"/>
        <v>1.2608695652173914</v>
      </c>
      <c r="U21">
        <f t="shared" si="9"/>
        <v>1.8571428571428572</v>
      </c>
      <c r="V21" s="22">
        <f t="shared" si="10"/>
        <v>3.3043478260869565</v>
      </c>
      <c r="W21">
        <f t="shared" si="11"/>
        <v>0.56521739130434778</v>
      </c>
    </row>
    <row r="22" spans="3:23" ht="15" thickBot="1" x14ac:dyDescent="0.4">
      <c r="C22" s="12" t="s">
        <v>37</v>
      </c>
      <c r="E22" s="6">
        <v>24</v>
      </c>
      <c r="F22" s="6">
        <v>10</v>
      </c>
      <c r="G22" s="6">
        <v>11</v>
      </c>
      <c r="H22" s="6">
        <v>3</v>
      </c>
      <c r="I22" s="6">
        <v>23</v>
      </c>
      <c r="J22" s="6">
        <v>9</v>
      </c>
      <c r="K22" s="6">
        <v>1</v>
      </c>
      <c r="L22" s="6">
        <v>1</v>
      </c>
      <c r="M22" s="7">
        <v>37382</v>
      </c>
      <c r="N22" s="7">
        <v>37016</v>
      </c>
      <c r="O22" s="6">
        <v>68</v>
      </c>
      <c r="P22" s="6">
        <v>67</v>
      </c>
      <c r="Q22" s="8">
        <v>1</v>
      </c>
      <c r="R22" s="7">
        <v>36681</v>
      </c>
      <c r="S22" s="6" t="s">
        <v>23</v>
      </c>
      <c r="T22" s="21">
        <f t="shared" si="8"/>
        <v>0.95833333333333337</v>
      </c>
      <c r="U22">
        <f t="shared" si="9"/>
        <v>0.90909090909090906</v>
      </c>
      <c r="V22" s="22">
        <f t="shared" si="10"/>
        <v>2.8333333333333335</v>
      </c>
      <c r="W22">
        <f t="shared" si="11"/>
        <v>0.41666666666666669</v>
      </c>
    </row>
    <row r="23" spans="3:23" ht="15" thickBot="1" x14ac:dyDescent="0.4">
      <c r="C23" s="12" t="s">
        <v>38</v>
      </c>
      <c r="E23" s="6">
        <v>22</v>
      </c>
      <c r="F23" s="6">
        <v>8</v>
      </c>
      <c r="G23" s="6">
        <v>11</v>
      </c>
      <c r="H23" s="6">
        <v>3</v>
      </c>
      <c r="I23" s="6">
        <v>19</v>
      </c>
      <c r="J23" s="6">
        <v>8</v>
      </c>
      <c r="K23" s="6">
        <v>0</v>
      </c>
      <c r="L23" s="6">
        <v>2</v>
      </c>
      <c r="M23" s="7">
        <v>36931</v>
      </c>
      <c r="N23" s="7">
        <v>37409</v>
      </c>
      <c r="O23" s="6">
        <v>55</v>
      </c>
      <c r="P23" s="6">
        <v>71</v>
      </c>
      <c r="Q23" s="10">
        <v>-16</v>
      </c>
      <c r="R23" s="7">
        <v>36929</v>
      </c>
      <c r="S23" s="6" t="s">
        <v>26</v>
      </c>
      <c r="T23" s="21">
        <f t="shared" si="8"/>
        <v>0.86363636363636365</v>
      </c>
      <c r="U23">
        <f t="shared" si="9"/>
        <v>0.72727272727272729</v>
      </c>
      <c r="V23" s="22">
        <f t="shared" si="10"/>
        <v>2.5</v>
      </c>
      <c r="W23">
        <f t="shared" si="11"/>
        <v>0.36363636363636365</v>
      </c>
    </row>
    <row r="24" spans="3:23" ht="15" thickBot="1" x14ac:dyDescent="0.4">
      <c r="C24" s="12" t="s">
        <v>39</v>
      </c>
      <c r="E24" s="6">
        <v>24</v>
      </c>
      <c r="F24" s="6">
        <v>6</v>
      </c>
      <c r="G24" s="6">
        <v>14</v>
      </c>
      <c r="H24" s="6">
        <v>4</v>
      </c>
      <c r="I24" s="6">
        <v>16</v>
      </c>
      <c r="J24" s="6">
        <v>4</v>
      </c>
      <c r="K24" s="6">
        <v>2</v>
      </c>
      <c r="L24" s="6">
        <v>2</v>
      </c>
      <c r="M24" s="7">
        <v>37294</v>
      </c>
      <c r="N24" s="7">
        <v>37353</v>
      </c>
      <c r="O24" s="6">
        <v>56</v>
      </c>
      <c r="P24" s="6">
        <v>80</v>
      </c>
      <c r="Q24" s="10">
        <v>-24</v>
      </c>
      <c r="R24" s="7">
        <v>37263</v>
      </c>
      <c r="S24" s="6" t="s">
        <v>40</v>
      </c>
      <c r="T24" s="21">
        <f t="shared" si="8"/>
        <v>0.66666666666666663</v>
      </c>
      <c r="U24">
        <f t="shared" si="9"/>
        <v>0.42857142857142855</v>
      </c>
      <c r="V24" s="22">
        <f t="shared" si="10"/>
        <v>2.3333333333333335</v>
      </c>
      <c r="W24">
        <f t="shared" si="11"/>
        <v>0.25</v>
      </c>
    </row>
    <row r="25" spans="3:23" ht="15" thickBot="1" x14ac:dyDescent="0.4">
      <c r="C25" s="11"/>
      <c r="E25" s="12"/>
    </row>
    <row r="26" spans="3:23" ht="15" thickBot="1" x14ac:dyDescent="0.4">
      <c r="C26" s="11" t="s">
        <v>41</v>
      </c>
      <c r="E26" s="12"/>
    </row>
    <row r="27" spans="3:23" ht="15" thickBot="1" x14ac:dyDescent="0.4">
      <c r="E27" t="s">
        <v>1</v>
      </c>
      <c r="F27" s="3" t="s">
        <v>2</v>
      </c>
      <c r="G27" s="3" t="s">
        <v>3</v>
      </c>
      <c r="H27" s="3" t="s">
        <v>4</v>
      </c>
      <c r="I27" s="3" t="s">
        <v>5</v>
      </c>
      <c r="J27" s="4" t="s">
        <v>6</v>
      </c>
      <c r="K27" s="4" t="s">
        <v>7</v>
      </c>
      <c r="L27" s="4" t="s">
        <v>8</v>
      </c>
      <c r="M27" s="4" t="s">
        <v>9</v>
      </c>
      <c r="N27" s="4" t="s">
        <v>10</v>
      </c>
      <c r="O27" s="3" t="s">
        <v>11</v>
      </c>
      <c r="P27" s="3" t="s">
        <v>12</v>
      </c>
      <c r="Q27" s="4" t="s">
        <v>13</v>
      </c>
      <c r="R27" s="4" t="s">
        <v>14</v>
      </c>
      <c r="S27" s="3" t="s">
        <v>15</v>
      </c>
    </row>
    <row r="28" spans="3:23" ht="15" thickBot="1" x14ac:dyDescent="0.4">
      <c r="C28" s="12" t="s">
        <v>42</v>
      </c>
      <c r="E28" s="6">
        <v>27</v>
      </c>
      <c r="F28" s="6">
        <v>18</v>
      </c>
      <c r="G28" s="6">
        <v>7</v>
      </c>
      <c r="H28" s="6">
        <v>2</v>
      </c>
      <c r="I28" s="6">
        <v>38</v>
      </c>
      <c r="J28" s="6">
        <v>18</v>
      </c>
      <c r="K28" s="6">
        <v>0</v>
      </c>
      <c r="L28" s="6">
        <v>0</v>
      </c>
      <c r="M28" s="7">
        <v>37138</v>
      </c>
      <c r="N28" s="7">
        <v>37137</v>
      </c>
      <c r="O28" s="6">
        <v>93</v>
      </c>
      <c r="P28" s="6">
        <v>67</v>
      </c>
      <c r="Q28" s="8">
        <v>26</v>
      </c>
      <c r="R28" s="7">
        <v>36681</v>
      </c>
      <c r="S28" s="6" t="s">
        <v>43</v>
      </c>
    </row>
    <row r="29" spans="3:23" ht="15" thickBot="1" x14ac:dyDescent="0.4">
      <c r="C29" s="12" t="s">
        <v>44</v>
      </c>
      <c r="E29" s="6">
        <v>28</v>
      </c>
      <c r="F29" s="6">
        <v>17</v>
      </c>
      <c r="G29" s="6">
        <v>11</v>
      </c>
      <c r="H29" s="6">
        <v>0</v>
      </c>
      <c r="I29" s="6">
        <v>34</v>
      </c>
      <c r="J29" s="6">
        <v>17</v>
      </c>
      <c r="K29" s="6">
        <v>0</v>
      </c>
      <c r="L29" s="6">
        <v>0</v>
      </c>
      <c r="M29" s="7">
        <v>36777</v>
      </c>
      <c r="N29" s="7">
        <v>36741</v>
      </c>
      <c r="O29" s="6">
        <v>93</v>
      </c>
      <c r="P29" s="6">
        <v>83</v>
      </c>
      <c r="Q29" s="8">
        <v>10</v>
      </c>
      <c r="R29" s="7">
        <v>36710</v>
      </c>
      <c r="S29" s="6" t="s">
        <v>34</v>
      </c>
    </row>
    <row r="30" spans="3:23" ht="15" thickBot="1" x14ac:dyDescent="0.4">
      <c r="C30" s="12" t="s">
        <v>45</v>
      </c>
      <c r="E30" s="6">
        <v>25</v>
      </c>
      <c r="F30" s="6">
        <v>16</v>
      </c>
      <c r="G30" s="6">
        <v>8</v>
      </c>
      <c r="H30" s="6">
        <v>1</v>
      </c>
      <c r="I30" s="6">
        <v>33</v>
      </c>
      <c r="J30" s="6">
        <v>16</v>
      </c>
      <c r="K30" s="6">
        <v>0</v>
      </c>
      <c r="L30" s="6">
        <v>1</v>
      </c>
      <c r="M30" s="7">
        <v>37138</v>
      </c>
      <c r="N30" s="7">
        <v>36711</v>
      </c>
      <c r="O30" s="6">
        <v>83</v>
      </c>
      <c r="P30" s="6">
        <v>72</v>
      </c>
      <c r="Q30" s="8">
        <v>11</v>
      </c>
      <c r="R30" s="7">
        <v>36710</v>
      </c>
      <c r="S30" s="6" t="s">
        <v>21</v>
      </c>
    </row>
    <row r="31" spans="3:23" ht="15" thickBot="1" x14ac:dyDescent="0.4">
      <c r="C31" s="12" t="s">
        <v>46</v>
      </c>
      <c r="E31" s="6">
        <v>25</v>
      </c>
      <c r="F31" s="6">
        <v>12</v>
      </c>
      <c r="G31" s="6">
        <v>6</v>
      </c>
      <c r="H31" s="6">
        <v>7</v>
      </c>
      <c r="I31" s="6">
        <v>31</v>
      </c>
      <c r="J31" s="6">
        <v>12</v>
      </c>
      <c r="K31" s="6">
        <v>0</v>
      </c>
      <c r="L31" s="6">
        <v>3</v>
      </c>
      <c r="M31" s="7">
        <v>37016</v>
      </c>
      <c r="N31" s="7">
        <v>38899</v>
      </c>
      <c r="O31" s="6">
        <v>84</v>
      </c>
      <c r="P31" s="6">
        <v>69</v>
      </c>
      <c r="Q31" s="8">
        <v>15</v>
      </c>
      <c r="R31" s="7">
        <v>38413</v>
      </c>
      <c r="S31" s="6" t="s">
        <v>21</v>
      </c>
    </row>
    <row r="32" spans="3:23" ht="15" thickBot="1" x14ac:dyDescent="0.4">
      <c r="C32" s="12" t="s">
        <v>47</v>
      </c>
      <c r="E32" s="6">
        <v>30</v>
      </c>
      <c r="F32" s="6">
        <v>12</v>
      </c>
      <c r="G32" s="6">
        <v>16</v>
      </c>
      <c r="H32" s="6">
        <v>2</v>
      </c>
      <c r="I32" s="6">
        <v>26</v>
      </c>
      <c r="J32" s="6">
        <v>10</v>
      </c>
      <c r="K32" s="6">
        <v>2</v>
      </c>
      <c r="L32" s="6">
        <v>0</v>
      </c>
      <c r="M32" s="7">
        <v>37475</v>
      </c>
      <c r="N32" s="7">
        <v>36625</v>
      </c>
      <c r="O32" s="6">
        <v>84</v>
      </c>
      <c r="P32" s="6">
        <v>99</v>
      </c>
      <c r="Q32" s="10">
        <v>-15</v>
      </c>
      <c r="R32" s="7">
        <v>36986</v>
      </c>
      <c r="S32" s="6" t="s">
        <v>26</v>
      </c>
    </row>
    <row r="33" spans="3:19" ht="15" thickBot="1" x14ac:dyDescent="0.4">
      <c r="C33" s="12" t="s">
        <v>48</v>
      </c>
      <c r="E33" s="6">
        <v>26</v>
      </c>
      <c r="F33" s="6">
        <v>11</v>
      </c>
      <c r="G33" s="6">
        <v>12</v>
      </c>
      <c r="H33" s="6">
        <v>3</v>
      </c>
      <c r="I33" s="6">
        <v>25</v>
      </c>
      <c r="J33" s="6">
        <v>10</v>
      </c>
      <c r="K33" s="6">
        <v>1</v>
      </c>
      <c r="L33" s="6">
        <v>1</v>
      </c>
      <c r="M33" s="7">
        <v>37015</v>
      </c>
      <c r="N33" s="7">
        <v>37415</v>
      </c>
      <c r="O33" s="6">
        <v>71</v>
      </c>
      <c r="P33" s="6">
        <v>80</v>
      </c>
      <c r="Q33" s="10">
        <v>-9</v>
      </c>
      <c r="R33" s="7">
        <v>37320</v>
      </c>
      <c r="S33" s="6" t="s">
        <v>23</v>
      </c>
    </row>
    <row r="34" spans="3:19" ht="15" thickBot="1" x14ac:dyDescent="0.4">
      <c r="C34" s="12" t="s">
        <v>49</v>
      </c>
      <c r="E34" s="6">
        <v>29</v>
      </c>
      <c r="F34" s="6">
        <v>9</v>
      </c>
      <c r="G34" s="6">
        <v>19</v>
      </c>
      <c r="H34" s="6">
        <v>1</v>
      </c>
      <c r="I34" s="6">
        <v>19</v>
      </c>
      <c r="J34" s="6">
        <v>7</v>
      </c>
      <c r="K34" s="6">
        <v>2</v>
      </c>
      <c r="L34" s="6">
        <v>0</v>
      </c>
      <c r="M34" s="7">
        <v>37017</v>
      </c>
      <c r="N34" s="7">
        <v>36629</v>
      </c>
      <c r="O34" s="6">
        <v>77</v>
      </c>
      <c r="P34" s="6">
        <v>115</v>
      </c>
      <c r="Q34" s="10">
        <v>-38</v>
      </c>
      <c r="R34" s="7">
        <v>36651</v>
      </c>
      <c r="S34" s="6" t="s">
        <v>23</v>
      </c>
    </row>
    <row r="35" spans="3:19" ht="15" thickBot="1" x14ac:dyDescent="0.4">
      <c r="C35" s="12"/>
    </row>
    <row r="36" spans="3:19" ht="15" thickBot="1" x14ac:dyDescent="0.4">
      <c r="E36" s="2"/>
    </row>
    <row r="37" spans="3:19" ht="15" thickBot="1" x14ac:dyDescent="0.4">
      <c r="E37" s="12"/>
    </row>
    <row r="38" spans="3:19" ht="15" thickBot="1" x14ac:dyDescent="0.4">
      <c r="C38" s="11" t="s">
        <v>50</v>
      </c>
      <c r="E38" s="12"/>
    </row>
    <row r="39" spans="3:19" ht="15" thickBot="1" x14ac:dyDescent="0.4">
      <c r="E39" t="s">
        <v>1</v>
      </c>
      <c r="F39" s="3" t="s">
        <v>2</v>
      </c>
      <c r="G39" s="3" t="s">
        <v>3</v>
      </c>
      <c r="H39" s="3" t="s">
        <v>4</v>
      </c>
      <c r="I39" s="3" t="s">
        <v>5</v>
      </c>
      <c r="J39" s="4" t="s">
        <v>6</v>
      </c>
      <c r="K39" s="4" t="s">
        <v>7</v>
      </c>
      <c r="L39" s="4" t="s">
        <v>8</v>
      </c>
      <c r="M39" s="4" t="s">
        <v>9</v>
      </c>
      <c r="N39" s="4" t="s">
        <v>10</v>
      </c>
      <c r="O39" s="3" t="s">
        <v>11</v>
      </c>
      <c r="P39" s="3" t="s">
        <v>12</v>
      </c>
      <c r="Q39" s="4" t="s">
        <v>13</v>
      </c>
      <c r="R39" s="4" t="s">
        <v>14</v>
      </c>
      <c r="S39" s="3" t="s">
        <v>15</v>
      </c>
    </row>
    <row r="40" spans="3:19" ht="15" thickBot="1" x14ac:dyDescent="0.4">
      <c r="C40" s="12" t="s">
        <v>51</v>
      </c>
      <c r="E40" s="6">
        <v>23</v>
      </c>
      <c r="F40" s="6">
        <v>16</v>
      </c>
      <c r="G40" s="6">
        <v>6</v>
      </c>
      <c r="H40" s="6">
        <v>1</v>
      </c>
      <c r="I40" s="6">
        <v>33</v>
      </c>
      <c r="J40" s="6">
        <v>16</v>
      </c>
      <c r="K40" s="6">
        <v>0</v>
      </c>
      <c r="L40" s="6">
        <v>1</v>
      </c>
      <c r="M40" s="7">
        <v>37166</v>
      </c>
      <c r="N40" s="7">
        <v>36681</v>
      </c>
      <c r="O40" s="6">
        <v>73</v>
      </c>
      <c r="P40" s="6">
        <v>51</v>
      </c>
      <c r="Q40" s="8">
        <v>22</v>
      </c>
      <c r="R40" s="7">
        <v>36681</v>
      </c>
      <c r="S40" s="6" t="s">
        <v>23</v>
      </c>
    </row>
    <row r="41" spans="3:19" ht="15" thickBot="1" x14ac:dyDescent="0.4">
      <c r="C41" s="12" t="s">
        <v>52</v>
      </c>
      <c r="E41" s="6">
        <v>26</v>
      </c>
      <c r="F41" s="6">
        <v>14</v>
      </c>
      <c r="G41" s="6">
        <v>8</v>
      </c>
      <c r="H41" s="6">
        <v>4</v>
      </c>
      <c r="I41" s="6">
        <v>32</v>
      </c>
      <c r="J41" s="6">
        <v>13</v>
      </c>
      <c r="K41" s="6">
        <v>1</v>
      </c>
      <c r="L41" s="6">
        <v>2</v>
      </c>
      <c r="M41" s="7">
        <v>37352</v>
      </c>
      <c r="N41" s="7">
        <v>37531</v>
      </c>
      <c r="O41" s="6">
        <v>83</v>
      </c>
      <c r="P41" s="6">
        <v>82</v>
      </c>
      <c r="Q41" s="8">
        <v>1</v>
      </c>
      <c r="R41" s="7">
        <v>37379</v>
      </c>
      <c r="S41" s="6" t="s">
        <v>23</v>
      </c>
    </row>
    <row r="42" spans="3:19" ht="15" thickBot="1" x14ac:dyDescent="0.4">
      <c r="C42" s="12" t="s">
        <v>53</v>
      </c>
      <c r="E42" s="6">
        <v>24</v>
      </c>
      <c r="F42" s="6">
        <v>15</v>
      </c>
      <c r="G42" s="6">
        <v>8</v>
      </c>
      <c r="H42" s="6">
        <v>1</v>
      </c>
      <c r="I42" s="6">
        <v>31</v>
      </c>
      <c r="J42" s="6">
        <v>15</v>
      </c>
      <c r="K42" s="6">
        <v>0</v>
      </c>
      <c r="L42" s="6">
        <v>0</v>
      </c>
      <c r="M42" s="7">
        <v>36710</v>
      </c>
      <c r="N42" s="7">
        <v>37108</v>
      </c>
      <c r="O42" s="6">
        <v>75</v>
      </c>
      <c r="P42" s="6">
        <v>63</v>
      </c>
      <c r="Q42" s="8">
        <v>12</v>
      </c>
      <c r="R42" s="7">
        <v>37074</v>
      </c>
      <c r="S42" s="6" t="s">
        <v>17</v>
      </c>
    </row>
    <row r="43" spans="3:19" ht="15" thickBot="1" x14ac:dyDescent="0.4">
      <c r="C43" s="12" t="s">
        <v>54</v>
      </c>
      <c r="E43" s="6">
        <v>24</v>
      </c>
      <c r="F43" s="6">
        <v>14</v>
      </c>
      <c r="G43" s="6">
        <v>8</v>
      </c>
      <c r="H43" s="6">
        <v>2</v>
      </c>
      <c r="I43" s="6">
        <v>30</v>
      </c>
      <c r="J43" s="6">
        <v>14</v>
      </c>
      <c r="K43" s="6">
        <v>0</v>
      </c>
      <c r="L43" s="6">
        <v>0</v>
      </c>
      <c r="M43" s="7">
        <v>37076</v>
      </c>
      <c r="N43" s="7">
        <v>37076</v>
      </c>
      <c r="O43" s="6">
        <v>72</v>
      </c>
      <c r="P43" s="6">
        <v>59</v>
      </c>
      <c r="Q43" s="8">
        <v>13</v>
      </c>
      <c r="R43" s="7">
        <v>37015</v>
      </c>
      <c r="S43" s="6" t="s">
        <v>21</v>
      </c>
    </row>
    <row r="44" spans="3:19" ht="15" thickBot="1" x14ac:dyDescent="0.4">
      <c r="C44" s="12" t="s">
        <v>55</v>
      </c>
      <c r="E44" s="6">
        <v>25</v>
      </c>
      <c r="F44" s="6">
        <v>11</v>
      </c>
      <c r="G44" s="6">
        <v>8</v>
      </c>
      <c r="H44" s="6">
        <v>6</v>
      </c>
      <c r="I44" s="6">
        <v>28</v>
      </c>
      <c r="J44" s="6">
        <v>10</v>
      </c>
      <c r="K44" s="6">
        <v>1</v>
      </c>
      <c r="L44" s="6">
        <v>1</v>
      </c>
      <c r="M44" s="7">
        <v>38080</v>
      </c>
      <c r="N44" s="7">
        <v>37442</v>
      </c>
      <c r="O44" s="6">
        <v>78</v>
      </c>
      <c r="P44" s="6">
        <v>72</v>
      </c>
      <c r="Q44" s="8">
        <v>6</v>
      </c>
      <c r="R44" s="7">
        <v>37743</v>
      </c>
      <c r="S44" s="6" t="s">
        <v>21</v>
      </c>
    </row>
    <row r="45" spans="3:19" ht="15" thickBot="1" x14ac:dyDescent="0.4">
      <c r="C45" s="12" t="s">
        <v>56</v>
      </c>
      <c r="E45" s="6">
        <v>26</v>
      </c>
      <c r="F45" s="6">
        <v>12</v>
      </c>
      <c r="G45" s="6">
        <v>10</v>
      </c>
      <c r="H45" s="6">
        <v>4</v>
      </c>
      <c r="I45" s="6">
        <v>28</v>
      </c>
      <c r="J45" s="6">
        <v>10</v>
      </c>
      <c r="K45" s="6">
        <v>2</v>
      </c>
      <c r="L45" s="6">
        <v>2</v>
      </c>
      <c r="M45" s="7">
        <v>37809</v>
      </c>
      <c r="N45" s="7">
        <v>37014</v>
      </c>
      <c r="O45" s="6">
        <v>69</v>
      </c>
      <c r="P45" s="6">
        <v>77</v>
      </c>
      <c r="Q45" s="10">
        <v>-8</v>
      </c>
      <c r="R45" s="7">
        <v>37015</v>
      </c>
      <c r="S45" s="6" t="s">
        <v>26</v>
      </c>
    </row>
    <row r="46" spans="3:19" ht="15" thickBot="1" x14ac:dyDescent="0.4">
      <c r="C46" s="12" t="s">
        <v>57</v>
      </c>
      <c r="E46" s="6">
        <v>27</v>
      </c>
      <c r="F46" s="6">
        <v>8</v>
      </c>
      <c r="G46" s="6">
        <v>13</v>
      </c>
      <c r="H46" s="6">
        <v>6</v>
      </c>
      <c r="I46" s="6">
        <v>22</v>
      </c>
      <c r="J46" s="6">
        <v>7</v>
      </c>
      <c r="K46" s="6">
        <v>1</v>
      </c>
      <c r="L46" s="6">
        <v>2</v>
      </c>
      <c r="M46" s="7">
        <v>37719</v>
      </c>
      <c r="N46" s="7">
        <v>37716</v>
      </c>
      <c r="O46" s="6">
        <v>62</v>
      </c>
      <c r="P46" s="6">
        <v>86</v>
      </c>
      <c r="Q46" s="10">
        <v>-24</v>
      </c>
      <c r="R46" s="7">
        <v>37657</v>
      </c>
      <c r="S46" s="6" t="s">
        <v>26</v>
      </c>
    </row>
    <row r="47" spans="3:19" ht="15" thickBot="1" x14ac:dyDescent="0.4">
      <c r="C47" s="12" t="s">
        <v>58</v>
      </c>
      <c r="E47" s="6">
        <v>23</v>
      </c>
      <c r="F47" s="6">
        <v>9</v>
      </c>
      <c r="G47" s="6">
        <v>11</v>
      </c>
      <c r="H47" s="6">
        <v>3</v>
      </c>
      <c r="I47" s="6">
        <v>21</v>
      </c>
      <c r="J47" s="6">
        <v>5</v>
      </c>
      <c r="K47" s="6">
        <v>4</v>
      </c>
      <c r="L47" s="6">
        <v>1</v>
      </c>
      <c r="M47" s="7">
        <v>36955</v>
      </c>
      <c r="N47" s="7">
        <v>37413</v>
      </c>
      <c r="O47" s="6">
        <v>66</v>
      </c>
      <c r="P47" s="6">
        <v>88</v>
      </c>
      <c r="Q47" s="10">
        <v>-22</v>
      </c>
      <c r="R47" s="7">
        <v>37350</v>
      </c>
      <c r="S47" s="6" t="s">
        <v>21</v>
      </c>
    </row>
  </sheetData>
  <hyperlinks>
    <hyperlink ref="F16" r:id="rId1" display="https://www.espn.com/nhl/standings/_/sort/wins/dir/desc" xr:uid="{00000000-0004-0000-0300-000000000000}"/>
    <hyperlink ref="G16" r:id="rId2" display="https://www.espn.com/nhl/standings/_/sort/losses/dir/asc" xr:uid="{00000000-0004-0000-0300-000001000000}"/>
    <hyperlink ref="H16" r:id="rId3" display="https://www.espn.com/nhl/standings/_/sort/otlosses/dir/desc" xr:uid="{00000000-0004-0000-0300-000002000000}"/>
    <hyperlink ref="I16" r:id="rId4" display="https://www.espn.com/nhl/standings/_/sort/points/dir/asc" xr:uid="{00000000-0004-0000-0300-000003000000}"/>
    <hyperlink ref="O16" r:id="rId5" display="https://www.espn.com/nhl/standings/_/sort/pointsfor/dir/desc" xr:uid="{00000000-0004-0000-0300-000004000000}"/>
    <hyperlink ref="P16" r:id="rId6" display="https://www.espn.com/nhl/standings/_/sort/pointsagainst/dir/asc" xr:uid="{00000000-0004-0000-0300-000005000000}"/>
    <hyperlink ref="S16" r:id="rId7" display="https://www.espn.com/nhl/standings/_/sort/streak/dir/desc" xr:uid="{00000000-0004-0000-0300-000006000000}"/>
    <hyperlink ref="F27" r:id="rId8" display="https://www.espn.com/nhl/standings/_/sort/wins/dir/desc" xr:uid="{00000000-0004-0000-0300-000007000000}"/>
    <hyperlink ref="G27" r:id="rId9" display="https://www.espn.com/nhl/standings/_/sort/losses/dir/asc" xr:uid="{00000000-0004-0000-0300-000008000000}"/>
    <hyperlink ref="H27" r:id="rId10" display="https://www.espn.com/nhl/standings/_/sort/otlosses/dir/desc" xr:uid="{00000000-0004-0000-0300-000009000000}"/>
    <hyperlink ref="I27" r:id="rId11" display="https://www.espn.com/nhl/standings/_/sort/points/dir/asc" xr:uid="{00000000-0004-0000-0300-00000A000000}"/>
    <hyperlink ref="O27" r:id="rId12" display="https://www.espn.com/nhl/standings/_/sort/pointsfor/dir/desc" xr:uid="{00000000-0004-0000-0300-00000B000000}"/>
    <hyperlink ref="P27" r:id="rId13" display="https://www.espn.com/nhl/standings/_/sort/pointsagainst/dir/asc" xr:uid="{00000000-0004-0000-0300-00000C000000}"/>
    <hyperlink ref="S27" r:id="rId14" display="https://www.espn.com/nhl/standings/_/sort/streak/dir/desc" xr:uid="{00000000-0004-0000-0300-00000D000000}"/>
    <hyperlink ref="F39" r:id="rId15" display="https://www.espn.com/nhl/standings/_/sort/wins/dir/desc" xr:uid="{00000000-0004-0000-0300-00000E000000}"/>
    <hyperlink ref="G39" r:id="rId16" display="https://www.espn.com/nhl/standings/_/sort/losses/dir/asc" xr:uid="{00000000-0004-0000-0300-00000F000000}"/>
    <hyperlink ref="H39" r:id="rId17" display="https://www.espn.com/nhl/standings/_/sort/otlosses/dir/desc" xr:uid="{00000000-0004-0000-0300-000010000000}"/>
    <hyperlink ref="I39" r:id="rId18" display="https://www.espn.com/nhl/standings/_/sort/points/dir/asc" xr:uid="{00000000-0004-0000-0300-000011000000}"/>
    <hyperlink ref="O39" r:id="rId19" display="https://www.espn.com/nhl/standings/_/sort/pointsfor/dir/desc" xr:uid="{00000000-0004-0000-0300-000012000000}"/>
    <hyperlink ref="P39" r:id="rId20" display="https://www.espn.com/nhl/standings/_/sort/pointsagainst/dir/asc" xr:uid="{00000000-0004-0000-0300-000013000000}"/>
    <hyperlink ref="S39" r:id="rId21" display="https://www.espn.com/nhl/standings/_/sort/streak/dir/desc" xr:uid="{00000000-0004-0000-0300-000014000000}"/>
    <hyperlink ref="C3" r:id="rId22" display="https://www.espn.com/nhl/team/_/name/tb/tampa-bay-lightning" xr:uid="{00000000-0004-0000-0300-000015000000}"/>
    <hyperlink ref="F2" r:id="rId23" display="https://www.espn.com/nhl/standings/_/sort/wins/dir/desc" xr:uid="{00000000-0004-0000-0300-000016000000}"/>
    <hyperlink ref="G2" r:id="rId24" display="https://www.espn.com/nhl/standings/_/sort/losses/dir/asc" xr:uid="{00000000-0004-0000-0300-000017000000}"/>
    <hyperlink ref="H2" r:id="rId25" display="https://www.espn.com/nhl/standings/_/sort/otlosses/dir/desc" xr:uid="{00000000-0004-0000-0300-000018000000}"/>
    <hyperlink ref="I2" r:id="rId26" display="https://www.espn.com/nhl/standings/_/sort/points/dir/asc" xr:uid="{00000000-0004-0000-0300-000019000000}"/>
    <hyperlink ref="O2" r:id="rId27" display="https://www.espn.com/nhl/standings/_/sort/pointsfor/dir/desc" xr:uid="{00000000-0004-0000-0300-00001A000000}"/>
    <hyperlink ref="P2" r:id="rId28" display="https://www.espn.com/nhl/standings/_/sort/pointsagainst/dir/asc" xr:uid="{00000000-0004-0000-0300-00001B000000}"/>
    <hyperlink ref="S2" r:id="rId29" display="https://www.espn.com/nhl/standings/_/sort/streak/dir/desc" xr:uid="{00000000-0004-0000-0300-00001C000000}"/>
  </hyperlinks>
  <pageMargins left="0.7" right="0.7" top="0.75" bottom="0.75" header="0.3" footer="0.3"/>
  <pageSetup orientation="portrait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F604-24B6-4E08-B15C-6A95D33843EE}">
  <sheetPr>
    <tabColor rgb="FFFF0000"/>
  </sheetPr>
  <dimension ref="A1:I32"/>
  <sheetViews>
    <sheetView workbookViewId="0">
      <selection activeCell="A21" sqref="A21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0.79290442832540076</v>
      </c>
    </row>
    <row r="5" spans="1:9" x14ac:dyDescent="0.35">
      <c r="A5" s="23" t="s">
        <v>71</v>
      </c>
      <c r="B5" s="23">
        <v>0.62869743245803056</v>
      </c>
    </row>
    <row r="6" spans="1:9" x14ac:dyDescent="0.35">
      <c r="A6" s="23" t="s">
        <v>72</v>
      </c>
      <c r="B6" s="23">
        <v>0.56681367120103554</v>
      </c>
    </row>
    <row r="7" spans="1:9" x14ac:dyDescent="0.35">
      <c r="A7" s="23" t="s">
        <v>73</v>
      </c>
      <c r="B7" s="23">
        <v>0.216424352676543</v>
      </c>
    </row>
    <row r="8" spans="1:9" ht="15" thickBot="1" x14ac:dyDescent="0.4">
      <c r="A8" s="24" t="s">
        <v>74</v>
      </c>
      <c r="B8" s="24">
        <v>8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0.47585785124764951</v>
      </c>
      <c r="D12" s="23">
        <v>0.47585785124764951</v>
      </c>
      <c r="E12" s="23">
        <v>10.159328064225685</v>
      </c>
      <c r="F12" s="23">
        <v>1.8899005857781821E-2</v>
      </c>
    </row>
    <row r="13" spans="1:9" x14ac:dyDescent="0.35">
      <c r="A13" s="23" t="s">
        <v>76</v>
      </c>
      <c r="B13" s="23">
        <v>6</v>
      </c>
      <c r="C13" s="23">
        <v>0.28103700258876402</v>
      </c>
      <c r="D13" s="23">
        <v>4.6839500431460672E-2</v>
      </c>
      <c r="E13" s="23"/>
      <c r="F13" s="23"/>
    </row>
    <row r="14" spans="1:9" ht="15" thickBot="1" x14ac:dyDescent="0.4">
      <c r="A14" s="24" t="s">
        <v>77</v>
      </c>
      <c r="B14" s="24">
        <v>7</v>
      </c>
      <c r="C14" s="24">
        <v>0.75689485383641353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2.8835342977715541</v>
      </c>
      <c r="C17" s="23">
        <v>0.55200176248718824</v>
      </c>
      <c r="D17" s="23">
        <v>5.2237773386429716</v>
      </c>
      <c r="E17" s="23">
        <v>1.9689888498126036E-3</v>
      </c>
      <c r="F17" s="23">
        <v>1.5328346432887425</v>
      </c>
      <c r="G17" s="23">
        <v>4.2342339522543657</v>
      </c>
      <c r="H17" s="23">
        <v>1.5328346432887425</v>
      </c>
      <c r="I17" s="23">
        <v>4.2342339522543657</v>
      </c>
    </row>
    <row r="18" spans="1:9" ht="15" thickBot="1" x14ac:dyDescent="0.4">
      <c r="A18" s="24" t="s">
        <v>119</v>
      </c>
      <c r="B18" s="24">
        <v>-0.59608754710127032</v>
      </c>
      <c r="C18" s="24">
        <v>0.18701548017468939</v>
      </c>
      <c r="D18" s="24">
        <v>-3.1873700858585106</v>
      </c>
      <c r="E18" s="24">
        <v>1.8899005857781797E-2</v>
      </c>
      <c r="F18" s="24">
        <v>-1.0536979418882848</v>
      </c>
      <c r="G18" s="24">
        <v>-0.13847715231425572</v>
      </c>
      <c r="H18" s="24">
        <v>-1.0536979418882848</v>
      </c>
      <c r="I18" s="24">
        <v>-0.13847715231425572</v>
      </c>
    </row>
    <row r="20" spans="1:9" x14ac:dyDescent="0.35">
      <c r="A20" t="s">
        <v>120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93</v>
      </c>
      <c r="C24" s="25" t="s">
        <v>94</v>
      </c>
    </row>
    <row r="25" spans="1:9" x14ac:dyDescent="0.35">
      <c r="A25" s="23">
        <v>1</v>
      </c>
      <c r="B25" s="23">
        <v>1.6168482601813547</v>
      </c>
      <c r="C25" s="23">
        <v>-3.3514926848021487E-2</v>
      </c>
    </row>
    <row r="26" spans="1:9" x14ac:dyDescent="0.35">
      <c r="A26" s="23">
        <v>2</v>
      </c>
      <c r="B26" s="23">
        <v>1.3098631734242003</v>
      </c>
      <c r="C26" s="23">
        <v>0.17013682657579965</v>
      </c>
    </row>
    <row r="27" spans="1:9" x14ac:dyDescent="0.35">
      <c r="A27" s="23">
        <v>3</v>
      </c>
      <c r="B27" s="23">
        <v>1.1668021621198956</v>
      </c>
      <c r="C27" s="23">
        <v>0.27319783788010432</v>
      </c>
    </row>
    <row r="28" spans="1:9" x14ac:dyDescent="0.35">
      <c r="A28" s="23">
        <v>4</v>
      </c>
      <c r="B28" s="23">
        <v>0.98488507367121159</v>
      </c>
      <c r="C28" s="23">
        <v>0.16326307447693655</v>
      </c>
    </row>
    <row r="29" spans="1:9" x14ac:dyDescent="0.35">
      <c r="A29" s="23">
        <v>5</v>
      </c>
      <c r="B29" s="23">
        <v>0.91865312399329269</v>
      </c>
      <c r="C29" s="23">
        <v>7.2728019326332438E-3</v>
      </c>
    </row>
    <row r="30" spans="1:9" x14ac:dyDescent="0.35">
      <c r="A30" s="23">
        <v>6</v>
      </c>
      <c r="B30" s="23">
        <v>0.9347865476327859</v>
      </c>
      <c r="C30" s="23">
        <v>-5.0171163017401321E-2</v>
      </c>
    </row>
    <row r="31" spans="1:9" x14ac:dyDescent="0.35">
      <c r="A31" s="23">
        <v>7</v>
      </c>
      <c r="B31" s="23">
        <v>1.3223526267920367</v>
      </c>
      <c r="C31" s="23">
        <v>-0.32235262679203669</v>
      </c>
    </row>
    <row r="32" spans="1:9" ht="15" thickBot="1" x14ac:dyDescent="0.4">
      <c r="A32" s="24">
        <v>8</v>
      </c>
      <c r="B32" s="24">
        <v>0.87449849087468001</v>
      </c>
      <c r="C32" s="24">
        <v>-0.20783182420801338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3754-DEF4-4E3D-BA0C-CD71271F2A88}">
  <sheetPr>
    <tabColor theme="9"/>
  </sheetPr>
  <dimension ref="A1:I32"/>
  <sheetViews>
    <sheetView topLeftCell="A3" workbookViewId="0">
      <selection activeCell="D20" sqref="D20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0.98119675730244715</v>
      </c>
    </row>
    <row r="5" spans="1:9" x14ac:dyDescent="0.35">
      <c r="A5" s="23" t="s">
        <v>71</v>
      </c>
      <c r="B5" s="23">
        <v>0.96274707654083747</v>
      </c>
    </row>
    <row r="6" spans="1:9" x14ac:dyDescent="0.35">
      <c r="A6" s="23" t="s">
        <v>72</v>
      </c>
      <c r="B6" s="23">
        <v>0.9565382559643103</v>
      </c>
    </row>
    <row r="7" spans="1:9" x14ac:dyDescent="0.35">
      <c r="A7" s="23" t="s">
        <v>73</v>
      </c>
      <c r="B7" s="23">
        <v>6.8552347463576913E-2</v>
      </c>
    </row>
    <row r="8" spans="1:9" ht="15" thickBot="1" x14ac:dyDescent="0.4">
      <c r="A8" s="24" t="s">
        <v>74</v>
      </c>
      <c r="B8" s="24">
        <v>8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0.72869830777981159</v>
      </c>
      <c r="D12" s="23">
        <v>0.72869830777981159</v>
      </c>
      <c r="E12" s="23">
        <v>155.06118507926874</v>
      </c>
      <c r="F12" s="23">
        <v>1.6386772340217062E-5</v>
      </c>
    </row>
    <row r="13" spans="1:9" x14ac:dyDescent="0.35">
      <c r="A13" s="23" t="s">
        <v>76</v>
      </c>
      <c r="B13" s="23">
        <v>6</v>
      </c>
      <c r="C13" s="23">
        <v>2.8196546056601882E-2</v>
      </c>
      <c r="D13" s="23">
        <v>4.6994243427669804E-3</v>
      </c>
      <c r="E13" s="23"/>
      <c r="F13" s="23"/>
    </row>
    <row r="14" spans="1:9" ht="15" thickBot="1" x14ac:dyDescent="0.4">
      <c r="A14" s="24" t="s">
        <v>77</v>
      </c>
      <c r="B14" s="24">
        <v>7</v>
      </c>
      <c r="C14" s="24">
        <v>0.75689485383641353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0.23684868754431776</v>
      </c>
      <c r="C17" s="23">
        <v>7.6553761906708151E-2</v>
      </c>
      <c r="D17" s="23">
        <v>3.0938869840642473</v>
      </c>
      <c r="E17" s="23">
        <v>2.1281916181693103E-2</v>
      </c>
      <c r="F17" s="23">
        <v>4.9528380285063262E-2</v>
      </c>
      <c r="G17" s="23">
        <v>0.42416899480357229</v>
      </c>
      <c r="H17" s="23">
        <v>4.9528380285063262E-2</v>
      </c>
      <c r="I17" s="23">
        <v>0.42416899480357229</v>
      </c>
    </row>
    <row r="18" spans="1:9" ht="15" thickBot="1" x14ac:dyDescent="0.4">
      <c r="A18" s="24" t="s">
        <v>121</v>
      </c>
      <c r="B18" s="24">
        <v>1.7971795297189812</v>
      </c>
      <c r="C18" s="24">
        <v>0.14432445089492596</v>
      </c>
      <c r="D18" s="24">
        <v>12.452356607456631</v>
      </c>
      <c r="E18" s="24">
        <v>1.6386772340217031E-5</v>
      </c>
      <c r="F18" s="24">
        <v>1.4440303204141967</v>
      </c>
      <c r="G18" s="24">
        <v>2.1503287390237658</v>
      </c>
      <c r="H18" s="24">
        <v>1.4440303204141967</v>
      </c>
      <c r="I18" s="24">
        <v>2.1503287390237658</v>
      </c>
    </row>
    <row r="20" spans="1:9" x14ac:dyDescent="0.35">
      <c r="A20" t="s">
        <v>122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93</v>
      </c>
      <c r="C24" s="25" t="s">
        <v>94</v>
      </c>
    </row>
    <row r="25" spans="1:9" x14ac:dyDescent="0.35">
      <c r="A25" s="23">
        <v>1</v>
      </c>
      <c r="B25" s="23">
        <v>1.5847333348335537</v>
      </c>
      <c r="C25" s="23">
        <v>-1.4000015002204602E-3</v>
      </c>
    </row>
    <row r="26" spans="1:9" x14ac:dyDescent="0.35">
      <c r="A26" s="23">
        <v>2</v>
      </c>
      <c r="B26" s="23">
        <v>1.530817948941984</v>
      </c>
      <c r="C26" s="23">
        <v>-5.0817948941983992E-2</v>
      </c>
    </row>
    <row r="27" spans="1:9" x14ac:dyDescent="0.35">
      <c r="A27" s="23">
        <v>3</v>
      </c>
      <c r="B27" s="23">
        <v>1.3870435865644657</v>
      </c>
      <c r="C27" s="23">
        <v>5.2956413435534255E-2</v>
      </c>
    </row>
    <row r="28" spans="1:9" x14ac:dyDescent="0.35">
      <c r="A28" s="23">
        <v>4</v>
      </c>
      <c r="B28" s="23">
        <v>1.1021573500016051</v>
      </c>
      <c r="C28" s="23">
        <v>4.5990798146543055E-2</v>
      </c>
    </row>
    <row r="29" spans="1:9" x14ac:dyDescent="0.35">
      <c r="A29" s="23">
        <v>5</v>
      </c>
      <c r="B29" s="23">
        <v>0.90247073558838486</v>
      </c>
      <c r="C29" s="23">
        <v>2.3455190337541065E-2</v>
      </c>
    </row>
    <row r="30" spans="1:9" x14ac:dyDescent="0.35">
      <c r="A30" s="23">
        <v>6</v>
      </c>
      <c r="B30" s="23">
        <v>0.99719387319465591</v>
      </c>
      <c r="C30" s="23">
        <v>-0.11257848857927133</v>
      </c>
    </row>
    <row r="31" spans="1:9" x14ac:dyDescent="0.35">
      <c r="A31" s="23">
        <v>7</v>
      </c>
      <c r="B31" s="23">
        <v>0.92148850838964391</v>
      </c>
      <c r="C31" s="23">
        <v>7.8511491610356088E-2</v>
      </c>
    </row>
    <row r="32" spans="1:9" ht="15" thickBot="1" x14ac:dyDescent="0.4">
      <c r="A32" s="24">
        <v>8</v>
      </c>
      <c r="B32" s="24">
        <v>0.70278412117516464</v>
      </c>
      <c r="C32" s="24">
        <v>-3.6117454508498015E-2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D01E-E197-41AF-B2D7-A75942CE2235}">
  <sheetPr>
    <tabColor theme="9"/>
  </sheetPr>
  <dimension ref="A1:I32"/>
  <sheetViews>
    <sheetView topLeftCell="A3" workbookViewId="0">
      <selection activeCell="A21" sqref="A21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0.95657003905499371</v>
      </c>
    </row>
    <row r="5" spans="1:9" x14ac:dyDescent="0.35">
      <c r="A5" s="23" t="s">
        <v>71</v>
      </c>
      <c r="B5" s="23">
        <v>0.91502623961767215</v>
      </c>
    </row>
    <row r="6" spans="1:9" x14ac:dyDescent="0.35">
      <c r="A6" s="23" t="s">
        <v>72</v>
      </c>
      <c r="B6" s="23">
        <v>0.9008639462206175</v>
      </c>
    </row>
    <row r="7" spans="1:9" x14ac:dyDescent="0.35">
      <c r="A7" s="23" t="s">
        <v>73</v>
      </c>
      <c r="B7" s="23">
        <v>0.10353437588913202</v>
      </c>
    </row>
    <row r="8" spans="1:9" ht="15" thickBot="1" x14ac:dyDescent="0.4">
      <c r="A8" s="24" t="s">
        <v>74</v>
      </c>
      <c r="B8" s="24">
        <v>8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0.69257865189190104</v>
      </c>
      <c r="D12" s="23">
        <v>0.69257865189190104</v>
      </c>
      <c r="E12" s="23">
        <v>64.610032708965875</v>
      </c>
      <c r="F12" s="23">
        <v>1.9817723172092422E-4</v>
      </c>
    </row>
    <row r="13" spans="1:9" x14ac:dyDescent="0.35">
      <c r="A13" s="23" t="s">
        <v>76</v>
      </c>
      <c r="B13" s="23">
        <v>6</v>
      </c>
      <c r="C13" s="23">
        <v>6.4316201944512486E-2</v>
      </c>
      <c r="D13" s="23">
        <v>1.071936699075208E-2</v>
      </c>
      <c r="E13" s="23"/>
      <c r="F13" s="23"/>
    </row>
    <row r="14" spans="1:9" ht="15" thickBot="1" x14ac:dyDescent="0.4">
      <c r="A14" s="24" t="s">
        <v>77</v>
      </c>
      <c r="B14" s="24">
        <v>7</v>
      </c>
      <c r="C14" s="24">
        <v>0.75689485383641353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0.73543379755353266</v>
      </c>
      <c r="C17" s="23">
        <v>6.2344195104750109E-2</v>
      </c>
      <c r="D17" s="23">
        <v>11.796347620141121</v>
      </c>
      <c r="E17" s="23">
        <v>2.242166748100533E-5</v>
      </c>
      <c r="F17" s="23">
        <v>0.58288304770162536</v>
      </c>
      <c r="G17" s="23">
        <v>0.88798454740543997</v>
      </c>
      <c r="H17" s="23">
        <v>0.58288304770162536</v>
      </c>
      <c r="I17" s="23">
        <v>0.88798454740543997</v>
      </c>
    </row>
    <row r="18" spans="1:9" ht="15" thickBot="1" x14ac:dyDescent="0.4">
      <c r="A18" s="24" t="s">
        <v>123</v>
      </c>
      <c r="B18" s="24">
        <v>0.21348732140023793</v>
      </c>
      <c r="C18" s="24">
        <v>2.655963532955332E-2</v>
      </c>
      <c r="D18" s="24">
        <v>8.0380366202802218</v>
      </c>
      <c r="E18" s="24">
        <v>1.9817723172092422E-4</v>
      </c>
      <c r="F18" s="24">
        <v>0.14849823495026526</v>
      </c>
      <c r="G18" s="24">
        <v>0.27847640785021061</v>
      </c>
      <c r="H18" s="24">
        <v>0.14849823495026526</v>
      </c>
      <c r="I18" s="24">
        <v>0.27847640785021061</v>
      </c>
    </row>
    <row r="20" spans="1:9" x14ac:dyDescent="0.35">
      <c r="A20" t="s">
        <v>124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93</v>
      </c>
      <c r="C24" s="25" t="s">
        <v>94</v>
      </c>
    </row>
    <row r="25" spans="1:9" x14ac:dyDescent="0.35">
      <c r="A25" s="23">
        <v>1</v>
      </c>
      <c r="B25" s="23">
        <v>1.6961267438546033</v>
      </c>
      <c r="C25" s="23">
        <v>-0.11279341052127001</v>
      </c>
    </row>
    <row r="26" spans="1:9" x14ac:dyDescent="0.35">
      <c r="A26" s="23">
        <v>2</v>
      </c>
      <c r="B26" s="23">
        <v>1.3758957617542464</v>
      </c>
      <c r="C26" s="23">
        <v>0.10410423824575354</v>
      </c>
    </row>
    <row r="27" spans="1:9" x14ac:dyDescent="0.35">
      <c r="A27" s="23">
        <v>3</v>
      </c>
      <c r="B27" s="23">
        <v>1.4185932260342939</v>
      </c>
      <c r="C27" s="23">
        <v>2.1406773965706005E-2</v>
      </c>
    </row>
    <row r="28" spans="1:9" x14ac:dyDescent="0.35">
      <c r="A28" s="23">
        <v>4</v>
      </c>
      <c r="B28" s="23">
        <v>1.043804372909432</v>
      </c>
      <c r="C28" s="23">
        <v>0.10434377523871619</v>
      </c>
    </row>
    <row r="29" spans="1:9" x14ac:dyDescent="0.35">
      <c r="A29" s="23">
        <v>5</v>
      </c>
      <c r="B29" s="23">
        <v>0.91333989872039756</v>
      </c>
      <c r="C29" s="23">
        <v>1.2586027205528372E-2</v>
      </c>
    </row>
    <row r="30" spans="1:9" x14ac:dyDescent="0.35">
      <c r="A30" s="23">
        <v>6</v>
      </c>
      <c r="B30" s="23">
        <v>0.90317383579657673</v>
      </c>
      <c r="C30" s="23">
        <v>-1.8558451181192148E-2</v>
      </c>
    </row>
    <row r="31" spans="1:9" x14ac:dyDescent="0.35">
      <c r="A31" s="23">
        <v>7</v>
      </c>
      <c r="B31" s="23">
        <v>0.94892111895377063</v>
      </c>
      <c r="C31" s="23">
        <v>5.1078881046229374E-2</v>
      </c>
    </row>
    <row r="32" spans="1:9" ht="15" thickBot="1" x14ac:dyDescent="0.4">
      <c r="A32" s="24">
        <v>8</v>
      </c>
      <c r="B32" s="24">
        <v>0.82883450066613673</v>
      </c>
      <c r="C32" s="24">
        <v>-0.1621678339994701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255F-11DF-4B87-B33E-1E32E61F15A1}">
  <sheetPr>
    <tabColor rgb="FF92D050"/>
  </sheetPr>
  <dimension ref="A1:I19"/>
  <sheetViews>
    <sheetView topLeftCell="A3" workbookViewId="0">
      <selection sqref="A1:I22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0.99366361245880974</v>
      </c>
    </row>
    <row r="5" spans="1:9" x14ac:dyDescent="0.35">
      <c r="A5" s="23" t="s">
        <v>71</v>
      </c>
      <c r="B5" s="23">
        <v>0.9873673747246916</v>
      </c>
    </row>
    <row r="6" spans="1:9" x14ac:dyDescent="0.35">
      <c r="A6" s="23" t="s">
        <v>72</v>
      </c>
      <c r="B6" s="23">
        <v>0.98231432461456836</v>
      </c>
    </row>
    <row r="7" spans="1:9" x14ac:dyDescent="0.35">
      <c r="A7" s="23" t="s">
        <v>73</v>
      </c>
      <c r="B7" s="23">
        <v>4.373001043065225E-2</v>
      </c>
    </row>
    <row r="8" spans="1:9" ht="15" thickBot="1" x14ac:dyDescent="0.4">
      <c r="A8" s="24" t="s">
        <v>74</v>
      </c>
      <c r="B8" s="24">
        <v>8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0.74733328477508876</v>
      </c>
      <c r="D12" s="23">
        <v>0.37366664238754438</v>
      </c>
      <c r="E12" s="23">
        <v>195.40027373696142</v>
      </c>
      <c r="F12" s="23">
        <v>1.7936348531787116E-5</v>
      </c>
    </row>
    <row r="13" spans="1:9" x14ac:dyDescent="0.35">
      <c r="A13" s="23" t="s">
        <v>76</v>
      </c>
      <c r="B13" s="23">
        <v>5</v>
      </c>
      <c r="C13" s="23">
        <v>9.5615690613247723E-3</v>
      </c>
      <c r="D13" s="23">
        <v>1.9123138122649544E-3</v>
      </c>
      <c r="E13" s="23"/>
      <c r="F13" s="23"/>
    </row>
    <row r="14" spans="1:9" ht="15" thickBot="1" x14ac:dyDescent="0.4">
      <c r="A14" s="24" t="s">
        <v>77</v>
      </c>
      <c r="B14" s="24">
        <v>7</v>
      </c>
      <c r="C14" s="24">
        <v>0.75689485383641353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-0.13534924488359523</v>
      </c>
      <c r="C17" s="23">
        <v>0.16485099501147146</v>
      </c>
      <c r="D17" s="23">
        <v>-0.82103990257490833</v>
      </c>
      <c r="E17" s="23">
        <v>0.44898416440658384</v>
      </c>
      <c r="F17" s="23">
        <v>-0.55911221824665658</v>
      </c>
      <c r="G17" s="23">
        <v>0.28841372847946611</v>
      </c>
      <c r="H17" s="23">
        <v>-0.55911221824665658</v>
      </c>
      <c r="I17" s="23">
        <v>0.28841372847946611</v>
      </c>
    </row>
    <row r="18" spans="1:9" x14ac:dyDescent="0.35">
      <c r="A18" s="23" t="s">
        <v>123</v>
      </c>
      <c r="B18" s="23">
        <v>9.0494388405316012E-2</v>
      </c>
      <c r="C18" s="23">
        <v>2.5576676706380037E-2</v>
      </c>
      <c r="D18" s="23">
        <v>3.5381605454137213</v>
      </c>
      <c r="E18" s="23">
        <v>1.6595005899925182E-2</v>
      </c>
      <c r="F18" s="23">
        <v>2.4747447847953033E-2</v>
      </c>
      <c r="G18" s="23">
        <v>0.156241328962679</v>
      </c>
      <c r="H18" s="23">
        <v>2.4747447847953033E-2</v>
      </c>
      <c r="I18" s="23">
        <v>0.156241328962679</v>
      </c>
    </row>
    <row r="19" spans="1:9" ht="15" thickBot="1" x14ac:dyDescent="0.4">
      <c r="A19" s="24" t="s">
        <v>66</v>
      </c>
      <c r="B19" s="24">
        <v>0.37289627569661687</v>
      </c>
      <c r="C19" s="24">
        <v>6.9687870079180647E-2</v>
      </c>
      <c r="D19" s="24">
        <v>5.3509495307135264</v>
      </c>
      <c r="E19" s="24">
        <v>3.0618109749706605E-3</v>
      </c>
      <c r="F19" s="24">
        <v>0.19375790270689164</v>
      </c>
      <c r="G19" s="24">
        <v>0.55203464868634211</v>
      </c>
      <c r="H19" s="24">
        <v>0.19375790270689164</v>
      </c>
      <c r="I19" s="24">
        <v>0.55203464868634211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0D0D-15D8-4EC6-B4DD-7DEA0EC9EF2B}">
  <sheetPr>
    <tabColor rgb="FF92D050"/>
  </sheetPr>
  <dimension ref="A1:I27"/>
  <sheetViews>
    <sheetView topLeftCell="A10" workbookViewId="0">
      <selection activeCell="F25" sqref="F25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0.99679547835745752</v>
      </c>
    </row>
    <row r="5" spans="1:9" x14ac:dyDescent="0.35">
      <c r="A5" s="23" t="s">
        <v>71</v>
      </c>
      <c r="B5" s="23">
        <v>0.99360122567387266</v>
      </c>
    </row>
    <row r="6" spans="1:9" x14ac:dyDescent="0.35">
      <c r="A6" s="23" t="s">
        <v>72</v>
      </c>
      <c r="B6" s="23">
        <v>0.99104171594342172</v>
      </c>
    </row>
    <row r="7" spans="1:9" x14ac:dyDescent="0.35">
      <c r="A7" s="23" t="s">
        <v>73</v>
      </c>
      <c r="B7" s="23">
        <v>3.1122979800482835E-2</v>
      </c>
    </row>
    <row r="8" spans="1:9" ht="15" thickBot="1" x14ac:dyDescent="0.4">
      <c r="A8" s="24" t="s">
        <v>74</v>
      </c>
      <c r="B8" s="24">
        <v>8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2</v>
      </c>
      <c r="C12" s="23">
        <v>0.75205165447810718</v>
      </c>
      <c r="D12" s="23">
        <v>0.37602582723905359</v>
      </c>
      <c r="E12" s="23">
        <v>388.19982352590108</v>
      </c>
      <c r="F12" s="23">
        <v>3.2752313627772053E-6</v>
      </c>
    </row>
    <row r="13" spans="1:9" x14ac:dyDescent="0.35">
      <c r="A13" s="23" t="s">
        <v>76</v>
      </c>
      <c r="B13" s="23">
        <v>5</v>
      </c>
      <c r="C13" s="23">
        <v>4.8431993583063129E-3</v>
      </c>
      <c r="D13" s="23">
        <v>9.6863987166126257E-4</v>
      </c>
      <c r="E13" s="23"/>
      <c r="F13" s="23"/>
    </row>
    <row r="14" spans="1:9" ht="15" thickBot="1" x14ac:dyDescent="0.4">
      <c r="A14" s="24" t="s">
        <v>77</v>
      </c>
      <c r="B14" s="24">
        <v>7</v>
      </c>
      <c r="C14" s="24">
        <v>0.75689485383641353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-0.21704288288406365</v>
      </c>
      <c r="C17" s="23">
        <v>9.87575865153483E-2</v>
      </c>
      <c r="D17" s="23">
        <v>-2.1977337695502732</v>
      </c>
      <c r="E17" s="23">
        <v>7.9319973115101999E-2</v>
      </c>
      <c r="F17" s="23">
        <v>-0.47090734091169989</v>
      </c>
      <c r="G17" s="23">
        <v>3.6821575143572594E-2</v>
      </c>
      <c r="H17" s="23">
        <v>-0.47090734091169989</v>
      </c>
      <c r="I17" s="23">
        <v>3.6821575143572594E-2</v>
      </c>
    </row>
    <row r="18" spans="1:9" x14ac:dyDescent="0.35">
      <c r="A18" s="23" t="s">
        <v>66</v>
      </c>
      <c r="B18" s="23">
        <v>0.29265402085945258</v>
      </c>
      <c r="C18" s="23">
        <v>5.960203701590272E-2</v>
      </c>
      <c r="D18" s="23">
        <v>4.9101345442500239</v>
      </c>
      <c r="E18" s="23">
        <v>4.4352704583581048E-3</v>
      </c>
      <c r="F18" s="23">
        <v>0.13944210713944977</v>
      </c>
      <c r="G18" s="23">
        <v>0.44586593457945539</v>
      </c>
      <c r="H18" s="23">
        <v>0.13944210713944977</v>
      </c>
      <c r="I18" s="23">
        <v>0.44586593457945539</v>
      </c>
    </row>
    <row r="19" spans="1:9" ht="15" thickBot="1" x14ac:dyDescent="0.4">
      <c r="A19" s="24" t="s">
        <v>121</v>
      </c>
      <c r="B19" s="24">
        <v>0.97649157251955687</v>
      </c>
      <c r="C19" s="24">
        <v>0.1795262960145419</v>
      </c>
      <c r="D19" s="24">
        <v>5.4392676404378086</v>
      </c>
      <c r="E19" s="24">
        <v>2.8504960147854664E-3</v>
      </c>
      <c r="F19" s="24">
        <v>0.5150045369655073</v>
      </c>
      <c r="G19" s="24">
        <v>1.4379786080736063</v>
      </c>
      <c r="H19" s="24">
        <v>0.5150045369655073</v>
      </c>
      <c r="I19" s="24">
        <v>1.4379786080736063</v>
      </c>
    </row>
    <row r="21" spans="1:9" x14ac:dyDescent="0.35">
      <c r="A21" s="40" t="s">
        <v>125</v>
      </c>
      <c r="B21" s="40"/>
      <c r="C21" s="40"/>
      <c r="D21" s="40"/>
      <c r="F21" t="s">
        <v>66</v>
      </c>
      <c r="G21" t="s">
        <v>121</v>
      </c>
    </row>
    <row r="22" spans="1:9" ht="14.5" customHeight="1" x14ac:dyDescent="0.35">
      <c r="A22" s="41" t="s">
        <v>126</v>
      </c>
      <c r="B22" s="41"/>
      <c r="C22" s="41"/>
      <c r="D22" s="41"/>
      <c r="F22">
        <v>3.63</v>
      </c>
      <c r="G22">
        <v>0.75</v>
      </c>
    </row>
    <row r="23" spans="1:9" x14ac:dyDescent="0.35">
      <c r="A23" s="41"/>
      <c r="B23" s="41"/>
      <c r="C23" s="41"/>
      <c r="D23" s="41"/>
      <c r="E23" t="s">
        <v>127</v>
      </c>
      <c r="F23">
        <f>(0.292654*F22)+(0.976492*G22)-0.21704</f>
        <v>1.5776630200000001</v>
      </c>
    </row>
    <row r="24" spans="1:9" x14ac:dyDescent="0.35">
      <c r="A24" s="41"/>
      <c r="B24" s="41"/>
      <c r="C24" s="41"/>
      <c r="D24" s="41"/>
      <c r="E24" t="s">
        <v>128</v>
      </c>
      <c r="F24">
        <v>1.58</v>
      </c>
    </row>
    <row r="25" spans="1:9" x14ac:dyDescent="0.35">
      <c r="A25" s="41"/>
      <c r="B25" s="41"/>
      <c r="C25" s="41"/>
      <c r="D25" s="41"/>
    </row>
    <row r="26" spans="1:9" x14ac:dyDescent="0.35">
      <c r="A26" s="41"/>
      <c r="B26" s="41"/>
      <c r="C26" s="41"/>
      <c r="D26" s="41"/>
    </row>
    <row r="27" spans="1:9" x14ac:dyDescent="0.35">
      <c r="A27" s="41"/>
      <c r="B27" s="41"/>
      <c r="C27" s="41"/>
      <c r="D27" s="41"/>
    </row>
  </sheetData>
  <mergeCells count="2">
    <mergeCell ref="A21:D21"/>
    <mergeCell ref="A22:D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B8DC-0248-4834-88CD-02EAABB4E8F7}">
  <sheetPr>
    <tabColor rgb="FF00B0F0"/>
  </sheetPr>
  <dimension ref="A1:I32"/>
  <sheetViews>
    <sheetView topLeftCell="A3" workbookViewId="0">
      <selection sqref="A1:I32"/>
    </sheetView>
  </sheetViews>
  <sheetFormatPr defaultRowHeight="14.5" x14ac:dyDescent="0.35"/>
  <sheetData>
    <row r="1" spans="1:9" x14ac:dyDescent="0.35">
      <c r="A1" t="s">
        <v>68</v>
      </c>
    </row>
    <row r="2" spans="1:9" ht="15" thickBot="1" x14ac:dyDescent="0.4"/>
    <row r="3" spans="1:9" x14ac:dyDescent="0.35">
      <c r="A3" s="26" t="s">
        <v>69</v>
      </c>
      <c r="B3" s="26"/>
    </row>
    <row r="4" spans="1:9" x14ac:dyDescent="0.35">
      <c r="A4" s="23" t="s">
        <v>70</v>
      </c>
      <c r="B4" s="23">
        <v>0.98784919791197134</v>
      </c>
    </row>
    <row r="5" spans="1:9" x14ac:dyDescent="0.35">
      <c r="A5" s="23" t="s">
        <v>71</v>
      </c>
      <c r="B5" s="23">
        <v>0.97584603781532508</v>
      </c>
    </row>
    <row r="6" spans="1:9" x14ac:dyDescent="0.35">
      <c r="A6" s="23" t="s">
        <v>72</v>
      </c>
      <c r="B6" s="23">
        <v>0.97182037745121264</v>
      </c>
    </row>
    <row r="7" spans="1:9" x14ac:dyDescent="0.35">
      <c r="A7" s="23" t="s">
        <v>73</v>
      </c>
      <c r="B7" s="23">
        <v>4.4524538231606958E-2</v>
      </c>
    </row>
    <row r="8" spans="1:9" ht="15" thickBot="1" x14ac:dyDescent="0.4">
      <c r="A8" s="24" t="s">
        <v>74</v>
      </c>
      <c r="B8" s="24">
        <v>8</v>
      </c>
    </row>
    <row r="10" spans="1:9" ht="15" thickBot="1" x14ac:dyDescent="0.4">
      <c r="A10" t="s">
        <v>75</v>
      </c>
    </row>
    <row r="11" spans="1:9" x14ac:dyDescent="0.35">
      <c r="A11" s="25"/>
      <c r="B11" s="25" t="s">
        <v>79</v>
      </c>
      <c r="C11" s="25" t="s">
        <v>80</v>
      </c>
      <c r="D11" s="25" t="s">
        <v>81</v>
      </c>
      <c r="E11" s="25" t="s">
        <v>82</v>
      </c>
      <c r="F11" s="25" t="s">
        <v>83</v>
      </c>
    </row>
    <row r="12" spans="1:9" x14ac:dyDescent="0.35">
      <c r="A12" s="23" t="s">
        <v>60</v>
      </c>
      <c r="B12" s="23">
        <v>1</v>
      </c>
      <c r="C12" s="23">
        <v>0.48055491067321937</v>
      </c>
      <c r="D12" s="23">
        <v>0.48055491067321937</v>
      </c>
      <c r="E12" s="23">
        <v>242.40645001120538</v>
      </c>
      <c r="F12" s="23">
        <v>4.4441493218020767E-6</v>
      </c>
    </row>
    <row r="13" spans="1:9" x14ac:dyDescent="0.35">
      <c r="A13" s="23" t="s">
        <v>76</v>
      </c>
      <c r="B13" s="23">
        <v>6</v>
      </c>
      <c r="C13" s="23">
        <v>1.1894607028426978E-2</v>
      </c>
      <c r="D13" s="23">
        <v>1.9824345047378296E-3</v>
      </c>
      <c r="E13" s="23"/>
      <c r="F13" s="23"/>
    </row>
    <row r="14" spans="1:9" ht="15" thickBot="1" x14ac:dyDescent="0.4">
      <c r="A14" s="24" t="s">
        <v>77</v>
      </c>
      <c r="B14" s="24">
        <v>7</v>
      </c>
      <c r="C14" s="24">
        <v>0.49244951770164636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84</v>
      </c>
      <c r="C16" s="25" t="s">
        <v>73</v>
      </c>
      <c r="D16" s="25" t="s">
        <v>85</v>
      </c>
      <c r="E16" s="25" t="s">
        <v>86</v>
      </c>
      <c r="F16" s="25" t="s">
        <v>87</v>
      </c>
      <c r="G16" s="25" t="s">
        <v>88</v>
      </c>
      <c r="H16" s="25" t="s">
        <v>89</v>
      </c>
      <c r="I16" s="25" t="s">
        <v>90</v>
      </c>
    </row>
    <row r="17" spans="1:9" x14ac:dyDescent="0.35">
      <c r="A17" s="23" t="s">
        <v>78</v>
      </c>
      <c r="B17" s="23">
        <v>0.17344455873676945</v>
      </c>
      <c r="C17" s="23">
        <v>6.3410876925374962E-2</v>
      </c>
      <c r="D17" s="23">
        <v>2.7352493317650777</v>
      </c>
      <c r="E17" s="23">
        <v>3.3948833819576536E-2</v>
      </c>
      <c r="F17" s="23">
        <v>1.8283732496574362E-2</v>
      </c>
      <c r="G17" s="23">
        <v>0.32860538497696457</v>
      </c>
      <c r="H17" s="23">
        <v>1.8283732496574362E-2</v>
      </c>
      <c r="I17" s="23">
        <v>0.32860538497696457</v>
      </c>
    </row>
    <row r="18" spans="1:9" ht="15" thickBot="1" x14ac:dyDescent="0.4">
      <c r="A18" s="24" t="s">
        <v>121</v>
      </c>
      <c r="B18" s="24">
        <v>1.9242145601990794</v>
      </c>
      <c r="C18" s="24">
        <v>0.12358945321213403</v>
      </c>
      <c r="D18" s="24">
        <v>15.569407503537363</v>
      </c>
      <c r="E18" s="24">
        <v>4.4441493218020767E-6</v>
      </c>
      <c r="F18" s="24">
        <v>1.6218020624577818</v>
      </c>
      <c r="G18" s="24">
        <v>2.2266270579403771</v>
      </c>
      <c r="H18" s="24">
        <v>1.6218020624577818</v>
      </c>
      <c r="I18" s="24">
        <v>2.2266270579403771</v>
      </c>
    </row>
    <row r="22" spans="1:9" x14ac:dyDescent="0.35">
      <c r="A22" t="s">
        <v>91</v>
      </c>
    </row>
    <row r="23" spans="1:9" ht="15" thickBot="1" x14ac:dyDescent="0.4"/>
    <row r="24" spans="1:9" x14ac:dyDescent="0.35">
      <c r="A24" s="25" t="s">
        <v>92</v>
      </c>
      <c r="B24" s="25" t="s">
        <v>93</v>
      </c>
      <c r="C24" s="25" t="s">
        <v>94</v>
      </c>
    </row>
    <row r="25" spans="1:9" x14ac:dyDescent="0.35">
      <c r="A25" s="23">
        <v>1</v>
      </c>
      <c r="B25" s="23">
        <v>1.3575765957823569</v>
      </c>
      <c r="C25" s="23">
        <v>2.7038788833027683E-2</v>
      </c>
    </row>
    <row r="26" spans="1:9" x14ac:dyDescent="0.35">
      <c r="A26" s="23">
        <v>2</v>
      </c>
      <c r="B26" s="23">
        <v>1.3279732948562171</v>
      </c>
      <c r="C26" s="23">
        <v>3.202670514378303E-2</v>
      </c>
    </row>
    <row r="27" spans="1:9" x14ac:dyDescent="0.35">
      <c r="A27" s="23">
        <v>3</v>
      </c>
      <c r="B27" s="23">
        <v>1.3279732948562171</v>
      </c>
      <c r="C27" s="23">
        <v>-8.7973294856217077E-2</v>
      </c>
    </row>
    <row r="28" spans="1:9" x14ac:dyDescent="0.35">
      <c r="A28" s="23">
        <v>4</v>
      </c>
      <c r="B28" s="23">
        <v>1.2610440927623361</v>
      </c>
      <c r="C28" s="23">
        <v>4.3303733324620453E-2</v>
      </c>
    </row>
    <row r="29" spans="1:9" x14ac:dyDescent="0.35">
      <c r="A29" s="23">
        <v>5</v>
      </c>
      <c r="B29" s="23">
        <v>1.2610440927623361</v>
      </c>
      <c r="C29" s="23">
        <v>-1.7452754494473588E-4</v>
      </c>
    </row>
    <row r="30" spans="1:9" x14ac:dyDescent="0.35">
      <c r="A30" s="23">
        <v>6</v>
      </c>
      <c r="B30" s="23">
        <v>0.97520062548638586</v>
      </c>
      <c r="C30" s="23">
        <v>-1.6867292153052493E-2</v>
      </c>
    </row>
    <row r="31" spans="1:9" x14ac:dyDescent="0.35">
      <c r="A31" s="23">
        <v>7</v>
      </c>
      <c r="B31" s="23">
        <v>0.87315894426370744</v>
      </c>
      <c r="C31" s="23">
        <v>-9.5225806273437907E-3</v>
      </c>
    </row>
    <row r="32" spans="1:9" ht="15" thickBot="1" x14ac:dyDescent="0.4">
      <c r="A32" s="24">
        <v>8</v>
      </c>
      <c r="B32" s="24">
        <v>0.65449819878653925</v>
      </c>
      <c r="C32" s="24">
        <v>1.2168467880127376E-2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HW</vt:lpstr>
      <vt:lpstr>GF_result</vt:lpstr>
      <vt:lpstr>GF_Diff_result</vt:lpstr>
      <vt:lpstr>GA-GP_Single_X</vt:lpstr>
      <vt:lpstr>Win_Pct_Single_X</vt:lpstr>
      <vt:lpstr>W-L_Single_X</vt:lpstr>
      <vt:lpstr>2-Variable_regression</vt:lpstr>
      <vt:lpstr>(BestEquation)2-Variable</vt:lpstr>
      <vt:lpstr>Win_Pct_East</vt:lpstr>
      <vt:lpstr>W-L_East</vt:lpstr>
      <vt:lpstr>(Best)2-Variable_East</vt:lpstr>
      <vt:lpstr>2-Variable_East</vt:lpstr>
      <vt:lpstr>Full_NHL_Single</vt:lpstr>
      <vt:lpstr>Full_NHL_Single2</vt:lpstr>
      <vt:lpstr>Full_NHL_Multi</vt:lpstr>
      <vt:lpstr>(Best)Full_NHL_Multi2</vt:lpstr>
      <vt:lpstr>Full_NFL_Single</vt:lpstr>
      <vt:lpstr>(Best)Full_NFL_Single2</vt:lpstr>
      <vt:lpstr>Full_NFL_Multi</vt:lpstr>
      <vt:lpstr>Full_NFL_Multi2</vt:lpstr>
      <vt:lpstr>AFC_East_Single</vt:lpstr>
      <vt:lpstr>AFC_East_Single2</vt:lpstr>
      <vt:lpstr>(Best)AFC_East_Multi</vt:lpstr>
      <vt:lpstr>AFC_East_Multi2</vt:lpstr>
      <vt:lpstr>AFC_North_Single</vt:lpstr>
      <vt:lpstr>AFC_North_Single2</vt:lpstr>
      <vt:lpstr>(Best)AFC_North_Multi</vt:lpstr>
      <vt:lpstr>AFC_North_Multi2</vt:lpstr>
      <vt:lpstr>2019_NFL</vt:lpstr>
      <vt:lpstr>2021_standings Full</vt:lpstr>
      <vt:lpstr>2021_standings</vt:lpstr>
    </vt:vector>
  </TitlesOfParts>
  <Company>Bryant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student</cp:lastModifiedBy>
  <dcterms:created xsi:type="dcterms:W3CDTF">2021-03-11T17:35:09Z</dcterms:created>
  <dcterms:modified xsi:type="dcterms:W3CDTF">2021-03-19T00:27:54Z</dcterms:modified>
</cp:coreProperties>
</file>