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latformIO\ESP-32_TOU_MQTT\Doc\"/>
    </mc:Choice>
  </mc:AlternateContent>
  <xr:revisionPtr revIDLastSave="0" documentId="13_ncr:1_{FA07F861-F135-4C42-A6BA-F86C12BB22F8}" xr6:coauthVersionLast="36" xr6:coauthVersionMax="36" xr10:uidLastSave="{00000000-0000-0000-0000-000000000000}"/>
  <bookViews>
    <workbookView xWindow="0" yWindow="0" windowWidth="17907" windowHeight="8513" xr2:uid="{81E92BAA-3493-4600-BED1-E07797872C00}"/>
  </bookViews>
  <sheets>
    <sheet name="Parameter" sheetId="2" r:id="rId1"/>
    <sheet name="Farb" sheetId="1" r:id="rId2"/>
  </sheets>
  <definedNames>
    <definedName name="Farbe">Farb!$A$1:$B$20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X22" i="2" l="1"/>
  <c r="W22" i="2"/>
  <c r="V22" i="2"/>
  <c r="U22" i="2"/>
  <c r="R22" i="2"/>
  <c r="Q22" i="2"/>
  <c r="P22" i="2"/>
  <c r="O22" i="2"/>
  <c r="M22" i="2" s="1"/>
  <c r="K22" i="2"/>
  <c r="L22" i="2" s="1"/>
  <c r="F22" i="2"/>
  <c r="T22" i="2" s="1"/>
  <c r="E22" i="2"/>
  <c r="S22" i="2" s="1"/>
  <c r="X21" i="2"/>
  <c r="W21" i="2"/>
  <c r="V21" i="2"/>
  <c r="U21" i="2"/>
  <c r="R21" i="2"/>
  <c r="Q21" i="2"/>
  <c r="P21" i="2"/>
  <c r="O21" i="2"/>
  <c r="K21" i="2"/>
  <c r="L21" i="2" s="1"/>
  <c r="T21" i="2"/>
  <c r="S21" i="2"/>
  <c r="X20" i="2"/>
  <c r="W20" i="2"/>
  <c r="V20" i="2"/>
  <c r="U20" i="2"/>
  <c r="R20" i="2"/>
  <c r="Q20" i="2"/>
  <c r="P20" i="2"/>
  <c r="O20" i="2"/>
  <c r="K20" i="2"/>
  <c r="L20" i="2" s="1"/>
  <c r="F20" i="2"/>
  <c r="T20" i="2" s="1"/>
  <c r="E20" i="2"/>
  <c r="S20" i="2" s="1"/>
  <c r="X19" i="2"/>
  <c r="W19" i="2"/>
  <c r="V19" i="2"/>
  <c r="U19" i="2"/>
  <c r="R19" i="2"/>
  <c r="Q19" i="2"/>
  <c r="P19" i="2"/>
  <c r="O19" i="2"/>
  <c r="K19" i="2"/>
  <c r="L19" i="2" s="1"/>
  <c r="F19" i="2"/>
  <c r="T19" i="2" s="1"/>
  <c r="E19" i="2"/>
  <c r="S19" i="2" s="1"/>
  <c r="F18" i="2"/>
  <c r="E18" i="2"/>
  <c r="F17" i="2"/>
  <c r="E17" i="2"/>
  <c r="X18" i="2"/>
  <c r="W18" i="2"/>
  <c r="V18" i="2"/>
  <c r="U18" i="2"/>
  <c r="T18" i="2"/>
  <c r="S18" i="2"/>
  <c r="R18" i="2"/>
  <c r="Q18" i="2"/>
  <c r="P18" i="2"/>
  <c r="O18" i="2"/>
  <c r="K18" i="2"/>
  <c r="L18" i="2" s="1"/>
  <c r="X17" i="2"/>
  <c r="T17" i="2"/>
  <c r="S17" i="2"/>
  <c r="R17" i="2"/>
  <c r="Q17" i="2"/>
  <c r="W17" i="2"/>
  <c r="V17" i="2"/>
  <c r="U17" i="2"/>
  <c r="P17" i="2"/>
  <c r="O17" i="2"/>
  <c r="M7" i="2"/>
  <c r="X9" i="2"/>
  <c r="W9" i="2"/>
  <c r="V9" i="2"/>
  <c r="U9" i="2"/>
  <c r="P9" i="2"/>
  <c r="O9" i="2"/>
  <c r="X8" i="2"/>
  <c r="W8" i="2"/>
  <c r="V8" i="2"/>
  <c r="U8" i="2"/>
  <c r="P8" i="2"/>
  <c r="O8" i="2"/>
  <c r="X7" i="2"/>
  <c r="W7" i="2"/>
  <c r="V7" i="2"/>
  <c r="U7" i="2"/>
  <c r="P7" i="2"/>
  <c r="O7" i="2"/>
  <c r="X6" i="2"/>
  <c r="W6" i="2"/>
  <c r="V6" i="2"/>
  <c r="U6" i="2"/>
  <c r="P6" i="2"/>
  <c r="O6" i="2"/>
  <c r="W5" i="2"/>
  <c r="V5" i="2"/>
  <c r="U5" i="2"/>
  <c r="P5" i="2"/>
  <c r="O5" i="2"/>
  <c r="X5" i="2"/>
  <c r="K9" i="2"/>
  <c r="L9" i="2" s="1"/>
  <c r="K8" i="2"/>
  <c r="L8" i="2" s="1"/>
  <c r="K7" i="2"/>
  <c r="L7" i="2" s="1"/>
  <c r="K6" i="2"/>
  <c r="L6" i="2" s="1"/>
  <c r="K17" i="2"/>
  <c r="L17" i="2" s="1"/>
  <c r="K5" i="2"/>
  <c r="L5" i="2" s="1"/>
  <c r="M19" i="2" l="1"/>
  <c r="M20" i="2"/>
  <c r="M21" i="2"/>
  <c r="M18" i="2"/>
  <c r="M17" i="2"/>
  <c r="M8" i="2"/>
  <c r="M6" i="2"/>
  <c r="M5" i="2"/>
  <c r="M9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<sst xmlns="http://schemas.openxmlformats.org/spreadsheetml/2006/main" count="74" uniqueCount="47">
  <si>
    <t>mqX</t>
  </si>
  <si>
    <t>mqY</t>
  </si>
  <si>
    <t>mqlX</t>
  </si>
  <si>
    <t>mqlY</t>
  </si>
  <si>
    <t>mqS</t>
  </si>
  <si>
    <t>mqC</t>
  </si>
  <si>
    <t>mqB</t>
  </si>
  <si>
    <t>mqT</t>
  </si>
  <si>
    <t>Colourtable[</t>
  </si>
  <si>
    <t>ILI9341_BLACK // 0x0000       //   0,   0,   0</t>
  </si>
  <si>
    <t>ILI9341_BLUE // 0x001F        //   0,   0, 255</t>
  </si>
  <si>
    <t>ILI9341_CYAN // 0x07FF        //   0, 255, 255</t>
  </si>
  <si>
    <t>ILI9341_DARKCYAN // 0x03EF    //   0, 125, 123</t>
  </si>
  <si>
    <t>ILI9341_DARKGREEN // 0x03E0   //   0, 125,   0</t>
  </si>
  <si>
    <t>ILI9341_DARKGREY // 0x7BEF    // 123, 125, 123</t>
  </si>
  <si>
    <t>ILI9341_GREEN // 0x07E0       //   0, 255,   0</t>
  </si>
  <si>
    <t>ILI9341_GREENYELLOW // 0xAFE5 // 173, 255,  41</t>
  </si>
  <si>
    <t>ILI9341_LIGHTGREY // 0xC618   // 198, 195, 198</t>
  </si>
  <si>
    <t>ILI9341_MAGENTA // 0xF81F     // 255,   0, 255</t>
  </si>
  <si>
    <t>ILI9341_MAROON // 0x7800      // 123,   0,   0</t>
  </si>
  <si>
    <t>ILI9341_NAVY // 0x000F        //   0,   0, 123</t>
  </si>
  <si>
    <t>ILI9341_OLIVE // 0x7BE0       // 123, 125,   0</t>
  </si>
  <si>
    <t>ILI9341_ORANGE // 0xFD20      // 255, 165,   0</t>
  </si>
  <si>
    <t>ILI9341_PINK // 0xFC18        // 255, 130, 198</t>
  </si>
  <si>
    <t>ILI9341_PURPLE // 0x780F      // 123,   0, 123</t>
  </si>
  <si>
    <t>ILI9341_RED // 0xF800         // 255,   0,   0</t>
  </si>
  <si>
    <t>ILI9341_WHITE // 0xFFFF       // 255, 255, 255</t>
  </si>
  <si>
    <t>ILI9341_YELLOW // 0xFFE0      // 255, 255,   0</t>
  </si>
  <si>
    <t>ILI9341_DARK // 050505        // a very dark gray</t>
  </si>
  <si>
    <t>ABCDEFGHIJKLMNOPQRSTUVWXYZ.ABCDEFGHIJKLMNOPQRSTUVWXYZ</t>
  </si>
  <si>
    <t>mqtX</t>
  </si>
  <si>
    <t>mqtY</t>
  </si>
  <si>
    <t>PrintText2Screen</t>
  </si>
  <si>
    <t>ABCDEFGHIJKLMNOPQRSTUVWXYZ</t>
  </si>
  <si>
    <t>ABCDEFGHIJKLMNOPQ</t>
  </si>
  <si>
    <t>ABCDEFGHIJKLM</t>
  </si>
  <si>
    <t>ABCDEFGHIJ</t>
  </si>
  <si>
    <t>GHIJKLM</t>
  </si>
  <si>
    <t>GHIJ</t>
  </si>
  <si>
    <t>dfghjkkj</t>
  </si>
  <si>
    <t>Holz</t>
  </si>
  <si>
    <t>PrintValue2Screen</t>
  </si>
  <si>
    <t>LEDs</t>
  </si>
  <si>
    <t>Blk</t>
  </si>
  <si>
    <t>Red</t>
  </si>
  <si>
    <t>Gree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</si>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</sst>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CCCCC"/>
      <name val="Consolas"/>
      <family val="3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CCCCC"/>
      <name val="Consolas"/>
      <family val="3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2" borderId="0" xfId="0" applyFont="1" applyFill="1"/>
    <xf numFmtId="0" fontId="13" fillId="0" borderId="0" xfId="0" applyFont="1"/>
  </cellXfs>
  <cellStyles count="1">
    <cellStyle name="Standard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C1B7-299D-416B-83FB-F915F1CC4D57}">
  <dimension ref="A2:X27"/>
  <sheetViews>
    <sheetView tabSelected="1" workbookViewId="0">
      <selection activeCell="F27" sqref="F27"/>
    </sheetView>
  </sheetViews>
  <sheetFormatPr baseColWidth="10" defaultColWidth="2.76171875" defaultRowHeight="15.7" x14ac:dyDescent="0.55000000000000004"/>
  <cols>
    <col min="1" max="1" width="4.76171875" style="8" bestFit="1" customWidth="1"/>
    <col min="2" max="2" width="4.703125" style="8" bestFit="1" customWidth="1"/>
    <col min="3" max="3" width="5.29296875" style="8" bestFit="1" customWidth="1"/>
    <col min="4" max="4" width="5.234375" style="8" bestFit="1" customWidth="1"/>
    <col min="5" max="6" width="5.234375" style="8" customWidth="1"/>
    <col min="7" max="7" width="4.5859375" style="8" bestFit="1" customWidth="1"/>
    <col min="8" max="8" width="4.703125" style="8" bestFit="1" customWidth="1"/>
    <col min="9" max="9" width="4.76171875" style="8" bestFit="1" customWidth="1"/>
    <col min="10" max="10" width="63.17578125" style="8" bestFit="1" customWidth="1"/>
    <col min="11" max="11" width="2.87890625" style="8" bestFit="1" customWidth="1"/>
    <col min="12" max="12" width="2.87890625" style="8" customWidth="1"/>
    <col min="13" max="13" width="55.46875" style="5" bestFit="1" customWidth="1"/>
    <col min="14" max="14" width="3.3515625" style="8" bestFit="1" customWidth="1"/>
    <col min="15" max="16" width="3.9375" style="8" bestFit="1" customWidth="1"/>
    <col min="17" max="18" width="3.9375" style="8" customWidth="1"/>
    <col min="19" max="20" width="3.9375" style="8" bestFit="1" customWidth="1"/>
    <col min="21" max="23" width="2.87890625" style="8" bestFit="1" customWidth="1"/>
    <col min="24" max="24" width="58.05859375" style="8" bestFit="1" customWidth="1"/>
    <col min="25" max="25" width="5.1171875" style="8" bestFit="1" customWidth="1"/>
    <col min="26" max="16384" width="2.76171875" style="8"/>
  </cols>
  <sheetData>
    <row r="2" spans="1:24" ht="20.7" x14ac:dyDescent="0.7">
      <c r="A2" s="15" t="s">
        <v>32</v>
      </c>
      <c r="B2" s="15"/>
      <c r="C2" s="15"/>
      <c r="D2" s="15"/>
    </row>
    <row r="3" spans="1:24" s="7" customFormat="1" x14ac:dyDescent="0.55000000000000004">
      <c r="A3" s="7" t="s">
        <v>0</v>
      </c>
      <c r="B3" s="7" t="s">
        <v>1</v>
      </c>
      <c r="G3" s="7" t="s">
        <v>4</v>
      </c>
      <c r="H3" s="7" t="s">
        <v>5</v>
      </c>
      <c r="I3" s="7" t="s">
        <v>6</v>
      </c>
      <c r="J3" s="7" t="s">
        <v>7</v>
      </c>
      <c r="M3" s="4"/>
      <c r="P3" s="8"/>
      <c r="Q3" s="8"/>
      <c r="R3" s="8"/>
      <c r="S3" s="9"/>
      <c r="T3" s="8"/>
      <c r="U3" s="8"/>
      <c r="V3" s="8"/>
    </row>
    <row r="4" spans="1:24" x14ac:dyDescent="0.55000000000000004">
      <c r="S4" s="9"/>
    </row>
    <row r="5" spans="1:24" x14ac:dyDescent="0.55000000000000004">
      <c r="A5" s="10">
        <v>1</v>
      </c>
      <c r="B5" s="10">
        <v>10</v>
      </c>
      <c r="C5" s="10"/>
      <c r="D5" s="10"/>
      <c r="E5" s="10"/>
      <c r="F5" s="10"/>
      <c r="G5" s="12">
        <v>1</v>
      </c>
      <c r="H5" s="10">
        <v>2</v>
      </c>
      <c r="I5" s="10">
        <v>3</v>
      </c>
      <c r="J5" s="8" t="s">
        <v>29</v>
      </c>
      <c r="K5" s="13">
        <f>LEN($J5)</f>
        <v>53</v>
      </c>
      <c r="L5" s="11">
        <f>$K5/53*$G5</f>
        <v>1</v>
      </c>
      <c r="M5" s="14" t="str">
        <f>"T"&amp;O5&amp;P5&amp;U5&amp;V5&amp;W5&amp;X5</f>
        <v>T00100A010203ABCDEFGHIJKLMNOPQRSTUVWXYZ.ABCDEFGHIJKLMNOPQRSTUVWXYZ</v>
      </c>
      <c r="O5" s="8" t="str">
        <f xml:space="preserve"> DEC2HEX($A5,3)</f>
        <v>001</v>
      </c>
      <c r="P5" s="8" t="str">
        <f xml:space="preserve"> DEC2HEX($B5,3)</f>
        <v>00A</v>
      </c>
      <c r="U5" s="8" t="str">
        <f xml:space="preserve"> DEC2HEX($G5,2)</f>
        <v>01</v>
      </c>
      <c r="V5" s="8" t="str">
        <f xml:space="preserve"> DEC2HEX($H5,2)</f>
        <v>02</v>
      </c>
      <c r="W5" s="8" t="str">
        <f xml:space="preserve"> DEC2HEX($I5,2)</f>
        <v>03</v>
      </c>
      <c r="X5" s="8" t="str">
        <f>$J5</f>
        <v>ABCDEFGHIJKLMNOPQRSTUVWXYZ.ABCDEFGHIJKLMNOPQRSTUVWXYZ</v>
      </c>
    </row>
    <row r="6" spans="1:24" x14ac:dyDescent="0.55000000000000004">
      <c r="A6" s="10">
        <v>1</v>
      </c>
      <c r="B6" s="10">
        <v>40</v>
      </c>
      <c r="C6" s="10"/>
      <c r="D6" s="10"/>
      <c r="E6" s="10"/>
      <c r="F6" s="10"/>
      <c r="G6" s="12">
        <v>2</v>
      </c>
      <c r="H6" s="10">
        <v>2</v>
      </c>
      <c r="I6" s="10">
        <v>4</v>
      </c>
      <c r="J6" s="8" t="s">
        <v>33</v>
      </c>
      <c r="K6" s="13">
        <f>LEN($J6)</f>
        <v>26</v>
      </c>
      <c r="L6" s="11">
        <f>$K6/53*$G6</f>
        <v>0.98113207547169812</v>
      </c>
      <c r="M6" s="14" t="str">
        <f>"T"&amp;O6&amp;P6&amp;U6&amp;V6&amp;W6&amp;X6</f>
        <v>T001028020204ABCDEFGHIJKLMNOPQRSTUVWXYZ</v>
      </c>
      <c r="O6" s="8" t="str">
        <f t="shared" ref="O6:O9" si="0" xml:space="preserve"> DEC2HEX($A6,3)</f>
        <v>001</v>
      </c>
      <c r="P6" s="8" t="str">
        <f t="shared" ref="P6:P9" si="1" xml:space="preserve"> DEC2HEX($B6,3)</f>
        <v>028</v>
      </c>
      <c r="U6" s="8" t="str">
        <f t="shared" ref="U6:U9" si="2" xml:space="preserve"> DEC2HEX($G6,2)</f>
        <v>02</v>
      </c>
      <c r="V6" s="8" t="str">
        <f t="shared" ref="V6:V9" si="3" xml:space="preserve"> DEC2HEX($H6,2)</f>
        <v>02</v>
      </c>
      <c r="W6" s="8" t="str">
        <f t="shared" ref="W6:W9" si="4" xml:space="preserve"> DEC2HEX($I6,2)</f>
        <v>04</v>
      </c>
      <c r="X6" s="8" t="str">
        <f t="shared" ref="X6:X9" si="5">$J6</f>
        <v>ABCDEFGHIJKLMNOPQRSTUVWXYZ</v>
      </c>
    </row>
    <row r="7" spans="1:24" x14ac:dyDescent="0.55000000000000004">
      <c r="A7" s="10">
        <v>1</v>
      </c>
      <c r="B7" s="10">
        <v>80</v>
      </c>
      <c r="C7" s="10"/>
      <c r="D7" s="10"/>
      <c r="E7" s="10"/>
      <c r="F7" s="10"/>
      <c r="G7" s="12">
        <v>3</v>
      </c>
      <c r="H7" s="10">
        <v>2</v>
      </c>
      <c r="I7" s="10">
        <v>5</v>
      </c>
      <c r="J7" s="8" t="s">
        <v>34</v>
      </c>
      <c r="K7" s="13">
        <f>LEN($J7)</f>
        <v>17</v>
      </c>
      <c r="L7" s="11">
        <f>$K7/53*$G7</f>
        <v>0.96226415094339623</v>
      </c>
      <c r="M7" s="14" t="str">
        <f>"T"&amp;O7&amp;P7&amp;U7&amp;V7&amp;W7&amp;X7</f>
        <v>T001050030205ABCDEFGHIJKLMNOPQ</v>
      </c>
      <c r="O7" s="8" t="str">
        <f t="shared" si="0"/>
        <v>001</v>
      </c>
      <c r="P7" s="8" t="str">
        <f t="shared" si="1"/>
        <v>050</v>
      </c>
      <c r="U7" s="8" t="str">
        <f t="shared" si="2"/>
        <v>03</v>
      </c>
      <c r="V7" s="8" t="str">
        <f t="shared" si="3"/>
        <v>02</v>
      </c>
      <c r="W7" s="8" t="str">
        <f t="shared" si="4"/>
        <v>05</v>
      </c>
      <c r="X7" s="8" t="str">
        <f t="shared" si="5"/>
        <v>ABCDEFGHIJKLMNOPQ</v>
      </c>
    </row>
    <row r="8" spans="1:24" x14ac:dyDescent="0.55000000000000004">
      <c r="A8" s="10">
        <v>1</v>
      </c>
      <c r="B8" s="10">
        <v>130</v>
      </c>
      <c r="C8" s="10"/>
      <c r="D8" s="10"/>
      <c r="E8" s="10"/>
      <c r="F8" s="10"/>
      <c r="G8" s="12">
        <v>4</v>
      </c>
      <c r="H8" s="10">
        <v>2</v>
      </c>
      <c r="I8" s="10">
        <v>6</v>
      </c>
      <c r="J8" s="8" t="s">
        <v>35</v>
      </c>
      <c r="K8" s="13">
        <f>LEN($J8)</f>
        <v>13</v>
      </c>
      <c r="L8" s="11">
        <f>$K8/53*$G8</f>
        <v>0.98113207547169812</v>
      </c>
      <c r="M8" s="14" t="str">
        <f>"T"&amp;O8&amp;P8&amp;U8&amp;V8&amp;W8&amp;X8</f>
        <v>T001082040206ABCDEFGHIJKLM</v>
      </c>
      <c r="O8" s="8" t="str">
        <f t="shared" si="0"/>
        <v>001</v>
      </c>
      <c r="P8" s="8" t="str">
        <f t="shared" si="1"/>
        <v>082</v>
      </c>
      <c r="U8" s="8" t="str">
        <f t="shared" si="2"/>
        <v>04</v>
      </c>
      <c r="V8" s="8" t="str">
        <f t="shared" si="3"/>
        <v>02</v>
      </c>
      <c r="W8" s="8" t="str">
        <f t="shared" si="4"/>
        <v>06</v>
      </c>
      <c r="X8" s="8" t="str">
        <f t="shared" si="5"/>
        <v>ABCDEFGHIJKLM</v>
      </c>
    </row>
    <row r="9" spans="1:24" x14ac:dyDescent="0.55000000000000004">
      <c r="A9" s="10">
        <v>1</v>
      </c>
      <c r="B9" s="10">
        <v>180</v>
      </c>
      <c r="C9" s="10"/>
      <c r="D9" s="10"/>
      <c r="E9" s="10"/>
      <c r="F9" s="10"/>
      <c r="G9" s="12">
        <v>5</v>
      </c>
      <c r="H9" s="10">
        <v>2</v>
      </c>
      <c r="I9" s="10">
        <v>11</v>
      </c>
      <c r="J9" s="8" t="s">
        <v>36</v>
      </c>
      <c r="K9" s="13">
        <f>LEN($J9)</f>
        <v>10</v>
      </c>
      <c r="L9" s="11">
        <f>$K9/53*$G9</f>
        <v>0.94339622641509435</v>
      </c>
      <c r="M9" s="14" t="str">
        <f>"T"&amp;O9&amp;P9&amp;U9&amp;V9&amp;W9&amp;X9</f>
        <v>T0010B405020BABCDEFGHIJ</v>
      </c>
      <c r="O9" s="8" t="str">
        <f t="shared" si="0"/>
        <v>001</v>
      </c>
      <c r="P9" s="8" t="str">
        <f t="shared" si="1"/>
        <v>0B4</v>
      </c>
      <c r="U9" s="8" t="str">
        <f t="shared" si="2"/>
        <v>05</v>
      </c>
      <c r="V9" s="8" t="str">
        <f t="shared" si="3"/>
        <v>02</v>
      </c>
      <c r="W9" s="8" t="str">
        <f t="shared" si="4"/>
        <v>0B</v>
      </c>
      <c r="X9" s="8" t="str">
        <f t="shared" si="5"/>
        <v>ABCDEFGHIJ</v>
      </c>
    </row>
    <row r="10" spans="1:24" x14ac:dyDescent="0.55000000000000004">
      <c r="S10" s="9"/>
    </row>
    <row r="11" spans="1:24" x14ac:dyDescent="0.55000000000000004">
      <c r="S11" s="9"/>
    </row>
    <row r="12" spans="1:24" x14ac:dyDescent="0.55000000000000004">
      <c r="S12" s="9"/>
    </row>
    <row r="13" spans="1:24" x14ac:dyDescent="0.55000000000000004">
      <c r="S13" s="9"/>
    </row>
    <row r="14" spans="1:24" ht="20.7" x14ac:dyDescent="0.7">
      <c r="A14" s="15" t="s">
        <v>41</v>
      </c>
      <c r="B14" s="15"/>
      <c r="C14" s="15"/>
      <c r="D14" s="15"/>
    </row>
    <row r="15" spans="1:24" s="7" customFormat="1" x14ac:dyDescent="0.55000000000000004">
      <c r="A15" s="7" t="s">
        <v>0</v>
      </c>
      <c r="B15" s="7" t="s">
        <v>1</v>
      </c>
      <c r="C15" s="7" t="s">
        <v>2</v>
      </c>
      <c r="D15" s="7" t="s">
        <v>3</v>
      </c>
      <c r="E15" s="7" t="s">
        <v>30</v>
      </c>
      <c r="F15" s="7" t="s">
        <v>31</v>
      </c>
      <c r="G15" s="7" t="s">
        <v>4</v>
      </c>
      <c r="H15" s="7" t="s">
        <v>5</v>
      </c>
      <c r="I15" s="7" t="s">
        <v>6</v>
      </c>
      <c r="J15" s="7" t="s">
        <v>7</v>
      </c>
      <c r="M15" s="4"/>
      <c r="P15" s="8"/>
      <c r="Q15" s="8"/>
      <c r="R15" s="8"/>
      <c r="S15" s="9"/>
      <c r="T15" s="8"/>
      <c r="U15" s="8"/>
      <c r="V15" s="8"/>
    </row>
    <row r="16" spans="1:24" x14ac:dyDescent="0.55000000000000004">
      <c r="S16" s="9"/>
    </row>
    <row r="17" spans="1:24" x14ac:dyDescent="0.55000000000000004">
      <c r="A17" s="10">
        <v>1</v>
      </c>
      <c r="B17" s="10">
        <v>10</v>
      </c>
      <c r="C17" s="10">
        <v>260</v>
      </c>
      <c r="D17" s="10">
        <v>60</v>
      </c>
      <c r="E17" s="10">
        <f>A17+5</f>
        <v>6</v>
      </c>
      <c r="F17" s="10">
        <f>B17+15</f>
        <v>25</v>
      </c>
      <c r="G17" s="10">
        <v>3</v>
      </c>
      <c r="H17" s="10">
        <v>2</v>
      </c>
      <c r="I17" s="10">
        <v>4</v>
      </c>
      <c r="J17" s="8" t="s">
        <v>35</v>
      </c>
      <c r="K17" s="13">
        <f>LEN($J17)</f>
        <v>13</v>
      </c>
      <c r="L17" s="11">
        <f>$K17/53*$G17</f>
        <v>0.73584905660377364</v>
      </c>
      <c r="M17" s="14" t="str">
        <f>"V"&amp;O17&amp;P17&amp;Q17&amp;R17&amp;S17&amp;T17&amp;U17&amp;V17&amp;W17&amp;X17</f>
        <v>V00100A10403C006019030204ABCDEFGHIJKLM</v>
      </c>
      <c r="O17" s="8" t="str">
        <f xml:space="preserve"> DEC2HEX($A17,3)</f>
        <v>001</v>
      </c>
      <c r="P17" s="8" t="str">
        <f xml:space="preserve"> DEC2HEX($B17,3)</f>
        <v>00A</v>
      </c>
      <c r="Q17" s="8" t="str">
        <f xml:space="preserve"> DEC2HEX($C17,3)</f>
        <v>104</v>
      </c>
      <c r="R17" s="8" t="str">
        <f xml:space="preserve"> DEC2HEX($D17,3)</f>
        <v>03C</v>
      </c>
      <c r="S17" s="8" t="str">
        <f xml:space="preserve"> DEC2HEX($E17,3)</f>
        <v>006</v>
      </c>
      <c r="T17" s="8" t="str">
        <f xml:space="preserve"> DEC2HEX($F17,3)</f>
        <v>019</v>
      </c>
      <c r="U17" s="8" t="str">
        <f xml:space="preserve"> DEC2HEX($G17,2)</f>
        <v>03</v>
      </c>
      <c r="V17" s="8" t="str">
        <f xml:space="preserve"> DEC2HEX($H17,2)</f>
        <v>02</v>
      </c>
      <c r="W17" s="8" t="str">
        <f xml:space="preserve"> DEC2HEX($I17,2)</f>
        <v>04</v>
      </c>
      <c r="X17" s="8" t="str">
        <f>$J17</f>
        <v>ABCDEFGHIJKLM</v>
      </c>
    </row>
    <row r="18" spans="1:24" x14ac:dyDescent="0.55000000000000004">
      <c r="A18" s="10">
        <v>20</v>
      </c>
      <c r="B18" s="10">
        <v>80</v>
      </c>
      <c r="C18" s="10">
        <v>260</v>
      </c>
      <c r="D18" s="10">
        <v>60</v>
      </c>
      <c r="E18" s="10">
        <f>A18+5</f>
        <v>25</v>
      </c>
      <c r="F18" s="10">
        <f>B18+15</f>
        <v>95</v>
      </c>
      <c r="G18" s="10">
        <v>3</v>
      </c>
      <c r="H18" s="10">
        <v>2</v>
      </c>
      <c r="I18" s="10">
        <v>4</v>
      </c>
      <c r="J18" s="8" t="s">
        <v>37</v>
      </c>
      <c r="K18" s="13">
        <f>LEN($J18)</f>
        <v>7</v>
      </c>
      <c r="L18" s="11">
        <f>$K18/53*$G18</f>
        <v>0.39622641509433965</v>
      </c>
      <c r="M18" s="14" t="str">
        <f>"V"&amp;O18&amp;P18&amp;Q18&amp;R18&amp;S18&amp;T18&amp;U18&amp;V18&amp;W18&amp;X18</f>
        <v>V01405010403C01905F030204GHIJKLM</v>
      </c>
      <c r="O18" s="8" t="str">
        <f xml:space="preserve"> DEC2HEX($A18,3)</f>
        <v>014</v>
      </c>
      <c r="P18" s="8" t="str">
        <f xml:space="preserve"> DEC2HEX($B18,3)</f>
        <v>050</v>
      </c>
      <c r="Q18" s="8" t="str">
        <f xml:space="preserve"> DEC2HEX($C18,3)</f>
        <v>104</v>
      </c>
      <c r="R18" s="8" t="str">
        <f xml:space="preserve"> DEC2HEX($D18,3)</f>
        <v>03C</v>
      </c>
      <c r="S18" s="8" t="str">
        <f xml:space="preserve"> DEC2HEX($E18,3)</f>
        <v>019</v>
      </c>
      <c r="T18" s="8" t="str">
        <f xml:space="preserve"> DEC2HEX($F18,3)</f>
        <v>05F</v>
      </c>
      <c r="U18" s="8" t="str">
        <f xml:space="preserve"> DEC2HEX($G18,2)</f>
        <v>03</v>
      </c>
      <c r="V18" s="8" t="str">
        <f xml:space="preserve"> DEC2HEX($H18,2)</f>
        <v>02</v>
      </c>
      <c r="W18" s="8" t="str">
        <f xml:space="preserve"> DEC2HEX($I18,2)</f>
        <v>04</v>
      </c>
      <c r="X18" s="8" t="str">
        <f>$J18</f>
        <v>GHIJKLM</v>
      </c>
    </row>
    <row r="19" spans="1:24" x14ac:dyDescent="0.55000000000000004">
      <c r="A19" s="10">
        <v>20</v>
      </c>
      <c r="B19" s="10">
        <v>120</v>
      </c>
      <c r="C19" s="10">
        <v>260</v>
      </c>
      <c r="D19" s="10">
        <v>60</v>
      </c>
      <c r="E19" s="10">
        <f t="shared" ref="E19:E22" si="6">A19+5</f>
        <v>25</v>
      </c>
      <c r="F19" s="10">
        <f t="shared" ref="F19:F22" si="7">B19+15</f>
        <v>135</v>
      </c>
      <c r="G19" s="10">
        <v>2</v>
      </c>
      <c r="H19" s="10">
        <v>2</v>
      </c>
      <c r="I19" s="10">
        <v>4</v>
      </c>
      <c r="J19" s="8" t="s">
        <v>39</v>
      </c>
      <c r="K19" s="13">
        <f t="shared" ref="K19:K22" si="8">LEN($J19)</f>
        <v>8</v>
      </c>
      <c r="L19" s="11">
        <f t="shared" ref="L19:L22" si="9">$K19/53*$G19</f>
        <v>0.30188679245283018</v>
      </c>
      <c r="M19" s="14" t="str">
        <f t="shared" ref="M19:M22" si="10">"V"&amp;O19&amp;P19&amp;Q19&amp;R19&amp;S19&amp;T19&amp;U19&amp;V19&amp;W19&amp;X19</f>
        <v>V01407810403C019087020204dfghjkkj</v>
      </c>
      <c r="O19" s="8" t="str">
        <f t="shared" ref="O19:O22" si="11" xml:space="preserve"> DEC2HEX($A19,3)</f>
        <v>014</v>
      </c>
      <c r="P19" s="8" t="str">
        <f t="shared" ref="P19:P22" si="12" xml:space="preserve"> DEC2HEX($B19,3)</f>
        <v>078</v>
      </c>
      <c r="Q19" s="8" t="str">
        <f t="shared" ref="Q19:Q22" si="13" xml:space="preserve"> DEC2HEX($C19,3)</f>
        <v>104</v>
      </c>
      <c r="R19" s="8" t="str">
        <f t="shared" ref="R19:R22" si="14" xml:space="preserve"> DEC2HEX($D19,3)</f>
        <v>03C</v>
      </c>
      <c r="S19" s="8" t="str">
        <f t="shared" ref="S19:S22" si="15" xml:space="preserve"> DEC2HEX($E19,3)</f>
        <v>019</v>
      </c>
      <c r="T19" s="8" t="str">
        <f t="shared" ref="T19:T22" si="16" xml:space="preserve"> DEC2HEX($F19,3)</f>
        <v>087</v>
      </c>
      <c r="U19" s="8" t="str">
        <f t="shared" ref="U19:U22" si="17" xml:space="preserve"> DEC2HEX($G19,2)</f>
        <v>02</v>
      </c>
      <c r="V19" s="8" t="str">
        <f t="shared" ref="V19:V22" si="18" xml:space="preserve"> DEC2HEX($H19,2)</f>
        <v>02</v>
      </c>
      <c r="W19" s="8" t="str">
        <f t="shared" ref="W19:W22" si="19" xml:space="preserve"> DEC2HEX($I19,2)</f>
        <v>04</v>
      </c>
      <c r="X19" s="8" t="str">
        <f t="shared" ref="X19:X22" si="20">$J19</f>
        <v>dfghjkkj</v>
      </c>
    </row>
    <row r="20" spans="1:24" x14ac:dyDescent="0.55000000000000004">
      <c r="A20" s="10">
        <v>30</v>
      </c>
      <c r="B20" s="10">
        <v>140</v>
      </c>
      <c r="C20" s="10">
        <v>260</v>
      </c>
      <c r="D20" s="10">
        <v>60</v>
      </c>
      <c r="E20" s="10">
        <f t="shared" si="6"/>
        <v>35</v>
      </c>
      <c r="F20" s="10">
        <f t="shared" si="7"/>
        <v>155</v>
      </c>
      <c r="G20" s="10">
        <v>4</v>
      </c>
      <c r="H20" s="10">
        <v>2</v>
      </c>
      <c r="I20" s="10">
        <v>4</v>
      </c>
      <c r="J20" s="8" t="s">
        <v>38</v>
      </c>
      <c r="K20" s="13">
        <f t="shared" si="8"/>
        <v>4</v>
      </c>
      <c r="L20" s="11">
        <f t="shared" si="9"/>
        <v>0.30188679245283018</v>
      </c>
      <c r="M20" s="14" t="str">
        <f t="shared" si="10"/>
        <v>V01E08C10403C02309B040204GHIJ</v>
      </c>
      <c r="O20" s="8" t="str">
        <f t="shared" si="11"/>
        <v>01E</v>
      </c>
      <c r="P20" s="8" t="str">
        <f t="shared" si="12"/>
        <v>08C</v>
      </c>
      <c r="Q20" s="8" t="str">
        <f t="shared" si="13"/>
        <v>104</v>
      </c>
      <c r="R20" s="8" t="str">
        <f t="shared" si="14"/>
        <v>03C</v>
      </c>
      <c r="S20" s="8" t="str">
        <f t="shared" si="15"/>
        <v>023</v>
      </c>
      <c r="T20" s="8" t="str">
        <f t="shared" si="16"/>
        <v>09B</v>
      </c>
      <c r="U20" s="8" t="str">
        <f t="shared" si="17"/>
        <v>04</v>
      </c>
      <c r="V20" s="8" t="str">
        <f t="shared" si="18"/>
        <v>02</v>
      </c>
      <c r="W20" s="8" t="str">
        <f t="shared" si="19"/>
        <v>04</v>
      </c>
      <c r="X20" s="8" t="str">
        <f t="shared" si="20"/>
        <v>GHIJ</v>
      </c>
    </row>
    <row r="21" spans="1:24" x14ac:dyDescent="0.55000000000000004">
      <c r="A21" s="10">
        <v>80</v>
      </c>
      <c r="B21" s="10">
        <v>80</v>
      </c>
      <c r="C21" s="10">
        <v>180</v>
      </c>
      <c r="D21" s="10">
        <v>70</v>
      </c>
      <c r="E21" s="10">
        <v>90</v>
      </c>
      <c r="F21" s="10">
        <v>90</v>
      </c>
      <c r="G21" s="10">
        <v>7</v>
      </c>
      <c r="H21" s="10">
        <v>17</v>
      </c>
      <c r="I21" s="10">
        <v>2</v>
      </c>
      <c r="J21" s="8" t="s">
        <v>40</v>
      </c>
      <c r="K21" s="13">
        <f t="shared" si="8"/>
        <v>4</v>
      </c>
      <c r="L21" s="11">
        <f t="shared" si="9"/>
        <v>0.52830188679245282</v>
      </c>
      <c r="M21" s="14" t="str">
        <f t="shared" si="10"/>
        <v>V0500500B404605A05A071102Holz</v>
      </c>
      <c r="O21" s="8" t="str">
        <f t="shared" si="11"/>
        <v>050</v>
      </c>
      <c r="P21" s="8" t="str">
        <f t="shared" si="12"/>
        <v>050</v>
      </c>
      <c r="Q21" s="8" t="str">
        <f t="shared" si="13"/>
        <v>0B4</v>
      </c>
      <c r="R21" s="8" t="str">
        <f t="shared" si="14"/>
        <v>046</v>
      </c>
      <c r="S21" s="8" t="str">
        <f t="shared" si="15"/>
        <v>05A</v>
      </c>
      <c r="T21" s="8" t="str">
        <f t="shared" si="16"/>
        <v>05A</v>
      </c>
      <c r="U21" s="8" t="str">
        <f t="shared" si="17"/>
        <v>07</v>
      </c>
      <c r="V21" s="8" t="str">
        <f t="shared" si="18"/>
        <v>11</v>
      </c>
      <c r="W21" s="8" t="str">
        <f t="shared" si="19"/>
        <v>02</v>
      </c>
      <c r="X21" s="8" t="str">
        <f t="shared" si="20"/>
        <v>Holz</v>
      </c>
    </row>
    <row r="22" spans="1:24" x14ac:dyDescent="0.55000000000000004">
      <c r="A22" s="10">
        <v>20</v>
      </c>
      <c r="B22" s="10">
        <v>80</v>
      </c>
      <c r="C22" s="10">
        <v>260</v>
      </c>
      <c r="D22" s="10">
        <v>60</v>
      </c>
      <c r="E22" s="10">
        <f t="shared" si="6"/>
        <v>25</v>
      </c>
      <c r="F22" s="10">
        <f t="shared" si="7"/>
        <v>95</v>
      </c>
      <c r="G22" s="10">
        <v>3</v>
      </c>
      <c r="H22" s="10">
        <v>2</v>
      </c>
      <c r="I22" s="10">
        <v>4</v>
      </c>
      <c r="J22" s="8" t="s">
        <v>37</v>
      </c>
      <c r="K22" s="13">
        <f t="shared" si="8"/>
        <v>7</v>
      </c>
      <c r="L22" s="11">
        <f t="shared" si="9"/>
        <v>0.39622641509433965</v>
      </c>
      <c r="M22" s="14" t="str">
        <f t="shared" si="10"/>
        <v>V01405010403C01905F030204GHIJKLM</v>
      </c>
      <c r="O22" s="8" t="str">
        <f t="shared" si="11"/>
        <v>014</v>
      </c>
      <c r="P22" s="8" t="str">
        <f t="shared" si="12"/>
        <v>050</v>
      </c>
      <c r="Q22" s="8" t="str">
        <f t="shared" si="13"/>
        <v>104</v>
      </c>
      <c r="R22" s="8" t="str">
        <f t="shared" si="14"/>
        <v>03C</v>
      </c>
      <c r="S22" s="8" t="str">
        <f t="shared" si="15"/>
        <v>019</v>
      </c>
      <c r="T22" s="8" t="str">
        <f t="shared" si="16"/>
        <v>05F</v>
      </c>
      <c r="U22" s="8" t="str">
        <f t="shared" si="17"/>
        <v>03</v>
      </c>
      <c r="V22" s="8" t="str">
        <f t="shared" si="18"/>
        <v>02</v>
      </c>
      <c r="W22" s="8" t="str">
        <f t="shared" si="19"/>
        <v>04</v>
      </c>
      <c r="X22" s="8" t="str">
        <f t="shared" si="20"/>
        <v>GHIJKLM</v>
      </c>
    </row>
    <row r="25" spans="1:24" ht="20.7" x14ac:dyDescent="0.7">
      <c r="A25" s="15" t="s">
        <v>42</v>
      </c>
      <c r="B25" s="15"/>
      <c r="C25" s="15"/>
      <c r="D25" s="15"/>
    </row>
    <row r="26" spans="1:24" x14ac:dyDescent="0.55000000000000004">
      <c r="A26" s="8" t="s">
        <v>43</v>
      </c>
      <c r="B26" s="8" t="s">
        <v>44</v>
      </c>
      <c r="C26" s="8" t="s">
        <v>45</v>
      </c>
      <c r="D26" s="8" t="s">
        <v>46</v>
      </c>
    </row>
    <row r="27" spans="1:24" x14ac:dyDescent="0.55000000000000004">
      <c r="A27" s="8">
        <v>1</v>
      </c>
      <c r="B27" s="8">
        <v>1</v>
      </c>
      <c r="C27" s="8">
        <v>1</v>
      </c>
      <c r="D27" s="8">
        <v>1</v>
      </c>
      <c r="F27" s="8">
        <f>A271</f>
        <v>0</v>
      </c>
    </row>
  </sheetData>
  <conditionalFormatting sqref="K5:L5">
    <cfRule type="expression" dxfId="15" priority="16">
      <formula>"$E3 &gt; 1"</formula>
    </cfRule>
  </conditionalFormatting>
  <conditionalFormatting sqref="L5">
    <cfRule type="cellIs" dxfId="14" priority="15" operator="greaterThan">
      <formula>1</formula>
    </cfRule>
  </conditionalFormatting>
  <conditionalFormatting sqref="K17:L17">
    <cfRule type="expression" dxfId="13" priority="14">
      <formula>"$E3 &gt; 1"</formula>
    </cfRule>
  </conditionalFormatting>
  <conditionalFormatting sqref="L17">
    <cfRule type="cellIs" dxfId="12" priority="13" operator="greaterThan">
      <formula>1</formula>
    </cfRule>
  </conditionalFormatting>
  <conditionalFormatting sqref="K6:L6">
    <cfRule type="expression" dxfId="11" priority="12">
      <formula>"$E3 &gt; 1"</formula>
    </cfRule>
  </conditionalFormatting>
  <conditionalFormatting sqref="L6">
    <cfRule type="cellIs" dxfId="10" priority="11" operator="greaterThan">
      <formula>1</formula>
    </cfRule>
  </conditionalFormatting>
  <conditionalFormatting sqref="K7:L7">
    <cfRule type="expression" dxfId="9" priority="10">
      <formula>"$E3 &gt; 1"</formula>
    </cfRule>
  </conditionalFormatting>
  <conditionalFormatting sqref="L7">
    <cfRule type="cellIs" dxfId="8" priority="9" operator="greaterThan">
      <formula>1</formula>
    </cfRule>
  </conditionalFormatting>
  <conditionalFormatting sqref="K8:L8">
    <cfRule type="expression" dxfId="7" priority="8">
      <formula>"$E3 &gt; 1"</formula>
    </cfRule>
  </conditionalFormatting>
  <conditionalFormatting sqref="L8">
    <cfRule type="cellIs" dxfId="6" priority="7" operator="greaterThan">
      <formula>1</formula>
    </cfRule>
  </conditionalFormatting>
  <conditionalFormatting sqref="K9:L9">
    <cfRule type="expression" dxfId="5" priority="6">
      <formula>"$E3 &gt; 1"</formula>
    </cfRule>
  </conditionalFormatting>
  <conditionalFormatting sqref="L9">
    <cfRule type="cellIs" dxfId="4" priority="5" operator="greaterThan">
      <formula>1</formula>
    </cfRule>
  </conditionalFormatting>
  <conditionalFormatting sqref="K18:L18">
    <cfRule type="expression" dxfId="3" priority="4">
      <formula>"$E3 &gt; 1"</formula>
    </cfRule>
  </conditionalFormatting>
  <conditionalFormatting sqref="L18">
    <cfRule type="cellIs" dxfId="2" priority="3" operator="greaterThan">
      <formula>1</formula>
    </cfRule>
  </conditionalFormatting>
  <conditionalFormatting sqref="K19:L22">
    <cfRule type="expression" dxfId="1" priority="2">
      <formula>"$E3 &gt; 1"</formula>
    </cfRule>
  </conditionalFormatting>
  <conditionalFormatting sqref="L19:L22">
    <cfRule type="cellIs" dxfId="0" priority="1" operator="greaterThan">
      <formula>1</formula>
    </cfRule>
  </conditionalFormatting>
  <dataValidations count="3">
    <dataValidation type="whole" allowBlank="1" showInputMessage="1" showErrorMessage="1" sqref="A5:A9 C5:C9 A17:A22 C17:C22 E17:G22" xr:uid="{9DAEB011-C747-4523-9270-36DB2F420896}">
      <formula1>1</formula1>
      <formula2>320</formula2>
    </dataValidation>
    <dataValidation type="whole" allowBlank="1" showInputMessage="1" showErrorMessage="1" sqref="B5:B9 D5:F9 B17:B22 D17:D22" xr:uid="{20238624-65AA-4189-8ECB-7633D7D542BD}">
      <formula1>1</formula1>
      <formula2>240</formula2>
    </dataValidation>
    <dataValidation type="whole" allowBlank="1" showInputMessage="1" showErrorMessage="1" sqref="G5:G9" xr:uid="{11256F7F-FE58-462A-BA03-3996AA180C1E}">
      <formula1>1</formula1>
      <formula2>8</formula2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45F02F-885E-467A-9673-D2F8B68333A4}">
          <x14:formula1>
            <xm:f>Farb!$A$1:$A$20</xm:f>
          </x14:formula1>
          <xm:sqref>H5:I9 H17:I22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D2D4-70EF-442A-A248-7E2ACB161F9F}">
  <dimension ref="A1:F20"/>
  <sheetViews>
    <sheetView workbookViewId="0">
      <selection activeCell="B4" sqref="B4"/>
    </sheetView>
  </sheetViews>
  <sheetFormatPr baseColWidth="10" defaultColWidth="11.29296875" defaultRowHeight="18" x14ac:dyDescent="0.6"/>
  <cols>
    <col min="1" max="1" width="3.3515625" style="1" bestFit="1" customWidth="1"/>
    <col min="2" max="2" width="67.8203125" style="1" bestFit="1" customWidth="1"/>
    <col min="3" max="3" width="4.52734375" style="1" customWidth="1"/>
    <col min="4" max="4" width="11.1171875" style="5" customWidth="1"/>
    <col min="5" max="5" width="38.8203125" style="5" bestFit="1" customWidth="1"/>
    <col min="6" max="16384" width="11.29296875" style="1"/>
  </cols>
  <sheetData>
    <row r="1" spans="1:6" s="3" customFormat="1" x14ac:dyDescent="0.6">
      <c r="A1" s="6">
        <v>0</v>
      </c>
      <c r="B1" s="2" t="s">
        <v>9</v>
      </c>
      <c r="C1" s="2"/>
      <c r="D1" s="5" t="s">
        <v>8</v>
      </c>
      <c r="E1" s="5" t="str">
        <f t="shared" ref="E1:E20" si="0">D1 &amp; A1 &amp; "] = " &amp; B1</f>
        <v>Colourtable[0] = ILI9341_BLACK // 0x0000       //   0,   0,   0</v>
      </c>
      <c r="F1" s="1"/>
    </row>
    <row r="2" spans="1:6" x14ac:dyDescent="0.6">
      <c r="A2" s="6">
        <v>1</v>
      </c>
      <c r="B2" s="2" t="s">
        <v>10</v>
      </c>
      <c r="C2" s="2"/>
      <c r="D2" s="5" t="s">
        <v>8</v>
      </c>
      <c r="E2" s="5" t="str">
        <f t="shared" si="0"/>
        <v>Colourtable[1] = ILI9341_BLUE // 0x001F        //   0,   0, 255</v>
      </c>
    </row>
    <row r="3" spans="1:6" x14ac:dyDescent="0.6">
      <c r="A3" s="6">
        <v>2</v>
      </c>
      <c r="B3" s="2" t="s">
        <v>11</v>
      </c>
      <c r="C3" s="2"/>
      <c r="D3" s="5" t="s">
        <v>8</v>
      </c>
      <c r="E3" s="5" t="str">
        <f t="shared" si="0"/>
        <v>Colourtable[2] = ILI9341_CYAN // 0x07FF        //   0, 255, 255</v>
      </c>
    </row>
    <row r="4" spans="1:6" x14ac:dyDescent="0.6">
      <c r="A4" s="6">
        <v>3</v>
      </c>
      <c r="B4" s="2" t="s">
        <v>28</v>
      </c>
      <c r="C4" s="2"/>
      <c r="D4" s="5" t="s">
        <v>8</v>
      </c>
      <c r="E4" s="5" t="str">
        <f t="shared" si="0"/>
        <v>Colourtable[3] = ILI9341_DARK // 050505        // a very dark gray</v>
      </c>
    </row>
    <row r="5" spans="1:6" x14ac:dyDescent="0.6">
      <c r="A5" s="6">
        <v>4</v>
      </c>
      <c r="B5" s="2" t="s">
        <v>12</v>
      </c>
      <c r="C5" s="2"/>
      <c r="D5" s="5" t="s">
        <v>8</v>
      </c>
      <c r="E5" s="5" t="str">
        <f t="shared" si="0"/>
        <v>Colourtable[4] = ILI9341_DARKCYAN // 0x03EF    //   0, 125, 123</v>
      </c>
    </row>
    <row r="6" spans="1:6" x14ac:dyDescent="0.6">
      <c r="A6" s="6">
        <v>5</v>
      </c>
      <c r="B6" s="2" t="s">
        <v>13</v>
      </c>
      <c r="C6" s="2"/>
      <c r="D6" s="5" t="s">
        <v>8</v>
      </c>
      <c r="E6" s="5" t="str">
        <f t="shared" si="0"/>
        <v>Colourtable[5] = ILI9341_DARKGREEN // 0x03E0   //   0, 125,   0</v>
      </c>
    </row>
    <row r="7" spans="1:6" x14ac:dyDescent="0.6">
      <c r="A7" s="6">
        <v>6</v>
      </c>
      <c r="B7" s="2" t="s">
        <v>14</v>
      </c>
      <c r="C7" s="2"/>
      <c r="D7" s="5" t="s">
        <v>8</v>
      </c>
      <c r="E7" s="5" t="str">
        <f t="shared" si="0"/>
        <v>Colourtable[6] = ILI9341_DARKGREY // 0x7BEF    // 123, 125, 123</v>
      </c>
    </row>
    <row r="8" spans="1:6" x14ac:dyDescent="0.6">
      <c r="A8" s="6">
        <v>7</v>
      </c>
      <c r="B8" s="2" t="s">
        <v>15</v>
      </c>
      <c r="C8" s="2"/>
      <c r="D8" s="5" t="s">
        <v>8</v>
      </c>
      <c r="E8" s="5" t="str">
        <f t="shared" si="0"/>
        <v>Colourtable[7] = ILI9341_GREEN // 0x07E0       //   0, 255,   0</v>
      </c>
    </row>
    <row r="9" spans="1:6" x14ac:dyDescent="0.6">
      <c r="A9" s="6">
        <v>8</v>
      </c>
      <c r="B9" s="2" t="s">
        <v>16</v>
      </c>
      <c r="C9" s="2"/>
      <c r="D9" s="5" t="s">
        <v>8</v>
      </c>
      <c r="E9" s="5" t="str">
        <f t="shared" si="0"/>
        <v>Colourtable[8] = ILI9341_GREENYELLOW // 0xAFE5 // 173, 255,  41</v>
      </c>
    </row>
    <row r="10" spans="1:6" x14ac:dyDescent="0.6">
      <c r="A10" s="6">
        <v>9</v>
      </c>
      <c r="B10" s="2" t="s">
        <v>17</v>
      </c>
      <c r="C10" s="2"/>
      <c r="D10" s="5" t="s">
        <v>8</v>
      </c>
      <c r="E10" s="5" t="str">
        <f t="shared" si="0"/>
        <v>Colourtable[9] = ILI9341_LIGHTGREY // 0xC618   // 198, 195, 198</v>
      </c>
    </row>
    <row r="11" spans="1:6" x14ac:dyDescent="0.6">
      <c r="A11" s="6">
        <v>10</v>
      </c>
      <c r="B11" s="2" t="s">
        <v>18</v>
      </c>
      <c r="C11" s="2"/>
      <c r="D11" s="5" t="s">
        <v>8</v>
      </c>
      <c r="E11" s="5" t="str">
        <f t="shared" si="0"/>
        <v>Colourtable[10] = ILI9341_MAGENTA // 0xF81F     // 255,   0, 255</v>
      </c>
    </row>
    <row r="12" spans="1:6" x14ac:dyDescent="0.6">
      <c r="A12" s="6">
        <v>11</v>
      </c>
      <c r="B12" s="2" t="s">
        <v>19</v>
      </c>
      <c r="C12" s="2"/>
      <c r="D12" s="5" t="s">
        <v>8</v>
      </c>
      <c r="E12" s="5" t="str">
        <f t="shared" si="0"/>
        <v>Colourtable[11] = ILI9341_MAROON // 0x7800      // 123,   0,   0</v>
      </c>
    </row>
    <row r="13" spans="1:6" x14ac:dyDescent="0.6">
      <c r="A13" s="6">
        <v>12</v>
      </c>
      <c r="B13" s="2" t="s">
        <v>20</v>
      </c>
      <c r="C13" s="2"/>
      <c r="D13" s="5" t="s">
        <v>8</v>
      </c>
      <c r="E13" s="5" t="str">
        <f t="shared" si="0"/>
        <v>Colourtable[12] = ILI9341_NAVY // 0x000F        //   0,   0, 123</v>
      </c>
    </row>
    <row r="14" spans="1:6" x14ac:dyDescent="0.6">
      <c r="A14" s="6">
        <v>13</v>
      </c>
      <c r="B14" s="2" t="s">
        <v>21</v>
      </c>
      <c r="C14" s="2"/>
      <c r="D14" s="5" t="s">
        <v>8</v>
      </c>
      <c r="E14" s="5" t="str">
        <f t="shared" si="0"/>
        <v>Colourtable[13] = ILI9341_OLIVE // 0x7BE0       // 123, 125,   0</v>
      </c>
    </row>
    <row r="15" spans="1:6" x14ac:dyDescent="0.6">
      <c r="A15" s="6">
        <v>14</v>
      </c>
      <c r="B15" s="2" t="s">
        <v>22</v>
      </c>
      <c r="C15" s="2"/>
      <c r="D15" s="5" t="s">
        <v>8</v>
      </c>
      <c r="E15" s="5" t="str">
        <f t="shared" si="0"/>
        <v>Colourtable[14] = ILI9341_ORANGE // 0xFD20      // 255, 165,   0</v>
      </c>
    </row>
    <row r="16" spans="1:6" x14ac:dyDescent="0.6">
      <c r="A16" s="6">
        <v>15</v>
      </c>
      <c r="B16" s="2" t="s">
        <v>23</v>
      </c>
      <c r="C16" s="2"/>
      <c r="D16" s="5" t="s">
        <v>8</v>
      </c>
      <c r="E16" s="5" t="str">
        <f t="shared" si="0"/>
        <v>Colourtable[15] = ILI9341_PINK // 0xFC18        // 255, 130, 198</v>
      </c>
    </row>
    <row r="17" spans="1:5" x14ac:dyDescent="0.6">
      <c r="A17" s="6">
        <v>16</v>
      </c>
      <c r="B17" s="2" t="s">
        <v>24</v>
      </c>
      <c r="C17" s="2"/>
      <c r="D17" s="5" t="s">
        <v>8</v>
      </c>
      <c r="E17" s="5" t="str">
        <f t="shared" si="0"/>
        <v>Colourtable[16] = ILI9341_PURPLE // 0x780F      // 123,   0, 123</v>
      </c>
    </row>
    <row r="18" spans="1:5" x14ac:dyDescent="0.6">
      <c r="A18" s="6">
        <v>17</v>
      </c>
      <c r="B18" s="2" t="s">
        <v>25</v>
      </c>
      <c r="C18" s="2"/>
      <c r="D18" s="5" t="s">
        <v>8</v>
      </c>
      <c r="E18" s="5" t="str">
        <f t="shared" si="0"/>
        <v>Colourtable[17] = ILI9341_RED // 0xF800         // 255,   0,   0</v>
      </c>
    </row>
    <row r="19" spans="1:5" x14ac:dyDescent="0.6">
      <c r="A19" s="6">
        <v>18</v>
      </c>
      <c r="B19" s="2" t="s">
        <v>26</v>
      </c>
      <c r="C19" s="2"/>
      <c r="D19" s="5" t="s">
        <v>8</v>
      </c>
      <c r="E19" s="5" t="str">
        <f t="shared" si="0"/>
        <v>Colourtable[18] = ILI9341_WHITE // 0xFFFF       // 255, 255, 255</v>
      </c>
    </row>
    <row r="20" spans="1:5" x14ac:dyDescent="0.6">
      <c r="A20" s="6">
        <v>19</v>
      </c>
      <c r="B20" s="2" t="s">
        <v>27</v>
      </c>
      <c r="C20" s="2"/>
      <c r="D20" s="5" t="s">
        <v>8</v>
      </c>
      <c r="E20" s="5" t="str">
        <f t="shared" si="0"/>
        <v>Colourtable[19] = ILI9341_YELLOW // 0xFFE0      // 255, 255,   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Parameter</vt:lpstr>
      <vt:lpstr>Farb</vt:lpstr>
      <vt:lpstr>Farbe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Eitel</dc:creator>
  <cp:lastModifiedBy>Mike Eitel</cp:lastModifiedBy>
  <dcterms:created xsi:type="dcterms:W3CDTF">2024-01-27T18:17:18Z</dcterms:created>
  <dcterms:modified xsi:type="dcterms:W3CDTF">2024-02-02T20:37:47Z</dcterms:modified>
</cp:coreProperties>
</file>