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06"/>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365" documentId="8_{50A2320D-A701-4D43-9EC9-8C1EC60D081B}" xr6:coauthVersionLast="47" xr6:coauthVersionMax="47" xr10:uidLastSave="{FCB379E4-57A4-4326-BE74-A6F09DD3A761}"/>
  <bookViews>
    <workbookView xWindow="-120" yWindow="-120" windowWidth="29040" windowHeight="15840" tabRatio="500" firstSheet="2"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14" i="8" l="1"/>
  <c r="E48" i="8"/>
  <c r="E49" i="8"/>
  <c r="E50" i="8"/>
  <c r="E51" i="8"/>
  <c r="E52" i="8"/>
  <c r="E27" i="8"/>
  <c r="E28" i="8"/>
  <c r="E29" i="8"/>
  <c r="E30" i="8"/>
  <c r="E31" i="8"/>
  <c r="E32" i="8"/>
  <c r="E33" i="8"/>
  <c r="E34" i="8"/>
  <c r="E35" i="8"/>
  <c r="E11" i="8"/>
  <c r="E12" i="8"/>
  <c r="E13" i="8"/>
  <c r="E15" i="8"/>
  <c r="E16" i="8"/>
  <c r="E17" i="8"/>
  <c r="E18" i="8"/>
  <c r="E19" i="8"/>
  <c r="E10" i="8"/>
  <c r="G7" i="9" l="1"/>
  <c r="D53" i="8" l="1"/>
  <c r="D36" i="8"/>
  <c r="E9" i="8" l="1"/>
  <c r="D20" i="8"/>
  <c r="E26" i="8"/>
  <c r="E36" i="8" s="1"/>
  <c r="E43" i="8"/>
  <c r="E44" i="8"/>
  <c r="E45" i="8"/>
  <c r="E46" i="8"/>
  <c r="E47" i="8"/>
  <c r="E53" i="8" l="1"/>
  <c r="E20" i="8"/>
  <c r="B4" i="9"/>
  <c r="B6" i="9"/>
  <c r="B5" i="9"/>
  <c r="J58" i="6"/>
  <c r="I58" i="6"/>
  <c r="G58" i="6"/>
  <c r="F58" i="6"/>
  <c r="D58" i="6"/>
  <c r="C58" i="6"/>
  <c r="J51" i="6"/>
  <c r="I51" i="6"/>
  <c r="G51" i="6"/>
  <c r="F51" i="6"/>
  <c r="D51" i="6"/>
  <c r="C51" i="6"/>
  <c r="J38" i="6"/>
  <c r="I38" i="6"/>
  <c r="G38" i="6"/>
  <c r="F38" i="6"/>
  <c r="D38" i="6"/>
  <c r="C38" i="6"/>
  <c r="J32" i="6"/>
  <c r="I32" i="6"/>
  <c r="G32" i="6"/>
  <c r="F32" i="6"/>
  <c r="D32" i="6"/>
  <c r="C32" i="6"/>
  <c r="J26" i="6"/>
  <c r="I26" i="6"/>
  <c r="G26" i="6"/>
  <c r="F26" i="6"/>
  <c r="D26" i="6"/>
  <c r="C26" i="6"/>
  <c r="J21" i="6"/>
  <c r="I21" i="6"/>
  <c r="G21" i="6"/>
  <c r="F21" i="6"/>
  <c r="D21" i="6"/>
  <c r="C21" i="6"/>
  <c r="J14" i="6"/>
  <c r="I14" i="6"/>
  <c r="G14" i="6"/>
  <c r="F14" i="6"/>
  <c r="D14" i="6"/>
  <c r="C14" i="6"/>
  <c r="C60" i="6" l="1"/>
  <c r="C61" i="6" s="1"/>
  <c r="I60" i="6"/>
  <c r="J60" i="6"/>
  <c r="D60" i="6"/>
  <c r="F60" i="6"/>
  <c r="G60" i="6"/>
  <c r="C4" i="9" l="1"/>
  <c r="I61" i="6"/>
  <c r="C6" i="9" s="1"/>
  <c r="F61" i="6"/>
  <c r="C5" i="9" s="1"/>
  <c r="D6" i="9" l="1"/>
  <c r="G6" i="9" s="1"/>
  <c r="D5" i="9"/>
  <c r="G5" i="9" s="1"/>
  <c r="D4" i="9"/>
  <c r="G4" i="9" s="1"/>
</calcChain>
</file>

<file path=xl/sharedStrings.xml><?xml version="1.0" encoding="utf-8"?>
<sst xmlns="http://schemas.openxmlformats.org/spreadsheetml/2006/main" count="298" uniqueCount="191">
  <si>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</si>
  <si>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</si>
  <si>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</si>
  <si>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</si>
  <si>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</si>
  <si>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</si>
  <si>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</si>
  <si>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</si>
  <si>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</si>
  <si>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</si>
  <si>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</si>
  <si>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</si>
  <si>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</si>
  <si>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</si>
  <si>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</si>
  <si>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</si>
  <si>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Qualité des classes</t>
  </si>
  <si>
    <t>Correcteur</t>
  </si>
  <si>
    <t>AL</t>
  </si>
  <si>
    <t>1.1 Responsabilité</t>
  </si>
  <si>
    <t>La classe n'a qu'une responsabilitée et elle est non triviale.</t>
  </si>
  <si>
    <t>WordValidationCompoenent devrait avoir un service dédié
Plusieurs "components" devraient être des services</t>
  </si>
  <si>
    <t>1.2 Nom</t>
  </si>
  <si>
    <t>Le nom de la classe est approprié. 
Utilisation appropriée des suffixes ({..}Component,{..}Controller, {..}Service, etc.). 
Le format à utiliser est le PascalCase</t>
  </si>
  <si>
    <t>1.3 Attributs</t>
  </si>
  <si>
    <t>La classe ne comporte pas d'attributs inutiles (incluant des getter/setter inutiles). 
Les attributs ne représentent que des états de la classe. 
Un attribut utilisé seulement dans les tests ne devrait pas exister.</t>
  </si>
  <si>
    <t>TimerFiedComponent constructor
PassTourService
MouseHandlerService</t>
  </si>
  <si>
    <t>1.4 Accessibilité</t>
  </si>
  <si>
    <t>La classe minimise l'accessibilité des membres (public/private/protected)</t>
  </si>
  <si>
    <t>TimerFiedComponent
PlayerService
SwapLetterComponent</t>
  </si>
  <si>
    <t>1.5 Valeur par défaut</t>
  </si>
  <si>
    <t>Les valeurs par défaut des attributs de la classe sont initialisés de manière constante (soit dans le constructeur partout, soit à la définition)</t>
  </si>
  <si>
    <t>PlayerService
Incohérence dans WordValidationService
PlaceLetterComponent</t>
  </si>
  <si>
    <t>PlaceLetterService isFirstRound</t>
  </si>
  <si>
    <t>LetterEaselComponent
AdminService
EndGameService</t>
  </si>
  <si>
    <t>Sous-total</t>
  </si>
  <si>
    <t>2. Qualité des fonctions</t>
  </si>
  <si>
    <t>2.1 Nom</t>
  </si>
  <si>
    <t>Les noms des fonctions sont précis et décrivent les tâches voulues. 
Le format à utiliser doit être uniforme dans tous les fichiers (camelCase, PascalCase, ...)</t>
  </si>
  <si>
    <t>Les noms de fonction devraient contenir un verbe d'action</t>
  </si>
  <si>
    <t>findLooserIndex</t>
  </si>
  <si>
    <t>2.2 Utilité</t>
  </si>
  <si>
    <t xml:space="preserve">Chaque fonction n'a qu'une seule utilité, elle ne peut pas être fragmentée en plusieurs fonctions et elle est facilement lisible. </t>
  </si>
  <si>
    <t>ChatBoxComponent sendPlayerCommand pourrait être segmentée</t>
  </si>
  <si>
    <t>2.3 Nombre de paramètres</t>
  </si>
  <si>
    <t>Les fonctions minimisent les paramètres en entrée (pas plus de trois).
Utilisation d'interfaces ou de classe pour des paramètres pouvant être regroupé logiquement.</t>
  </si>
  <si>
    <t>2.4 Fonction pure</t>
  </si>
  <si>
    <t>Les fonctions sont pures lorsque possible. Les effets secondaires sont minimisés</t>
  </si>
  <si>
    <t>2.5 Utilisation des paramètres</t>
  </si>
  <si>
    <t>Tous les paramètres de fonction sont utilisés</t>
  </si>
  <si>
    <t>3. Exceptions</t>
  </si>
  <si>
    <t>3.1 Messages d'erreurs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</si>
  <si>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</si>
  <si>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3.2 Valeurs limites</t>
  </si>
  <si>
    <t>Toute fonction doit gérer les valeurs limites de leurs paramètres</t>
  </si>
  <si>
    <t>3.3 Code asynchrone</t>
  </si>
  <si>
    <t>Tout code asynchrone (Promise, Observable ou Event) doit être géré adéquatement.</t>
  </si>
  <si>
    <t>4. Variables</t>
  </si>
  <si>
    <t>UD</t>
  </si>
  <si>
    <t>4.1 Groupement des constantes</t>
  </si>
  <si>
    <t xml:space="preserve">Les constantes sont regroupées en groupes logiques. Des variables d'environnement sont utilisées plutôt que des constantes pour les valeurs en lien avec l'environnement de déploiement (par exemple, SERVER_URL). </t>
  </si>
  <si>
    <t>Regrouper les constantes dans le fichier fait à cet effet</t>
  </si>
  <si>
    <t>this.url devrait être une variable d'env</t>
  </si>
  <si>
    <t>4.2 Utilisation de constantes</t>
  </si>
  <si>
    <t>Les constantes doivent être utilisées seulement dans un contexte lié à la logique d'affaire. (mauvais exemple: const DEUX = 2, bon exemple : const WAIT_TIME = 5000)</t>
  </si>
  <si>
    <t>4.3 Variables locales</t>
  </si>
  <si>
    <t xml:space="preserve">L'utilisation d'une variable locale (let ou const) doit être justifiée par son utilisation. </t>
  </si>
  <si>
    <t>4.4 Nom</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</si>
  <si>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</si>
  <si>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Faites la difference entre variable locale et constantes (p.e: EQUAL_SORT_NUMBER)</t>
  </si>
  <si>
    <t>Faites la difference entre variable locale et constantes (p.e: BIGGER_NUMBER_ONE_DIGIT)</t>
  </si>
  <si>
    <t>5. Expression booléennes</t>
  </si>
  <si>
    <t>5.1 Expressions</t>
  </si>
  <si>
    <t>Les expression booléennes ne sont pas comparées à true ou false</t>
  </si>
  <si>
    <t>PlayerIaComponent</t>
  </si>
  <si>
    <t>reserveHasEnoughLetters</t>
  </si>
  <si>
    <t>5.2 Logique booléenne négative</t>
  </si>
  <si>
    <t>Minimiser la logique booléenne négative (ex: éviter "if (!notFound(...))")</t>
  </si>
  <si>
    <t>5.3 Opérateurs ternaires</t>
  </si>
  <si>
    <t>Utilisation des opérateurs ternaires dans les bon scénario</t>
  </si>
  <si>
    <t>SwapLetterComponent reserveHasEnoughLetters
PlaceLetterComponent place</t>
  </si>
  <si>
    <t>computeRoomState
isCasePositionValid</t>
  </si>
  <si>
    <t>includesArray</t>
  </si>
  <si>
    <t>5.4 Prédicats</t>
  </si>
  <si>
    <t>Pas d'expressions booléennes complexes. 
Des prédicats sont utilisés pour simplifier les conditions complexes</t>
  </si>
  <si>
    <t>TimerFieldComponent isValidTime
PlaceLetterComponent isWordFitting, isPosInBounds</t>
  </si>
  <si>
    <t>isWordFitting combiner les expressions
isPositionFilled</t>
  </si>
  <si>
    <t>checkIfAlreadyExists
findExtendedWords</t>
  </si>
  <si>
    <t>6. Qualité générale</t>
  </si>
  <si>
    <t>6.1 Arborescence et kebab-case</t>
  </si>
  <si>
    <t>Le projet suit une arborescence de fichier uniforme et stucturée (regroupement par objectifs des fichiers et par module). Les fichiers et dossiers doivent respecter le kebab-case.</t>
  </si>
  <si>
    <t>dossier components et des dossiers components dans les modules</t>
  </si>
  <si>
    <t>6.2 Sépration TS, HTML, CSS</t>
  </si>
  <si>
    <t>Il y a une séparation entre le code Typescript, HTML et CSS.</t>
  </si>
  <si>
    <t>Pas de style dans le html</t>
  </si>
  <si>
    <t>Pas de style dans le html (p.e: play-area.component.html)</t>
  </si>
  <si>
    <t>6.3 Indentation et organisation</t>
  </si>
  <si>
    <t>Le code est correctement indenté et organisé en groupes logiques.</t>
  </si>
  <si>
    <t>6.4 Langue de programmation</t>
  </si>
  <si>
    <t>La langue utilisée pour le nom des variables, des classes et des fonctions doit être uniforme pour tout le code source (les commentaires peuvent différer de la langue du code source mais doivent tout de même rester uniformes)</t>
  </si>
  <si>
    <t>regexPasser, regexEchanger?
TourService, etc</t>
  </si>
  <si>
    <t>6.5 Commentaires</t>
  </si>
  <si>
    <t>Les commentaires, lorsque présents sont pertinents</t>
  </si>
  <si>
    <t>Attention import commenté dans material module</t>
  </si>
  <si>
    <t>6.6 Enums</t>
  </si>
  <si>
    <t>Le programme utilise des enums lorsqu'elles sont nécessaires</t>
  </si>
  <si>
    <t>6.7 Utilisation des classes et interfaces</t>
  </si>
  <si>
    <t>Les objets anonymes Javascript ne sont pas utilisés, des classes ou des interfaces sont utilisés</t>
  </si>
  <si>
    <t>Pas d'utilisation de document.getElementById</t>
  </si>
  <si>
    <t>6.8 Duplication</t>
  </si>
  <si>
    <t>Il n'y a pas de duplication de code.</t>
  </si>
  <si>
    <t>Petite duplication entre getWordHorizontalPositions et getWordVerticalPositions</t>
  </si>
  <si>
    <t>Duplication entre goToNextVerticalCase et goToNextHorizintalCase</t>
  </si>
  <si>
    <t>6.9 ESLint</t>
  </si>
  <si>
    <t>Aucune erreur ESLint non justifiée. (Des commentaires TODO sont acceptables). (25% de la note sera retirée par type d'erreur présente)
L'utilisation raisonnable de eslint:disable est tolérée dans les fichiers spec.ts.</t>
  </si>
  <si>
    <t>Eslint disable sans justification + Erreurs de lint</t>
  </si>
  <si>
    <t>lint disable sans justification: objectives.service.ts, dans isFirstWordValid si ni i ni word ne sont utilisés pourquoi un for?</t>
  </si>
  <si>
    <t xml:space="preserve">6.10 Imbrication </t>
  </si>
  <si>
    <t>Les structures conditionnelles réduisent l'imbrication lorsque possible (reduce nesting).</t>
  </si>
  <si>
    <t>Pas toujours utilisé</t>
  </si>
  <si>
    <t>6.11 Performance</t>
  </si>
  <si>
    <t>Le logiciel a une performance acceptable.</t>
  </si>
  <si>
    <t>7. Gestion de versions</t>
  </si>
  <si>
    <t>7.1 TAG</t>
  </si>
  <si>
    <t>La branche de production possède le bon TAG pour les remises de sprint (sprint1, sprint2, sprint3)</t>
  </si>
  <si>
    <t>7.2 Commit</t>
  </si>
  <si>
    <t>Chaque commit concerne une seule "issue" et les messages sont pertinents et suffisamment descriptifs pour chaque commit</t>
  </si>
  <si>
    <t>cdgit
mise à jour de quoi?</t>
  </si>
  <si>
    <t>7.3 Branches mortes</t>
  </si>
  <si>
    <t>Le repo git ne contient pas de branches mortes (stale branches).</t>
  </si>
  <si>
    <t>7.4 Gitlab</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</si>
  <si>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</si>
  <si>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 xml:space="preserve">Vos issues sont partiellement à jour
Vous devriez utiliser davantage les merge request. Au moins une par fonctionnalité
</t>
  </si>
  <si>
    <t>7.5 Fichiers</t>
  </si>
  <si>
    <t>Le repo git ne contient que les fichiers nécessaires. (pas de dossier node_modules ou coverage. Les fichiers package-lock.json et package.json ne se retrouvent que dans les dossiers client et server)</t>
  </si>
  <si>
    <t>Total QA sprint</t>
  </si>
  <si>
    <t>Attention : remise en retard de presque 2h. Pour le Sprint 1, la pénalité a été partielle, mais ça ne sera pas le cas pour les autres remises</t>
  </si>
  <si>
    <t>Note QA sprint</t>
  </si>
  <si>
    <t>Fonctionnalités</t>
  </si>
  <si>
    <t>Numéro de révision (SHA)</t>
  </si>
  <si>
    <t>Fonctionnalité</t>
  </si>
  <si>
    <t>Testé</t>
  </si>
  <si>
    <t>Note finale</t>
  </si>
  <si>
    <t>1.1 Point d'entrée de l'application</t>
  </si>
  <si>
    <t>1.2 Initialisation d'une nouvelle partie (mode solo)</t>
  </si>
  <si>
    <t>1.3 Mode de jeu classique - Joueur Virtuel débutant</t>
  </si>
  <si>
    <t>1.4 Validation locale des mots</t>
  </si>
  <si>
    <t>1.5 Vue de jeu</t>
  </si>
  <si>
    <t>Le slider ne modifie pas directement la taille des lettres
information panel aucunement testé</t>
  </si>
  <si>
    <t>1.6 Boite de communication</t>
  </si>
  <si>
    <t>Les commandes ne sont pas testé, le scroll n'est pas testé, etc</t>
  </si>
  <si>
    <t>1.7 Placer des lettres (commande seulement)</t>
  </si>
  <si>
    <t>Placer une lettre joker sans que le mot fonctionne la remplace par une lettre ordinaire</t>
  </si>
  <si>
    <t>1. Échanger des lettres (commande seulement)</t>
  </si>
  <si>
    <t>Échanger des lettres ne termine pas le tour
Il n'est pas mentionné lorsque l'adversaire change des lettres</t>
  </si>
  <si>
    <t>1.9 Passer son tour</t>
  </si>
  <si>
    <t>1.10 Fin de partie</t>
  </si>
  <si>
    <t>1.11 Commandes débug</t>
  </si>
  <si>
    <t>non testé</t>
  </si>
  <si>
    <t>Note finale pour le sprint</t>
  </si>
  <si>
    <t>Crash</t>
  </si>
  <si>
    <t>Tests qui échouent, ERROR: 'NG0304: '***' is not a known element:</t>
  </si>
  <si>
    <t>Erreur de build</t>
  </si>
  <si>
    <t>2.1 Mode multijoueur</t>
  </si>
  <si>
    <t>Petit bug lorsqu'on commence une partie multijoueur apres une partie solo</t>
  </si>
  <si>
    <t>2.2 Clavarder</t>
  </si>
  <si>
    <t>2.3 Validation des mots sur le serveur</t>
  </si>
  <si>
    <t>2.4 Paramètres de partie (minuterie et mode aléatoire)</t>
  </si>
  <si>
    <t>2.5 Initialisation d'une nouvelle partie (mode multijoueur)</t>
  </si>
  <si>
    <t>2.6 Placer des lettres</t>
  </si>
  <si>
    <t>2.7 Échanger des lettres</t>
  </si>
  <si>
    <t>Un seul type de selection devrait être permis à la fois</t>
  </si>
  <si>
    <t>2.8 Abandonner une partie</t>
  </si>
  <si>
    <t>2.9 Manipuler les lettres du chevalet</t>
  </si>
  <si>
    <t>Vous auriez pu prendre les flèches en haut et en bas pour être cohérent avec l'orientation de votre chevalet</t>
  </si>
  <si>
    <t>2.10 Commande réserve</t>
  </si>
  <si>
    <t>Une erreur dans la console client au début d'une parte multi</t>
  </si>
  <si>
    <t>Ne build pas</t>
  </si>
  <si>
    <t>Anciennes fonctionnalités brisées</t>
  </si>
  <si>
    <t>3.1 Meilleurs scores</t>
  </si>
  <si>
    <t>Le system doit gerer les cas où le server est down</t>
  </si>
  <si>
    <t>3.2 Mode admin</t>
  </si>
  <si>
    <t>La modification du nom d'un dictionnaire est entre 4 et 12 caractères (trop petit pour tester certaines features)</t>
  </si>
  <si>
    <t>3.3. Joueur virtuel expert</t>
  </si>
  <si>
    <t>3.4 Mode LOG2990 - Objectifs publics</t>
  </si>
  <si>
    <t>3.5 Mode LOG2990 - Objectifs privés</t>
  </si>
  <si>
    <t>3.6 Placement aléatoire dans une partie</t>
  </si>
  <si>
    <t>3.7 Téléverser un nouveau dictionnaire</t>
  </si>
  <si>
    <t>3.8 Paramètres de partie (dictionnaire)</t>
  </si>
  <si>
    <t>3.9 Abandonner une partie multijoueur</t>
  </si>
  <si>
    <t>3.10 Commande aide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</si>
</sst>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b/>
      <sz val="11"/>
      <color rgb="FF3F3F3F"/>
      <name val="Calibri"/>
      <scheme val="minor"/>
    </font>
    <font>
      <b/>
      <sz val="16"/>
      <color rgb="FF000000"/>
      <name val="Calibri"/>
      <family val="2"/>
      <charset val="1"/>
    </font>
    <font>
      <b/>
      <sz val="11"/>
      <color theme="1"/>
      <name val="Calibri"/>
      <family val="2"/>
      <scheme val="minor"/>
    </font>
    <font>
      <sz val="14"/>
      <color rgb="FF000000"/>
      <name val="Calibri"/>
      <family val="2"/>
    </font>
    <font>
      <sz val="11"/>
      <color rgb="FF000000"/>
      <name val="Calibri"/>
      <family val="2"/>
    </font>
    <font>
      <b/>
      <sz val="11"/>
      <color rgb="FF000000"/>
      <name val="Calibri"/>
      <family val="2"/>
    </font>
    <font>
      <b/>
      <sz val="14"/>
      <color rgb="FF000000"/>
      <name val="Calibri"/>
      <family val="2"/>
    </font>
    <font>
      <b/>
      <sz val="12"/>
      <color rgb="FF000000"/>
      <name val="Calibri"/>
      <family val="2"/>
    </font>
    <font>
      <b/>
      <sz val="18"/>
      <color theme="1"/>
      <name val="Calibri"/>
      <family val="2"/>
      <scheme val="minor"/>
    </font>
  </fonts>
  <fills count="24">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s>
  <borders count="44">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style="thin">
        <color auto="1"/>
      </left>
      <right/>
      <top/>
      <bottom style="thin">
        <color auto="1"/>
      </bottom>
      <diagonal/>
    </border>
  </borders>
  <cellStyleXfs count="7">
    <xf numFmtId="0" fontId="0" fillId="0" borderId="0"/>
    <xf numFmtId="9" fontId="4" fillId="0" borderId="0" applyBorder="0" applyProtection="0"/>
    <xf numFmtId="0" fontId="2" fillId="2" borderId="0" applyBorder="0" applyProtection="0"/>
    <xf numFmtId="0" fontId="9" fillId="3" borderId="26"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87">
    <xf numFmtId="0" fontId="0" fillId="0" borderId="0" xfId="0"/>
    <xf numFmtId="0" fontId="0" fillId="0" borderId="0" xfId="0" applyAlignment="1">
      <alignment wrapText="1"/>
    </xf>
    <xf numFmtId="0" fontId="0" fillId="0" borderId="0" xfId="0" applyAlignment="1">
      <alignment horizontal="center"/>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9" fillId="3" borderId="26" xfId="3" applyAlignment="1">
      <alignment horizontal="center" vertical="center"/>
    </xf>
    <xf numFmtId="0" fontId="0" fillId="7" borderId="28" xfId="0" applyFill="1" applyBorder="1" applyAlignment="1">
      <alignment horizontal="center"/>
    </xf>
    <xf numFmtId="0" fontId="0" fillId="7" borderId="20" xfId="0" applyFill="1" applyBorder="1" applyAlignment="1">
      <alignment horizontal="center"/>
    </xf>
    <xf numFmtId="2" fontId="0" fillId="0" borderId="0" xfId="0" applyNumberFormat="1" applyAlignment="1">
      <alignment horizontal="center"/>
    </xf>
    <xf numFmtId="1" fontId="0" fillId="0" borderId="0" xfId="0" applyNumberFormat="1" applyAlignment="1">
      <alignment horizontal="center"/>
    </xf>
    <xf numFmtId="10" fontId="0" fillId="7" borderId="28" xfId="0" applyNumberFormat="1" applyFill="1" applyBorder="1" applyAlignment="1">
      <alignment horizontal="center"/>
    </xf>
    <xf numFmtId="0" fontId="3" fillId="0" borderId="0" xfId="0" applyFont="1"/>
    <xf numFmtId="0" fontId="10" fillId="0" borderId="0" xfId="0" applyFont="1"/>
    <xf numFmtId="0" fontId="0" fillId="0" borderId="0" xfId="0" applyAlignment="1">
      <alignment horizontal="left" wrapText="1"/>
    </xf>
    <xf numFmtId="0" fontId="3" fillId="0" borderId="4" xfId="0" applyFont="1" applyBorder="1" applyAlignment="1">
      <alignment horizontal="center" vertical="center" wrapText="1"/>
    </xf>
    <xf numFmtId="0" fontId="15" fillId="0" borderId="0" xfId="0" applyFont="1" applyAlignment="1">
      <alignment vertical="center" wrapText="1"/>
    </xf>
    <xf numFmtId="0" fontId="12" fillId="0" borderId="0" xfId="0" applyFont="1"/>
    <xf numFmtId="49" fontId="0" fillId="0" borderId="15" xfId="0" applyNumberFormat="1" applyBorder="1" applyAlignment="1">
      <alignment horizontal="left" vertical="center" wrapText="1"/>
    </xf>
    <xf numFmtId="0" fontId="3" fillId="8" borderId="24" xfId="0" applyFont="1" applyFill="1" applyBorder="1" applyAlignment="1">
      <alignment horizontal="center" vertical="center" wrapText="1"/>
    </xf>
    <xf numFmtId="0" fontId="3" fillId="8" borderId="25"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25" xfId="0" applyFont="1" applyFill="1" applyBorder="1" applyAlignment="1">
      <alignment horizontal="center" vertical="center" wrapText="1"/>
    </xf>
    <xf numFmtId="0" fontId="3" fillId="13" borderId="24" xfId="0" applyFont="1" applyFill="1" applyBorder="1" applyAlignment="1">
      <alignment horizontal="center" vertical="center" wrapText="1"/>
    </xf>
    <xf numFmtId="0" fontId="3" fillId="13" borderId="25" xfId="0" applyFont="1" applyFill="1" applyBorder="1" applyAlignment="1">
      <alignment horizontal="center" vertical="center" wrapText="1"/>
    </xf>
    <xf numFmtId="0" fontId="3" fillId="9" borderId="17" xfId="0" applyFont="1" applyFill="1" applyBorder="1" applyAlignment="1">
      <alignment horizontal="left" vertical="center" wrapText="1"/>
    </xf>
    <xf numFmtId="0" fontId="3" fillId="8" borderId="17" xfId="0" applyFont="1" applyFill="1" applyBorder="1" applyAlignment="1">
      <alignment horizontal="left" vertical="center" wrapText="1"/>
    </xf>
    <xf numFmtId="0" fontId="3" fillId="13" borderId="13" xfId="0" applyFont="1" applyFill="1" applyBorder="1" applyAlignment="1">
      <alignment horizontal="left" vertical="center" wrapText="1"/>
    </xf>
    <xf numFmtId="49" fontId="0" fillId="0" borderId="34" xfId="0" applyNumberFormat="1" applyBorder="1" applyAlignment="1">
      <alignment horizontal="left" vertical="center" wrapText="1"/>
    </xf>
    <xf numFmtId="0" fontId="0" fillId="8" borderId="34" xfId="0" applyFill="1" applyBorder="1" applyAlignment="1">
      <alignment horizontal="center" vertical="center" wrapText="1"/>
    </xf>
    <xf numFmtId="0" fontId="0" fillId="9" borderId="34" xfId="0" applyFill="1" applyBorder="1" applyAlignment="1">
      <alignment horizontal="center" vertical="center" wrapText="1"/>
    </xf>
    <xf numFmtId="0" fontId="0" fillId="15" borderId="34" xfId="0" applyFill="1" applyBorder="1" applyAlignment="1">
      <alignment horizontal="center" vertical="center" wrapText="1"/>
    </xf>
    <xf numFmtId="0" fontId="0" fillId="8" borderId="16" xfId="0" applyFill="1" applyBorder="1" applyAlignment="1">
      <alignment horizontal="center" vertical="center" wrapText="1"/>
    </xf>
    <xf numFmtId="0" fontId="0" fillId="8" borderId="38" xfId="0" applyFill="1" applyBorder="1" applyAlignment="1">
      <alignment horizontal="left" vertical="center" wrapText="1"/>
    </xf>
    <xf numFmtId="0" fontId="0" fillId="9" borderId="16" xfId="0" applyFill="1" applyBorder="1" applyAlignment="1">
      <alignment horizontal="center" vertical="center" wrapText="1"/>
    </xf>
    <xf numFmtId="0" fontId="0" fillId="9" borderId="38" xfId="0" applyFill="1" applyBorder="1" applyAlignment="1">
      <alignment horizontal="left" vertical="center" wrapText="1"/>
    </xf>
    <xf numFmtId="0" fontId="0" fillId="13" borderId="16" xfId="0" applyFill="1" applyBorder="1" applyAlignment="1">
      <alignment horizontal="center" vertical="center" wrapText="1"/>
    </xf>
    <xf numFmtId="0" fontId="0" fillId="15" borderId="38" xfId="0" applyFill="1" applyBorder="1" applyAlignment="1">
      <alignment horizontal="left" vertical="center" wrapText="1"/>
    </xf>
    <xf numFmtId="0" fontId="13" fillId="8" borderId="34" xfId="0" applyFont="1" applyFill="1" applyBorder="1" applyAlignment="1">
      <alignment horizontal="center" vertical="center" wrapText="1"/>
    </xf>
    <xf numFmtId="0" fontId="13" fillId="9" borderId="34"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5" borderId="34" xfId="0" applyFont="1" applyFill="1" applyBorder="1" applyAlignment="1">
      <alignment horizontal="center" vertical="center" wrapText="1"/>
    </xf>
    <xf numFmtId="0" fontId="13" fillId="8" borderId="16" xfId="0" applyFont="1" applyFill="1" applyBorder="1" applyAlignment="1">
      <alignment horizontal="center" vertical="center" wrapText="1"/>
    </xf>
    <xf numFmtId="0" fontId="13" fillId="15" borderId="38" xfId="0" applyFont="1" applyFill="1" applyBorder="1" applyAlignment="1">
      <alignment horizontal="left" vertical="center" wrapText="1"/>
    </xf>
    <xf numFmtId="0" fontId="0" fillId="8" borderId="29" xfId="0" applyFill="1" applyBorder="1" applyAlignment="1">
      <alignment horizontal="center" vertical="center" wrapText="1"/>
    </xf>
    <xf numFmtId="0" fontId="0" fillId="9" borderId="29"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41" xfId="0" applyFill="1" applyBorder="1" applyAlignment="1">
      <alignment horizontal="left" vertical="center" wrapText="1"/>
    </xf>
    <xf numFmtId="0" fontId="0" fillId="8" borderId="40" xfId="0" applyFill="1" applyBorder="1" applyAlignment="1">
      <alignment horizontal="center" vertical="center" wrapText="1"/>
    </xf>
    <xf numFmtId="0" fontId="0" fillId="8" borderId="41" xfId="0" applyFill="1" applyBorder="1" applyAlignment="1">
      <alignment horizontal="left" vertical="center" wrapText="1"/>
    </xf>
    <xf numFmtId="0" fontId="0" fillId="9" borderId="40" xfId="0" applyFill="1" applyBorder="1" applyAlignment="1">
      <alignment horizontal="center" vertical="center" wrapText="1"/>
    </xf>
    <xf numFmtId="0" fontId="0" fillId="9" borderId="41" xfId="0" applyFill="1" applyBorder="1" applyAlignment="1">
      <alignment horizontal="left" vertical="center" wrapText="1"/>
    </xf>
    <xf numFmtId="0" fontId="0" fillId="13" borderId="40" xfId="0" applyFill="1" applyBorder="1" applyAlignment="1">
      <alignment horizontal="center" vertical="center" wrapText="1"/>
    </xf>
    <xf numFmtId="49" fontId="0" fillId="0" borderId="15" xfId="0" applyNumberFormat="1" applyBorder="1" applyAlignment="1">
      <alignment vertical="center" wrapText="1"/>
    </xf>
    <xf numFmtId="49" fontId="0" fillId="0" borderId="34" xfId="0" applyNumberFormat="1" applyBorder="1" applyAlignment="1">
      <alignment vertical="center" wrapText="1"/>
    </xf>
    <xf numFmtId="0" fontId="13" fillId="16" borderId="9" xfId="0" applyFont="1" applyFill="1" applyBorder="1" applyAlignment="1">
      <alignment vertical="center"/>
    </xf>
    <xf numFmtId="0" fontId="13" fillId="16" borderId="19" xfId="0" applyFont="1" applyFill="1" applyBorder="1" applyAlignment="1">
      <alignment vertical="center" wrapText="1"/>
    </xf>
    <xf numFmtId="0" fontId="13" fillId="16" borderId="21" xfId="0" applyFont="1" applyFill="1" applyBorder="1" applyAlignment="1">
      <alignment vertical="center" wrapText="1"/>
    </xf>
    <xf numFmtId="0" fontId="13" fillId="8" borderId="29" xfId="0" applyFont="1" applyFill="1" applyBorder="1" applyAlignment="1">
      <alignment horizontal="center" vertical="center" wrapText="1"/>
    </xf>
    <xf numFmtId="0" fontId="0" fillId="8" borderId="10" xfId="0" applyFill="1" applyBorder="1" applyAlignment="1">
      <alignment horizontal="center" vertical="center" wrapText="1"/>
    </xf>
    <xf numFmtId="0" fontId="0" fillId="8" borderId="33" xfId="0" applyFill="1" applyBorder="1" applyAlignment="1">
      <alignment horizontal="center" vertical="center" wrapText="1"/>
    </xf>
    <xf numFmtId="0" fontId="0" fillId="8" borderId="42" xfId="0" applyFill="1" applyBorder="1" applyAlignment="1">
      <alignment horizontal="left" vertical="center" wrapText="1"/>
    </xf>
    <xf numFmtId="0" fontId="13" fillId="8" borderId="38" xfId="0" applyFont="1" applyFill="1" applyBorder="1" applyAlignment="1">
      <alignment horizontal="left" vertical="center" wrapText="1"/>
    </xf>
    <xf numFmtId="0" fontId="13" fillId="9" borderId="29" xfId="0" applyFont="1" applyFill="1" applyBorder="1" applyAlignment="1">
      <alignment horizontal="center" vertical="center" wrapText="1"/>
    </xf>
    <xf numFmtId="0" fontId="13" fillId="9" borderId="29" xfId="0" applyFont="1" applyFill="1" applyBorder="1" applyAlignment="1">
      <alignment horizontal="left" vertical="center" wrapText="1"/>
    </xf>
    <xf numFmtId="0" fontId="0" fillId="9" borderId="10" xfId="0" applyFill="1" applyBorder="1" applyAlignment="1">
      <alignment horizontal="center" vertical="center" wrapText="1"/>
    </xf>
    <xf numFmtId="0" fontId="0" fillId="9" borderId="33" xfId="0" applyFill="1" applyBorder="1" applyAlignment="1">
      <alignment horizontal="center" vertical="center" wrapText="1"/>
    </xf>
    <xf numFmtId="0" fontId="0" fillId="9" borderId="42" xfId="0" applyFill="1" applyBorder="1" applyAlignment="1">
      <alignment horizontal="left" vertical="center" wrapText="1"/>
    </xf>
    <xf numFmtId="0" fontId="13" fillId="9" borderId="16" xfId="0" applyFont="1" applyFill="1" applyBorder="1" applyAlignment="1">
      <alignment horizontal="center" vertical="center" wrapText="1"/>
    </xf>
    <xf numFmtId="0" fontId="13" fillId="9" borderId="38" xfId="0" applyFont="1" applyFill="1" applyBorder="1" applyAlignment="1">
      <alignment horizontal="left" vertical="center" wrapText="1"/>
    </xf>
    <xf numFmtId="0" fontId="13" fillId="15" borderId="29" xfId="0" applyFont="1" applyFill="1" applyBorder="1" applyAlignment="1">
      <alignment horizontal="center" vertical="center" wrapText="1"/>
    </xf>
    <xf numFmtId="0" fontId="0" fillId="13" borderId="10" xfId="0" applyFill="1" applyBorder="1" applyAlignment="1">
      <alignment horizontal="center" vertical="center" wrapText="1"/>
    </xf>
    <xf numFmtId="0" fontId="0" fillId="15" borderId="33" xfId="0" applyFill="1" applyBorder="1" applyAlignment="1">
      <alignment horizontal="center" vertical="center" wrapText="1"/>
    </xf>
    <xf numFmtId="0" fontId="0" fillId="15" borderId="42" xfId="0" applyFill="1" applyBorder="1" applyAlignment="1">
      <alignment horizontal="left" vertical="center" wrapText="1"/>
    </xf>
    <xf numFmtId="0" fontId="13" fillId="13" borderId="16" xfId="0" applyFont="1" applyFill="1" applyBorder="1" applyAlignment="1">
      <alignment horizontal="center" vertical="center" wrapText="1"/>
    </xf>
    <xf numFmtId="49" fontId="0" fillId="0" borderId="43" xfId="0" applyNumberFormat="1" applyBorder="1" applyAlignment="1">
      <alignment horizontal="left" vertical="center" wrapText="1"/>
    </xf>
    <xf numFmtId="49" fontId="0" fillId="0" borderId="29" xfId="0" applyNumberFormat="1" applyBorder="1" applyAlignment="1">
      <alignment horizontal="left" vertical="center" wrapText="1"/>
    </xf>
    <xf numFmtId="49" fontId="0" fillId="0" borderId="10" xfId="0" applyNumberFormat="1" applyBorder="1" applyAlignment="1">
      <alignment horizontal="left" vertical="center" wrapText="1"/>
    </xf>
    <xf numFmtId="49" fontId="0" fillId="0" borderId="42" xfId="0" applyNumberFormat="1" applyBorder="1" applyAlignment="1">
      <alignment horizontal="left" vertical="center" wrapText="1"/>
    </xf>
    <xf numFmtId="49" fontId="0" fillId="0" borderId="16" xfId="0" applyNumberFormat="1" applyBorder="1" applyAlignment="1">
      <alignment horizontal="left" vertical="center" wrapText="1"/>
    </xf>
    <xf numFmtId="49" fontId="0" fillId="0" borderId="38" xfId="0" applyNumberFormat="1" applyBorder="1" applyAlignment="1">
      <alignment horizontal="left" vertical="center" wrapText="1"/>
    </xf>
    <xf numFmtId="0" fontId="13" fillId="8" borderId="10" xfId="0" applyFont="1" applyFill="1" applyBorder="1" applyAlignment="1">
      <alignment horizontal="center" vertical="center" wrapText="1"/>
    </xf>
    <xf numFmtId="0" fontId="13" fillId="8" borderId="33" xfId="0" applyFont="1" applyFill="1" applyBorder="1" applyAlignment="1">
      <alignment horizontal="center" vertical="center" wrapText="1"/>
    </xf>
    <xf numFmtId="0" fontId="13" fillId="8" borderId="42" xfId="0" applyFont="1" applyFill="1" applyBorder="1" applyAlignment="1">
      <alignment horizontal="left" vertical="center" wrapText="1"/>
    </xf>
    <xf numFmtId="0" fontId="16" fillId="8" borderId="12" xfId="0" applyFont="1" applyFill="1" applyBorder="1" applyAlignment="1">
      <alignment horizontal="center" vertical="center" wrapText="1"/>
    </xf>
    <xf numFmtId="0" fontId="16" fillId="8" borderId="31" xfId="0" applyFont="1" applyFill="1" applyBorder="1" applyAlignment="1">
      <alignment horizontal="center" vertical="center" wrapText="1"/>
    </xf>
    <xf numFmtId="0" fontId="16" fillId="8" borderId="39" xfId="0" applyFont="1" applyFill="1" applyBorder="1" applyAlignment="1">
      <alignment horizontal="left" vertical="center" wrapText="1"/>
    </xf>
    <xf numFmtId="0" fontId="16" fillId="9" borderId="12" xfId="0" applyFont="1" applyFill="1" applyBorder="1" applyAlignment="1">
      <alignment horizontal="center" vertical="center" wrapText="1"/>
    </xf>
    <xf numFmtId="0" fontId="16" fillId="9" borderId="31" xfId="0" applyFont="1" applyFill="1" applyBorder="1" applyAlignment="1">
      <alignment horizontal="center" vertical="center" wrapText="1"/>
    </xf>
    <xf numFmtId="0" fontId="16" fillId="9" borderId="39" xfId="0" applyFont="1" applyFill="1" applyBorder="1" applyAlignment="1">
      <alignment horizontal="left" vertical="center" wrapText="1"/>
    </xf>
    <xf numFmtId="0" fontId="16" fillId="13" borderId="12" xfId="0" applyFont="1" applyFill="1" applyBorder="1" applyAlignment="1">
      <alignment horizontal="center" vertical="center" wrapText="1"/>
    </xf>
    <xf numFmtId="0" fontId="16" fillId="13" borderId="31" xfId="0" applyFont="1" applyFill="1" applyBorder="1" applyAlignment="1">
      <alignment horizontal="center" vertical="center" wrapText="1"/>
    </xf>
    <xf numFmtId="0" fontId="16" fillId="13" borderId="39" xfId="0" applyFont="1" applyFill="1" applyBorder="1" applyAlignment="1">
      <alignment horizontal="left" vertical="center" wrapText="1"/>
    </xf>
    <xf numFmtId="0" fontId="16" fillId="0" borderId="0" xfId="0" applyFont="1" applyAlignment="1">
      <alignment horizontal="center" vertical="center" wrapText="1"/>
    </xf>
    <xf numFmtId="0" fontId="16" fillId="0" borderId="0" xfId="0" applyFont="1"/>
    <xf numFmtId="0" fontId="16" fillId="8" borderId="11" xfId="0" applyFont="1" applyFill="1" applyBorder="1" applyAlignment="1">
      <alignment horizontal="center" vertical="center" wrapText="1"/>
    </xf>
    <xf numFmtId="0" fontId="16" fillId="8" borderId="30" xfId="0" applyFont="1" applyFill="1" applyBorder="1" applyAlignment="1">
      <alignment horizontal="center" vertical="center" wrapText="1"/>
    </xf>
    <xf numFmtId="0" fontId="16" fillId="8" borderId="35" xfId="0" applyFont="1" applyFill="1" applyBorder="1" applyAlignment="1">
      <alignment horizontal="left" vertical="center" wrapText="1"/>
    </xf>
    <xf numFmtId="0" fontId="16" fillId="9" borderId="11" xfId="0" applyFont="1" applyFill="1" applyBorder="1" applyAlignment="1">
      <alignment horizontal="center" vertical="center" wrapText="1"/>
    </xf>
    <xf numFmtId="0" fontId="16" fillId="9" borderId="30" xfId="0" applyFont="1" applyFill="1" applyBorder="1" applyAlignment="1">
      <alignment horizontal="center" vertical="center" wrapText="1"/>
    </xf>
    <xf numFmtId="0" fontId="16" fillId="9" borderId="35" xfId="0" applyFont="1" applyFill="1" applyBorder="1" applyAlignment="1">
      <alignment horizontal="left" vertical="center" wrapText="1"/>
    </xf>
    <xf numFmtId="0" fontId="16" fillId="13" borderId="11"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16" fillId="13" borderId="35" xfId="0" applyFont="1" applyFill="1" applyBorder="1" applyAlignment="1">
      <alignment horizontal="left" vertical="center" wrapText="1"/>
    </xf>
    <xf numFmtId="0" fontId="13" fillId="9" borderId="40" xfId="0" applyFont="1" applyFill="1" applyBorder="1" applyAlignment="1">
      <alignment horizontal="center" vertical="center" wrapText="1"/>
    </xf>
    <xf numFmtId="0" fontId="13" fillId="9" borderId="41"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33" xfId="0" applyFont="1" applyFill="1" applyBorder="1" applyAlignment="1">
      <alignment horizontal="center" vertical="center" wrapText="1"/>
    </xf>
    <xf numFmtId="0" fontId="13" fillId="9" borderId="42" xfId="0" applyFont="1" applyFill="1" applyBorder="1" applyAlignment="1">
      <alignment horizontal="left" vertical="center" wrapText="1"/>
    </xf>
    <xf numFmtId="0" fontId="13" fillId="8" borderId="40" xfId="0" applyFont="1" applyFill="1" applyBorder="1" applyAlignment="1">
      <alignment horizontal="center" vertical="center" wrapText="1"/>
    </xf>
    <xf numFmtId="0" fontId="13" fillId="8" borderId="41"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5" borderId="33" xfId="0" applyFont="1" applyFill="1" applyBorder="1" applyAlignment="1">
      <alignment horizontal="center" vertical="center" wrapText="1"/>
    </xf>
    <xf numFmtId="0" fontId="13" fillId="15" borderId="42" xfId="0" applyFont="1" applyFill="1" applyBorder="1" applyAlignment="1">
      <alignment horizontal="left" vertical="center" wrapText="1"/>
    </xf>
    <xf numFmtId="0" fontId="16" fillId="9" borderId="31" xfId="0" applyFont="1" applyFill="1" applyBorder="1" applyAlignment="1">
      <alignment horizontal="left" vertical="center" wrapText="1"/>
    </xf>
    <xf numFmtId="0" fontId="13" fillId="13" borderId="40" xfId="0" applyFont="1" applyFill="1" applyBorder="1" applyAlignment="1">
      <alignment horizontal="center" vertical="center" wrapText="1"/>
    </xf>
    <xf numFmtId="0" fontId="13" fillId="15" borderId="41" xfId="0" applyFont="1" applyFill="1" applyBorder="1" applyAlignment="1">
      <alignment horizontal="left" vertical="center" wrapText="1"/>
    </xf>
    <xf numFmtId="49" fontId="0" fillId="0" borderId="43" xfId="0" applyNumberFormat="1" applyBorder="1" applyAlignment="1">
      <alignment vertical="center" wrapText="1"/>
    </xf>
    <xf numFmtId="49" fontId="0" fillId="0" borderId="29" xfId="0" applyNumberFormat="1" applyBorder="1" applyAlignment="1">
      <alignment vertical="center" wrapText="1"/>
    </xf>
    <xf numFmtId="49" fontId="16" fillId="8" borderId="12" xfId="0" applyNumberFormat="1" applyFont="1" applyFill="1" applyBorder="1" applyAlignment="1">
      <alignment horizontal="center" vertical="center" wrapText="1"/>
    </xf>
    <xf numFmtId="49" fontId="16" fillId="9" borderId="12" xfId="0" applyNumberFormat="1" applyFont="1" applyFill="1" applyBorder="1" applyAlignment="1">
      <alignment horizontal="center" vertical="center" wrapText="1"/>
    </xf>
    <xf numFmtId="0" fontId="14" fillId="15" borderId="34" xfId="0" applyFont="1" applyFill="1" applyBorder="1" applyAlignment="1">
      <alignment horizontal="center" vertical="center" wrapText="1"/>
    </xf>
    <xf numFmtId="0" fontId="0" fillId="10" borderId="33" xfId="0" applyFill="1" applyBorder="1" applyAlignment="1">
      <alignment horizontal="center" vertical="center" wrapText="1"/>
    </xf>
    <xf numFmtId="0" fontId="0" fillId="10" borderId="42" xfId="0" applyFill="1" applyBorder="1" applyAlignment="1">
      <alignment horizontal="left" vertical="center" wrapText="1"/>
    </xf>
    <xf numFmtId="0" fontId="14" fillId="13" borderId="10" xfId="0" applyFont="1" applyFill="1" applyBorder="1" applyAlignment="1">
      <alignment horizontal="center" vertical="center" wrapText="1"/>
    </xf>
    <xf numFmtId="0" fontId="14" fillId="15" borderId="33" xfId="0" applyFont="1" applyFill="1" applyBorder="1" applyAlignment="1">
      <alignment horizontal="center" vertical="center" wrapText="1"/>
    </xf>
    <xf numFmtId="0" fontId="14" fillId="15" borderId="42" xfId="0" applyFont="1" applyFill="1" applyBorder="1" applyAlignment="1">
      <alignment horizontal="left" vertical="center" wrapText="1"/>
    </xf>
    <xf numFmtId="0" fontId="14" fillId="13" borderId="16" xfId="0" applyFont="1" applyFill="1" applyBorder="1" applyAlignment="1">
      <alignment horizontal="center" vertical="center" wrapText="1"/>
    </xf>
    <xf numFmtId="0" fontId="14" fillId="15" borderId="38" xfId="0" applyFont="1" applyFill="1" applyBorder="1" applyAlignment="1">
      <alignment horizontal="left" vertical="center" wrapText="1"/>
    </xf>
    <xf numFmtId="49" fontId="16" fillId="8" borderId="11" xfId="0" applyNumberFormat="1" applyFont="1" applyFill="1" applyBorder="1" applyAlignment="1">
      <alignment horizontal="center" vertical="center" wrapText="1"/>
    </xf>
    <xf numFmtId="49" fontId="0" fillId="8" borderId="10" xfId="0" applyNumberFormat="1" applyFill="1" applyBorder="1" applyAlignment="1">
      <alignment horizontal="center" vertical="center" wrapText="1"/>
    </xf>
    <xf numFmtId="49" fontId="0" fillId="9" borderId="10" xfId="0" applyNumberFormat="1" applyFill="1" applyBorder="1" applyAlignment="1">
      <alignment horizontal="center" vertical="center" wrapText="1"/>
    </xf>
    <xf numFmtId="49" fontId="0" fillId="10" borderId="10" xfId="0" applyNumberFormat="1" applyFill="1" applyBorder="1" applyAlignment="1">
      <alignment horizontal="center" vertical="center" wrapText="1"/>
    </xf>
    <xf numFmtId="9" fontId="16" fillId="0" borderId="0" xfId="1" applyFont="1" applyBorder="1" applyAlignment="1" applyProtection="1">
      <alignment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11" borderId="34" xfId="0" applyFill="1" applyBorder="1" applyAlignment="1">
      <alignment horizontal="left" vertical="center"/>
    </xf>
    <xf numFmtId="0" fontId="0" fillId="12" borderId="34" xfId="0" applyFill="1" applyBorder="1" applyAlignment="1">
      <alignment horizontal="left" vertical="center" wrapText="1"/>
    </xf>
    <xf numFmtId="0" fontId="0" fillId="12" borderId="34" xfId="0" applyFill="1" applyBorder="1" applyAlignment="1">
      <alignment horizontal="left"/>
    </xf>
    <xf numFmtId="9" fontId="0" fillId="12" borderId="34" xfId="0" applyNumberFormat="1" applyFill="1" applyBorder="1" applyAlignment="1">
      <alignment horizontal="left"/>
    </xf>
    <xf numFmtId="0" fontId="0" fillId="14" borderId="34" xfId="0" applyFill="1" applyBorder="1" applyAlignment="1">
      <alignment horizontal="left" vertical="center"/>
    </xf>
    <xf numFmtId="0" fontId="0" fillId="14" borderId="34" xfId="0" applyFill="1" applyBorder="1" applyAlignment="1">
      <alignment horizontal="left"/>
    </xf>
    <xf numFmtId="9" fontId="0" fillId="14" borderId="34" xfId="0" applyNumberFormat="1" applyFill="1" applyBorder="1" applyAlignment="1">
      <alignment horizontal="left"/>
    </xf>
    <xf numFmtId="0" fontId="0" fillId="11" borderId="16" xfId="0" applyFill="1" applyBorder="1" applyAlignment="1">
      <alignment horizontal="left" vertical="center"/>
    </xf>
    <xf numFmtId="0" fontId="0" fillId="11" borderId="38" xfId="0" applyFill="1" applyBorder="1" applyAlignment="1">
      <alignment horizontal="left" vertical="center"/>
    </xf>
    <xf numFmtId="0" fontId="0" fillId="11" borderId="12" xfId="0" applyFill="1" applyBorder="1" applyAlignment="1">
      <alignment horizontal="left" vertical="center"/>
    </xf>
    <xf numFmtId="0" fontId="0" fillId="11" borderId="31" xfId="0" applyFill="1" applyBorder="1" applyAlignment="1">
      <alignment horizontal="left"/>
    </xf>
    <xf numFmtId="9" fontId="0" fillId="11" borderId="31" xfId="0" applyNumberFormat="1" applyFill="1" applyBorder="1" applyAlignment="1">
      <alignment horizontal="left"/>
    </xf>
    <xf numFmtId="0" fontId="0" fillId="11" borderId="39" xfId="0" applyFill="1" applyBorder="1" applyAlignment="1">
      <alignment horizontal="left"/>
    </xf>
    <xf numFmtId="0" fontId="0" fillId="12" borderId="16" xfId="0" applyFill="1" applyBorder="1" applyAlignment="1">
      <alignment horizontal="left" vertical="center" wrapText="1"/>
    </xf>
    <xf numFmtId="0" fontId="0" fillId="12" borderId="38" xfId="0" applyFill="1" applyBorder="1" applyAlignment="1">
      <alignment horizontal="left"/>
    </xf>
    <xf numFmtId="0" fontId="0" fillId="14" borderId="16" xfId="0" applyFill="1" applyBorder="1" applyAlignment="1">
      <alignment horizontal="left" vertical="center"/>
    </xf>
    <xf numFmtId="0" fontId="0" fillId="14" borderId="38" xfId="0" applyFill="1" applyBorder="1" applyAlignment="1">
      <alignment horizontal="left" vertical="center"/>
    </xf>
    <xf numFmtId="0" fontId="0" fillId="14" borderId="38" xfId="0" applyFill="1" applyBorder="1" applyAlignment="1">
      <alignment horizontal="left"/>
    </xf>
    <xf numFmtId="0" fontId="0" fillId="14" borderId="40" xfId="0" applyFill="1" applyBorder="1" applyAlignment="1">
      <alignment horizontal="left" vertical="center"/>
    </xf>
    <xf numFmtId="0" fontId="0" fillId="12" borderId="40" xfId="0" applyFill="1" applyBorder="1" applyAlignment="1">
      <alignment horizontal="left" vertical="center" wrapText="1"/>
    </xf>
    <xf numFmtId="0" fontId="0" fillId="11" borderId="40" xfId="0" applyFill="1" applyBorder="1" applyAlignment="1">
      <alignment horizontal="left" vertical="center"/>
    </xf>
    <xf numFmtId="0" fontId="0" fillId="12" borderId="38" xfId="0" applyFill="1" applyBorder="1" applyAlignment="1">
      <alignment horizontal="left" vertical="center"/>
    </xf>
    <xf numFmtId="0" fontId="8" fillId="14" borderId="10" xfId="0" applyFont="1" applyFill="1" applyBorder="1" applyAlignment="1">
      <alignment horizontal="left" vertical="center"/>
    </xf>
    <xf numFmtId="0" fontId="8" fillId="14" borderId="33" xfId="0" applyFont="1" applyFill="1" applyBorder="1" applyAlignment="1">
      <alignment horizontal="left" vertical="center"/>
    </xf>
    <xf numFmtId="10" fontId="8" fillId="14" borderId="33" xfId="1" applyNumberFormat="1" applyFont="1" applyFill="1" applyBorder="1" applyAlignment="1">
      <alignment horizontal="left" vertical="center"/>
    </xf>
    <xf numFmtId="0" fontId="0" fillId="14" borderId="42" xfId="0" applyFill="1" applyBorder="1" applyAlignment="1">
      <alignment horizontal="left" vertical="center"/>
    </xf>
    <xf numFmtId="0" fontId="8" fillId="12" borderId="10" xfId="0" applyFont="1" applyFill="1" applyBorder="1" applyAlignment="1">
      <alignment horizontal="left" vertical="center" wrapText="1"/>
    </xf>
    <xf numFmtId="0" fontId="8" fillId="12" borderId="33" xfId="0" applyFont="1" applyFill="1" applyBorder="1" applyAlignment="1">
      <alignment horizontal="left" vertical="center" wrapText="1"/>
    </xf>
    <xf numFmtId="10" fontId="8" fillId="12" borderId="33" xfId="1" applyNumberFormat="1" applyFont="1" applyFill="1" applyBorder="1" applyAlignment="1">
      <alignment horizontal="left" vertical="center" wrapText="1"/>
    </xf>
    <xf numFmtId="0" fontId="8" fillId="12" borderId="42" xfId="0" applyFont="1" applyFill="1" applyBorder="1" applyAlignment="1">
      <alignment horizontal="left" vertical="center"/>
    </xf>
    <xf numFmtId="0" fontId="8" fillId="11" borderId="10" xfId="0" applyFont="1" applyFill="1" applyBorder="1" applyAlignment="1">
      <alignment horizontal="left" vertical="center"/>
    </xf>
    <xf numFmtId="10" fontId="8" fillId="11" borderId="33" xfId="0" applyNumberFormat="1" applyFont="1" applyFill="1" applyBorder="1" applyAlignment="1">
      <alignment horizontal="left" vertical="center"/>
    </xf>
    <xf numFmtId="0" fontId="0" fillId="11" borderId="42" xfId="0" applyFill="1" applyBorder="1" applyAlignment="1">
      <alignment horizontal="left" vertical="center"/>
    </xf>
    <xf numFmtId="10" fontId="11" fillId="11" borderId="33" xfId="0" applyNumberFormat="1" applyFont="1" applyFill="1" applyBorder="1" applyAlignment="1">
      <alignment horizontal="left" vertical="center"/>
    </xf>
    <xf numFmtId="0" fontId="0" fillId="18" borderId="16" xfId="0" applyFill="1" applyBorder="1" applyAlignment="1">
      <alignment horizontal="left" vertical="center"/>
    </xf>
    <xf numFmtId="0" fontId="0" fillId="18" borderId="34" xfId="0" applyFill="1" applyBorder="1" applyAlignment="1">
      <alignment horizontal="left" vertical="center"/>
    </xf>
    <xf numFmtId="0" fontId="0" fillId="18" borderId="38" xfId="0" applyFill="1" applyBorder="1" applyAlignment="1">
      <alignment horizontal="left" vertical="center"/>
    </xf>
    <xf numFmtId="0" fontId="8" fillId="18" borderId="6" xfId="0" applyFont="1" applyFill="1" applyBorder="1" applyAlignment="1">
      <alignment horizontal="left" vertical="center"/>
    </xf>
    <xf numFmtId="0" fontId="8" fillId="18" borderId="23" xfId="0" applyFont="1" applyFill="1" applyBorder="1" applyAlignment="1">
      <alignment horizontal="left" vertical="center"/>
    </xf>
    <xf numFmtId="0" fontId="11" fillId="18" borderId="23" xfId="0" applyFont="1" applyFill="1" applyBorder="1" applyAlignment="1">
      <alignment horizontal="left" vertical="center"/>
    </xf>
    <xf numFmtId="0" fontId="14" fillId="18" borderId="7" xfId="0" applyFont="1" applyFill="1" applyBorder="1" applyAlignment="1">
      <alignment horizontal="left" vertical="center"/>
    </xf>
    <xf numFmtId="0" fontId="0" fillId="18" borderId="34" xfId="0" applyFill="1" applyBorder="1" applyAlignment="1">
      <alignment horizontal="left"/>
    </xf>
    <xf numFmtId="9" fontId="0" fillId="18" borderId="34" xfId="0" applyNumberFormat="1" applyFill="1" applyBorder="1" applyAlignment="1">
      <alignment horizontal="left"/>
    </xf>
    <xf numFmtId="0" fontId="0" fillId="18" borderId="38" xfId="0" applyFill="1" applyBorder="1" applyAlignment="1">
      <alignment horizontal="left"/>
    </xf>
    <xf numFmtId="0" fontId="0" fillId="18" borderId="12" xfId="0" applyFill="1" applyBorder="1" applyAlignment="1">
      <alignment horizontal="left" vertical="center"/>
    </xf>
    <xf numFmtId="0" fontId="0" fillId="18" borderId="31" xfId="0" applyFill="1" applyBorder="1" applyAlignment="1">
      <alignment horizontal="left"/>
    </xf>
    <xf numFmtId="9" fontId="0" fillId="18" borderId="31" xfId="0" applyNumberFormat="1" applyFill="1" applyBorder="1" applyAlignment="1">
      <alignment horizontal="left" vertical="center"/>
    </xf>
    <xf numFmtId="0" fontId="0" fillId="18" borderId="39" xfId="0" applyFill="1" applyBorder="1" applyAlignment="1">
      <alignment horizontal="left"/>
    </xf>
    <xf numFmtId="0" fontId="11" fillId="19" borderId="23" xfId="0" applyFont="1" applyFill="1" applyBorder="1" applyAlignment="1">
      <alignment horizontal="left" vertical="center"/>
    </xf>
    <xf numFmtId="0" fontId="14" fillId="19" borderId="7" xfId="0" applyFont="1" applyFill="1" applyBorder="1" applyAlignment="1">
      <alignment horizontal="left" vertical="center"/>
    </xf>
    <xf numFmtId="0" fontId="0" fillId="19" borderId="16" xfId="0" applyFill="1" applyBorder="1" applyAlignment="1">
      <alignment horizontal="left" vertical="center"/>
    </xf>
    <xf numFmtId="0" fontId="0" fillId="19" borderId="34" xfId="0" applyFill="1" applyBorder="1" applyAlignment="1">
      <alignment horizontal="left" vertical="center"/>
    </xf>
    <xf numFmtId="0" fontId="0" fillId="19" borderId="38" xfId="0" applyFill="1" applyBorder="1" applyAlignment="1">
      <alignment horizontal="left" vertical="center"/>
    </xf>
    <xf numFmtId="0" fontId="0" fillId="19" borderId="34" xfId="0" applyFill="1" applyBorder="1" applyAlignment="1">
      <alignment horizontal="left"/>
    </xf>
    <xf numFmtId="9" fontId="0" fillId="19" borderId="34" xfId="0" applyNumberFormat="1" applyFill="1" applyBorder="1" applyAlignment="1">
      <alignment horizontal="left"/>
    </xf>
    <xf numFmtId="0" fontId="0" fillId="19" borderId="38" xfId="0" applyFill="1" applyBorder="1" applyAlignment="1">
      <alignment horizontal="left"/>
    </xf>
    <xf numFmtId="0" fontId="14" fillId="20" borderId="23" xfId="0" applyFont="1" applyFill="1" applyBorder="1" applyAlignment="1">
      <alignment horizontal="left" vertical="center" wrapText="1"/>
    </xf>
    <xf numFmtId="0" fontId="14" fillId="20" borderId="7" xfId="0" applyFont="1" applyFill="1" applyBorder="1" applyAlignment="1">
      <alignment horizontal="left" vertical="center"/>
    </xf>
    <xf numFmtId="0" fontId="0" fillId="20" borderId="16" xfId="0" applyFill="1" applyBorder="1" applyAlignment="1">
      <alignment horizontal="left" vertical="center" wrapText="1"/>
    </xf>
    <xf numFmtId="0" fontId="0" fillId="20" borderId="34" xfId="0" applyFill="1" applyBorder="1" applyAlignment="1">
      <alignment horizontal="left" vertical="center" wrapText="1"/>
    </xf>
    <xf numFmtId="0" fontId="0" fillId="20" borderId="38" xfId="0" applyFill="1" applyBorder="1" applyAlignment="1">
      <alignment horizontal="left" vertical="center"/>
    </xf>
    <xf numFmtId="0" fontId="0" fillId="20" borderId="34" xfId="0" applyFill="1" applyBorder="1" applyAlignment="1">
      <alignment horizontal="left"/>
    </xf>
    <xf numFmtId="9" fontId="0" fillId="20" borderId="34" xfId="0" applyNumberFormat="1" applyFill="1" applyBorder="1" applyAlignment="1">
      <alignment horizontal="left" vertical="center" wrapText="1"/>
    </xf>
    <xf numFmtId="0" fontId="0" fillId="20" borderId="38" xfId="0" applyFill="1" applyBorder="1" applyAlignment="1">
      <alignment horizontal="left"/>
    </xf>
    <xf numFmtId="0" fontId="0" fillId="20" borderId="12" xfId="0" applyFill="1" applyBorder="1" applyAlignment="1">
      <alignment horizontal="left" vertical="center" wrapText="1"/>
    </xf>
    <xf numFmtId="0" fontId="0" fillId="20" borderId="31" xfId="0" applyFill="1" applyBorder="1" applyAlignment="1">
      <alignment horizontal="left"/>
    </xf>
    <xf numFmtId="9" fontId="0" fillId="20" borderId="31" xfId="0" applyNumberFormat="1" applyFill="1" applyBorder="1" applyAlignment="1">
      <alignment horizontal="left" vertical="center"/>
    </xf>
    <xf numFmtId="0" fontId="0" fillId="20" borderId="39" xfId="0" applyFill="1" applyBorder="1" applyAlignment="1">
      <alignment horizontal="left"/>
    </xf>
    <xf numFmtId="0" fontId="14" fillId="20" borderId="6" xfId="0" applyFont="1" applyFill="1" applyBorder="1" applyAlignment="1">
      <alignment horizontal="left" vertical="center" wrapText="1"/>
    </xf>
    <xf numFmtId="0" fontId="14" fillId="19" borderId="6" xfId="0" applyFont="1" applyFill="1" applyBorder="1" applyAlignment="1">
      <alignment horizontal="left" vertical="center" wrapText="1"/>
    </xf>
    <xf numFmtId="0" fontId="9" fillId="3" borderId="27" xfId="3" applyBorder="1" applyAlignment="1">
      <alignment horizontal="center" vertical="center" wrapText="1"/>
    </xf>
    <xf numFmtId="0" fontId="1" fillId="21" borderId="1" xfId="4" applyFill="1" applyBorder="1" applyAlignment="1">
      <alignment horizontal="center" vertical="center"/>
    </xf>
    <xf numFmtId="10" fontId="1" fillId="21" borderId="3" xfId="4" applyNumberFormat="1" applyFill="1" applyBorder="1" applyAlignment="1">
      <alignment horizontal="center" vertical="center"/>
    </xf>
    <xf numFmtId="10" fontId="1" fillId="21" borderId="8" xfId="4" applyNumberFormat="1" applyFill="1" applyBorder="1" applyAlignment="1">
      <alignment horizontal="center" vertical="center"/>
    </xf>
    <xf numFmtId="0" fontId="1" fillId="22" borderId="2" xfId="5" applyFill="1" applyBorder="1" applyAlignment="1">
      <alignment horizontal="center" vertical="center"/>
    </xf>
    <xf numFmtId="10" fontId="1" fillId="22" borderId="4" xfId="5" applyNumberFormat="1" applyFill="1" applyBorder="1" applyAlignment="1">
      <alignment horizontal="center" vertical="center"/>
    </xf>
    <xf numFmtId="10" fontId="1" fillId="22" borderId="0" xfId="5" applyNumberFormat="1" applyFill="1" applyAlignment="1">
      <alignment horizontal="center" vertical="center"/>
    </xf>
    <xf numFmtId="0" fontId="1" fillId="23" borderId="2" xfId="6" applyFill="1" applyBorder="1" applyAlignment="1">
      <alignment horizontal="center" vertical="center"/>
    </xf>
    <xf numFmtId="10" fontId="1" fillId="23" borderId="4" xfId="6" applyNumberFormat="1" applyFill="1" applyBorder="1" applyAlignment="1">
      <alignment horizontal="center" vertical="center"/>
    </xf>
    <xf numFmtId="10" fontId="1" fillId="23" borderId="0" xfId="6" applyNumberFormat="1" applyFill="1" applyAlignment="1">
      <alignment horizontal="center" vertical="center"/>
    </xf>
    <xf numFmtId="0" fontId="0" fillId="0" borderId="0" xfId="0" applyAlignment="1">
      <alignment horizontal="center" vertical="center"/>
    </xf>
    <xf numFmtId="0" fontId="3" fillId="0" borderId="0" xfId="0" applyFont="1" applyAlignment="1">
      <alignment horizontal="left" vertical="center" wrapText="1"/>
    </xf>
    <xf numFmtId="0" fontId="8" fillId="11" borderId="33" xfId="0" applyFont="1" applyFill="1" applyBorder="1" applyAlignment="1">
      <alignment horizontal="left" vertical="center"/>
    </xf>
    <xf numFmtId="0" fontId="0" fillId="11" borderId="38" xfId="0" applyFill="1" applyBorder="1" applyAlignment="1">
      <alignment horizontal="left" vertical="center" wrapText="1"/>
    </xf>
    <xf numFmtId="0" fontId="0" fillId="12" borderId="38" xfId="0" applyFill="1" applyBorder="1" applyAlignment="1">
      <alignment horizontal="left" vertical="center" wrapText="1"/>
    </xf>
    <xf numFmtId="0" fontId="13" fillId="16" borderId="9" xfId="0" applyFont="1" applyFill="1" applyBorder="1" applyAlignment="1">
      <alignment horizontal="center" vertical="center"/>
    </xf>
    <xf numFmtId="0" fontId="13" fillId="16" borderId="19" xfId="0" applyFont="1" applyFill="1" applyBorder="1" applyAlignment="1">
      <alignment horizontal="center" vertical="center"/>
    </xf>
    <xf numFmtId="49" fontId="16" fillId="0" borderId="14" xfId="0" applyNumberFormat="1" applyFont="1" applyBorder="1" applyAlignment="1">
      <alignment horizontal="right" vertical="center" wrapText="1"/>
    </xf>
    <xf numFmtId="49" fontId="16" fillId="0" borderId="30" xfId="0" applyNumberFormat="1" applyFont="1" applyBorder="1" applyAlignment="1">
      <alignment horizontal="right" vertical="center" wrapText="1"/>
    </xf>
    <xf numFmtId="0" fontId="12" fillId="16" borderId="9" xfId="0" applyFont="1" applyFill="1" applyBorder="1" applyAlignment="1">
      <alignment horizontal="left" vertical="center" wrapText="1"/>
    </xf>
    <xf numFmtId="0" fontId="12" fillId="16" borderId="21" xfId="0" applyFont="1" applyFill="1" applyBorder="1" applyAlignment="1">
      <alignment horizontal="left" vertical="center" wrapText="1"/>
    </xf>
    <xf numFmtId="0" fontId="12" fillId="16" borderId="19" xfId="0" applyFont="1" applyFill="1" applyBorder="1" applyAlignment="1">
      <alignment horizontal="left" vertical="center" wrapText="1"/>
    </xf>
    <xf numFmtId="49" fontId="16" fillId="0" borderId="12" xfId="0" applyNumberFormat="1" applyFont="1" applyBorder="1" applyAlignment="1">
      <alignment horizontal="right" vertical="center" wrapText="1"/>
    </xf>
    <xf numFmtId="49" fontId="16" fillId="0" borderId="39" xfId="0" applyNumberFormat="1" applyFont="1" applyBorder="1" applyAlignment="1">
      <alignment horizontal="right" vertical="center" wrapText="1"/>
    </xf>
    <xf numFmtId="0" fontId="12" fillId="16" borderId="9" xfId="0" applyFont="1" applyFill="1" applyBorder="1" applyAlignment="1">
      <alignment horizontal="left" vertical="center"/>
    </xf>
    <xf numFmtId="0" fontId="12" fillId="16" borderId="21" xfId="0" applyFont="1" applyFill="1" applyBorder="1" applyAlignment="1">
      <alignment horizontal="left" vertical="center"/>
    </xf>
    <xf numFmtId="49" fontId="16" fillId="0" borderId="17" xfId="0" applyNumberFormat="1" applyFont="1" applyBorder="1" applyAlignment="1">
      <alignment horizontal="right" vertical="center" wrapText="1"/>
    </xf>
    <xf numFmtId="0" fontId="0" fillId="0" borderId="0" xfId="0" applyAlignment="1">
      <alignment horizontal="center" vertical="center"/>
    </xf>
    <xf numFmtId="0" fontId="0" fillId="0" borderId="4" xfId="0" applyBorder="1" applyAlignment="1">
      <alignment horizontal="center" vertical="center"/>
    </xf>
    <xf numFmtId="49" fontId="3" fillId="0" borderId="3" xfId="0" applyNumberFormat="1" applyFont="1" applyBorder="1" applyAlignment="1">
      <alignment horizontal="left" vertical="center" wrapText="1"/>
    </xf>
    <xf numFmtId="49" fontId="3" fillId="0" borderId="5" xfId="0" applyNumberFormat="1" applyFont="1" applyBorder="1" applyAlignment="1">
      <alignment horizontal="left" vertical="center" wrapText="1"/>
    </xf>
    <xf numFmtId="0" fontId="3" fillId="8" borderId="3"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9" borderId="36"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9" borderId="37"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6"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13" borderId="18" xfId="0" applyFont="1" applyFill="1" applyBorder="1" applyAlignment="1">
      <alignment horizontal="center" vertical="center" wrapText="1"/>
    </xf>
    <xf numFmtId="49" fontId="3" fillId="0" borderId="8" xfId="0" applyNumberFormat="1" applyFont="1" applyBorder="1" applyAlignment="1">
      <alignment horizontal="left" vertical="center" wrapText="1"/>
    </xf>
    <xf numFmtId="49" fontId="3" fillId="0" borderId="32" xfId="0" applyNumberFormat="1" applyFont="1" applyBorder="1" applyAlignment="1">
      <alignment horizontal="left" vertical="center" wrapText="1"/>
    </xf>
    <xf numFmtId="0" fontId="12" fillId="17" borderId="9" xfId="0" applyFont="1" applyFill="1" applyBorder="1" applyAlignment="1">
      <alignment horizontal="left" vertical="center" wrapText="1"/>
    </xf>
    <xf numFmtId="0" fontId="12" fillId="17" borderId="19" xfId="0" applyFont="1" applyFill="1" applyBorder="1" applyAlignment="1">
      <alignment horizontal="left" vertical="center" wrapText="1"/>
    </xf>
    <xf numFmtId="0" fontId="12" fillId="17" borderId="21" xfId="0" applyFont="1" applyFill="1" applyBorder="1" applyAlignment="1">
      <alignment horizontal="left" vertical="center" wrapText="1"/>
    </xf>
    <xf numFmtId="0" fontId="0" fillId="0" borderId="10" xfId="0" applyBorder="1" applyAlignment="1">
      <alignment horizontal="right" vertical="center" wrapText="1"/>
    </xf>
    <xf numFmtId="0" fontId="0" fillId="0" borderId="33" xfId="0" applyBorder="1" applyAlignment="1">
      <alignment horizontal="right" vertical="center" wrapText="1"/>
    </xf>
    <xf numFmtId="0" fontId="16" fillId="0" borderId="12" xfId="0" applyFont="1" applyBorder="1" applyAlignment="1">
      <alignment horizontal="right" vertical="center" wrapText="1"/>
    </xf>
    <xf numFmtId="0" fontId="16" fillId="0" borderId="31" xfId="0" applyFont="1" applyBorder="1" applyAlignment="1">
      <alignment horizontal="right" vertical="center" wrapText="1"/>
    </xf>
    <xf numFmtId="9" fontId="16" fillId="8" borderId="12" xfId="1" applyFont="1" applyFill="1" applyBorder="1" applyAlignment="1" applyProtection="1">
      <alignment horizontal="center" vertical="center" wrapText="1"/>
    </xf>
    <xf numFmtId="9" fontId="16" fillId="8" borderId="31" xfId="1" applyFont="1" applyFill="1" applyBorder="1" applyAlignment="1" applyProtection="1">
      <alignment horizontal="center" vertical="center" wrapText="1"/>
    </xf>
    <xf numFmtId="9" fontId="16" fillId="8" borderId="39" xfId="1" applyFont="1" applyFill="1" applyBorder="1" applyAlignment="1" applyProtection="1">
      <alignment horizontal="center" vertical="center" wrapText="1"/>
    </xf>
    <xf numFmtId="9" fontId="16" fillId="9" borderId="12" xfId="1" applyFont="1" applyFill="1" applyBorder="1" applyAlignment="1" applyProtection="1">
      <alignment horizontal="center" vertical="center" wrapText="1"/>
    </xf>
    <xf numFmtId="9" fontId="16" fillId="9" borderId="31" xfId="1" applyFont="1" applyFill="1" applyBorder="1" applyAlignment="1" applyProtection="1">
      <alignment horizontal="center" vertical="center" wrapText="1"/>
    </xf>
    <xf numFmtId="9" fontId="16" fillId="9" borderId="39" xfId="1" applyFont="1" applyFill="1" applyBorder="1" applyAlignment="1" applyProtection="1">
      <alignment horizontal="center" vertical="center" wrapText="1"/>
    </xf>
    <xf numFmtId="9" fontId="16" fillId="10" borderId="12" xfId="1" applyFont="1" applyFill="1" applyBorder="1" applyAlignment="1" applyProtection="1">
      <alignment horizontal="center" vertical="center" wrapText="1"/>
    </xf>
    <xf numFmtId="9" fontId="16" fillId="10" borderId="31" xfId="1" applyFont="1" applyFill="1" applyBorder="1" applyAlignment="1" applyProtection="1">
      <alignment horizontal="center" vertical="center" wrapText="1"/>
    </xf>
    <xf numFmtId="9" fontId="16" fillId="10" borderId="39" xfId="1" applyFont="1" applyFill="1" applyBorder="1" applyAlignment="1" applyProtection="1">
      <alignment horizontal="center" vertical="center" wrapText="1"/>
    </xf>
    <xf numFmtId="0" fontId="6" fillId="0" borderId="0" xfId="0" applyFont="1" applyAlignment="1">
      <alignment horizontal="center" vertical="center"/>
    </xf>
    <xf numFmtId="0" fontId="0" fillId="12" borderId="29" xfId="0" applyFill="1" applyBorder="1" applyAlignment="1">
      <alignment horizontal="left" vertical="center" wrapText="1"/>
    </xf>
    <xf numFmtId="0" fontId="0" fillId="12" borderId="41" xfId="0" applyFill="1" applyBorder="1" applyAlignment="1">
      <alignment horizontal="left" vertical="center" wrapText="1"/>
    </xf>
    <xf numFmtId="0" fontId="17" fillId="18" borderId="9" xfId="0" applyFont="1" applyFill="1" applyBorder="1" applyAlignment="1">
      <alignment horizontal="center"/>
    </xf>
    <xf numFmtId="0" fontId="17" fillId="18" borderId="19" xfId="0" applyFont="1" applyFill="1" applyBorder="1" applyAlignment="1">
      <alignment horizontal="center"/>
    </xf>
    <xf numFmtId="0" fontId="17" fillId="18" borderId="21" xfId="0" applyFont="1" applyFill="1" applyBorder="1" applyAlignment="1">
      <alignment horizontal="center"/>
    </xf>
    <xf numFmtId="0" fontId="0" fillId="14" borderId="29" xfId="0" applyFill="1" applyBorder="1" applyAlignment="1">
      <alignment horizontal="left" vertical="center"/>
    </xf>
    <xf numFmtId="0" fontId="0" fillId="14" borderId="41" xfId="0" applyFill="1" applyBorder="1" applyAlignment="1">
      <alignment horizontal="left" vertical="center"/>
    </xf>
    <xf numFmtId="0" fontId="7" fillId="19" borderId="9" xfId="0" applyFont="1" applyFill="1" applyBorder="1" applyAlignment="1">
      <alignment horizontal="center"/>
    </xf>
    <xf numFmtId="0" fontId="7" fillId="19" borderId="19" xfId="0" applyFont="1" applyFill="1" applyBorder="1" applyAlignment="1">
      <alignment horizontal="center"/>
    </xf>
    <xf numFmtId="0" fontId="7" fillId="19" borderId="21" xfId="0" applyFont="1" applyFill="1" applyBorder="1" applyAlignment="1">
      <alignment horizontal="center"/>
    </xf>
    <xf numFmtId="0" fontId="0" fillId="11" borderId="29" xfId="0" applyFill="1" applyBorder="1" applyAlignment="1">
      <alignment horizontal="left" vertical="center"/>
    </xf>
    <xf numFmtId="0" fontId="0" fillId="11" borderId="41" xfId="0" applyFill="1" applyBorder="1" applyAlignment="1">
      <alignment horizontal="left" vertical="center"/>
    </xf>
    <xf numFmtId="0" fontId="8" fillId="11" borderId="33" xfId="0" applyFont="1" applyFill="1" applyBorder="1" applyAlignment="1">
      <alignment horizontal="left" vertical="center"/>
    </xf>
    <xf numFmtId="0" fontId="7" fillId="20" borderId="9" xfId="0" applyFont="1" applyFill="1" applyBorder="1" applyAlignment="1">
      <alignment horizontal="center" vertical="center" wrapText="1"/>
    </xf>
    <xf numFmtId="0" fontId="7" fillId="20" borderId="19" xfId="0" applyFont="1" applyFill="1" applyBorder="1" applyAlignment="1">
      <alignment horizontal="center" vertical="center" wrapText="1"/>
    </xf>
    <xf numFmtId="0" fontId="7" fillId="20" borderId="21" xfId="0" applyFont="1" applyFill="1" applyBorder="1" applyAlignment="1">
      <alignment horizontal="center" vertical="center" wrapText="1"/>
    </xf>
  </cellXfs>
  <cellStyles count="7">
    <cellStyle name="40 % - Accent1" xfId="4" builtinId="31"/>
    <cellStyle name="40 % - Accent2" xfId="5" builtinId="35"/>
    <cellStyle name="40 % - Accent3" xfId="6" builtinId="39"/>
    <cellStyle name="Normal" xfId="0" builtinId="0"/>
    <cellStyle name="Pourcentage" xfId="1" builtinId="5"/>
    <cellStyle name="Sortie" xfId="3" builtinId="21"/>
    <cellStyle name="Texte explicatif" xfId="2"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tabSelected="1" workbookViewId="0">
      <selection activeCell="D8" sqref="D8"/>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s>
  <sheetData>
    <row r="3" spans="1:7" ht="30">
      <c r="A3" s="221"/>
      <c r="B3" s="9" t="s">
        <v>0</v>
      </c>
      <c r="C3" s="9" t="s">
        <v>1</v>
      </c>
      <c r="D3" s="9" t="s">
        <v>2</v>
      </c>
      <c r="E3" s="211" t="s">
        <v>3</v>
      </c>
      <c r="F3" s="2" t="s">
        <v>4</v>
      </c>
      <c r="G3" t="s">
        <v>5</v>
      </c>
    </row>
    <row r="4" spans="1:7">
      <c r="A4" s="212" t="s">
        <v>6</v>
      </c>
      <c r="B4" s="213">
        <f>(Fonctionnalités!E20)</f>
        <v>0.63900000000000012</v>
      </c>
      <c r="C4" s="214">
        <f>'Assurance Qualité'!C61</f>
        <v>0.625</v>
      </c>
      <c r="D4" s="214">
        <f>B4*0.6+C4*0.4 - 0.1*E4</f>
        <v>0.58340000000000003</v>
      </c>
      <c r="E4">
        <v>0.5</v>
      </c>
      <c r="F4" s="13">
        <v>15</v>
      </c>
      <c r="G4" s="12">
        <f>D4*F4</f>
        <v>8.7510000000000012</v>
      </c>
    </row>
    <row r="5" spans="1:7">
      <c r="A5" s="215" t="s">
        <v>7</v>
      </c>
      <c r="B5" s="216">
        <f>(Fonctionnalités!E36)</f>
        <v>0.96350000000000002</v>
      </c>
      <c r="C5" s="217">
        <f>'Assurance Qualité'!F61</f>
        <v>0.90249999999999997</v>
      </c>
      <c r="D5" s="217">
        <f t="shared" ref="D5:D6" si="0">B5*0.6+C5*0.4 - 0.1*E5</f>
        <v>0.93909999999999993</v>
      </c>
      <c r="F5" s="13">
        <v>25</v>
      </c>
      <c r="G5" s="12">
        <f t="shared" ref="G5:G7" si="1">D5*F5</f>
        <v>23.477499999999999</v>
      </c>
    </row>
    <row r="6" spans="1:7">
      <c r="A6" s="218" t="s">
        <v>8</v>
      </c>
      <c r="B6" s="219">
        <f>(Fonctionnalités!E53)</f>
        <v>0.98659999999999992</v>
      </c>
      <c r="C6" s="220">
        <f>'Assurance Qualité'!I61</f>
        <v>0.84750000000000003</v>
      </c>
      <c r="D6" s="220">
        <f t="shared" si="0"/>
        <v>0.93096000000000001</v>
      </c>
      <c r="F6" s="13">
        <v>20</v>
      </c>
      <c r="G6" s="12">
        <f t="shared" si="1"/>
        <v>18.619199999999999</v>
      </c>
    </row>
    <row r="7" spans="1:7">
      <c r="A7" s="10" t="s">
        <v>9</v>
      </c>
      <c r="B7" s="11"/>
      <c r="C7" s="11"/>
      <c r="D7" s="14">
        <v>0.68</v>
      </c>
      <c r="F7" s="2">
        <v>10</v>
      </c>
      <c r="G7" s="12">
        <f t="shared" si="1"/>
        <v>6.8000000000000007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61"/>
  <sheetViews>
    <sheetView topLeftCell="A56" zoomScaleNormal="100" workbookViewId="0">
      <selection activeCell="K48" sqref="K48"/>
    </sheetView>
  </sheetViews>
  <sheetFormatPr defaultColWidth="9.140625" defaultRowHeight="15"/>
  <cols>
    <col min="1" max="1" width="22.7109375" style="1" customWidth="1"/>
    <col min="2" max="2" width="77.5703125" style="17" customWidth="1"/>
    <col min="3" max="4" width="10.7109375" style="1" customWidth="1"/>
    <col min="5" max="5" width="20.7109375" style="17" customWidth="1"/>
    <col min="6" max="7" width="10.7109375" customWidth="1"/>
    <col min="8" max="8" width="20.7109375" style="17" customWidth="1"/>
    <col min="9" max="10" width="10.7109375" customWidth="1"/>
    <col min="11" max="11" width="20.7109375" style="17" customWidth="1"/>
    <col min="12" max="13" width="12.7109375" customWidth="1"/>
    <col min="14" max="16" width="15.7109375" customWidth="1"/>
    <col min="17" max="1029" width="11.42578125"/>
  </cols>
  <sheetData>
    <row r="2" spans="1:17" ht="18.399999999999999" customHeight="1">
      <c r="A2" s="247" t="s">
        <v>10</v>
      </c>
      <c r="B2" s="247"/>
      <c r="C2" s="247"/>
      <c r="D2" s="247"/>
      <c r="E2" s="247"/>
      <c r="F2" s="247"/>
      <c r="G2" s="247"/>
      <c r="H2" s="247"/>
      <c r="I2" s="247"/>
      <c r="J2" s="247"/>
      <c r="K2" s="247"/>
      <c r="L2" s="8"/>
      <c r="M2" s="8"/>
    </row>
    <row r="4" spans="1:17" ht="18.399999999999999" customHeight="1">
      <c r="A4" s="248" t="s">
        <v>11</v>
      </c>
      <c r="B4" s="248"/>
      <c r="C4" s="248"/>
      <c r="D4" s="248"/>
      <c r="E4" s="248"/>
      <c r="F4" s="248"/>
      <c r="G4" s="248"/>
      <c r="H4" s="248"/>
      <c r="I4" s="248"/>
      <c r="J4" s="248"/>
      <c r="K4" s="248"/>
      <c r="L4" s="5"/>
      <c r="M4" s="5"/>
    </row>
    <row r="5" spans="1:17" ht="19.5" thickBot="1">
      <c r="A5" s="18"/>
      <c r="B5" s="222"/>
      <c r="C5" s="3"/>
      <c r="D5" s="3"/>
      <c r="E5" s="222"/>
      <c r="F5" s="3"/>
      <c r="G5" s="3"/>
      <c r="H5" s="222"/>
      <c r="I5" s="3"/>
      <c r="J5" s="3"/>
      <c r="K5" s="222"/>
      <c r="L5" s="3"/>
      <c r="M5" s="3"/>
    </row>
    <row r="6" spans="1:17" ht="18.399999999999999" customHeight="1">
      <c r="A6" s="240" t="s">
        <v>12</v>
      </c>
      <c r="B6" s="252" t="s">
        <v>13</v>
      </c>
      <c r="C6" s="242" t="s">
        <v>6</v>
      </c>
      <c r="D6" s="243"/>
      <c r="E6" s="243"/>
      <c r="F6" s="244" t="s">
        <v>7</v>
      </c>
      <c r="G6" s="245"/>
      <c r="H6" s="246"/>
      <c r="I6" s="249" t="s">
        <v>8</v>
      </c>
      <c r="J6" s="250"/>
      <c r="K6" s="251"/>
      <c r="L6" s="4"/>
      <c r="M6" s="4"/>
      <c r="N6" s="238"/>
      <c r="O6" s="239"/>
      <c r="P6" s="239"/>
    </row>
    <row r="7" spans="1:17" ht="19.5" thickBot="1">
      <c r="A7" s="241"/>
      <c r="B7" s="253"/>
      <c r="C7" s="22" t="s">
        <v>14</v>
      </c>
      <c r="D7" s="23" t="s">
        <v>4</v>
      </c>
      <c r="E7" s="29" t="s">
        <v>15</v>
      </c>
      <c r="F7" s="24" t="s">
        <v>14</v>
      </c>
      <c r="G7" s="25" t="s">
        <v>4</v>
      </c>
      <c r="H7" s="28" t="s">
        <v>15</v>
      </c>
      <c r="I7" s="26" t="s">
        <v>14</v>
      </c>
      <c r="J7" s="27" t="s">
        <v>4</v>
      </c>
      <c r="K7" s="30" t="s">
        <v>15</v>
      </c>
      <c r="L7" s="4"/>
      <c r="M7" s="4"/>
      <c r="N7" s="221"/>
      <c r="O7" s="221"/>
      <c r="P7" s="221"/>
      <c r="Q7" s="221"/>
    </row>
    <row r="8" spans="1:17" s="20" customFormat="1" ht="18.399999999999999" customHeight="1">
      <c r="A8" s="230" t="s">
        <v>16</v>
      </c>
      <c r="B8" s="231"/>
      <c r="C8" s="226" t="s">
        <v>17</v>
      </c>
      <c r="D8" s="227"/>
      <c r="E8" s="60" t="s">
        <v>18</v>
      </c>
      <c r="F8" s="226" t="s">
        <v>17</v>
      </c>
      <c r="G8" s="227"/>
      <c r="H8" s="60"/>
      <c r="I8" s="226" t="s">
        <v>17</v>
      </c>
      <c r="J8" s="227"/>
      <c r="K8" s="60"/>
      <c r="L8" s="19"/>
      <c r="M8" s="19"/>
    </row>
    <row r="9" spans="1:17" ht="105">
      <c r="A9" s="78" t="s">
        <v>19</v>
      </c>
      <c r="B9" s="79" t="s">
        <v>20</v>
      </c>
      <c r="C9" s="51">
        <v>0</v>
      </c>
      <c r="D9" s="47">
        <v>3</v>
      </c>
      <c r="E9" s="52" t="s">
        <v>21</v>
      </c>
      <c r="F9" s="53">
        <v>1</v>
      </c>
      <c r="G9" s="48">
        <v>3</v>
      </c>
      <c r="H9" s="54"/>
      <c r="I9" s="55">
        <v>1</v>
      </c>
      <c r="J9" s="49">
        <v>3</v>
      </c>
      <c r="K9" s="50"/>
      <c r="L9" s="6"/>
      <c r="M9" s="6"/>
    </row>
    <row r="10" spans="1:17" ht="45">
      <c r="A10" s="21" t="s">
        <v>22</v>
      </c>
      <c r="B10" s="31" t="s">
        <v>23</v>
      </c>
      <c r="C10" s="35">
        <v>1</v>
      </c>
      <c r="D10" s="32">
        <v>2</v>
      </c>
      <c r="E10" s="36"/>
      <c r="F10" s="37">
        <v>1</v>
      </c>
      <c r="G10" s="33">
        <v>2</v>
      </c>
      <c r="H10" s="38"/>
      <c r="I10" s="39">
        <v>1</v>
      </c>
      <c r="J10" s="34">
        <v>2</v>
      </c>
      <c r="K10" s="40"/>
      <c r="L10" s="6"/>
      <c r="M10" s="6"/>
    </row>
    <row r="11" spans="1:17" ht="75">
      <c r="A11" s="21" t="s">
        <v>24</v>
      </c>
      <c r="B11" s="31" t="s">
        <v>25</v>
      </c>
      <c r="C11" s="35">
        <v>0</v>
      </c>
      <c r="D11" s="32">
        <v>3</v>
      </c>
      <c r="E11" s="36" t="s">
        <v>26</v>
      </c>
      <c r="F11" s="37">
        <v>1</v>
      </c>
      <c r="G11" s="33">
        <v>3</v>
      </c>
      <c r="H11" s="38"/>
      <c r="I11" s="39">
        <v>1</v>
      </c>
      <c r="J11" s="34">
        <v>3</v>
      </c>
      <c r="K11" s="40"/>
      <c r="L11" s="6"/>
      <c r="M11" s="6"/>
    </row>
    <row r="12" spans="1:17" ht="60">
      <c r="A12" s="21" t="s">
        <v>27</v>
      </c>
      <c r="B12" s="31" t="s">
        <v>28</v>
      </c>
      <c r="C12" s="35">
        <v>0.5</v>
      </c>
      <c r="D12" s="32">
        <v>2</v>
      </c>
      <c r="E12" s="36" t="s">
        <v>29</v>
      </c>
      <c r="F12" s="37">
        <v>1</v>
      </c>
      <c r="G12" s="33">
        <v>2</v>
      </c>
      <c r="H12" s="38"/>
      <c r="I12" s="39">
        <v>1</v>
      </c>
      <c r="J12" s="34">
        <v>2</v>
      </c>
      <c r="K12" s="40"/>
      <c r="L12" s="6"/>
      <c r="M12" s="6"/>
    </row>
    <row r="13" spans="1:17" ht="75">
      <c r="A13" s="21" t="s">
        <v>30</v>
      </c>
      <c r="B13" s="31" t="s">
        <v>31</v>
      </c>
      <c r="C13" s="35">
        <v>0</v>
      </c>
      <c r="D13" s="32">
        <v>4</v>
      </c>
      <c r="E13" s="36" t="s">
        <v>32</v>
      </c>
      <c r="F13" s="37">
        <v>0.5</v>
      </c>
      <c r="G13" s="33">
        <v>4</v>
      </c>
      <c r="H13" s="38" t="s">
        <v>33</v>
      </c>
      <c r="I13" s="39">
        <v>0</v>
      </c>
      <c r="J13" s="34">
        <v>4</v>
      </c>
      <c r="K13" s="40" t="s">
        <v>34</v>
      </c>
      <c r="L13" s="6"/>
      <c r="M13" s="6"/>
    </row>
    <row r="14" spans="1:17" s="97" customFormat="1" ht="16.5" thickBot="1">
      <c r="A14" s="228" t="s">
        <v>35</v>
      </c>
      <c r="B14" s="229"/>
      <c r="C14" s="87">
        <f>SUMPRODUCT(C9:C13,D9:D13)</f>
        <v>3</v>
      </c>
      <c r="D14" s="88">
        <f>SUM(D9:D13)</f>
        <v>14</v>
      </c>
      <c r="E14" s="89"/>
      <c r="F14" s="90">
        <f>SUMPRODUCT(F9:F13,G9:G13)</f>
        <v>12</v>
      </c>
      <c r="G14" s="91">
        <f>SUM(G9:G13)</f>
        <v>14</v>
      </c>
      <c r="H14" s="92"/>
      <c r="I14" s="93">
        <f>SUMPRODUCT(I9:I13,J9:J13)</f>
        <v>10</v>
      </c>
      <c r="J14" s="94">
        <f>SUM(J9:J13)</f>
        <v>14</v>
      </c>
      <c r="K14" s="95"/>
      <c r="L14" s="96"/>
      <c r="M14" s="96"/>
    </row>
    <row r="15" spans="1:17" s="20" customFormat="1" ht="18.399999999999999" customHeight="1">
      <c r="A15" s="235" t="s">
        <v>36</v>
      </c>
      <c r="B15" s="236"/>
      <c r="C15" s="226" t="s">
        <v>17</v>
      </c>
      <c r="D15" s="227"/>
      <c r="E15" s="60" t="s">
        <v>18</v>
      </c>
      <c r="F15" s="226" t="s">
        <v>17</v>
      </c>
      <c r="G15" s="227"/>
      <c r="H15" s="60"/>
      <c r="I15" s="226" t="s">
        <v>17</v>
      </c>
      <c r="J15" s="227"/>
      <c r="K15" s="60"/>
      <c r="L15" s="19"/>
      <c r="M15" s="19"/>
    </row>
    <row r="16" spans="1:17" ht="45">
      <c r="A16" s="78" t="s">
        <v>37</v>
      </c>
      <c r="B16" s="79" t="s">
        <v>38</v>
      </c>
      <c r="C16" s="62">
        <v>0.75</v>
      </c>
      <c r="D16" s="63">
        <v>2</v>
      </c>
      <c r="E16" s="64" t="s">
        <v>39</v>
      </c>
      <c r="F16" s="68">
        <v>1</v>
      </c>
      <c r="G16" s="69">
        <v>2</v>
      </c>
      <c r="H16" s="70"/>
      <c r="I16" s="74">
        <v>0.75</v>
      </c>
      <c r="J16" s="75">
        <v>2</v>
      </c>
      <c r="K16" s="76" t="s">
        <v>40</v>
      </c>
      <c r="L16" s="6"/>
      <c r="M16" s="6"/>
    </row>
    <row r="17" spans="1:13" ht="60">
      <c r="A17" s="21" t="s">
        <v>41</v>
      </c>
      <c r="B17" s="31" t="s">
        <v>42</v>
      </c>
      <c r="C17" s="45">
        <v>0.75</v>
      </c>
      <c r="D17" s="41">
        <v>3</v>
      </c>
      <c r="E17" s="65" t="s">
        <v>43</v>
      </c>
      <c r="F17" s="71">
        <v>1</v>
      </c>
      <c r="G17" s="42">
        <v>3</v>
      </c>
      <c r="H17" s="72"/>
      <c r="I17" s="77">
        <v>1</v>
      </c>
      <c r="J17" s="44">
        <v>3</v>
      </c>
      <c r="K17" s="46"/>
      <c r="L17" s="6"/>
      <c r="M17" s="6"/>
    </row>
    <row r="18" spans="1:13" ht="45">
      <c r="A18" s="21" t="s">
        <v>44</v>
      </c>
      <c r="B18" s="31" t="s">
        <v>45</v>
      </c>
      <c r="C18" s="45">
        <v>1</v>
      </c>
      <c r="D18" s="41">
        <v>3</v>
      </c>
      <c r="E18" s="65"/>
      <c r="F18" s="71">
        <v>1</v>
      </c>
      <c r="G18" s="42">
        <v>3</v>
      </c>
      <c r="H18" s="72"/>
      <c r="I18" s="77">
        <v>1</v>
      </c>
      <c r="J18" s="44">
        <v>3</v>
      </c>
      <c r="K18" s="46"/>
      <c r="L18" s="6"/>
      <c r="M18" s="6"/>
    </row>
    <row r="19" spans="1:13">
      <c r="A19" s="21" t="s">
        <v>46</v>
      </c>
      <c r="B19" s="31" t="s">
        <v>47</v>
      </c>
      <c r="C19" s="45">
        <v>1</v>
      </c>
      <c r="D19" s="41">
        <v>3</v>
      </c>
      <c r="E19" s="65"/>
      <c r="F19" s="71">
        <v>1</v>
      </c>
      <c r="G19" s="42">
        <v>3</v>
      </c>
      <c r="H19" s="72"/>
      <c r="I19" s="77">
        <v>1</v>
      </c>
      <c r="J19" s="44">
        <v>3</v>
      </c>
      <c r="K19" s="46"/>
      <c r="L19" s="6"/>
      <c r="M19" s="6"/>
    </row>
    <row r="20" spans="1:13" ht="30">
      <c r="A20" s="21" t="s">
        <v>48</v>
      </c>
      <c r="B20" s="31" t="s">
        <v>49</v>
      </c>
      <c r="C20" s="45">
        <v>1</v>
      </c>
      <c r="D20" s="41">
        <v>2</v>
      </c>
      <c r="E20" s="65"/>
      <c r="F20" s="71">
        <v>1</v>
      </c>
      <c r="G20" s="42">
        <v>2</v>
      </c>
      <c r="H20" s="72"/>
      <c r="I20" s="77">
        <v>1</v>
      </c>
      <c r="J20" s="44">
        <v>2</v>
      </c>
      <c r="K20" s="46"/>
      <c r="L20" s="6"/>
      <c r="M20" s="6"/>
    </row>
    <row r="21" spans="1:13" s="97" customFormat="1" ht="16.5" thickBot="1">
      <c r="A21" s="237" t="s">
        <v>35</v>
      </c>
      <c r="B21" s="234"/>
      <c r="C21" s="98">
        <f>SUMPRODUCT(C16:C20,D16:D20)</f>
        <v>11.75</v>
      </c>
      <c r="D21" s="99">
        <f>SUM(D16:D20)</f>
        <v>13</v>
      </c>
      <c r="E21" s="100"/>
      <c r="F21" s="101">
        <f>SUMPRODUCT(F16:F20,G16:G20)</f>
        <v>13</v>
      </c>
      <c r="G21" s="102">
        <f>SUM(G16:G20)</f>
        <v>13</v>
      </c>
      <c r="H21" s="103"/>
      <c r="I21" s="104">
        <f>SUMPRODUCT(I16:I20,J16:J20)</f>
        <v>12.5</v>
      </c>
      <c r="J21" s="105">
        <f>SUM(J16:J20)</f>
        <v>13</v>
      </c>
      <c r="K21" s="106"/>
      <c r="L21" s="96"/>
      <c r="M21" s="96"/>
    </row>
    <row r="22" spans="1:13" ht="18.399999999999999" customHeight="1" thickBot="1">
      <c r="A22" s="230" t="s">
        <v>50</v>
      </c>
      <c r="B22" s="231"/>
      <c r="C22" s="226" t="s">
        <v>17</v>
      </c>
      <c r="D22" s="227"/>
      <c r="E22" s="60" t="s">
        <v>18</v>
      </c>
      <c r="F22" s="226" t="s">
        <v>17</v>
      </c>
      <c r="G22" s="227"/>
      <c r="H22" s="60"/>
      <c r="I22" s="226" t="s">
        <v>17</v>
      </c>
      <c r="J22" s="227"/>
      <c r="K22" s="60"/>
      <c r="L22" s="5"/>
      <c r="M22" s="5"/>
    </row>
    <row r="23" spans="1:13" ht="60">
      <c r="A23" s="80" t="s">
        <v>51</v>
      </c>
      <c r="B23" s="81" t="s">
        <v>52</v>
      </c>
      <c r="C23" s="84">
        <v>1</v>
      </c>
      <c r="D23" s="85">
        <v>2</v>
      </c>
      <c r="E23" s="86"/>
      <c r="F23" s="109">
        <v>1</v>
      </c>
      <c r="G23" s="110">
        <v>2</v>
      </c>
      <c r="H23" s="111"/>
      <c r="I23" s="114">
        <v>1</v>
      </c>
      <c r="J23" s="115">
        <v>2</v>
      </c>
      <c r="K23" s="116"/>
      <c r="L23" s="6"/>
      <c r="M23" s="6"/>
    </row>
    <row r="24" spans="1:13">
      <c r="A24" s="82" t="s">
        <v>53</v>
      </c>
      <c r="B24" s="83" t="s">
        <v>54</v>
      </c>
      <c r="C24" s="45">
        <v>1</v>
      </c>
      <c r="D24" s="41">
        <v>1</v>
      </c>
      <c r="E24" s="65"/>
      <c r="F24" s="71">
        <v>1</v>
      </c>
      <c r="G24" s="42">
        <v>1</v>
      </c>
      <c r="H24" s="72"/>
      <c r="I24" s="77">
        <v>1</v>
      </c>
      <c r="J24" s="44">
        <v>1</v>
      </c>
      <c r="K24" s="46"/>
      <c r="L24" s="6"/>
      <c r="M24" s="6"/>
    </row>
    <row r="25" spans="1:13">
      <c r="A25" s="82" t="s">
        <v>55</v>
      </c>
      <c r="B25" s="83" t="s">
        <v>56</v>
      </c>
      <c r="C25" s="45">
        <v>1</v>
      </c>
      <c r="D25" s="41">
        <v>1</v>
      </c>
      <c r="E25" s="65"/>
      <c r="F25" s="71">
        <v>1</v>
      </c>
      <c r="G25" s="42">
        <v>1</v>
      </c>
      <c r="H25" s="72"/>
      <c r="I25" s="77">
        <v>1</v>
      </c>
      <c r="J25" s="44">
        <v>1</v>
      </c>
      <c r="K25" s="46"/>
      <c r="L25" s="6"/>
      <c r="M25" s="6"/>
    </row>
    <row r="26" spans="1:13" s="97" customFormat="1" ht="16.5" thickBot="1">
      <c r="A26" s="233" t="s">
        <v>35</v>
      </c>
      <c r="B26" s="234"/>
      <c r="C26" s="87">
        <f>SUMPRODUCT(C23:C25,D23:D25)</f>
        <v>4</v>
      </c>
      <c r="D26" s="88">
        <f>SUM(D23:D25)</f>
        <v>4</v>
      </c>
      <c r="E26" s="89"/>
      <c r="F26" s="101">
        <f>SUMPRODUCT(F23:F25,G23:G25)</f>
        <v>4</v>
      </c>
      <c r="G26" s="102">
        <f>SUM(G23:G25)</f>
        <v>4</v>
      </c>
      <c r="H26" s="103"/>
      <c r="I26" s="104">
        <f>SUMPRODUCT(I23:I25,J23:J25)</f>
        <v>4</v>
      </c>
      <c r="J26" s="105">
        <f>SUM(J23:J25)</f>
        <v>4</v>
      </c>
      <c r="K26" s="106"/>
      <c r="L26" s="96"/>
      <c r="M26" s="96"/>
    </row>
    <row r="27" spans="1:13" ht="18.399999999999999" customHeight="1">
      <c r="A27" s="230" t="s">
        <v>57</v>
      </c>
      <c r="B27" s="231"/>
      <c r="C27" s="226" t="s">
        <v>17</v>
      </c>
      <c r="D27" s="227"/>
      <c r="E27" s="60" t="s">
        <v>58</v>
      </c>
      <c r="F27" s="226" t="s">
        <v>17</v>
      </c>
      <c r="G27" s="227"/>
      <c r="H27" s="59" t="s">
        <v>58</v>
      </c>
      <c r="I27" s="226" t="s">
        <v>17</v>
      </c>
      <c r="J27" s="227"/>
      <c r="K27" s="60" t="s">
        <v>58</v>
      </c>
      <c r="L27" s="16"/>
      <c r="M27" s="5"/>
    </row>
    <row r="28" spans="1:13" ht="45">
      <c r="A28" s="120" t="s">
        <v>59</v>
      </c>
      <c r="B28" s="121" t="s">
        <v>60</v>
      </c>
      <c r="C28" s="112">
        <v>0.75</v>
      </c>
      <c r="D28" s="61">
        <v>2</v>
      </c>
      <c r="E28" s="113" t="s">
        <v>61</v>
      </c>
      <c r="F28" s="107">
        <v>0.75</v>
      </c>
      <c r="G28" s="66">
        <v>2</v>
      </c>
      <c r="H28" s="67" t="s">
        <v>62</v>
      </c>
      <c r="I28" s="118">
        <v>1</v>
      </c>
      <c r="J28" s="73">
        <v>2</v>
      </c>
      <c r="K28" s="119"/>
      <c r="L28" s="6"/>
      <c r="M28" s="6"/>
    </row>
    <row r="29" spans="1:13" ht="30">
      <c r="A29" s="56" t="s">
        <v>63</v>
      </c>
      <c r="B29" s="57" t="s">
        <v>64</v>
      </c>
      <c r="C29" s="45">
        <v>1</v>
      </c>
      <c r="D29" s="41">
        <v>2</v>
      </c>
      <c r="E29" s="65"/>
      <c r="F29" s="71">
        <v>1</v>
      </c>
      <c r="G29" s="42">
        <v>2</v>
      </c>
      <c r="H29" s="43"/>
      <c r="I29" s="77">
        <v>1</v>
      </c>
      <c r="J29" s="44">
        <v>2</v>
      </c>
      <c r="K29" s="46"/>
      <c r="L29" s="6"/>
      <c r="M29" s="6"/>
    </row>
    <row r="30" spans="1:13">
      <c r="A30" s="21" t="s">
        <v>65</v>
      </c>
      <c r="B30" s="57" t="s">
        <v>66</v>
      </c>
      <c r="C30" s="45">
        <v>1</v>
      </c>
      <c r="D30" s="41">
        <v>2</v>
      </c>
      <c r="E30" s="65"/>
      <c r="F30" s="71">
        <v>1</v>
      </c>
      <c r="G30" s="42">
        <v>2</v>
      </c>
      <c r="H30" s="43"/>
      <c r="I30" s="77">
        <v>1</v>
      </c>
      <c r="J30" s="44">
        <v>2</v>
      </c>
      <c r="K30" s="46"/>
      <c r="L30" s="6"/>
      <c r="M30" s="6"/>
    </row>
    <row r="31" spans="1:13" ht="75">
      <c r="A31" s="21" t="s">
        <v>67</v>
      </c>
      <c r="B31" s="57" t="s">
        <v>68</v>
      </c>
      <c r="C31" s="45">
        <v>1</v>
      </c>
      <c r="D31" s="41">
        <v>3</v>
      </c>
      <c r="E31" s="65"/>
      <c r="F31" s="71">
        <v>0.75</v>
      </c>
      <c r="G31" s="42">
        <v>3</v>
      </c>
      <c r="H31" s="43" t="s">
        <v>69</v>
      </c>
      <c r="I31" s="77">
        <v>0.5</v>
      </c>
      <c r="J31" s="44">
        <v>3</v>
      </c>
      <c r="K31" s="46" t="s">
        <v>70</v>
      </c>
      <c r="L31" s="6"/>
      <c r="M31" s="6"/>
    </row>
    <row r="32" spans="1:13" s="97" customFormat="1" ht="16.5" thickBot="1">
      <c r="A32" s="228" t="s">
        <v>35</v>
      </c>
      <c r="B32" s="229"/>
      <c r="C32" s="87">
        <f>SUMPRODUCT(C28:C31,D28:D31)</f>
        <v>8.5</v>
      </c>
      <c r="D32" s="88">
        <f>SUM(D28:D31)</f>
        <v>9</v>
      </c>
      <c r="E32" s="89"/>
      <c r="F32" s="90">
        <f>SUMPRODUCT(F28:F31,G28:G31)</f>
        <v>7.75</v>
      </c>
      <c r="G32" s="91">
        <f>SUM(G28:G31)</f>
        <v>9</v>
      </c>
      <c r="H32" s="117"/>
      <c r="I32" s="104">
        <f>SUMPRODUCT(I28:I31,J28:J31)</f>
        <v>7.5</v>
      </c>
      <c r="J32" s="105">
        <f>SUM(J28:J31)</f>
        <v>9</v>
      </c>
      <c r="K32" s="106"/>
      <c r="L32" s="96"/>
      <c r="M32" s="96"/>
    </row>
    <row r="33" spans="1:13" ht="18.399999999999999" customHeight="1">
      <c r="A33" s="230" t="s">
        <v>71</v>
      </c>
      <c r="B33" s="232"/>
      <c r="C33" s="226" t="s">
        <v>17</v>
      </c>
      <c r="D33" s="227"/>
      <c r="E33" s="60" t="s">
        <v>18</v>
      </c>
      <c r="F33" s="226" t="s">
        <v>17</v>
      </c>
      <c r="G33" s="227"/>
      <c r="H33" s="60"/>
      <c r="I33" s="58" t="s">
        <v>17</v>
      </c>
      <c r="J33" s="59"/>
      <c r="K33" s="60"/>
      <c r="L33" s="15"/>
      <c r="M33" s="5"/>
    </row>
    <row r="34" spans="1:13" ht="30">
      <c r="A34" s="120" t="s">
        <v>72</v>
      </c>
      <c r="B34" s="79" t="s">
        <v>73</v>
      </c>
      <c r="C34" s="112">
        <v>0</v>
      </c>
      <c r="D34" s="61">
        <v>1</v>
      </c>
      <c r="E34" s="113" t="s">
        <v>74</v>
      </c>
      <c r="F34" s="107">
        <v>0</v>
      </c>
      <c r="G34" s="66">
        <v>1</v>
      </c>
      <c r="H34" s="108" t="s">
        <v>75</v>
      </c>
      <c r="I34" s="118">
        <v>1</v>
      </c>
      <c r="J34" s="73">
        <v>1</v>
      </c>
      <c r="K34" s="119"/>
      <c r="L34" s="6"/>
      <c r="M34" s="6"/>
    </row>
    <row r="35" spans="1:13" ht="30">
      <c r="A35" s="56" t="s">
        <v>76</v>
      </c>
      <c r="B35" s="31" t="s">
        <v>77</v>
      </c>
      <c r="C35" s="45">
        <v>1</v>
      </c>
      <c r="D35" s="41">
        <v>1</v>
      </c>
      <c r="E35" s="65"/>
      <c r="F35" s="71">
        <v>1</v>
      </c>
      <c r="G35" s="42">
        <v>1</v>
      </c>
      <c r="H35" s="72"/>
      <c r="I35" s="77">
        <v>1</v>
      </c>
      <c r="J35" s="44">
        <v>1</v>
      </c>
      <c r="K35" s="46"/>
      <c r="L35" s="6"/>
      <c r="M35" s="6"/>
    </row>
    <row r="36" spans="1:13" ht="75">
      <c r="A36" s="21" t="s">
        <v>78</v>
      </c>
      <c r="B36" s="31" t="s">
        <v>79</v>
      </c>
      <c r="C36" s="45">
        <v>0.5</v>
      </c>
      <c r="D36" s="41">
        <v>3</v>
      </c>
      <c r="E36" s="65" t="s">
        <v>80</v>
      </c>
      <c r="F36" s="71">
        <v>0.5</v>
      </c>
      <c r="G36" s="42">
        <v>3</v>
      </c>
      <c r="H36" s="72" t="s">
        <v>81</v>
      </c>
      <c r="I36" s="77">
        <v>0.75</v>
      </c>
      <c r="J36" s="44">
        <v>3</v>
      </c>
      <c r="K36" s="46" t="s">
        <v>82</v>
      </c>
      <c r="L36" s="6"/>
      <c r="M36" s="6"/>
    </row>
    <row r="37" spans="1:13" ht="90">
      <c r="A37" s="21" t="s">
        <v>83</v>
      </c>
      <c r="B37" s="31" t="s">
        <v>84</v>
      </c>
      <c r="C37" s="45">
        <v>0.25</v>
      </c>
      <c r="D37" s="41">
        <v>3</v>
      </c>
      <c r="E37" s="113" t="s">
        <v>85</v>
      </c>
      <c r="F37" s="71">
        <v>0.5</v>
      </c>
      <c r="G37" s="42">
        <v>3</v>
      </c>
      <c r="H37" s="72" t="s">
        <v>86</v>
      </c>
      <c r="I37" s="77">
        <v>0.5</v>
      </c>
      <c r="J37" s="44">
        <v>3</v>
      </c>
      <c r="K37" s="46" t="s">
        <v>87</v>
      </c>
      <c r="L37" s="6"/>
      <c r="M37" s="6"/>
    </row>
    <row r="38" spans="1:13" s="97" customFormat="1" ht="16.5" thickBot="1">
      <c r="A38" s="228" t="s">
        <v>35</v>
      </c>
      <c r="B38" s="229"/>
      <c r="C38" s="122">
        <f>SUMPRODUCT(C34:C37,D34:D37)</f>
        <v>3.25</v>
      </c>
      <c r="D38" s="88">
        <f>SUM(D34:D37)</f>
        <v>8</v>
      </c>
      <c r="E38" s="89"/>
      <c r="F38" s="123">
        <f>SUMPRODUCT(F34:F37,G34:G37)</f>
        <v>4</v>
      </c>
      <c r="G38" s="91">
        <f>SUM(G34:G37)</f>
        <v>8</v>
      </c>
      <c r="H38" s="92"/>
      <c r="I38" s="104">
        <f>SUMPRODUCT(I34:I37,J34:J37)</f>
        <v>5.75</v>
      </c>
      <c r="J38" s="105">
        <f>SUM(J34:J37)</f>
        <v>8</v>
      </c>
      <c r="K38" s="106"/>
      <c r="L38" s="96"/>
      <c r="M38" s="96"/>
    </row>
    <row r="39" spans="1:13" ht="18.399999999999999" customHeight="1" thickBot="1">
      <c r="A39" s="230" t="s">
        <v>88</v>
      </c>
      <c r="B39" s="231"/>
      <c r="C39" s="226" t="s">
        <v>17</v>
      </c>
      <c r="D39" s="227"/>
      <c r="E39" s="59" t="s">
        <v>58</v>
      </c>
      <c r="F39" s="226" t="s">
        <v>17</v>
      </c>
      <c r="G39" s="227"/>
      <c r="H39" s="60" t="s">
        <v>58</v>
      </c>
      <c r="I39" s="226" t="s">
        <v>17</v>
      </c>
      <c r="J39" s="227"/>
      <c r="K39" s="60" t="s">
        <v>58</v>
      </c>
      <c r="L39" s="5"/>
      <c r="M39" s="5"/>
    </row>
    <row r="40" spans="1:13" ht="60">
      <c r="A40" s="78" t="s">
        <v>89</v>
      </c>
      <c r="B40" s="79" t="s">
        <v>90</v>
      </c>
      <c r="C40" s="84">
        <v>0.5</v>
      </c>
      <c r="D40" s="85">
        <v>1</v>
      </c>
      <c r="E40" s="86" t="s">
        <v>91</v>
      </c>
      <c r="F40" s="109">
        <v>1</v>
      </c>
      <c r="G40" s="110">
        <v>1</v>
      </c>
      <c r="H40" s="111"/>
      <c r="I40" s="114">
        <v>1</v>
      </c>
      <c r="J40" s="115">
        <v>1</v>
      </c>
      <c r="K40" s="116"/>
      <c r="L40" s="6"/>
      <c r="M40" s="6"/>
    </row>
    <row r="41" spans="1:13" ht="45">
      <c r="A41" s="21" t="s">
        <v>92</v>
      </c>
      <c r="B41" s="31" t="s">
        <v>93</v>
      </c>
      <c r="C41" s="45">
        <v>0.5</v>
      </c>
      <c r="D41" s="41">
        <v>4</v>
      </c>
      <c r="E41" s="65" t="s">
        <v>94</v>
      </c>
      <c r="F41" s="71">
        <v>0.75</v>
      </c>
      <c r="G41" s="42">
        <v>4</v>
      </c>
      <c r="H41" s="72" t="s">
        <v>95</v>
      </c>
      <c r="I41" s="77">
        <v>1</v>
      </c>
      <c r="J41" s="44">
        <v>4</v>
      </c>
      <c r="K41" s="46"/>
      <c r="L41" s="6"/>
      <c r="M41" s="6"/>
    </row>
    <row r="42" spans="1:13" ht="30">
      <c r="A42" s="21" t="s">
        <v>96</v>
      </c>
      <c r="B42" s="31" t="s">
        <v>97</v>
      </c>
      <c r="C42" s="45">
        <v>1</v>
      </c>
      <c r="D42" s="41">
        <v>3</v>
      </c>
      <c r="E42" s="65"/>
      <c r="F42" s="71">
        <v>1</v>
      </c>
      <c r="G42" s="42">
        <v>3</v>
      </c>
      <c r="H42" s="72"/>
      <c r="I42" s="77">
        <v>1</v>
      </c>
      <c r="J42" s="44">
        <v>3</v>
      </c>
      <c r="K42" s="46"/>
      <c r="L42" s="6"/>
      <c r="M42" s="6"/>
    </row>
    <row r="43" spans="1:13" ht="45">
      <c r="A43" s="21" t="s">
        <v>98</v>
      </c>
      <c r="B43" s="31" t="s">
        <v>99</v>
      </c>
      <c r="C43" s="45">
        <v>0.25</v>
      </c>
      <c r="D43" s="41">
        <v>2</v>
      </c>
      <c r="E43" s="65" t="s">
        <v>100</v>
      </c>
      <c r="F43" s="71">
        <v>1</v>
      </c>
      <c r="G43" s="42">
        <v>2</v>
      </c>
      <c r="H43" s="72"/>
      <c r="I43" s="77">
        <v>1</v>
      </c>
      <c r="J43" s="44">
        <v>2</v>
      </c>
      <c r="K43" s="46"/>
      <c r="L43" s="6"/>
    </row>
    <row r="44" spans="1:13" ht="45">
      <c r="A44" s="21" t="s">
        <v>101</v>
      </c>
      <c r="B44" s="31" t="s">
        <v>102</v>
      </c>
      <c r="C44" s="35">
        <v>1</v>
      </c>
      <c r="D44" s="32">
        <v>2</v>
      </c>
      <c r="E44" s="36" t="s">
        <v>103</v>
      </c>
      <c r="F44" s="37">
        <v>1</v>
      </c>
      <c r="G44" s="33">
        <v>2</v>
      </c>
      <c r="H44" s="38"/>
      <c r="I44" s="39">
        <v>1</v>
      </c>
      <c r="J44" s="34">
        <v>2</v>
      </c>
      <c r="K44" s="40"/>
      <c r="L44" s="6"/>
      <c r="M44" s="6"/>
    </row>
    <row r="45" spans="1:13">
      <c r="A45" s="21" t="s">
        <v>104</v>
      </c>
      <c r="B45" s="31" t="s">
        <v>105</v>
      </c>
      <c r="C45" s="35">
        <v>1</v>
      </c>
      <c r="D45" s="32">
        <v>3</v>
      </c>
      <c r="E45" s="36"/>
      <c r="F45" s="37">
        <v>1</v>
      </c>
      <c r="G45" s="33">
        <v>3</v>
      </c>
      <c r="H45" s="38"/>
      <c r="I45" s="39">
        <v>1</v>
      </c>
      <c r="J45" s="34">
        <v>3</v>
      </c>
      <c r="K45" s="40"/>
      <c r="L45" s="6"/>
      <c r="M45" s="6"/>
    </row>
    <row r="46" spans="1:13" ht="45">
      <c r="A46" s="21" t="s">
        <v>106</v>
      </c>
      <c r="B46" s="31" t="s">
        <v>107</v>
      </c>
      <c r="C46" s="45">
        <v>1</v>
      </c>
      <c r="D46" s="41">
        <v>3</v>
      </c>
      <c r="E46" s="65"/>
      <c r="F46" s="71">
        <v>1</v>
      </c>
      <c r="G46" s="42">
        <v>3</v>
      </c>
      <c r="H46" s="72"/>
      <c r="I46" s="77">
        <v>0.5</v>
      </c>
      <c r="J46" s="44">
        <v>3</v>
      </c>
      <c r="K46" s="46" t="s">
        <v>108</v>
      </c>
      <c r="L46" s="6"/>
      <c r="M46" s="6"/>
    </row>
    <row r="47" spans="1:13" ht="60">
      <c r="A47" s="21" t="s">
        <v>109</v>
      </c>
      <c r="B47" s="31" t="s">
        <v>110</v>
      </c>
      <c r="C47" s="45">
        <v>0.5</v>
      </c>
      <c r="D47" s="41">
        <v>6</v>
      </c>
      <c r="E47" s="65" t="s">
        <v>111</v>
      </c>
      <c r="F47" s="71">
        <v>0.75</v>
      </c>
      <c r="G47" s="42">
        <v>6</v>
      </c>
      <c r="H47" s="72" t="s">
        <v>112</v>
      </c>
      <c r="I47" s="77">
        <v>1</v>
      </c>
      <c r="J47" s="44">
        <v>6</v>
      </c>
      <c r="K47" s="46"/>
      <c r="L47" s="6"/>
      <c r="M47" s="6"/>
    </row>
    <row r="48" spans="1:13" ht="90">
      <c r="A48" s="21" t="s">
        <v>113</v>
      </c>
      <c r="B48" s="31" t="s">
        <v>114</v>
      </c>
      <c r="C48" s="45">
        <v>0</v>
      </c>
      <c r="D48" s="41">
        <v>8</v>
      </c>
      <c r="E48" s="65" t="s">
        <v>115</v>
      </c>
      <c r="F48" s="71">
        <v>1</v>
      </c>
      <c r="G48" s="42">
        <v>8</v>
      </c>
      <c r="H48" s="72"/>
      <c r="I48" s="77">
        <v>0.5</v>
      </c>
      <c r="J48" s="44">
        <v>8</v>
      </c>
      <c r="K48" s="46" t="s">
        <v>116</v>
      </c>
      <c r="L48" s="6"/>
      <c r="M48" s="6"/>
    </row>
    <row r="49" spans="1:13" ht="30">
      <c r="A49" s="21" t="s">
        <v>117</v>
      </c>
      <c r="B49" s="31" t="s">
        <v>118</v>
      </c>
      <c r="C49" s="45">
        <v>1</v>
      </c>
      <c r="D49" s="41">
        <v>6</v>
      </c>
      <c r="E49" s="65"/>
      <c r="F49" s="71">
        <v>1</v>
      </c>
      <c r="G49" s="42">
        <v>6</v>
      </c>
      <c r="H49" s="72"/>
      <c r="I49" s="77">
        <v>0.75</v>
      </c>
      <c r="J49" s="44">
        <v>6</v>
      </c>
      <c r="K49" s="46" t="s">
        <v>119</v>
      </c>
      <c r="L49" s="6"/>
      <c r="M49" s="6"/>
    </row>
    <row r="50" spans="1:13">
      <c r="A50" s="21" t="s">
        <v>120</v>
      </c>
      <c r="B50" s="31" t="s">
        <v>121</v>
      </c>
      <c r="C50" s="45">
        <v>1</v>
      </c>
      <c r="D50" s="41">
        <v>3</v>
      </c>
      <c r="E50" s="65"/>
      <c r="F50" s="71">
        <v>1</v>
      </c>
      <c r="G50" s="42">
        <v>3</v>
      </c>
      <c r="H50" s="72"/>
      <c r="I50" s="77">
        <v>1</v>
      </c>
      <c r="J50" s="44">
        <v>3</v>
      </c>
      <c r="K50" s="46"/>
      <c r="L50" s="6"/>
      <c r="M50" s="6"/>
    </row>
    <row r="51" spans="1:13" s="97" customFormat="1" ht="15.75">
      <c r="A51" s="228" t="s">
        <v>35</v>
      </c>
      <c r="B51" s="229"/>
      <c r="C51" s="132">
        <f>SUMPRODUCT(C40:C50,D40:D50)</f>
        <v>26</v>
      </c>
      <c r="D51" s="99">
        <f>SUM(D40:D50)</f>
        <v>41</v>
      </c>
      <c r="E51" s="100"/>
      <c r="F51" s="123">
        <f>SUMPRODUCT(F40:F50,G40:G50)</f>
        <v>38.5</v>
      </c>
      <c r="G51" s="91">
        <f>SUM(G40:G50)</f>
        <v>41</v>
      </c>
      <c r="H51" s="92"/>
      <c r="I51" s="93">
        <f>SUMPRODUCT(I40:I50,J40:J50)</f>
        <v>34</v>
      </c>
      <c r="J51" s="94">
        <f>SUM(J40:J50)</f>
        <v>41</v>
      </c>
      <c r="K51" s="95"/>
      <c r="L51" s="96"/>
      <c r="M51" s="96"/>
    </row>
    <row r="52" spans="1:13" ht="18.399999999999999" customHeight="1">
      <c r="A52" s="230" t="s">
        <v>122</v>
      </c>
      <c r="B52" s="232"/>
      <c r="C52" s="226" t="s">
        <v>17</v>
      </c>
      <c r="D52" s="227"/>
      <c r="E52" s="60" t="s">
        <v>18</v>
      </c>
      <c r="F52" s="226" t="s">
        <v>17</v>
      </c>
      <c r="G52" s="227"/>
      <c r="H52" s="60"/>
      <c r="I52" s="226" t="s">
        <v>17</v>
      </c>
      <c r="J52" s="227"/>
      <c r="K52" s="60"/>
      <c r="L52" s="15"/>
      <c r="M52" s="5"/>
    </row>
    <row r="53" spans="1:13" ht="30">
      <c r="A53" s="78" t="s">
        <v>123</v>
      </c>
      <c r="B53" s="79" t="s">
        <v>124</v>
      </c>
      <c r="C53" s="112">
        <v>1</v>
      </c>
      <c r="D53" s="61">
        <v>2</v>
      </c>
      <c r="E53" s="113"/>
      <c r="F53" s="109">
        <v>1</v>
      </c>
      <c r="G53" s="110">
        <v>2</v>
      </c>
      <c r="H53" s="111"/>
      <c r="I53" s="127">
        <v>1</v>
      </c>
      <c r="J53" s="128">
        <v>2</v>
      </c>
      <c r="K53" s="129"/>
      <c r="L53" s="6"/>
      <c r="M53" s="6"/>
    </row>
    <row r="54" spans="1:13" ht="30">
      <c r="A54" s="21" t="s">
        <v>125</v>
      </c>
      <c r="B54" s="31" t="s">
        <v>126</v>
      </c>
      <c r="C54" s="45">
        <v>0</v>
      </c>
      <c r="D54" s="41">
        <v>2</v>
      </c>
      <c r="E54" s="65" t="s">
        <v>127</v>
      </c>
      <c r="F54" s="71">
        <v>1</v>
      </c>
      <c r="G54" s="42">
        <v>2</v>
      </c>
      <c r="H54" s="72"/>
      <c r="I54" s="130">
        <v>1</v>
      </c>
      <c r="J54" s="124">
        <v>2</v>
      </c>
      <c r="K54" s="131"/>
      <c r="L54" s="6"/>
      <c r="M54" s="6"/>
    </row>
    <row r="55" spans="1:13">
      <c r="A55" s="56" t="s">
        <v>128</v>
      </c>
      <c r="B55" s="31" t="s">
        <v>129</v>
      </c>
      <c r="C55" s="45">
        <v>0</v>
      </c>
      <c r="D55" s="41">
        <v>1</v>
      </c>
      <c r="E55" s="65"/>
      <c r="F55" s="71">
        <v>1</v>
      </c>
      <c r="G55" s="42">
        <v>1</v>
      </c>
      <c r="H55" s="72"/>
      <c r="I55" s="130">
        <v>1</v>
      </c>
      <c r="J55" s="124">
        <v>1</v>
      </c>
      <c r="K55" s="131"/>
      <c r="L55" s="6"/>
      <c r="M55" s="6"/>
    </row>
    <row r="56" spans="1:13" ht="120">
      <c r="A56" s="56" t="s">
        <v>130</v>
      </c>
      <c r="B56" s="31" t="s">
        <v>131</v>
      </c>
      <c r="C56" s="45">
        <v>0.5</v>
      </c>
      <c r="D56" s="41">
        <v>4</v>
      </c>
      <c r="E56" s="65" t="s">
        <v>132</v>
      </c>
      <c r="F56" s="71">
        <v>1</v>
      </c>
      <c r="G56" s="42">
        <v>4</v>
      </c>
      <c r="H56" s="72"/>
      <c r="I56" s="130">
        <v>1</v>
      </c>
      <c r="J56" s="124">
        <v>4</v>
      </c>
      <c r="K56" s="131"/>
      <c r="L56" s="6"/>
      <c r="M56" s="6"/>
    </row>
    <row r="57" spans="1:13" ht="45">
      <c r="A57" s="21" t="s">
        <v>133</v>
      </c>
      <c r="B57" s="31" t="s">
        <v>134</v>
      </c>
      <c r="C57" s="45">
        <v>1</v>
      </c>
      <c r="D57" s="41">
        <v>2</v>
      </c>
      <c r="E57" s="65"/>
      <c r="F57" s="71">
        <v>1</v>
      </c>
      <c r="G57" s="42">
        <v>2</v>
      </c>
      <c r="H57" s="72"/>
      <c r="I57" s="130">
        <v>1</v>
      </c>
      <c r="J57" s="124">
        <v>2</v>
      </c>
      <c r="K57" s="131"/>
      <c r="L57" s="7"/>
      <c r="M57" s="6"/>
    </row>
    <row r="58" spans="1:13" s="97" customFormat="1" ht="16.5" thickBot="1">
      <c r="A58" s="228" t="s">
        <v>35</v>
      </c>
      <c r="B58" s="229"/>
      <c r="C58" s="98">
        <f>SUMPRODUCT(C53:C57,D53:D57)</f>
        <v>6</v>
      </c>
      <c r="D58" s="99">
        <f>SUM(D53:D57)</f>
        <v>11</v>
      </c>
      <c r="E58" s="100"/>
      <c r="F58" s="101">
        <f>SUMPRODUCT(F53:F57,G53:G57)</f>
        <v>11</v>
      </c>
      <c r="G58" s="102">
        <f>SUM(G53:G57)</f>
        <v>11</v>
      </c>
      <c r="H58" s="103"/>
      <c r="I58" s="93">
        <f>SUMPRODUCT(I53:I57,J53:J57)</f>
        <v>11</v>
      </c>
      <c r="J58" s="94">
        <f>SUM(J53:J57)</f>
        <v>11</v>
      </c>
      <c r="K58" s="95"/>
      <c r="L58" s="96"/>
      <c r="M58" s="96"/>
    </row>
    <row r="59" spans="1:13" ht="18.399999999999999" customHeight="1" thickBot="1">
      <c r="A59" s="254" t="s">
        <v>2</v>
      </c>
      <c r="B59" s="255"/>
      <c r="C59" s="255"/>
      <c r="D59" s="255"/>
      <c r="E59" s="255"/>
      <c r="F59" s="255"/>
      <c r="G59" s="255"/>
      <c r="H59" s="255"/>
      <c r="I59" s="255"/>
      <c r="J59" s="255"/>
      <c r="K59" s="256"/>
      <c r="L59" s="5"/>
      <c r="M59" s="5"/>
    </row>
    <row r="60" spans="1:13" ht="105">
      <c r="A60" s="257" t="s">
        <v>135</v>
      </c>
      <c r="B60" s="258"/>
      <c r="C60" s="133">
        <f>C14+C21+C26+C32+C38+C51+C58</f>
        <v>62.5</v>
      </c>
      <c r="D60" s="63">
        <f t="shared" ref="C60:J60" si="0">D14+D21+D26+D32+D38+D51+D58</f>
        <v>100</v>
      </c>
      <c r="E60" s="64" t="s">
        <v>136</v>
      </c>
      <c r="F60" s="134">
        <f t="shared" si="0"/>
        <v>90.25</v>
      </c>
      <c r="G60" s="69">
        <f t="shared" si="0"/>
        <v>100</v>
      </c>
      <c r="H60" s="70"/>
      <c r="I60" s="135">
        <f t="shared" si="0"/>
        <v>84.75</v>
      </c>
      <c r="J60" s="125">
        <f t="shared" si="0"/>
        <v>100</v>
      </c>
      <c r="K60" s="126"/>
      <c r="L60" s="7"/>
      <c r="M60" s="6"/>
    </row>
    <row r="61" spans="1:13" s="97" customFormat="1" ht="16.5" thickBot="1">
      <c r="A61" s="259" t="s">
        <v>137</v>
      </c>
      <c r="B61" s="260"/>
      <c r="C61" s="261">
        <f>C60/D60</f>
        <v>0.625</v>
      </c>
      <c r="D61" s="262"/>
      <c r="E61" s="263"/>
      <c r="F61" s="264">
        <f>F60/G60</f>
        <v>0.90249999999999997</v>
      </c>
      <c r="G61" s="265"/>
      <c r="H61" s="266"/>
      <c r="I61" s="267">
        <f>I60/J60</f>
        <v>0.84750000000000003</v>
      </c>
      <c r="J61" s="268"/>
      <c r="K61" s="269"/>
      <c r="L61" s="136"/>
      <c r="M61" s="136"/>
    </row>
  </sheetData>
  <mergeCells count="48">
    <mergeCell ref="A59:K59"/>
    <mergeCell ref="A60:B60"/>
    <mergeCell ref="A61:B61"/>
    <mergeCell ref="A52:B52"/>
    <mergeCell ref="C61:E61"/>
    <mergeCell ref="F61:H61"/>
    <mergeCell ref="I61:K61"/>
    <mergeCell ref="N6:P6"/>
    <mergeCell ref="A6:A7"/>
    <mergeCell ref="C6:E6"/>
    <mergeCell ref="F6:H6"/>
    <mergeCell ref="A2:K2"/>
    <mergeCell ref="A4:K4"/>
    <mergeCell ref="I6:K6"/>
    <mergeCell ref="B6:B7"/>
    <mergeCell ref="A14:B14"/>
    <mergeCell ref="A26:B26"/>
    <mergeCell ref="A32:B32"/>
    <mergeCell ref="A8:B8"/>
    <mergeCell ref="A22:B22"/>
    <mergeCell ref="A27:B27"/>
    <mergeCell ref="A15:B15"/>
    <mergeCell ref="A21:B21"/>
    <mergeCell ref="A38:B38"/>
    <mergeCell ref="A51:B51"/>
    <mergeCell ref="A58:B58"/>
    <mergeCell ref="A39:B39"/>
    <mergeCell ref="A33:B33"/>
    <mergeCell ref="C8:D8"/>
    <mergeCell ref="F8:G8"/>
    <mergeCell ref="I8:J8"/>
    <mergeCell ref="C15:D15"/>
    <mergeCell ref="F15:G15"/>
    <mergeCell ref="I15:J15"/>
    <mergeCell ref="C22:D22"/>
    <mergeCell ref="F22:G22"/>
    <mergeCell ref="I22:J22"/>
    <mergeCell ref="C52:D52"/>
    <mergeCell ref="F52:G52"/>
    <mergeCell ref="C39:D39"/>
    <mergeCell ref="C33:D33"/>
    <mergeCell ref="F33:G33"/>
    <mergeCell ref="F27:G27"/>
    <mergeCell ref="C27:D27"/>
    <mergeCell ref="I27:J27"/>
    <mergeCell ref="I39:J39"/>
    <mergeCell ref="F39:G39"/>
    <mergeCell ref="I52:J52"/>
  </mergeCells>
  <dataValidations count="2">
    <dataValidation type="decimal" allowBlank="1" showInputMessage="1" showErrorMessage="1" sqref="L14 L21 L26 L32 L38 L51" xr:uid="{00000000-0002-0000-0500-000000000000}">
      <formula1>0</formula1>
      <formula2>1</formula2>
    </dataValidation>
    <dataValidation type="decimal" allowBlank="1" showInputMessage="1" showErrorMessage="1" error="Les évaluations sont faites en terme de pourcentage. Veuillez entrer une valeur entre 0 et 1" sqref="I9:I13 C28:C31 C9:C13 L9:L13 C16:C20 F16:F20 I16:I20 L16:L20 C34:C37 F34:F37 I34:I37 L34:L37 C40:C50 F40:F50 I40:I50 L40:L50 C53:C57 F53:F57 I53:I57 L53:L57 L28:L31 I28:I31 F28:F31 F9:F13 C23:C25 F23:F25 I23:I25 L23:L25"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56"/>
  <sheetViews>
    <sheetView topLeftCell="A30" workbookViewId="0">
      <selection activeCell="G49" sqref="G49"/>
    </sheetView>
  </sheetViews>
  <sheetFormatPr defaultColWidth="9.140625" defaultRowHeight="15"/>
  <cols>
    <col min="1" max="1" width="50.5703125" style="138" customWidth="1"/>
    <col min="2" max="4" width="9.140625" style="138"/>
    <col min="5" max="5" width="11" style="138" bestFit="1" customWidth="1"/>
    <col min="6" max="6" width="11" style="138" customWidth="1"/>
    <col min="7" max="7" width="54.85546875" style="138" customWidth="1"/>
    <col min="8" max="16384" width="9.140625" style="138"/>
  </cols>
  <sheetData>
    <row r="2" spans="1:7" ht="18.75">
      <c r="A2" s="270" t="s">
        <v>10</v>
      </c>
      <c r="B2" s="270"/>
      <c r="C2" s="270"/>
      <c r="D2" s="270"/>
      <c r="E2" s="270"/>
      <c r="F2" s="270"/>
      <c r="G2" s="270"/>
    </row>
    <row r="3" spans="1:7">
      <c r="A3" s="139"/>
      <c r="B3" s="139"/>
      <c r="C3" s="140"/>
      <c r="D3" s="140"/>
      <c r="E3" s="139"/>
      <c r="F3" s="139"/>
      <c r="G3" s="140"/>
    </row>
    <row r="4" spans="1:7" ht="18.75">
      <c r="A4" s="137" t="s">
        <v>138</v>
      </c>
      <c r="B4" s="137"/>
      <c r="C4" s="137"/>
      <c r="D4" s="137"/>
      <c r="E4" s="137"/>
      <c r="F4" s="137"/>
      <c r="G4" s="137"/>
    </row>
    <row r="5" spans="1:7" ht="15.75" thickBot="1"/>
    <row r="6" spans="1:7" ht="24" thickBot="1">
      <c r="A6" s="278" t="s">
        <v>6</v>
      </c>
      <c r="B6" s="279"/>
      <c r="C6" s="279"/>
      <c r="D6" s="279"/>
      <c r="E6" s="279"/>
      <c r="F6" s="279"/>
      <c r="G6" s="280"/>
    </row>
    <row r="7" spans="1:7">
      <c r="A7" s="161" t="s">
        <v>139</v>
      </c>
      <c r="B7" s="281"/>
      <c r="C7" s="281"/>
      <c r="D7" s="281"/>
      <c r="E7" s="281"/>
      <c r="F7" s="281"/>
      <c r="G7" s="282"/>
    </row>
    <row r="8" spans="1:7">
      <c r="A8" s="210" t="s">
        <v>140</v>
      </c>
      <c r="B8" s="189" t="s">
        <v>14</v>
      </c>
      <c r="C8" s="189" t="s">
        <v>141</v>
      </c>
      <c r="D8" s="189" t="s">
        <v>4</v>
      </c>
      <c r="E8" s="189" t="s">
        <v>142</v>
      </c>
      <c r="F8" s="189" t="s">
        <v>17</v>
      </c>
      <c r="G8" s="190" t="s">
        <v>15</v>
      </c>
    </row>
    <row r="9" spans="1:7">
      <c r="A9" s="148" t="s">
        <v>143</v>
      </c>
      <c r="B9" s="141">
        <v>1</v>
      </c>
      <c r="C9" s="141">
        <v>1</v>
      </c>
      <c r="D9" s="141">
        <v>5</v>
      </c>
      <c r="E9" s="141">
        <f t="shared" ref="E9:E19" si="0">B9*C9*D9</f>
        <v>5</v>
      </c>
      <c r="F9" s="141" t="s">
        <v>58</v>
      </c>
      <c r="G9" s="149"/>
    </row>
    <row r="10" spans="1:7">
      <c r="A10" s="191" t="s">
        <v>144</v>
      </c>
      <c r="B10" s="192">
        <v>0.9</v>
      </c>
      <c r="C10" s="192">
        <v>1</v>
      </c>
      <c r="D10" s="192">
        <v>5</v>
      </c>
      <c r="E10" s="192">
        <f t="shared" si="0"/>
        <v>4.5</v>
      </c>
      <c r="F10" s="192" t="s">
        <v>58</v>
      </c>
      <c r="G10" s="193"/>
    </row>
    <row r="11" spans="1:7">
      <c r="A11" s="148" t="s">
        <v>145</v>
      </c>
      <c r="B11" s="141">
        <v>0.75</v>
      </c>
      <c r="C11" s="141">
        <v>0.5</v>
      </c>
      <c r="D11" s="141">
        <v>18</v>
      </c>
      <c r="E11" s="141">
        <f t="shared" si="0"/>
        <v>6.75</v>
      </c>
      <c r="F11" s="141" t="s">
        <v>58</v>
      </c>
      <c r="G11" s="149"/>
    </row>
    <row r="12" spans="1:7">
      <c r="A12" s="191" t="s">
        <v>146</v>
      </c>
      <c r="B12" s="192">
        <v>1</v>
      </c>
      <c r="C12" s="192">
        <v>1</v>
      </c>
      <c r="D12" s="192">
        <v>16</v>
      </c>
      <c r="E12" s="192">
        <f t="shared" si="0"/>
        <v>16</v>
      </c>
      <c r="F12" s="192" t="s">
        <v>58</v>
      </c>
      <c r="G12" s="193"/>
    </row>
    <row r="13" spans="1:7" ht="30">
      <c r="A13" s="148" t="s">
        <v>147</v>
      </c>
      <c r="B13" s="141">
        <v>1</v>
      </c>
      <c r="C13" s="141">
        <v>0.75</v>
      </c>
      <c r="D13" s="141">
        <v>10</v>
      </c>
      <c r="E13" s="141">
        <f t="shared" si="0"/>
        <v>7.5</v>
      </c>
      <c r="F13" s="141" t="s">
        <v>18</v>
      </c>
      <c r="G13" s="224" t="s">
        <v>148</v>
      </c>
    </row>
    <row r="14" spans="1:7">
      <c r="A14" s="148" t="s">
        <v>149</v>
      </c>
      <c r="B14" s="141">
        <v>1</v>
      </c>
      <c r="C14" s="141">
        <v>0.5</v>
      </c>
      <c r="D14" s="141">
        <v>8</v>
      </c>
      <c r="E14" s="141">
        <f t="shared" si="0"/>
        <v>4</v>
      </c>
      <c r="F14" s="141" t="s">
        <v>18</v>
      </c>
      <c r="G14" s="149" t="s">
        <v>150</v>
      </c>
    </row>
    <row r="15" spans="1:7">
      <c r="A15" s="191" t="s">
        <v>151</v>
      </c>
      <c r="B15" s="192">
        <v>0.95</v>
      </c>
      <c r="C15" s="192">
        <v>1</v>
      </c>
      <c r="D15" s="192">
        <v>12</v>
      </c>
      <c r="E15" s="192">
        <f t="shared" si="0"/>
        <v>11.399999999999999</v>
      </c>
      <c r="F15" s="192" t="s">
        <v>18</v>
      </c>
      <c r="G15" s="193" t="s">
        <v>152</v>
      </c>
    </row>
    <row r="16" spans="1:7" ht="45">
      <c r="A16" s="148" t="s">
        <v>153</v>
      </c>
      <c r="B16" s="141">
        <v>0.8</v>
      </c>
      <c r="C16" s="141">
        <v>1</v>
      </c>
      <c r="D16" s="141">
        <v>10</v>
      </c>
      <c r="E16" s="141">
        <f t="shared" si="0"/>
        <v>8</v>
      </c>
      <c r="F16" s="141" t="s">
        <v>18</v>
      </c>
      <c r="G16" s="224" t="s">
        <v>154</v>
      </c>
    </row>
    <row r="17" spans="1:7">
      <c r="A17" s="191" t="s">
        <v>155</v>
      </c>
      <c r="B17" s="192">
        <v>1</v>
      </c>
      <c r="C17" s="192">
        <v>0.75</v>
      </c>
      <c r="D17" s="192">
        <v>4</v>
      </c>
      <c r="E17" s="192">
        <f t="shared" si="0"/>
        <v>3</v>
      </c>
      <c r="F17" s="192" t="s">
        <v>18</v>
      </c>
      <c r="G17" s="193"/>
    </row>
    <row r="18" spans="1:7">
      <c r="A18" s="148" t="s">
        <v>156</v>
      </c>
      <c r="B18" s="141">
        <v>0</v>
      </c>
      <c r="C18" s="141">
        <v>0</v>
      </c>
      <c r="D18" s="141">
        <v>6</v>
      </c>
      <c r="E18" s="141">
        <f t="shared" si="0"/>
        <v>0</v>
      </c>
      <c r="F18" s="141" t="s">
        <v>58</v>
      </c>
      <c r="G18" s="149"/>
    </row>
    <row r="19" spans="1:7">
      <c r="A19" s="191" t="s">
        <v>157</v>
      </c>
      <c r="B19" s="192">
        <v>1</v>
      </c>
      <c r="C19" s="192">
        <v>0</v>
      </c>
      <c r="D19" s="192">
        <v>6</v>
      </c>
      <c r="E19" s="192">
        <f t="shared" si="0"/>
        <v>0</v>
      </c>
      <c r="F19" s="192" t="s">
        <v>18</v>
      </c>
      <c r="G19" s="193" t="s">
        <v>158</v>
      </c>
    </row>
    <row r="20" spans="1:7">
      <c r="A20" s="171" t="s">
        <v>159</v>
      </c>
      <c r="B20" s="283"/>
      <c r="C20" s="283"/>
      <c r="D20" s="223">
        <f>SUM(D9:D19)</f>
        <v>100</v>
      </c>
      <c r="E20" s="172">
        <f>SUM(E9:E19)/D20 + E22*D22 + E21*D21</f>
        <v>0.63900000000000012</v>
      </c>
      <c r="F20" s="174"/>
      <c r="G20" s="173"/>
    </row>
    <row r="21" spans="1:7">
      <c r="A21" s="191" t="s">
        <v>160</v>
      </c>
      <c r="B21" s="194"/>
      <c r="C21" s="194"/>
      <c r="D21" s="195">
        <v>-0.15</v>
      </c>
      <c r="E21" s="194">
        <v>0.15</v>
      </c>
      <c r="F21" s="194"/>
      <c r="G21" s="196" t="s">
        <v>161</v>
      </c>
    </row>
    <row r="22" spans="1:7" ht="15.75" thickBot="1">
      <c r="A22" s="150" t="s">
        <v>162</v>
      </c>
      <c r="B22" s="151"/>
      <c r="C22" s="151"/>
      <c r="D22" s="152">
        <v>-0.2</v>
      </c>
      <c r="E22" s="151"/>
      <c r="F22" s="151"/>
      <c r="G22" s="153"/>
    </row>
    <row r="23" spans="1:7" ht="24" thickBot="1">
      <c r="A23" s="284" t="s">
        <v>7</v>
      </c>
      <c r="B23" s="285"/>
      <c r="C23" s="285"/>
      <c r="D23" s="285"/>
      <c r="E23" s="285"/>
      <c r="F23" s="285"/>
      <c r="G23" s="286"/>
    </row>
    <row r="24" spans="1:7" ht="15.75" customHeight="1">
      <c r="A24" s="160" t="s">
        <v>139</v>
      </c>
      <c r="B24" s="271"/>
      <c r="C24" s="271"/>
      <c r="D24" s="271"/>
      <c r="E24" s="271"/>
      <c r="F24" s="271"/>
      <c r="G24" s="272"/>
    </row>
    <row r="25" spans="1:7">
      <c r="A25" s="209" t="s">
        <v>140</v>
      </c>
      <c r="B25" s="197" t="s">
        <v>14</v>
      </c>
      <c r="C25" s="197" t="s">
        <v>141</v>
      </c>
      <c r="D25" s="197" t="s">
        <v>4</v>
      </c>
      <c r="E25" s="197" t="s">
        <v>142</v>
      </c>
      <c r="F25" s="197" t="s">
        <v>17</v>
      </c>
      <c r="G25" s="198" t="s">
        <v>15</v>
      </c>
    </row>
    <row r="26" spans="1:7" ht="30">
      <c r="A26" s="154" t="s">
        <v>163</v>
      </c>
      <c r="B26" s="142">
        <v>0.9</v>
      </c>
      <c r="C26" s="142">
        <v>1</v>
      </c>
      <c r="D26" s="142">
        <v>24</v>
      </c>
      <c r="E26" s="142">
        <f>B26*C26*D26</f>
        <v>21.6</v>
      </c>
      <c r="F26" s="142" t="s">
        <v>58</v>
      </c>
      <c r="G26" s="225" t="s">
        <v>164</v>
      </c>
    </row>
    <row r="27" spans="1:7">
      <c r="A27" s="199" t="s">
        <v>165</v>
      </c>
      <c r="B27" s="200">
        <v>1</v>
      </c>
      <c r="C27" s="200">
        <v>1</v>
      </c>
      <c r="D27" s="200">
        <v>8</v>
      </c>
      <c r="E27" s="200">
        <f t="shared" ref="E27:E35" si="1">B27*C27*D27</f>
        <v>8</v>
      </c>
      <c r="F27" s="200" t="s">
        <v>18</v>
      </c>
      <c r="G27" s="201"/>
    </row>
    <row r="28" spans="1:7">
      <c r="A28" s="154" t="s">
        <v>166</v>
      </c>
      <c r="B28" s="142">
        <v>1</v>
      </c>
      <c r="C28" s="142">
        <v>1</v>
      </c>
      <c r="D28" s="142">
        <v>10</v>
      </c>
      <c r="E28" s="142">
        <f t="shared" si="1"/>
        <v>10</v>
      </c>
      <c r="F28" s="142" t="s">
        <v>18</v>
      </c>
      <c r="G28" s="162"/>
    </row>
    <row r="29" spans="1:7">
      <c r="A29" s="199" t="s">
        <v>167</v>
      </c>
      <c r="B29" s="200">
        <v>1</v>
      </c>
      <c r="C29" s="200">
        <v>1</v>
      </c>
      <c r="D29" s="200">
        <v>8</v>
      </c>
      <c r="E29" s="200">
        <f t="shared" si="1"/>
        <v>8</v>
      </c>
      <c r="F29" s="200" t="s">
        <v>58</v>
      </c>
      <c r="G29" s="201"/>
    </row>
    <row r="30" spans="1:7" ht="30">
      <c r="A30" s="154" t="s">
        <v>168</v>
      </c>
      <c r="B30" s="142">
        <v>1</v>
      </c>
      <c r="C30" s="142">
        <v>1</v>
      </c>
      <c r="D30" s="142">
        <v>10</v>
      </c>
      <c r="E30" s="142">
        <f t="shared" si="1"/>
        <v>10</v>
      </c>
      <c r="F30" s="142" t="s">
        <v>58</v>
      </c>
      <c r="G30" s="162"/>
    </row>
    <row r="31" spans="1:7">
      <c r="A31" s="199" t="s">
        <v>169</v>
      </c>
      <c r="B31" s="200">
        <v>1</v>
      </c>
      <c r="C31" s="200">
        <v>1</v>
      </c>
      <c r="D31" s="200">
        <v>12</v>
      </c>
      <c r="E31" s="200">
        <f t="shared" si="1"/>
        <v>12</v>
      </c>
      <c r="F31" s="200" t="s">
        <v>18</v>
      </c>
      <c r="G31" s="201"/>
    </row>
    <row r="32" spans="1:7">
      <c r="A32" s="154" t="s">
        <v>170</v>
      </c>
      <c r="B32" s="142">
        <v>0.95</v>
      </c>
      <c r="C32" s="142">
        <v>1</v>
      </c>
      <c r="D32" s="142">
        <v>10</v>
      </c>
      <c r="E32" s="142">
        <f t="shared" si="1"/>
        <v>9.5</v>
      </c>
      <c r="F32" s="142" t="s">
        <v>18</v>
      </c>
      <c r="G32" s="162" t="s">
        <v>171</v>
      </c>
    </row>
    <row r="33" spans="1:7">
      <c r="A33" s="199" t="s">
        <v>172</v>
      </c>
      <c r="B33" s="200">
        <v>1</v>
      </c>
      <c r="C33" s="200">
        <v>1</v>
      </c>
      <c r="D33" s="200">
        <v>4</v>
      </c>
      <c r="E33" s="200">
        <f t="shared" si="1"/>
        <v>4</v>
      </c>
      <c r="F33" s="200" t="s">
        <v>58</v>
      </c>
      <c r="G33" s="201"/>
    </row>
    <row r="34" spans="1:7" ht="30">
      <c r="A34" s="154" t="s">
        <v>173</v>
      </c>
      <c r="B34" s="142">
        <v>1</v>
      </c>
      <c r="C34" s="142">
        <v>1</v>
      </c>
      <c r="D34" s="142">
        <v>10</v>
      </c>
      <c r="E34" s="142">
        <f t="shared" si="1"/>
        <v>10</v>
      </c>
      <c r="F34" s="142" t="s">
        <v>18</v>
      </c>
      <c r="G34" s="225" t="s">
        <v>174</v>
      </c>
    </row>
    <row r="35" spans="1:7">
      <c r="A35" s="154" t="s">
        <v>175</v>
      </c>
      <c r="B35" s="142">
        <v>1</v>
      </c>
      <c r="C35" s="142">
        <v>1</v>
      </c>
      <c r="D35" s="142">
        <v>4</v>
      </c>
      <c r="E35" s="142">
        <f t="shared" si="1"/>
        <v>4</v>
      </c>
      <c r="F35" s="142" t="s">
        <v>58</v>
      </c>
      <c r="G35" s="162"/>
    </row>
    <row r="36" spans="1:7">
      <c r="A36" s="167" t="s">
        <v>159</v>
      </c>
      <c r="B36" s="168"/>
      <c r="C36" s="168"/>
      <c r="D36" s="168">
        <f>SUM(D26:D35)</f>
        <v>100</v>
      </c>
      <c r="E36" s="169">
        <f>SUM(E26:E35)/D36 + E37*D37 + E38*D38 + E39*D39</f>
        <v>0.96350000000000002</v>
      </c>
      <c r="F36" s="169"/>
      <c r="G36" s="170"/>
    </row>
    <row r="37" spans="1:7">
      <c r="A37" s="199" t="s">
        <v>160</v>
      </c>
      <c r="B37" s="202"/>
      <c r="C37" s="202"/>
      <c r="D37" s="203">
        <v>-0.15</v>
      </c>
      <c r="E37" s="202">
        <v>0.05</v>
      </c>
      <c r="F37" s="202"/>
      <c r="G37" s="204" t="s">
        <v>176</v>
      </c>
    </row>
    <row r="38" spans="1:7">
      <c r="A38" s="154" t="s">
        <v>177</v>
      </c>
      <c r="B38" s="143"/>
      <c r="C38" s="143"/>
      <c r="D38" s="144">
        <v>-0.2</v>
      </c>
      <c r="E38" s="143"/>
      <c r="F38" s="143"/>
      <c r="G38" s="155"/>
    </row>
    <row r="39" spans="1:7" ht="15.75" thickBot="1">
      <c r="A39" s="205" t="s">
        <v>178</v>
      </c>
      <c r="B39" s="206"/>
      <c r="C39" s="206"/>
      <c r="D39" s="207">
        <v>-0.05</v>
      </c>
      <c r="E39" s="206"/>
      <c r="F39" s="206"/>
      <c r="G39" s="208"/>
    </row>
    <row r="40" spans="1:7" ht="24" thickBot="1">
      <c r="A40" s="273" t="s">
        <v>8</v>
      </c>
      <c r="B40" s="274"/>
      <c r="C40" s="274"/>
      <c r="D40" s="274"/>
      <c r="E40" s="274"/>
      <c r="F40" s="274"/>
      <c r="G40" s="275"/>
    </row>
    <row r="41" spans="1:7">
      <c r="A41" s="159" t="s">
        <v>139</v>
      </c>
      <c r="B41" s="276"/>
      <c r="C41" s="276"/>
      <c r="D41" s="276"/>
      <c r="E41" s="276"/>
      <c r="F41" s="276"/>
      <c r="G41" s="277"/>
    </row>
    <row r="42" spans="1:7">
      <c r="A42" s="178" t="s">
        <v>140</v>
      </c>
      <c r="B42" s="179" t="s">
        <v>14</v>
      </c>
      <c r="C42" s="179" t="s">
        <v>141</v>
      </c>
      <c r="D42" s="179" t="s">
        <v>4</v>
      </c>
      <c r="E42" s="179" t="s">
        <v>142</v>
      </c>
      <c r="F42" s="180" t="s">
        <v>17</v>
      </c>
      <c r="G42" s="181" t="s">
        <v>15</v>
      </c>
    </row>
    <row r="43" spans="1:7">
      <c r="A43" s="156" t="s">
        <v>179</v>
      </c>
      <c r="B43" s="145">
        <v>0.94</v>
      </c>
      <c r="C43" s="145">
        <v>1</v>
      </c>
      <c r="D43" s="145">
        <v>14</v>
      </c>
      <c r="E43" s="145">
        <f t="shared" ref="E43:E52" si="2">B43*C43*D43</f>
        <v>13.16</v>
      </c>
      <c r="F43" s="145" t="s">
        <v>58</v>
      </c>
      <c r="G43" s="157" t="s">
        <v>180</v>
      </c>
    </row>
    <row r="44" spans="1:7">
      <c r="A44" s="175" t="s">
        <v>181</v>
      </c>
      <c r="B44" s="176">
        <v>0.95</v>
      </c>
      <c r="C44" s="176">
        <v>1</v>
      </c>
      <c r="D44" s="176">
        <v>10</v>
      </c>
      <c r="E44" s="176">
        <f t="shared" si="2"/>
        <v>9.5</v>
      </c>
      <c r="F44" s="176" t="s">
        <v>58</v>
      </c>
      <c r="G44" s="177" t="s">
        <v>182</v>
      </c>
    </row>
    <row r="45" spans="1:7">
      <c r="A45" s="156" t="s">
        <v>183</v>
      </c>
      <c r="B45" s="145">
        <v>1</v>
      </c>
      <c r="C45" s="145">
        <v>1</v>
      </c>
      <c r="D45" s="145">
        <v>12</v>
      </c>
      <c r="E45" s="145">
        <f t="shared" si="2"/>
        <v>12</v>
      </c>
      <c r="F45" s="145" t="s">
        <v>58</v>
      </c>
      <c r="G45" s="157"/>
    </row>
    <row r="46" spans="1:7">
      <c r="A46" s="175" t="s">
        <v>184</v>
      </c>
      <c r="B46" s="176">
        <v>1</v>
      </c>
      <c r="C46" s="176">
        <v>1</v>
      </c>
      <c r="D46" s="176">
        <v>18</v>
      </c>
      <c r="E46" s="176">
        <f t="shared" si="2"/>
        <v>18</v>
      </c>
      <c r="F46" s="176" t="s">
        <v>18</v>
      </c>
      <c r="G46" s="177"/>
    </row>
    <row r="47" spans="1:7">
      <c r="A47" s="156" t="s">
        <v>185</v>
      </c>
      <c r="B47" s="145">
        <v>1</v>
      </c>
      <c r="C47" s="145">
        <v>1</v>
      </c>
      <c r="D47" s="145">
        <v>16</v>
      </c>
      <c r="E47" s="145">
        <f t="shared" si="2"/>
        <v>16</v>
      </c>
      <c r="F47" s="145" t="s">
        <v>18</v>
      </c>
      <c r="G47" s="157"/>
    </row>
    <row r="48" spans="1:7">
      <c r="A48" s="175" t="s">
        <v>186</v>
      </c>
      <c r="B48" s="176">
        <v>1</v>
      </c>
      <c r="C48" s="176">
        <v>1</v>
      </c>
      <c r="D48" s="176">
        <v>6</v>
      </c>
      <c r="E48" s="176">
        <f t="shared" si="2"/>
        <v>6</v>
      </c>
      <c r="F48" s="176" t="s">
        <v>18</v>
      </c>
      <c r="G48" s="177"/>
    </row>
    <row r="49" spans="1:7">
      <c r="A49" s="156" t="s">
        <v>187</v>
      </c>
      <c r="B49" s="145">
        <v>1</v>
      </c>
      <c r="C49" s="145">
        <v>1</v>
      </c>
      <c r="D49" s="145">
        <v>6</v>
      </c>
      <c r="E49" s="145">
        <f t="shared" si="2"/>
        <v>6</v>
      </c>
      <c r="F49" s="145" t="s">
        <v>58</v>
      </c>
      <c r="G49" s="157"/>
    </row>
    <row r="50" spans="1:7">
      <c r="A50" s="175" t="s">
        <v>188</v>
      </c>
      <c r="B50" s="176">
        <v>1</v>
      </c>
      <c r="C50" s="176">
        <v>1</v>
      </c>
      <c r="D50" s="176">
        <v>6</v>
      </c>
      <c r="E50" s="176">
        <f t="shared" si="2"/>
        <v>6</v>
      </c>
      <c r="F50" s="176" t="s">
        <v>18</v>
      </c>
      <c r="G50" s="177"/>
    </row>
    <row r="51" spans="1:7">
      <c r="A51" s="156" t="s">
        <v>189</v>
      </c>
      <c r="B51" s="145">
        <v>1</v>
      </c>
      <c r="C51" s="145">
        <v>1</v>
      </c>
      <c r="D51" s="145">
        <v>8</v>
      </c>
      <c r="E51" s="145">
        <f t="shared" si="2"/>
        <v>8</v>
      </c>
      <c r="F51" s="145" t="s">
        <v>58</v>
      </c>
      <c r="G51" s="157"/>
    </row>
    <row r="52" spans="1:7">
      <c r="A52" s="175" t="s">
        <v>190</v>
      </c>
      <c r="B52" s="176">
        <v>1</v>
      </c>
      <c r="C52" s="176">
        <v>1</v>
      </c>
      <c r="D52" s="176">
        <v>4</v>
      </c>
      <c r="E52" s="176">
        <f t="shared" si="2"/>
        <v>4</v>
      </c>
      <c r="F52" s="176" t="s">
        <v>18</v>
      </c>
      <c r="G52" s="177"/>
    </row>
    <row r="53" spans="1:7">
      <c r="A53" s="163" t="s">
        <v>159</v>
      </c>
      <c r="B53" s="164"/>
      <c r="C53" s="164"/>
      <c r="D53" s="164">
        <f>SUM(D43:D52)</f>
        <v>100</v>
      </c>
      <c r="E53" s="165">
        <f>SUM(E43:E52)/D53 + D54*E54  + D55*E55 + D56*E56</f>
        <v>0.98659999999999992</v>
      </c>
      <c r="F53" s="165"/>
      <c r="G53" s="166"/>
    </row>
    <row r="54" spans="1:7">
      <c r="A54" s="175" t="s">
        <v>160</v>
      </c>
      <c r="B54" s="182"/>
      <c r="C54" s="182"/>
      <c r="D54" s="183">
        <v>-0.15</v>
      </c>
      <c r="E54" s="182"/>
      <c r="F54" s="182"/>
      <c r="G54" s="184"/>
    </row>
    <row r="55" spans="1:7">
      <c r="A55" s="156" t="s">
        <v>177</v>
      </c>
      <c r="B55" s="146"/>
      <c r="C55" s="146"/>
      <c r="D55" s="147">
        <v>-0.2</v>
      </c>
      <c r="E55" s="146"/>
      <c r="F55" s="146"/>
      <c r="G55" s="158"/>
    </row>
    <row r="56" spans="1:7" ht="15.75" thickBot="1">
      <c r="A56" s="185" t="s">
        <v>178</v>
      </c>
      <c r="B56" s="186"/>
      <c r="C56" s="186"/>
      <c r="D56" s="187">
        <v>-0.05</v>
      </c>
      <c r="E56" s="186"/>
      <c r="F56" s="186"/>
      <c r="G56" s="188"/>
    </row>
  </sheetData>
  <mergeCells count="8">
    <mergeCell ref="A2:G2"/>
    <mergeCell ref="B24:G24"/>
    <mergeCell ref="A40:G40"/>
    <mergeCell ref="B41:G41"/>
    <mergeCell ref="A6:G6"/>
    <mergeCell ref="B7:G7"/>
    <mergeCell ref="B20:C20"/>
    <mergeCell ref="A23:G23"/>
  </mergeCells>
  <dataValidations count="3">
    <dataValidation type="decimal" allowBlank="1" showInputMessage="1" showErrorMessage="1" sqref="B43:B52 E22:F22 B9:B20" xr:uid="{CC44C972-8B8F-4678-BAEB-D51FFB0200E2}">
      <formula1>0</formula1>
      <formula2>1</formula2>
    </dataValidation>
    <dataValidation type="list" allowBlank="1" showInputMessage="1" showErrorMessage="1" sqref="C21 C43:C52 C9:C19" xr:uid="{DCFB5783-098F-4837-84E1-A329359B138C}">
      <formula1>"0,0.25,0.50,0.75,1"</formula1>
    </dataValidation>
    <dataValidation type="whole" allowBlank="1" showInputMessage="1" showErrorMessage="1" sqref="E55:F55 E38:F38"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1A1E89-A0AE-4DED-85B2-2445C39C0F55}"/>
</file>

<file path=customXml/itemProps2.xml><?xml version="1.0" encoding="utf-8"?>
<ds:datastoreItem xmlns:ds="http://schemas.openxmlformats.org/officeDocument/2006/customXml" ds:itemID="{4F62C71A-5318-410B-8440-006B73523578}"/>
</file>

<file path=customXml/itemProps3.xml><?xml version="1.0" encoding="utf-8"?>
<ds:datastoreItem xmlns:ds="http://schemas.openxmlformats.org/officeDocument/2006/customXml" ds:itemID="{CD1971BE-1E76-44E5-BF52-2DB1BB889C5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Utilisateur invité</cp:lastModifiedBy>
  <cp:revision>1</cp:revision>
  <dcterms:created xsi:type="dcterms:W3CDTF">2006-09-16T00:00:00Z</dcterms:created>
  <dcterms:modified xsi:type="dcterms:W3CDTF">2021-12-14T23:46:49Z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