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ves\OneDrive\Desktop\"/>
    </mc:Choice>
  </mc:AlternateContent>
  <xr:revisionPtr revIDLastSave="0" documentId="13_ncr:1_{526A6D93-59C4-45FD-8A79-5F1DFB429632}" xr6:coauthVersionLast="47" xr6:coauthVersionMax="47" xr10:uidLastSave="{00000000-0000-0000-0000-000000000000}"/>
  <bookViews>
    <workbookView xWindow="-108" yWindow="-108" windowWidth="23256" windowHeight="12456" xr2:uid="{1B57E40C-FF4E-B646-BF2F-9934C0E385AB}"/>
  </bookViews>
  <sheets>
    <sheet name="Budge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G6" i="1"/>
  <c r="I6" i="1"/>
  <c r="E7" i="1"/>
  <c r="G7" i="1"/>
  <c r="I7" i="1"/>
  <c r="D11" i="1"/>
  <c r="D10" i="1"/>
  <c r="E26" i="1"/>
  <c r="G26" i="1"/>
  <c r="I26" i="1"/>
  <c r="E24" i="1"/>
  <c r="E25" i="1"/>
  <c r="G24" i="1"/>
  <c r="G25" i="1"/>
  <c r="I24" i="1"/>
  <c r="I25" i="1"/>
  <c r="E18" i="1"/>
  <c r="G18" i="1"/>
  <c r="I18" i="1"/>
  <c r="F11" i="1"/>
  <c r="H11" i="1"/>
  <c r="F10" i="1"/>
  <c r="H10" i="1"/>
  <c r="C11" i="1"/>
  <c r="C10" i="1"/>
  <c r="G5" i="1"/>
  <c r="G3" i="1"/>
  <c r="G4" i="1"/>
  <c r="I4" i="1"/>
  <c r="E4" i="1"/>
  <c r="I3" i="1"/>
  <c r="E3" i="1"/>
  <c r="D14" i="1"/>
  <c r="C14" i="1"/>
  <c r="I5" i="1"/>
  <c r="E5" i="1"/>
  <c r="I13" i="1"/>
  <c r="I16" i="1"/>
  <c r="I17" i="1"/>
  <c r="I19" i="1"/>
  <c r="I20" i="1"/>
  <c r="I21" i="1"/>
  <c r="I22" i="1"/>
  <c r="I27" i="1"/>
  <c r="G13" i="1"/>
  <c r="G16" i="1"/>
  <c r="G17" i="1"/>
  <c r="G19" i="1"/>
  <c r="G20" i="1"/>
  <c r="G21" i="1"/>
  <c r="G22" i="1"/>
  <c r="G27" i="1"/>
  <c r="E13" i="1"/>
  <c r="E16" i="1"/>
  <c r="E17" i="1"/>
  <c r="E19" i="1"/>
  <c r="E20" i="1"/>
  <c r="E21" i="1"/>
  <c r="E22" i="1"/>
  <c r="E27" i="1"/>
  <c r="I11" i="1" l="1"/>
  <c r="D12" i="1"/>
  <c r="G10" i="1"/>
  <c r="C12" i="1"/>
  <c r="H12" i="1"/>
  <c r="G11" i="1"/>
  <c r="F12" i="1"/>
  <c r="I10" i="1"/>
  <c r="E10" i="1"/>
  <c r="E11" i="1"/>
  <c r="C28" i="1"/>
  <c r="D28" i="1"/>
  <c r="H28" i="1"/>
  <c r="I23" i="1"/>
  <c r="F28" i="1"/>
  <c r="E23" i="1"/>
  <c r="G23" i="1"/>
  <c r="E14" i="1"/>
  <c r="E12" i="1" l="1"/>
  <c r="D15" i="1"/>
  <c r="D29" i="1" s="1"/>
  <c r="I12" i="1"/>
  <c r="G12" i="1"/>
  <c r="I28" i="1"/>
  <c r="G28" i="1"/>
  <c r="E28" i="1"/>
  <c r="F14" i="1"/>
  <c r="G14" i="1" s="1"/>
  <c r="C15" i="1"/>
  <c r="C29" i="1" s="1"/>
  <c r="H14" i="1"/>
  <c r="D30" i="1" l="1"/>
  <c r="E15" i="1"/>
  <c r="F15" i="1"/>
  <c r="C30" i="1"/>
  <c r="E30" i="1" s="1"/>
  <c r="H15" i="1"/>
  <c r="H29" i="1" s="1"/>
  <c r="I14" i="1"/>
  <c r="E29" i="1"/>
  <c r="F29" i="1" l="1"/>
  <c r="F30" i="1" s="1"/>
  <c r="G30" i="1" s="1"/>
  <c r="G15" i="1"/>
  <c r="I15" i="1"/>
  <c r="G29" i="1" l="1"/>
  <c r="I29" i="1"/>
  <c r="H30" i="1"/>
  <c r="I30" i="1" s="1"/>
</calcChain>
</file>

<file path=xl/sharedStrings.xml><?xml version="1.0" encoding="utf-8"?>
<sst xmlns="http://schemas.openxmlformats.org/spreadsheetml/2006/main" count="41" uniqueCount="35">
  <si>
    <t>YoY-1</t>
  </si>
  <si>
    <t>YoY-2</t>
  </si>
  <si>
    <t>YoY-3</t>
  </si>
  <si>
    <t>2024</t>
  </si>
  <si>
    <t>2025</t>
  </si>
  <si>
    <t>2026</t>
  </si>
  <si>
    <t>2027</t>
  </si>
  <si>
    <t>Drivers</t>
  </si>
  <si>
    <t>Totale Costi Fissi</t>
  </si>
  <si>
    <t>Reddito Operativo (EBITDA)</t>
  </si>
  <si>
    <t>MARGINE CONTRIBUZIONE</t>
  </si>
  <si>
    <t>EBITDA%</t>
  </si>
  <si>
    <t>YoY.1</t>
  </si>
  <si>
    <t xml:space="preserve">Budget </t>
  </si>
  <si>
    <t>Revenues</t>
  </si>
  <si>
    <t>Variable Production Costs</t>
  </si>
  <si>
    <t>CEO</t>
  </si>
  <si>
    <t>CTO</t>
  </si>
  <si>
    <t>CFO</t>
  </si>
  <si>
    <t>Companies (PAs/CAFs)</t>
  </si>
  <si>
    <t>Number of (Ordinary) Users</t>
  </si>
  <si>
    <t>Number of Transactions</t>
  </si>
  <si>
    <t>Standard Fee for Users</t>
  </si>
  <si>
    <t>Standard Fee for Transactions</t>
  </si>
  <si>
    <t>Fees for Users</t>
  </si>
  <si>
    <t>Fees for Transactions</t>
  </si>
  <si>
    <t>CMO</t>
  </si>
  <si>
    <t>Security implementation</t>
  </si>
  <si>
    <t>Integration with existing systems</t>
  </si>
  <si>
    <t>Customer service (Users/PAs)</t>
  </si>
  <si>
    <t>Employees</t>
  </si>
  <si>
    <t>Customer acquisition &amp; retention</t>
  </si>
  <si>
    <t>Ongoing compliance with legal standards</t>
  </si>
  <si>
    <t>Website development and maintenance</t>
  </si>
  <si>
    <t>Training program for PAs and CAFs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</si>
</sst>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€&quot;;\-#,##0.0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9" fontId="0" fillId="0" borderId="0" xfId="0" applyNumberFormat="1"/>
    <xf numFmtId="44" fontId="0" fillId="0" borderId="0" xfId="1" applyFont="1"/>
    <xf numFmtId="0" fontId="0" fillId="5" borderId="0" xfId="0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2" fontId="0" fillId="0" borderId="0" xfId="1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2" fontId="4" fillId="3" borderId="0" xfId="1" applyNumberFormat="1" applyFont="1" applyFill="1" applyAlignment="1">
      <alignment horizontal="center" vertical="center"/>
    </xf>
    <xf numFmtId="10" fontId="6" fillId="3" borderId="0" xfId="2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2" fontId="0" fillId="4" borderId="0" xfId="1" applyNumberFormat="1" applyFont="1" applyFill="1" applyAlignment="1">
      <alignment horizontal="center" vertical="center"/>
    </xf>
    <xf numFmtId="10" fontId="3" fillId="4" borderId="0" xfId="2" applyNumberFormat="1" applyFont="1" applyFill="1" applyAlignment="1">
      <alignment horizontal="center" vertical="center"/>
    </xf>
    <xf numFmtId="10" fontId="6" fillId="4" borderId="0" xfId="2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42" fontId="4" fillId="4" borderId="0" xfId="1" applyNumberFormat="1" applyFont="1" applyFill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7" fontId="0" fillId="5" borderId="0" xfId="0" applyNumberFormat="1" applyFill="1" applyAlignment="1">
      <alignment horizontal="center" vertical="center"/>
    </xf>
    <xf numFmtId="39" fontId="0" fillId="5" borderId="0" xfId="0" applyNumberForma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">
    <cellStyle name="Normal 2" xfId="3" xr:uid="{FD412C06-BF71-4C44-9945-4755BA041FDC}"/>
    <cellStyle name="Normale" xfId="0" builtinId="0"/>
    <cellStyle name="Percentuale" xfId="2" builtinId="5"/>
    <cellStyle name="Valuta" xfId="1" builtinId="4"/>
  </cellStyles>
  <dxfs count="22">
    <dxf>
      <font>
        <color rgb="FF9C0006"/>
      </font>
    </dxf>
    <dxf>
      <font>
        <color rgb="FF9C0006"/>
      </font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-0.249977111117893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4" formatCode="0.00%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numFmt numFmtId="32" formatCode="_-* #,##0\ &quot;€&quot;_-;\-* #,##0\ &quot;€&quot;_-;_-* &quot;-&quot;\ &quot;€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1AA08-A231-F34A-8E31-2FD756F9DDBE}" name="Table1" displayName="Table1" ref="B9:I30" totalsRowShown="0" headerRowDxfId="21" dataDxfId="20">
  <autoFilter ref="B9:I30" xr:uid="{A0E1AA08-A231-F34A-8E31-2FD756F9DDBE}"/>
  <tableColumns count="8">
    <tableColumn id="1" xr3:uid="{D2389D01-2A02-7644-895B-BAECC1CA29C6}" name="Budget " dataDxfId="19"/>
    <tableColumn id="2" xr3:uid="{05F8D022-E51C-1C4D-B9DF-07F7D45799DC}" name="2024" dataDxfId="18"/>
    <tableColumn id="3" xr3:uid="{901095C3-6ACE-2842-9239-E45911F14B03}" name="2025" dataDxfId="17"/>
    <tableColumn id="4" xr3:uid="{ECC0F9EA-703C-E644-93C9-DF89865AFFBD}" name="YoY-1" dataDxfId="16">
      <calculatedColumnFormula>IFERROR((Table1[[#This Row],[2025]]/Table1[[#This Row],[2024]])-1,"NaN")</calculatedColumnFormula>
    </tableColumn>
    <tableColumn id="5" xr3:uid="{376E4949-2FD3-6C4F-B6A5-8487D0B3F5B6}" name="2026" dataDxfId="15"/>
    <tableColumn id="6" xr3:uid="{4B007A07-7F66-0643-995D-932110CC3F77}" name="YoY-2" dataDxfId="14">
      <calculatedColumnFormula>IFERROR((Table1[[#This Row],[2026]]/Table1[[#This Row],[2025]])-1,"NaN")</calculatedColumnFormula>
    </tableColumn>
    <tableColumn id="7" xr3:uid="{7E0D545A-FA10-9E48-BBB7-A5D3786B5B9D}" name="2027" dataDxfId="13"/>
    <tableColumn id="8" xr3:uid="{45537961-55D7-BF4D-A1A9-75ABA8146B4B}" name="YoY-3" dataDxfId="12">
      <calculatedColumnFormula>IFERROR((Table1[[#This Row],[2027]]/Table1[[#This Row],[2026]])-1,"NaN")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ADEEC-931B-BF4D-B9A2-DBF2498FC57B}" name="Table2" displayName="Table2" ref="B2:I7" totalsRowShown="0" headerRowDxfId="11" dataDxfId="10">
  <autoFilter ref="B2:I7" xr:uid="{B68ADEEC-931B-BF4D-B9A2-DBF2498FC57B}"/>
  <tableColumns count="8">
    <tableColumn id="1" xr3:uid="{BDD81C9B-188F-AC42-B0AF-FE8E7E24437F}" name="Drivers" dataDxfId="9"/>
    <tableColumn id="2" xr3:uid="{4AE2DD1D-D804-4F4B-9CDC-0B292B2B1897}" name="2024" dataDxfId="8"/>
    <tableColumn id="3" xr3:uid="{713948EE-0F4E-564A-B5C4-24B2324FAAE0}" name="2025" dataDxfId="7"/>
    <tableColumn id="4" xr3:uid="{5FDE77C1-F98F-8B49-BD6F-718D134825C1}" name="YoY.1" dataDxfId="6">
      <calculatedColumnFormula>IFERROR((Table2[[#This Row],[2025]]/Table2[[#This Row],[2024]])-1,"NaN")</calculatedColumnFormula>
    </tableColumn>
    <tableColumn id="5" xr3:uid="{4FB212D0-2F66-164F-B4F8-DE5FDF0C037B}" name="2026" dataDxfId="5"/>
    <tableColumn id="6" xr3:uid="{02362002-B628-7B43-9E78-EA82E49D5E25}" name="YoY-2" dataDxfId="4">
      <calculatedColumnFormula>IFERROR((Table2[[#This Row],[2026]]/Table2[[#This Row],[2025]])-1,"NaN")</calculatedColumnFormula>
    </tableColumn>
    <tableColumn id="7" xr3:uid="{37D1853B-0909-E446-ABB7-86D016A59E78}" name="2027" dataDxfId="3"/>
    <tableColumn id="8" xr3:uid="{A42626EF-5132-9641-9849-8AEA7D85AF4D}" name="YoY-3" dataDxfId="2">
      <calculatedColumnFormula>IFERROR((Table2[[#This Row],[2027]]/Table2[[#This Row],[2026]])-1,"NaN")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7666-AB56-C84E-BC5F-EE4BB9268D6C}">
  <dimension ref="B2:L44"/>
  <sheetViews>
    <sheetView tabSelected="1" zoomScale="120" zoomScaleNormal="120" workbookViewId="0">
      <selection activeCell="K9" sqref="K9"/>
    </sheetView>
  </sheetViews>
  <sheetFormatPr defaultColWidth="11.19921875" defaultRowHeight="15.6" x14ac:dyDescent="0.3"/>
  <cols>
    <col min="1" max="1" width="4" customWidth="1"/>
    <col min="2" max="2" width="35.796875" bestFit="1" customWidth="1"/>
    <col min="3" max="4" width="13" bestFit="1" customWidth="1"/>
    <col min="5" max="5" width="8.296875" bestFit="1" customWidth="1"/>
    <col min="6" max="6" width="14.796875" customWidth="1"/>
    <col min="7" max="7" width="11.09765625" bestFit="1" customWidth="1"/>
    <col min="8" max="8" width="16" bestFit="1" customWidth="1"/>
    <col min="9" max="9" width="8.5" bestFit="1" customWidth="1"/>
    <col min="10" max="10" width="12" bestFit="1" customWidth="1"/>
    <col min="11" max="11" width="8.296875" bestFit="1" customWidth="1"/>
    <col min="13" max="13" width="15.19921875" customWidth="1"/>
  </cols>
  <sheetData>
    <row r="2" spans="2:12" x14ac:dyDescent="0.3">
      <c r="B2" s="23" t="s">
        <v>7</v>
      </c>
      <c r="C2" s="23" t="s">
        <v>3</v>
      </c>
      <c r="D2" s="23" t="s">
        <v>4</v>
      </c>
      <c r="E2" s="24" t="s">
        <v>12</v>
      </c>
      <c r="F2" s="24" t="s">
        <v>5</v>
      </c>
      <c r="G2" s="24" t="s">
        <v>1</v>
      </c>
      <c r="H2" s="24" t="s">
        <v>6</v>
      </c>
      <c r="I2" s="24" t="s">
        <v>2</v>
      </c>
      <c r="L2" s="1"/>
    </row>
    <row r="3" spans="2:12" x14ac:dyDescent="0.3">
      <c r="B3" s="3" t="s">
        <v>19</v>
      </c>
      <c r="C3" s="3">
        <v>0</v>
      </c>
      <c r="D3" s="3">
        <v>23</v>
      </c>
      <c r="E3" s="4" t="str">
        <f>IFERROR((Table2[[#This Row],[2025]]/Table2[[#This Row],[2024]])-1,"NaN")</f>
        <v>NaN</v>
      </c>
      <c r="F3" s="3">
        <v>1557</v>
      </c>
      <c r="G3" s="4">
        <f>IFERROR((Table2[[#This Row],[2026]]/Table2[[#This Row],[2025]])-1,"NaN")</f>
        <v>66.695652173913047</v>
      </c>
      <c r="H3" s="3">
        <v>4412</v>
      </c>
      <c r="I3" s="4">
        <f>IFERROR((Table2[[#This Row],[2027]]/Table2[[#This Row],[2026]])-1,"NaN")</f>
        <v>1.8336544637122674</v>
      </c>
    </row>
    <row r="4" spans="2:12" x14ac:dyDescent="0.3">
      <c r="B4" s="3" t="s">
        <v>22</v>
      </c>
      <c r="C4" s="3">
        <v>0</v>
      </c>
      <c r="D4" s="25">
        <v>0.5</v>
      </c>
      <c r="E4" s="4" t="str">
        <f>IFERROR((Table2[[#This Row],[2025]]/Table2[[#This Row],[2024]])-1,"NaN")</f>
        <v>NaN</v>
      </c>
      <c r="F4" s="27">
        <v>0.55000000000000004</v>
      </c>
      <c r="G4" s="4">
        <f>IFERROR((Table2[[#This Row],[2026]]/Table2[[#This Row],[2025]])-1,"NaN")</f>
        <v>0.10000000000000009</v>
      </c>
      <c r="H4" s="27">
        <v>0.6</v>
      </c>
      <c r="I4" s="4">
        <f>IFERROR((Table2[[#This Row],[2027]]/Table2[[#This Row],[2026]])-1,"NaN")</f>
        <v>9.0909090909090828E-2</v>
      </c>
      <c r="K4" s="2"/>
      <c r="L4" s="2"/>
    </row>
    <row r="5" spans="2:12" x14ac:dyDescent="0.3">
      <c r="B5" s="3" t="s">
        <v>20</v>
      </c>
      <c r="C5" s="3">
        <v>0</v>
      </c>
      <c r="D5" s="22">
        <v>100000</v>
      </c>
      <c r="E5" s="4" t="str">
        <f>IFERROR((Table2[[#This Row],[2025]]/Table2[[#This Row],[2024]])-1,"NaN")</f>
        <v>NaN</v>
      </c>
      <c r="F5" s="22">
        <v>15000000</v>
      </c>
      <c r="G5" s="5">
        <f>IFERROR((Table2[[#This Row],[2026]]/Table2[[#This Row],[2025]])-1,"NaN")</f>
        <v>149</v>
      </c>
      <c r="H5" s="22">
        <v>58500000</v>
      </c>
      <c r="I5" s="4">
        <f>IFERROR((Table2[[#This Row],[2027]]/Table2[[#This Row],[2026]])-1,"NaN")</f>
        <v>2.9</v>
      </c>
    </row>
    <row r="6" spans="2:12" x14ac:dyDescent="0.3">
      <c r="B6" s="3" t="s">
        <v>23</v>
      </c>
      <c r="C6" s="3">
        <v>0</v>
      </c>
      <c r="D6" s="25">
        <v>2.5000000000000001E-2</v>
      </c>
      <c r="E6" s="4" t="str">
        <f>IFERROR((Table2[[#This Row],[2025]]/Table2[[#This Row],[2024]])-1,"NaN")</f>
        <v>NaN</v>
      </c>
      <c r="F6" s="27">
        <v>0.04</v>
      </c>
      <c r="G6" s="4">
        <f>IFERROR((Table2[[#This Row],[2026]]/Table2[[#This Row],[2025]])-1,"NaN")</f>
        <v>0.59999999999999987</v>
      </c>
      <c r="H6" s="27">
        <v>0.05</v>
      </c>
      <c r="I6" s="4">
        <f>IFERROR((Table2[[#This Row],[2027]]/Table2[[#This Row],[2026]])-1,"NaN")</f>
        <v>0.25</v>
      </c>
    </row>
    <row r="7" spans="2:12" x14ac:dyDescent="0.3">
      <c r="B7" s="3" t="s">
        <v>21</v>
      </c>
      <c r="C7" s="3">
        <v>0</v>
      </c>
      <c r="D7" s="26">
        <v>1000000</v>
      </c>
      <c r="E7" s="4" t="str">
        <f>IFERROR((Table2[[#This Row],[2025]]/Table2[[#This Row],[2024]])-1,"NaN")</f>
        <v>NaN</v>
      </c>
      <c r="F7" s="22">
        <v>150000000</v>
      </c>
      <c r="G7" s="4">
        <f>IFERROR((Table2[[#This Row],[2026]]/Table2[[#This Row],[2025]])-1,"NaN")</f>
        <v>149</v>
      </c>
      <c r="H7" s="22">
        <v>585000000</v>
      </c>
      <c r="I7" s="4">
        <f>IFERROR((Table2[[#This Row],[2027]]/Table2[[#This Row],[2026]])-1,"NaN")</f>
        <v>2.9</v>
      </c>
    </row>
    <row r="8" spans="2:12" x14ac:dyDescent="0.3">
      <c r="B8" s="6"/>
      <c r="C8" s="6"/>
      <c r="D8" s="6"/>
      <c r="E8" s="6"/>
      <c r="F8" s="6"/>
      <c r="G8" s="6"/>
      <c r="H8" s="28"/>
      <c r="I8" s="6"/>
    </row>
    <row r="9" spans="2:12" x14ac:dyDescent="0.3">
      <c r="B9" s="6" t="s">
        <v>13</v>
      </c>
      <c r="C9" s="6" t="s">
        <v>3</v>
      </c>
      <c r="D9" s="6" t="s">
        <v>4</v>
      </c>
      <c r="E9" s="6" t="s">
        <v>0</v>
      </c>
      <c r="F9" s="6" t="s">
        <v>5</v>
      </c>
      <c r="G9" s="6" t="s">
        <v>1</v>
      </c>
      <c r="H9" s="6" t="s">
        <v>6</v>
      </c>
      <c r="I9" s="6" t="s">
        <v>2</v>
      </c>
    </row>
    <row r="10" spans="2:12" x14ac:dyDescent="0.3">
      <c r="B10" s="6" t="s">
        <v>24</v>
      </c>
      <c r="C10" s="7">
        <f>(C4*C5)</f>
        <v>0</v>
      </c>
      <c r="D10" s="7">
        <f>(D4*D5)</f>
        <v>50000</v>
      </c>
      <c r="E10" s="4" t="str">
        <f>IFERROR((Table1[[#This Row],[2025]]/Table1[[#This Row],[2024]])-1,"NaN")</f>
        <v>NaN</v>
      </c>
      <c r="F10" s="7">
        <f t="shared" ref="F10:H10" si="0">(F4*F5)</f>
        <v>8250000.0000000009</v>
      </c>
      <c r="G10" s="5">
        <f>IFERROR((Table1[[#This Row],[2026]]/Table1[[#This Row],[2025]])-1,"NaN")</f>
        <v>164.00000000000003</v>
      </c>
      <c r="H10" s="7">
        <f t="shared" si="0"/>
        <v>35100000</v>
      </c>
      <c r="I10" s="5">
        <f>IFERROR((Table1[[#This Row],[2027]]/Table1[[#This Row],[2026]])-1,"NaN")</f>
        <v>3.254545454545454</v>
      </c>
    </row>
    <row r="11" spans="2:12" x14ac:dyDescent="0.3">
      <c r="B11" s="6" t="s">
        <v>25</v>
      </c>
      <c r="C11" s="7">
        <f>(C6*C7)</f>
        <v>0</v>
      </c>
      <c r="D11" s="7">
        <f>(D6*D7)</f>
        <v>25000</v>
      </c>
      <c r="E11" s="4" t="str">
        <f>IFERROR((Table1[[#This Row],[2025]]/Table1[[#This Row],[2024]])-1,"NaN")</f>
        <v>NaN</v>
      </c>
      <c r="F11" s="7">
        <f t="shared" ref="F11:H11" si="1">(F6*F7)</f>
        <v>6000000</v>
      </c>
      <c r="G11" s="5">
        <f>IFERROR((Table1[[#This Row],[2026]]/Table1[[#This Row],[2025]])-1,"NaN")</f>
        <v>239</v>
      </c>
      <c r="H11" s="7">
        <f t="shared" si="1"/>
        <v>29250000</v>
      </c>
      <c r="I11" s="5">
        <f>IFERROR((Table1[[#This Row],[2027]]/Table1[[#This Row],[2026]])-1,"NaN")</f>
        <v>3.875</v>
      </c>
    </row>
    <row r="12" spans="2:12" x14ac:dyDescent="0.3">
      <c r="B12" s="8" t="s">
        <v>14</v>
      </c>
      <c r="C12" s="9">
        <f>(C10+C11)</f>
        <v>0</v>
      </c>
      <c r="D12" s="9">
        <f>SUBTOTAL(9,D10:D11)</f>
        <v>75000</v>
      </c>
      <c r="E12" s="10" t="str">
        <f>IFERROR((Table1[[#This Row],[2025]]/Table1[[#This Row],[2024]])-1,"NaN")</f>
        <v>NaN</v>
      </c>
      <c r="F12" s="9">
        <f>SUBTOTAL(9,F10:F11)</f>
        <v>14250000</v>
      </c>
      <c r="G12" s="10">
        <f>IFERROR((Table1[[#This Row],[2026]]/Table1[[#This Row],[2025]])-1,"NaN")</f>
        <v>189</v>
      </c>
      <c r="H12" s="9">
        <f>SUBTOTAL(9,H10:H11)</f>
        <v>64350000</v>
      </c>
      <c r="I12" s="10">
        <f>IFERROR((Table1[[#This Row],[2027]]/Table1[[#This Row],[2026]])-1,"NaN")</f>
        <v>3.5157894736842108</v>
      </c>
    </row>
    <row r="13" spans="2:12" x14ac:dyDescent="0.3">
      <c r="B13" s="6"/>
      <c r="C13" s="7">
        <v>0</v>
      </c>
      <c r="D13" s="7">
        <v>0</v>
      </c>
      <c r="E13" s="4" t="str">
        <f>IFERROR((Table1[[#This Row],[2025]]/Table1[[#This Row],[2024]])-1,"NaN")</f>
        <v>NaN</v>
      </c>
      <c r="F13" s="7">
        <v>0</v>
      </c>
      <c r="G13" s="4" t="str">
        <f>IFERROR((Table1[[#This Row],[2026]]/Table1[[#This Row],[2025]])-1,"NaN")</f>
        <v>NaN</v>
      </c>
      <c r="H13" s="7">
        <v>0</v>
      </c>
      <c r="I13" s="4" t="str">
        <f>IFERROR((Table1[[#This Row],[2027]]/Table1[[#This Row],[2026]])-1,"NaN")</f>
        <v>NaN</v>
      </c>
    </row>
    <row r="14" spans="2:12" x14ac:dyDescent="0.3">
      <c r="B14" s="8" t="s">
        <v>15</v>
      </c>
      <c r="C14" s="9">
        <f>SUBTOTAL(9,C13:C13)</f>
        <v>0</v>
      </c>
      <c r="D14" s="9">
        <f>SUBTOTAL(9,D13:D13)</f>
        <v>0</v>
      </c>
      <c r="E14" s="11" t="str">
        <f>IFERROR((Table1[[#This Row],[2025]]/Table1[[#This Row],[2024]])-1,"NaN")</f>
        <v>NaN</v>
      </c>
      <c r="F14" s="9">
        <f>SUBTOTAL(9,F13:F13)</f>
        <v>0</v>
      </c>
      <c r="G14" s="11" t="str">
        <f>IFERROR((Table1[[#This Row],[2026]]/Table1[[#This Row],[2025]])-1,"NaN")</f>
        <v>NaN</v>
      </c>
      <c r="H14" s="9">
        <f>SUBTOTAL(9,H13:H13)</f>
        <v>0</v>
      </c>
      <c r="I14" s="11" t="str">
        <f>IFERROR((Table1[[#This Row],[2027]]/Table1[[#This Row],[2026]])-1,"NaN")</f>
        <v>NaN</v>
      </c>
    </row>
    <row r="15" spans="2:12" x14ac:dyDescent="0.3">
      <c r="B15" s="12" t="s">
        <v>10</v>
      </c>
      <c r="C15" s="13">
        <f>SUBTOTAL(9,C10:C14)</f>
        <v>0</v>
      </c>
      <c r="D15" s="13">
        <f>SUBTOTAL(9,D10:D14)</f>
        <v>75000</v>
      </c>
      <c r="E15" s="14" t="str">
        <f>IFERROR((Table1[[#This Row],[2025]]/Table1[[#This Row],[2024]])-1,"NaN")</f>
        <v>NaN</v>
      </c>
      <c r="F15" s="13">
        <f>SUBTOTAL(9,F10:F14)</f>
        <v>14250000</v>
      </c>
      <c r="G15" s="14">
        <f>IFERROR((Table1[[#This Row],[2026]]/Table1[[#This Row],[2025]])-1,"NaN")</f>
        <v>189</v>
      </c>
      <c r="H15" s="13">
        <f>SUBTOTAL(9,H10:H14)</f>
        <v>64350000</v>
      </c>
      <c r="I15" s="15">
        <f>IFERROR((Table1[[#This Row],[2027]]/Table1[[#This Row],[2026]])-1,"NaN")</f>
        <v>3.5157894736842108</v>
      </c>
    </row>
    <row r="16" spans="2:12" x14ac:dyDescent="0.3">
      <c r="B16" s="6" t="s">
        <v>16</v>
      </c>
      <c r="C16" s="7">
        <v>0</v>
      </c>
      <c r="D16" s="7">
        <v>-20000</v>
      </c>
      <c r="E16" s="4" t="str">
        <f>IFERROR((Table1[[#This Row],[2025]]/Table1[[#This Row],[2024]])-1,"NaN")</f>
        <v>NaN</v>
      </c>
      <c r="F16" s="7">
        <v>-30000</v>
      </c>
      <c r="G16" s="4">
        <f>IFERROR((Table1[[#This Row],[2026]]/Table1[[#This Row],[2025]])-1,"NaN")</f>
        <v>0.5</v>
      </c>
      <c r="H16" s="7">
        <v>-50000</v>
      </c>
      <c r="I16" s="4">
        <f>IFERROR((Table1[[#This Row],[2027]]/Table1[[#This Row],[2026]])-1,"NaN")</f>
        <v>0.66666666666666674</v>
      </c>
    </row>
    <row r="17" spans="2:9" x14ac:dyDescent="0.3">
      <c r="B17" s="6" t="s">
        <v>17</v>
      </c>
      <c r="C17" s="7">
        <v>0</v>
      </c>
      <c r="D17" s="7">
        <v>-15000</v>
      </c>
      <c r="E17" s="4" t="str">
        <f>IFERROR((Table1[[#This Row],[2025]]/Table1[[#This Row],[2024]])-1,"NaN")</f>
        <v>NaN</v>
      </c>
      <c r="F17" s="7">
        <v>-25000</v>
      </c>
      <c r="G17" s="4">
        <f>IFERROR((Table1[[#This Row],[2026]]/Table1[[#This Row],[2025]])-1,"NaN")</f>
        <v>0.66666666666666674</v>
      </c>
      <c r="H17" s="7">
        <v>-40000</v>
      </c>
      <c r="I17" s="4">
        <f>IFERROR((Table1[[#This Row],[2027]]/Table1[[#This Row],[2026]])-1,"NaN")</f>
        <v>0.60000000000000009</v>
      </c>
    </row>
    <row r="18" spans="2:9" x14ac:dyDescent="0.3">
      <c r="B18" s="6" t="s">
        <v>26</v>
      </c>
      <c r="C18" s="7">
        <v>0</v>
      </c>
      <c r="D18" s="7">
        <v>-12000</v>
      </c>
      <c r="E18" s="4" t="str">
        <f>IFERROR((Table1[[#This Row],[2025]]/Table1[[#This Row],[2024]])-1,"NaN")</f>
        <v>NaN</v>
      </c>
      <c r="F18" s="7">
        <v>-23000</v>
      </c>
      <c r="G18" s="4">
        <f>IFERROR((Table1[[#This Row],[2026]]/Table1[[#This Row],[2025]])-1,"NaN")</f>
        <v>0.91666666666666674</v>
      </c>
      <c r="H18" s="7">
        <v>-37000</v>
      </c>
      <c r="I18" s="4">
        <f>IFERROR((Table1[[#This Row],[2027]]/Table1[[#This Row],[2026]])-1,"NaN")</f>
        <v>0.60869565217391308</v>
      </c>
    </row>
    <row r="19" spans="2:9" x14ac:dyDescent="0.3">
      <c r="B19" s="6" t="s">
        <v>18</v>
      </c>
      <c r="C19" s="7">
        <v>0</v>
      </c>
      <c r="D19" s="7">
        <v>-15000</v>
      </c>
      <c r="E19" s="4" t="str">
        <f>IFERROR((Table1[[#This Row],[2025]]/Table1[[#This Row],[2024]])-1,"NaN")</f>
        <v>NaN</v>
      </c>
      <c r="F19" s="7">
        <v>-25000</v>
      </c>
      <c r="G19" s="4">
        <f>IFERROR((Table1[[#This Row],[2026]]/Table1[[#This Row],[2025]])-1,"NaN")</f>
        <v>0.66666666666666674</v>
      </c>
      <c r="H19" s="7">
        <v>-40000</v>
      </c>
      <c r="I19" s="4">
        <f>IFERROR((Table1[[#This Row],[2027]]/Table1[[#This Row],[2026]])-1,"NaN")</f>
        <v>0.60000000000000009</v>
      </c>
    </row>
    <row r="20" spans="2:9" x14ac:dyDescent="0.3">
      <c r="B20" s="6" t="s">
        <v>33</v>
      </c>
      <c r="C20" s="7">
        <v>-10000</v>
      </c>
      <c r="D20" s="7">
        <v>-10000</v>
      </c>
      <c r="E20" s="4">
        <f>IFERROR((Table1[[#This Row],[2025]]/Table1[[#This Row],[2024]])-1,"NaN")</f>
        <v>0</v>
      </c>
      <c r="F20" s="7">
        <v>-50000</v>
      </c>
      <c r="G20" s="4">
        <f>IFERROR((Table1[[#This Row],[2026]]/Table1[[#This Row],[2025]])-1,"NaN")</f>
        <v>4</v>
      </c>
      <c r="H20" s="7">
        <v>-100000</v>
      </c>
      <c r="I20" s="4">
        <f>IFERROR((Table1[[#This Row],[2027]]/Table1[[#This Row],[2026]])-1,"NaN")</f>
        <v>1</v>
      </c>
    </row>
    <row r="21" spans="2:9" x14ac:dyDescent="0.3">
      <c r="B21" s="6" t="s">
        <v>27</v>
      </c>
      <c r="C21" s="7">
        <v>-30000</v>
      </c>
      <c r="D21" s="7">
        <v>-20000</v>
      </c>
      <c r="E21" s="4">
        <f>IFERROR((Table1[[#This Row],[2025]]/Table1[[#This Row],[2024]])-1,"NaN")</f>
        <v>-0.33333333333333337</v>
      </c>
      <c r="F21" s="7">
        <v>-100000</v>
      </c>
      <c r="G21" s="4">
        <f>IFERROR((Table1[[#This Row],[2026]]/Table1[[#This Row],[2025]])-1,"NaN")</f>
        <v>4</v>
      </c>
      <c r="H21" s="7">
        <v>-2000000</v>
      </c>
      <c r="I21" s="4">
        <f>IFERROR((Table1[[#This Row],[2027]]/Table1[[#This Row],[2026]])-1,"NaN")</f>
        <v>19</v>
      </c>
    </row>
    <row r="22" spans="2:9" x14ac:dyDescent="0.3">
      <c r="B22" s="6" t="s">
        <v>28</v>
      </c>
      <c r="C22" s="7">
        <v>-10000</v>
      </c>
      <c r="D22" s="7">
        <v>-25000</v>
      </c>
      <c r="E22" s="4">
        <f>IFERROR((Table1[[#This Row],[2025]]/Table1[[#This Row],[2024]])-1,"NaN")</f>
        <v>1.5</v>
      </c>
      <c r="F22" s="7">
        <v>-100000</v>
      </c>
      <c r="G22" s="4">
        <f>IFERROR((Table1[[#This Row],[2026]]/Table1[[#This Row],[2025]])-1,"NaN")</f>
        <v>3</v>
      </c>
      <c r="H22" s="7">
        <v>-2000000</v>
      </c>
      <c r="I22" s="4">
        <f>IFERROR((Table1[[#This Row],[2027]]/Table1[[#This Row],[2026]])-1,"NaN")</f>
        <v>19</v>
      </c>
    </row>
    <row r="23" spans="2:9" x14ac:dyDescent="0.3">
      <c r="B23" s="6" t="s">
        <v>29</v>
      </c>
      <c r="C23" s="7">
        <v>0</v>
      </c>
      <c r="D23" s="7">
        <v>-3000</v>
      </c>
      <c r="E23" s="4" t="str">
        <f>IFERROR((Table1[[#This Row],[2025]]/Table1[[#This Row],[2024]])-1,"NaN")</f>
        <v>NaN</v>
      </c>
      <c r="F23" s="7">
        <v>-100000</v>
      </c>
      <c r="G23" s="4">
        <f>IFERROR((Table1[[#This Row],[2026]]/Table1[[#This Row],[2025]])-1,"NaN")</f>
        <v>32.333333333333336</v>
      </c>
      <c r="H23" s="7">
        <v>-5000000</v>
      </c>
      <c r="I23" s="4">
        <f>IFERROR((Table1[[#This Row],[2027]]/Table1[[#This Row],[2026]])-1,"NaN")</f>
        <v>49</v>
      </c>
    </row>
    <row r="24" spans="2:9" x14ac:dyDescent="0.3">
      <c r="B24" s="6" t="s">
        <v>32</v>
      </c>
      <c r="C24" s="7">
        <v>-30000</v>
      </c>
      <c r="D24" s="7">
        <v>-20000</v>
      </c>
      <c r="E24" s="4">
        <f>IFERROR((Table1[[#This Row],[2025]]/Table1[[#This Row],[2024]])-1,"NaN")</f>
        <v>-0.33333333333333337</v>
      </c>
      <c r="F24" s="7">
        <v>-2000000</v>
      </c>
      <c r="G24" s="4">
        <f>IFERROR((Table1[[#This Row],[2026]]/Table1[[#This Row],[2025]])-1,"NaN")</f>
        <v>99</v>
      </c>
      <c r="H24" s="7">
        <v>-10000000</v>
      </c>
      <c r="I24" s="16">
        <f>IFERROR((Table1[[#This Row],[2027]]/Table1[[#This Row],[2026]])-1,"NaN")</f>
        <v>4</v>
      </c>
    </row>
    <row r="25" spans="2:9" x14ac:dyDescent="0.3">
      <c r="B25" s="6" t="s">
        <v>34</v>
      </c>
      <c r="C25" s="7">
        <v>0</v>
      </c>
      <c r="D25" s="7">
        <v>-50000</v>
      </c>
      <c r="E25" s="4" t="str">
        <f>IFERROR((Table1[[#This Row],[2025]]/Table1[[#This Row],[2024]])-1,"NaN")</f>
        <v>NaN</v>
      </c>
      <c r="F25" s="7">
        <v>-2700000</v>
      </c>
      <c r="G25" s="4">
        <f>IFERROR((Table1[[#This Row],[2026]]/Table1[[#This Row],[2025]])-1,"NaN")</f>
        <v>53</v>
      </c>
      <c r="H25" s="7">
        <v>-10000000</v>
      </c>
      <c r="I25" s="16">
        <f>IFERROR((Table1[[#This Row],[2027]]/Table1[[#This Row],[2026]])-1,"NaN")</f>
        <v>2.7037037037037037</v>
      </c>
    </row>
    <row r="26" spans="2:9" x14ac:dyDescent="0.3">
      <c r="B26" s="6" t="s">
        <v>30</v>
      </c>
      <c r="C26" s="7">
        <v>0</v>
      </c>
      <c r="D26" s="7">
        <v>-20000</v>
      </c>
      <c r="E26" s="4" t="str">
        <f>IFERROR((Table1[[#This Row],[2025]]/Table1[[#This Row],[2024]])-1,"NaN")</f>
        <v>NaN</v>
      </c>
      <c r="F26" s="7">
        <v>-1000000</v>
      </c>
      <c r="G26" s="4">
        <f>IFERROR((Table1[[#This Row],[2026]]/Table1[[#This Row],[2025]])-1,"NaN")</f>
        <v>49</v>
      </c>
      <c r="H26" s="7">
        <v>-5000000</v>
      </c>
      <c r="I26" s="4">
        <f>IFERROR((Table1[[#This Row],[2027]]/Table1[[#This Row],[2026]])-1,"NaN")</f>
        <v>4</v>
      </c>
    </row>
    <row r="27" spans="2:9" x14ac:dyDescent="0.3">
      <c r="B27" s="6" t="s">
        <v>31</v>
      </c>
      <c r="C27" s="7">
        <v>0</v>
      </c>
      <c r="D27" s="7">
        <v>-50000</v>
      </c>
      <c r="E27" s="4" t="str">
        <f>IFERROR((Table1[[#This Row],[2025]]/Table1[[#This Row],[2024]])-1,"NaN")</f>
        <v>NaN</v>
      </c>
      <c r="F27" s="7">
        <v>-2000000</v>
      </c>
      <c r="G27" s="4">
        <f>IFERROR((Table1[[#This Row],[2026]]/Table1[[#This Row],[2025]])-1,"NaN")</f>
        <v>39</v>
      </c>
      <c r="H27" s="7">
        <v>-10000000</v>
      </c>
      <c r="I27" s="4">
        <f>IFERROR((Table1[[#This Row],[2027]]/Table1[[#This Row],[2026]])-1,"NaN")</f>
        <v>4</v>
      </c>
    </row>
    <row r="28" spans="2:9" x14ac:dyDescent="0.3">
      <c r="B28" s="8" t="s">
        <v>8</v>
      </c>
      <c r="C28" s="9">
        <f>SUBTOTAL(9,C16:C27)</f>
        <v>-80000</v>
      </c>
      <c r="D28" s="9">
        <f>SUBTOTAL(9,D16:D27)</f>
        <v>-260000</v>
      </c>
      <c r="E28" s="10">
        <f>IFERROR((Table1[[#This Row],[2025]]/Table1[[#This Row],[2024]])-1,"NaN")</f>
        <v>2.25</v>
      </c>
      <c r="F28" s="9">
        <f>SUBTOTAL(9,F16:F27)</f>
        <v>-8153000</v>
      </c>
      <c r="G28" s="10">
        <f>IFERROR((Table1[[#This Row],[2026]]/Table1[[#This Row],[2025]])-1,"NaN")</f>
        <v>30.357692307692307</v>
      </c>
      <c r="H28" s="9">
        <f>SUBTOTAL(9,H16:H27)</f>
        <v>-44267000</v>
      </c>
      <c r="I28" s="10">
        <f>IFERROR((Table1[[#This Row],[2027]]/Table1[[#This Row],[2026]])-1,"NaN")</f>
        <v>4.4295351404391026</v>
      </c>
    </row>
    <row r="29" spans="2:9" x14ac:dyDescent="0.3">
      <c r="B29" s="12" t="s">
        <v>9</v>
      </c>
      <c r="C29" s="17">
        <f>SUBTOTAL(9,C10:C28)</f>
        <v>-80000</v>
      </c>
      <c r="D29" s="17">
        <f>SUBTOTAL(9,D10:D28)</f>
        <v>-185000</v>
      </c>
      <c r="E29" s="15">
        <f>IFERROR((Table1[[#This Row],[2025]]/Table1[[#This Row],[2024]])-1,"NaN")</f>
        <v>1.3125</v>
      </c>
      <c r="F29" s="17">
        <f>SUBTOTAL(9,F10:F28)</f>
        <v>6097000</v>
      </c>
      <c r="G29" s="15">
        <f>IFERROR((Table1[[#This Row],[2026]]/Table1[[#This Row],[2025]])-1,"NaN")</f>
        <v>-33.956756756756754</v>
      </c>
      <c r="H29" s="17">
        <f>SUBTOTAL(9,H10:H28)</f>
        <v>20083000</v>
      </c>
      <c r="I29" s="15">
        <f>IFERROR((Table1[[#This Row],[2027]]/Table1[[#This Row],[2026]])-1,"NaN")</f>
        <v>2.293915040183697</v>
      </c>
    </row>
    <row r="30" spans="2:9" x14ac:dyDescent="0.3">
      <c r="B30" s="6" t="s">
        <v>11</v>
      </c>
      <c r="C30" s="18">
        <f>IFERROR(C29/C12,0)</f>
        <v>0</v>
      </c>
      <c r="D30" s="18">
        <f>IFERROR(D29/D12,0)</f>
        <v>-2.4666666666666668</v>
      </c>
      <c r="E30" s="4" t="str">
        <f>IFERROR((Table1[[#This Row],[2025]]/Table1[[#This Row],[2024]])-1,"NaN")</f>
        <v>NaN</v>
      </c>
      <c r="F30" s="18">
        <f>IFERROR(F29/F12,0)</f>
        <v>0.427859649122807</v>
      </c>
      <c r="G30" s="4">
        <f>IFERROR((Table1[[#This Row],[2026]]/Table1[[#This Row],[2025]])-1,"NaN")</f>
        <v>-1.173456614509246</v>
      </c>
      <c r="H30" s="18">
        <f>IFERROR(H29/H12,0)</f>
        <v>0.31209013209013209</v>
      </c>
      <c r="I30" s="16">
        <f>IFERROR((Table1[[#This Row],[2027]]/Table1[[#This Row],[2026]])-1,"NaN")</f>
        <v>-0.27057825450477568</v>
      </c>
    </row>
    <row r="31" spans="2:9" x14ac:dyDescent="0.3">
      <c r="B31" s="6"/>
      <c r="C31" s="19"/>
      <c r="D31" s="19"/>
      <c r="E31" s="19"/>
      <c r="F31" s="19"/>
      <c r="G31" s="19"/>
      <c r="H31" s="20"/>
      <c r="I31" s="18"/>
    </row>
    <row r="32" spans="2:9" x14ac:dyDescent="0.3">
      <c r="B32" s="6"/>
      <c r="C32" s="21"/>
      <c r="D32" s="21"/>
      <c r="E32" s="6"/>
      <c r="F32" s="21"/>
      <c r="G32" s="6"/>
      <c r="H32" s="21"/>
      <c r="I32" s="6"/>
    </row>
    <row r="43" spans="10:11" x14ac:dyDescent="0.3">
      <c r="J43" s="20"/>
      <c r="K43" s="6"/>
    </row>
    <row r="44" spans="10:11" x14ac:dyDescent="0.3">
      <c r="J44" s="21"/>
      <c r="K44" s="6"/>
    </row>
  </sheetData>
  <phoneticPr fontId="2" type="noConversion"/>
  <conditionalFormatting sqref="D28:D29">
    <cfRule type="cellIs" dxfId="1" priority="52" operator="lessThan">
      <formula>0</formula>
    </cfRule>
  </conditionalFormatting>
  <conditionalFormatting sqref="E3:E7 G3:G7 I3:I7 C10:I11 C12:D27 F12:F29 H12:H29 E12:E30 G12:G30 I12:I30 C28:C29">
    <cfRule type="cellIs" dxfId="0" priority="112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d'Alessi</dc:creator>
  <cp:lastModifiedBy>Gabriel Rovesti</cp:lastModifiedBy>
  <dcterms:created xsi:type="dcterms:W3CDTF">2023-05-31T13:29:20Z</dcterms:created>
  <dcterms:modified xsi:type="dcterms:W3CDTF">2024-07-05T13:25:17Z</dcterms:modified>
</cp:coreProperties>
</file>