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<sst xmlns="http://schemas.openxmlformats.org/spreadsheetml/2006/main" count="65" uniqueCount="40">
  <si>
    <t xml:space="preserve">RED INDICATES BAN</t>
  </si>
  <si>
    <t xml:space="preserve">xp per bar</t>
  </si>
  <si>
    <t xml:space="preserve">startxp</t>
  </si>
  <si>
    <t xml:space="preserve">barprice</t>
  </si>
  <si>
    <t xml:space="preserve">GREEN INDICATES RUNNING ON NETWORK A</t>
  </si>
  <si>
    <t xml:space="preserve">ballprice</t>
  </si>
  <si>
    <t xml:space="preserve">YELLOW INDICATES RUNNING ON NETWORK B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</si>
  <si>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</si>
  <si>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</si>
  <si>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</si>
  <si>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</si>
  <si>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</si>
  <si>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Monday</t>
  </si>
  <si>
    <t xml:space="preserve">Tuesday</t>
  </si>
  <si>
    <t xml:space="preserve">profit per-&gt;</t>
  </si>
  <si>
    <t xml:space="preserve">1 week</t>
  </si>
  <si>
    <t xml:space="preserve">total bars</t>
  </si>
  <si>
    <t xml:space="preserve">bars/day</t>
  </si>
  <si>
    <t xml:space="preserve">total profit</t>
  </si>
  <si>
    <t xml:space="preserve">profit/day</t>
  </si>
  <si>
    <t xml:space="preserve">days running</t>
  </si>
  <si>
    <t xml:space="preserve">email</t>
  </si>
  <si>
    <t xml:space="preserve">profit:</t>
  </si>
  <si>
    <t xml:space="preserve">start-xp</t>
  </si>
  <si>
    <t xml:space="preserve">end-xp</t>
  </si>
  <si>
    <t xml:space="preserve">not returned:</t>
  </si>
  <si>
    <t xml:space="preserve">2 new accs</t>
  </si>
  <si>
    <t xml:space="preserve">11m</t>
  </si>
  <si>
    <t xml:space="preserve">1.9 bars</t>
  </si>
  <si>
    <t xml:space="preserve">520ea</t>
  </si>
  <si>
    <t xml:space="preserve">1m</t>
  </si>
  <si>
    <t xml:space="preserve">2.5bars</t>
  </si>
  <si>
    <t xml:space="preserve">1.3m</t>
  </si>
  <si>
    <t xml:space="preserve">mule had 4.9m before xfer</t>
  </si>
  <si>
    <t xml:space="preserve">xfered over 16.6m</t>
  </si>
  <si>
    <t xml:space="preserve">entire startup:</t>
  </si>
  <si>
    <t xml:space="preserve">5.5M/acc</t>
  </si>
  <si>
    <t xml:space="preserve">6accs</t>
  </si>
  <si>
    <t xml:space="preserve">startupcost</t>
  </si>
  <si>
    <t xml:space="preserve">mule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</si>
</sst>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"/>
    <numFmt numFmtId="166" formatCode="0"/>
    <numFmt numFmtId="167" formatCode="_(* #,##0.00_);_(* \(#,##0.00\);_(* \-??_);_(@_)"/>
    <numFmt numFmtId="168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00B050"/>
        <bgColor rgb="FF008080"/>
      </patternFill>
    </fill>
    <fill>
      <patternFill patternType="solid">
        <fgColor rgb="FF54823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337" ySplit="1500" topLeftCell="G1" activePane="bottomLeft" state="split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G1" activeCellId="0" sqref="G1"/>
    </sheetView>
  </sheetViews>
  <sheetFormatPr defaultRowHeight="15"/>
  <cols>
    <col collapsed="false" hidden="false" max="1" min="1" style="0" width="30.2064777327935"/>
    <col collapsed="false" hidden="false" max="2" min="2" style="0" width="12.6396761133603"/>
    <col collapsed="false" hidden="false" max="6" min="3" style="0" width="8.57085020242915"/>
    <col collapsed="false" hidden="false" max="7" min="7" style="0" width="8.1417004048583"/>
    <col collapsed="false" hidden="false" max="8" min="8" style="0" width="8.57085020242915"/>
    <col collapsed="false" hidden="false" max="12" min="9" style="0" width="11.4615384615385"/>
    <col collapsed="false" hidden="false" max="13" min="13" style="1" width="9.10526315789474"/>
    <col collapsed="false" hidden="false" max="17" min="14" style="0" width="8.57085020242915"/>
    <col collapsed="false" hidden="false" max="18" min="18" style="0" width="11.1417004048583"/>
    <col collapsed="false" hidden="false" max="19" min="19" style="0" width="12.6396761133603"/>
    <col collapsed="false" hidden="false" max="20" min="20" style="0" width="8.57085020242915"/>
    <col collapsed="false" hidden="false" max="21" min="21" style="0" width="10.6032388663968"/>
    <col collapsed="false" hidden="false" max="1025" min="22" style="0" width="8.57085020242915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n">
        <v>25.6</v>
      </c>
      <c r="E1" s="0" t="s">
        <v>2</v>
      </c>
      <c r="F1" s="0" t="n">
        <v>22406</v>
      </c>
      <c r="M1" s="0"/>
      <c r="Q1" s="0" t="s">
        <v>3</v>
      </c>
      <c r="R1" s="0" t="n">
        <v>530</v>
      </c>
    </row>
    <row r="2" customFormat="false" ht="15" hidden="false" customHeight="false" outlineLevel="0" collapsed="false">
      <c r="A2" s="0" t="s">
        <v>4</v>
      </c>
      <c r="M2" s="0"/>
      <c r="Q2" s="0" t="s">
        <v>5</v>
      </c>
      <c r="R2" s="0" t="n">
        <v>205</v>
      </c>
      <c r="S2" s="0" t="n">
        <f aca="false">R2*4</f>
        <v>820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9</v>
      </c>
      <c r="E3" s="0" t="s">
        <v>10</v>
      </c>
      <c r="F3" s="0" t="s">
        <v>11</v>
      </c>
      <c r="G3" s="0" t="s">
        <v>12</v>
      </c>
      <c r="H3" s="0" t="s">
        <v>13</v>
      </c>
      <c r="I3" s="0" t="s">
        <v>7</v>
      </c>
      <c r="J3" s="0" t="s">
        <v>8</v>
      </c>
      <c r="K3" s="0" t="s">
        <v>9</v>
      </c>
      <c r="L3" s="0" t="s">
        <v>10</v>
      </c>
      <c r="M3" s="0"/>
      <c r="R3" s="0" t="s">
        <v>14</v>
      </c>
      <c r="S3" s="0" t="n">
        <f aca="false">S2-R1</f>
        <v>290</v>
      </c>
    </row>
    <row r="4" customFormat="false" ht="15" hidden="false" customHeight="false" outlineLevel="0" collapsed="false">
      <c r="B4" s="2" t="n">
        <v>42669</v>
      </c>
      <c r="C4" s="2" t="n">
        <v>42670</v>
      </c>
      <c r="D4" s="2" t="n">
        <v>42671</v>
      </c>
      <c r="E4" s="2" t="n">
        <v>42672</v>
      </c>
      <c r="F4" s="2" t="n">
        <v>42673</v>
      </c>
      <c r="G4" s="2" t="n">
        <v>42674</v>
      </c>
      <c r="H4" s="2" t="n">
        <v>42675</v>
      </c>
      <c r="I4" s="2" t="n">
        <v>42676</v>
      </c>
      <c r="J4" s="2" t="n">
        <v>42677</v>
      </c>
      <c r="K4" s="2" t="n">
        <v>42678</v>
      </c>
      <c r="L4" s="2" t="n">
        <v>42679</v>
      </c>
      <c r="M4" s="3" t="s">
        <v>15</v>
      </c>
      <c r="N4" s="0" t="s">
        <v>16</v>
      </c>
      <c r="P4" s="0" t="s">
        <v>17</v>
      </c>
      <c r="S4" s="0" t="s">
        <v>18</v>
      </c>
      <c r="U4" s="0" t="s">
        <v>19</v>
      </c>
      <c r="W4" s="0" t="s">
        <v>20</v>
      </c>
    </row>
    <row r="5" s="4" customFormat="true" ht="15" hidden="false" customHeight="false" outlineLevel="0" collapsed="false">
      <c r="A5" s="4" t="s">
        <v>21</v>
      </c>
      <c r="B5" s="5" t="n">
        <f aca="false">IF(B7="",0,(B7-B6)/$D$1)</f>
        <v>6428.984375</v>
      </c>
      <c r="C5" s="5" t="n">
        <f aca="false">IF(C7="",0,(C7-C6)/$D$1)</f>
        <v>3516.09375</v>
      </c>
      <c r="D5" s="5" t="n">
        <f aca="false">IF(D7="",0,(D7-D6)/$D$1)</f>
        <v>2644.921875</v>
      </c>
      <c r="E5" s="5" t="n">
        <f aca="false">IF(E7="",0,(E7-E6)/$D$1)</f>
        <v>3390.234375</v>
      </c>
      <c r="F5" s="5" t="n">
        <f aca="false">IF(F7="",0,(F7-F6)/$D$1)</f>
        <v>3222.65625</v>
      </c>
      <c r="G5" s="5" t="n">
        <f aca="false">IF(G7="",0,(G7-G6)/$D$1)</f>
        <v>5078.125</v>
      </c>
      <c r="H5" s="5" t="n">
        <f aca="false">IF(H7="",0,(H7-H6)/$D$1)</f>
        <v>4152.34375</v>
      </c>
      <c r="I5" s="5" t="n">
        <f aca="false">IF(I7="",0,(I7-I6)/$D$1)</f>
        <v>3464.6484375</v>
      </c>
      <c r="J5" s="5" t="n">
        <f aca="false">IF(J7="",0,(J7-J6)/$D$1)</f>
        <v>0</v>
      </c>
      <c r="K5" s="5" t="n">
        <f aca="false">IF(K7="",0,(K7-K6)/$D$1)</f>
        <v>0</v>
      </c>
      <c r="L5" s="5" t="n">
        <f aca="false">IF(L7="",0,(L7-L6)/$D$1)</f>
        <v>0</v>
      </c>
      <c r="M5" s="1"/>
      <c r="N5" s="5" t="n">
        <f aca="false">SUM(B5:I5)</f>
        <v>31898.0078125</v>
      </c>
      <c r="O5" s="5"/>
      <c r="P5" s="5" t="n">
        <f aca="false">N5/W5</f>
        <v>3544.22309027778</v>
      </c>
      <c r="R5" s="4" t="s">
        <v>22</v>
      </c>
      <c r="S5" s="6" t="n">
        <f aca="false">$S$3*N5</f>
        <v>9250422.265625</v>
      </c>
      <c r="U5" s="7" t="n">
        <f aca="false">S5/W5</f>
        <v>1027824.69618056</v>
      </c>
      <c r="W5" s="5" t="n">
        <f aca="false">COUNTIF(B5:I5,"&gt;15")+1</f>
        <v>9</v>
      </c>
    </row>
    <row r="6" s="8" customFormat="true" ht="15" hidden="false" customHeight="false" outlineLevel="0" collapsed="false">
      <c r="A6" s="8" t="s">
        <v>23</v>
      </c>
      <c r="B6" s="8" t="n">
        <f aca="false">$F$1</f>
        <v>22406</v>
      </c>
      <c r="C6" s="8" t="n">
        <f aca="false">B7</f>
        <v>186988</v>
      </c>
      <c r="D6" s="8" t="n">
        <f aca="false">C7</f>
        <v>277000</v>
      </c>
      <c r="E6" s="8" t="n">
        <f aca="false">D7</f>
        <v>344710</v>
      </c>
      <c r="F6" s="8" t="n">
        <f aca="false">E7</f>
        <v>431500</v>
      </c>
      <c r="G6" s="8" t="n">
        <f aca="false">F7</f>
        <v>514000</v>
      </c>
      <c r="H6" s="8" t="n">
        <f aca="false">G7</f>
        <v>644000</v>
      </c>
      <c r="I6" s="8" t="n">
        <f aca="false">H7</f>
        <v>750300</v>
      </c>
      <c r="J6" s="8" t="n">
        <f aca="false">I7</f>
        <v>838995</v>
      </c>
      <c r="K6" s="8" t="n">
        <f aca="false">J7</f>
        <v>0</v>
      </c>
      <c r="L6" s="8" t="n">
        <f aca="false">K7</f>
        <v>0</v>
      </c>
      <c r="M6" s="1"/>
      <c r="S6" s="9"/>
    </row>
    <row r="7" customFormat="false" ht="15" hidden="false" customHeight="false" outlineLevel="0" collapsed="false">
      <c r="A7" s="0" t="s">
        <v>24</v>
      </c>
      <c r="B7" s="0" t="n">
        <v>186988</v>
      </c>
      <c r="C7" s="0" t="n">
        <v>277000</v>
      </c>
      <c r="D7" s="0" t="n">
        <v>344710</v>
      </c>
      <c r="E7" s="0" t="n">
        <v>431500</v>
      </c>
      <c r="F7" s="0" t="n">
        <v>514000</v>
      </c>
      <c r="G7" s="0" t="n">
        <v>644000</v>
      </c>
      <c r="H7" s="0" t="n">
        <v>750300</v>
      </c>
      <c r="I7" s="0" t="n">
        <v>838995</v>
      </c>
      <c r="M7" s="0"/>
      <c r="S7" s="10"/>
    </row>
    <row r="8" s="12" customFormat="true" ht="15" hidden="false" customHeight="false" outlineLevel="0" collapsed="false">
      <c r="A8" s="4" t="s">
        <v>21</v>
      </c>
      <c r="B8" s="4" t="n">
        <f aca="false">IF(B10="",0,(B10-B9)/$D$1)</f>
        <v>2340</v>
      </c>
      <c r="C8" s="5" t="n">
        <f aca="false">IF(C10="",0,(C10-C9)/$D$1)</f>
        <v>3620.703125</v>
      </c>
      <c r="D8" s="11" t="n">
        <f aca="false">IF(D10="",0,(D10-D9)/$D$1)</f>
        <v>0</v>
      </c>
      <c r="E8" s="11" t="n">
        <f aca="false">IF(E10="",0,(E10-E9)/$D$1)</f>
        <v>0</v>
      </c>
      <c r="F8" s="11" t="n">
        <f aca="false">IF(F10="",0,(F10-F9)/$D$1)</f>
        <v>0</v>
      </c>
      <c r="G8" s="11" t="n">
        <f aca="false">IF(G10="",0,(G10-G9)/$D$1)</f>
        <v>0</v>
      </c>
      <c r="H8" s="11" t="n">
        <f aca="false">IF(H10="",0,(H10-H9)/$D$1)</f>
        <v>0</v>
      </c>
      <c r="I8" s="11" t="n">
        <f aca="false">IF(I10="",0,(I10-I9)/$D$1)</f>
        <v>0</v>
      </c>
      <c r="J8" s="11"/>
      <c r="K8" s="11"/>
      <c r="L8" s="11"/>
      <c r="N8" s="11" t="n">
        <f aca="false">SUM(B8:I8)</f>
        <v>5960.703125</v>
      </c>
      <c r="O8" s="11"/>
      <c r="P8" s="11" t="n">
        <f aca="false">N8/W8</f>
        <v>2980.3515625</v>
      </c>
      <c r="R8" s="12" t="s">
        <v>22</v>
      </c>
      <c r="S8" s="13" t="n">
        <f aca="false">$S$3*N8</f>
        <v>1728603.90625</v>
      </c>
      <c r="U8" s="14" t="n">
        <f aca="false">S8/W8</f>
        <v>864301.953125</v>
      </c>
      <c r="W8" s="12" t="n">
        <f aca="false">COUNTIF(B8:I8,"&gt;15")</f>
        <v>2</v>
      </c>
    </row>
    <row r="9" s="8" customFormat="true" ht="15" hidden="false" customHeight="false" outlineLevel="0" collapsed="false">
      <c r="A9" s="8" t="s">
        <v>23</v>
      </c>
      <c r="B9" s="8" t="n">
        <f aca="false">$F$1</f>
        <v>22406</v>
      </c>
      <c r="C9" s="8" t="n">
        <f aca="false">B10</f>
        <v>82310</v>
      </c>
      <c r="D9" s="12" t="n">
        <f aca="false">C10</f>
        <v>175000</v>
      </c>
      <c r="E9" s="12" t="n">
        <f aca="false">D10</f>
        <v>0</v>
      </c>
      <c r="F9" s="12" t="n">
        <f aca="false">E10</f>
        <v>0</v>
      </c>
      <c r="G9" s="12" t="n">
        <f aca="false">F10</f>
        <v>0</v>
      </c>
      <c r="H9" s="12" t="n">
        <f aca="false">G10</f>
        <v>0</v>
      </c>
      <c r="I9" s="12" t="n">
        <f aca="false">H10</f>
        <v>0</v>
      </c>
      <c r="J9" s="12"/>
      <c r="K9" s="12"/>
      <c r="L9" s="12"/>
      <c r="M9" s="12"/>
      <c r="N9" s="12"/>
      <c r="O9" s="12"/>
      <c r="P9" s="12"/>
      <c r="Q9" s="12"/>
      <c r="R9" s="12"/>
      <c r="S9" s="13"/>
      <c r="T9" s="12"/>
      <c r="U9" s="12"/>
      <c r="V9" s="12"/>
      <c r="W9" s="12"/>
    </row>
    <row r="10" customFormat="false" ht="15" hidden="false" customHeight="false" outlineLevel="0" collapsed="false">
      <c r="A10" s="0" t="s">
        <v>24</v>
      </c>
      <c r="B10" s="0" t="n">
        <v>82310</v>
      </c>
      <c r="C10" s="0" t="n">
        <v>175000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2"/>
      <c r="U10" s="12"/>
      <c r="V10" s="12"/>
      <c r="W10" s="12"/>
    </row>
    <row r="11" s="4" customFormat="true" ht="15" hidden="false" customHeight="false" outlineLevel="0" collapsed="false">
      <c r="A11" s="4" t="s">
        <v>21</v>
      </c>
      <c r="B11" s="4" t="n">
        <f aca="false">IF(B13="",0,(B13-B12)/$D$1)</f>
        <v>0</v>
      </c>
      <c r="C11" s="5" t="n">
        <f aca="false">IF(C13="",0,(C13-C12)/$D$1)</f>
        <v>3415</v>
      </c>
      <c r="D11" s="5" t="n">
        <f aca="false">IF(D13="",0,(D13-D12)/$D$1)</f>
        <v>3173.0078125</v>
      </c>
      <c r="E11" s="5" t="n">
        <f aca="false">IF(E13="",0,(E13-E12)/$D$1)</f>
        <v>3122.6953125</v>
      </c>
      <c r="F11" s="5" t="n">
        <f aca="false">IF(F13="",0,(F13-F12)/$D$1)</f>
        <v>3085.9375</v>
      </c>
      <c r="G11" s="5" t="n">
        <f aca="false">IF(G13="",0,(G13-G12)/$D$1)</f>
        <v>4570.3125</v>
      </c>
      <c r="H11" s="11" t="n">
        <f aca="false">IF(H13="",0,(H13-H12)/$D$1)</f>
        <v>0</v>
      </c>
      <c r="I11" s="11" t="n">
        <f aca="false">IF(I13="",0,(I13-I12)/$D$1)</f>
        <v>0</v>
      </c>
      <c r="J11" s="11"/>
      <c r="K11" s="11"/>
      <c r="L11" s="11"/>
      <c r="M11" s="12"/>
      <c r="N11" s="11" t="n">
        <f aca="false">SUM(B11:I11)</f>
        <v>17366.953125</v>
      </c>
      <c r="O11" s="11"/>
      <c r="P11" s="11" t="n">
        <f aca="false">N11/W11</f>
        <v>3473.390625</v>
      </c>
      <c r="Q11" s="12"/>
      <c r="R11" s="12" t="s">
        <v>22</v>
      </c>
      <c r="S11" s="13" t="n">
        <f aca="false">$S$3*N11</f>
        <v>5036416.40625</v>
      </c>
      <c r="T11" s="12"/>
      <c r="U11" s="14" t="n">
        <f aca="false">S11/W11</f>
        <v>1007283.28125</v>
      </c>
      <c r="V11" s="12"/>
      <c r="W11" s="12" t="n">
        <f aca="false">COUNTIF(B11:I11,"&gt;15")</f>
        <v>5</v>
      </c>
    </row>
    <row r="12" s="8" customFormat="true" ht="15" hidden="false" customHeight="false" outlineLevel="0" collapsed="false">
      <c r="A12" s="8" t="s">
        <v>23</v>
      </c>
      <c r="B12" s="8" t="n">
        <f aca="false">$F$1</f>
        <v>22406</v>
      </c>
      <c r="C12" s="8" t="n">
        <f aca="false">B13</f>
        <v>22406</v>
      </c>
      <c r="D12" s="8" t="n">
        <v>109830</v>
      </c>
      <c r="E12" s="8" t="n">
        <f aca="false">D13</f>
        <v>191059</v>
      </c>
      <c r="F12" s="8" t="n">
        <f aca="false">E13</f>
        <v>271000</v>
      </c>
      <c r="G12" s="8" t="n">
        <f aca="false">F13</f>
        <v>350000</v>
      </c>
      <c r="H12" s="12" t="n">
        <f aca="false">G13</f>
        <v>467000</v>
      </c>
      <c r="I12" s="12" t="n">
        <f aca="false">H13</f>
        <v>0</v>
      </c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2"/>
      <c r="U12" s="12"/>
      <c r="V12" s="12"/>
      <c r="W12" s="12"/>
    </row>
    <row r="13" customFormat="false" ht="15" hidden="false" customHeight="false" outlineLevel="0" collapsed="false">
      <c r="A13" s="0" t="s">
        <v>24</v>
      </c>
      <c r="B13" s="0" t="n">
        <f aca="false">$F$1</f>
        <v>22406</v>
      </c>
      <c r="C13" s="0" t="n">
        <v>109830</v>
      </c>
      <c r="D13" s="0" t="n">
        <v>191059</v>
      </c>
      <c r="E13" s="0" t="n">
        <v>271000</v>
      </c>
      <c r="F13" s="0" t="n">
        <v>350000</v>
      </c>
      <c r="G13" s="0" t="n">
        <v>467000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2"/>
      <c r="U13" s="12"/>
      <c r="V13" s="12"/>
      <c r="W13" s="12"/>
    </row>
    <row r="14" s="15" customFormat="true" ht="15" hidden="false" customHeight="false" outlineLevel="0" collapsed="false">
      <c r="A14" s="15" t="s">
        <v>21</v>
      </c>
      <c r="B14" s="15" t="n">
        <f aca="false">IF(B16="",0,(B16-B15)/$D$1)</f>
        <v>0</v>
      </c>
      <c r="C14" s="16" t="n">
        <f aca="false">IF(C16="",0,(C16-C15)/$D$1)</f>
        <v>0</v>
      </c>
      <c r="D14" s="16" t="n">
        <f aca="false">IF(D16="",0,(D16-D15)/$D$1)</f>
        <v>3499.765625</v>
      </c>
      <c r="E14" s="16" t="n">
        <f aca="false">IF(E16="",0,(E16-E15)/$D$1)</f>
        <v>3554.6875</v>
      </c>
      <c r="F14" s="16" t="n">
        <f aca="false">IF(F16="",0,(F16-F15)/$D$1)</f>
        <v>2949.21875</v>
      </c>
      <c r="G14" s="16" t="n">
        <f aca="false">IF(G16="",0,(G16-G15)/$D$1)</f>
        <v>4003.90625</v>
      </c>
      <c r="H14" s="16" t="n">
        <f aca="false">IF(H16="",0,(H16-H15)/$D$1)</f>
        <v>5996.09375</v>
      </c>
      <c r="I14" s="16" t="n">
        <f aca="false">IF(I16="",0,(I16-I15)/$D$1)</f>
        <v>0</v>
      </c>
      <c r="J14" s="16" t="n">
        <f aca="false">IF(J16="",0,(J16-J15)/$D$1)</f>
        <v>0</v>
      </c>
      <c r="K14" s="16" t="n">
        <f aca="false">IF(K16="",0,(K16-K15)/$D$1)</f>
        <v>0</v>
      </c>
      <c r="L14" s="16" t="n">
        <f aca="false">IF(L16="",0,(L16-L15)/$D$1)</f>
        <v>0</v>
      </c>
      <c r="M14" s="1"/>
      <c r="N14" s="16" t="n">
        <f aca="false">SUM(B14:I14)</f>
        <v>20003.671875</v>
      </c>
      <c r="O14" s="16"/>
      <c r="P14" s="16" t="n">
        <f aca="false">N14/W14</f>
        <v>4000.734375</v>
      </c>
      <c r="R14" s="15" t="s">
        <v>22</v>
      </c>
      <c r="S14" s="17" t="n">
        <f aca="false">$S$3*N14</f>
        <v>5801064.84375</v>
      </c>
      <c r="U14" s="18" t="n">
        <f aca="false">IFERROR(S14/W14,"-")</f>
        <v>1160212.96875</v>
      </c>
      <c r="W14" s="15" t="n">
        <f aca="false">COUNTIF(B14:I14,"&gt;15")</f>
        <v>5</v>
      </c>
    </row>
    <row r="15" s="8" customFormat="true" ht="15" hidden="false" customHeight="false" outlineLevel="0" collapsed="false">
      <c r="A15" s="8" t="s">
        <v>23</v>
      </c>
      <c r="B15" s="8" t="n">
        <v>0</v>
      </c>
      <c r="C15" s="8" t="n">
        <f aca="false">$F$1</f>
        <v>22406</v>
      </c>
      <c r="D15" s="8" t="n">
        <f aca="false">C16</f>
        <v>22406</v>
      </c>
      <c r="E15" s="8" t="n">
        <f aca="false">D16</f>
        <v>112000</v>
      </c>
      <c r="F15" s="8" t="n">
        <f aca="false">E16</f>
        <v>203000</v>
      </c>
      <c r="G15" s="8" t="n">
        <f aca="false">F16</f>
        <v>278500</v>
      </c>
      <c r="H15" s="8" t="n">
        <f aca="false">G16</f>
        <v>381000</v>
      </c>
      <c r="I15" s="8" t="n">
        <f aca="false">H16</f>
        <v>534500</v>
      </c>
      <c r="J15" s="8" t="n">
        <f aca="false">I16</f>
        <v>0</v>
      </c>
      <c r="K15" s="8" t="n">
        <f aca="false">J16</f>
        <v>0</v>
      </c>
      <c r="L15" s="8" t="n">
        <f aca="false">K16</f>
        <v>0</v>
      </c>
      <c r="M15" s="1"/>
      <c r="S15" s="9"/>
    </row>
    <row r="16" customFormat="false" ht="15" hidden="false" customHeight="false" outlineLevel="0" collapsed="false">
      <c r="A16" s="0" t="s">
        <v>24</v>
      </c>
      <c r="B16" s="0" t="n">
        <v>0</v>
      </c>
      <c r="C16" s="0" t="n">
        <f aca="false">C15</f>
        <v>22406</v>
      </c>
      <c r="D16" s="0" t="n">
        <v>112000</v>
      </c>
      <c r="E16" s="0" t="n">
        <v>203000</v>
      </c>
      <c r="F16" s="0" t="n">
        <v>278500</v>
      </c>
      <c r="G16" s="0" t="n">
        <v>381000</v>
      </c>
      <c r="H16" s="0" t="n">
        <v>534500</v>
      </c>
    </row>
    <row r="17" customFormat="false" ht="15" hidden="false" customHeight="false" outlineLevel="0" collapsed="false">
      <c r="A17" s="15" t="s">
        <v>21</v>
      </c>
      <c r="B17" s="15" t="n">
        <f aca="false">IF(B19="",0,(B19-B18)/$D$1)</f>
        <v>0</v>
      </c>
      <c r="C17" s="16" t="n">
        <f aca="false">IF(C19="",0,(C19-C18)/$D$1)</f>
        <v>0</v>
      </c>
      <c r="D17" s="16" t="n">
        <f aca="false">IF(D19="",0,(D19-D18)/$D$1)</f>
        <v>0</v>
      </c>
      <c r="E17" s="16" t="n">
        <f aca="false">IF(E19="",0,(E19-E18)/$D$1)</f>
        <v>0</v>
      </c>
      <c r="F17" s="16" t="n">
        <f aca="false">IF(F19="",0,(F19-F18)/$D$1)</f>
        <v>0</v>
      </c>
      <c r="G17" s="16" t="n">
        <f aca="false">IF(G19="",0,(G19-G18)/$D$1)</f>
        <v>3929.453125</v>
      </c>
      <c r="H17" s="16" t="n">
        <f aca="false">IF(H19="",0,(H19-H18)/$D$1)</f>
        <v>5878.90625</v>
      </c>
      <c r="I17" s="16" t="n">
        <f aca="false">IF(I19="",0,(I19-I18)/$D$1)</f>
        <v>0</v>
      </c>
      <c r="J17" s="16" t="n">
        <f aca="false">IF(J19="",0,(J19-J18)/$D$1)</f>
        <v>0</v>
      </c>
      <c r="K17" s="16" t="n">
        <f aca="false">IF(K19="",0,(K19-K18)/$D$1)</f>
        <v>0</v>
      </c>
      <c r="L17" s="16" t="n">
        <f aca="false">IF(L19="",0,(L19-L18)/$D$1)</f>
        <v>0</v>
      </c>
      <c r="N17" s="16" t="n">
        <f aca="false">SUM(B17:I17)</f>
        <v>9808.359375</v>
      </c>
      <c r="O17" s="16"/>
      <c r="P17" s="16" t="n">
        <f aca="false">N17/W17</f>
        <v>4904.1796875</v>
      </c>
      <c r="Q17" s="15"/>
      <c r="R17" s="15" t="s">
        <v>22</v>
      </c>
      <c r="S17" s="17" t="n">
        <f aca="false">$S$3*N17</f>
        <v>2844424.21875</v>
      </c>
      <c r="T17" s="15"/>
      <c r="U17" s="18" t="n">
        <f aca="false">IFERROR(S17/W17,"-")</f>
        <v>1422212.109375</v>
      </c>
      <c r="V17" s="15"/>
      <c r="W17" s="15" t="n">
        <f aca="false">COUNTIF(B17:I17,"&gt;15")</f>
        <v>2</v>
      </c>
    </row>
    <row r="18" customFormat="false" ht="15" hidden="false" customHeight="false" outlineLevel="0" collapsed="false">
      <c r="A18" s="8" t="s">
        <v>23</v>
      </c>
      <c r="B18" s="8" t="n">
        <v>0</v>
      </c>
      <c r="C18" s="8" t="n">
        <f aca="false">B19</f>
        <v>0</v>
      </c>
      <c r="D18" s="8" t="n">
        <f aca="false">C19</f>
        <v>0</v>
      </c>
      <c r="E18" s="8" t="n">
        <f aca="false">D19</f>
        <v>0</v>
      </c>
      <c r="F18" s="8" t="n">
        <f aca="false">E19</f>
        <v>0</v>
      </c>
      <c r="G18" s="8" t="n">
        <f aca="false">$F$1</f>
        <v>22406</v>
      </c>
      <c r="H18" s="8" t="n">
        <f aca="false">G19</f>
        <v>123000</v>
      </c>
      <c r="I18" s="8" t="n">
        <f aca="false">H19</f>
        <v>273500</v>
      </c>
      <c r="J18" s="8" t="n">
        <f aca="false">I19</f>
        <v>0</v>
      </c>
      <c r="K18" s="8" t="n">
        <f aca="false">J19</f>
        <v>0</v>
      </c>
      <c r="L18" s="8" t="n">
        <f aca="false">K19</f>
        <v>0</v>
      </c>
      <c r="N18" s="8"/>
      <c r="O18" s="8"/>
      <c r="P18" s="8"/>
      <c r="Q18" s="8"/>
      <c r="R18" s="8"/>
      <c r="S18" s="9"/>
      <c r="T18" s="8"/>
      <c r="U18" s="8"/>
      <c r="V18" s="8"/>
      <c r="W18" s="8"/>
    </row>
    <row r="19" customFormat="false" ht="15" hidden="false" customHeight="false" outlineLevel="0" collapsed="false">
      <c r="A19" s="0" t="s">
        <v>24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123000</v>
      </c>
      <c r="H19" s="0" t="n">
        <v>273500</v>
      </c>
    </row>
    <row r="20" customFormat="false" ht="15" hidden="false" customHeight="false" outlineLevel="0" collapsed="false">
      <c r="A20" s="4" t="s">
        <v>21</v>
      </c>
      <c r="B20" s="4" t="n">
        <f aca="false">IF(B22="",0,(B22-B21)/$D$1)</f>
        <v>0</v>
      </c>
      <c r="C20" s="5" t="n">
        <f aca="false">IF(C22="",0,(C22-C21)/$D$1)</f>
        <v>0</v>
      </c>
      <c r="D20" s="5" t="n">
        <f aca="false">IF(D22="",0,(D22-D21)/$D$1)</f>
        <v>0</v>
      </c>
      <c r="E20" s="5" t="n">
        <f aca="false">IF(E22="",0,(E22-E21)/$D$1)</f>
        <v>0</v>
      </c>
      <c r="F20" s="5" t="n">
        <f aca="false">IF(F22="",0,(F22-F21)/$D$1)</f>
        <v>0</v>
      </c>
      <c r="G20" s="5" t="n">
        <f aca="false">IF(G22="",0,(G22-G21)/$D$1)</f>
        <v>4001.9921875</v>
      </c>
      <c r="H20" s="5" t="n">
        <f aca="false">IF(H22="",0,(H22-H21)/$D$1)</f>
        <v>5565</v>
      </c>
      <c r="I20" s="5" t="n">
        <f aca="false">IF(I22="",0,(I22-I21)/$D$1)</f>
        <v>0</v>
      </c>
      <c r="J20" s="5" t="n">
        <f aca="false">IF(J22="",0,(J22-J21)/$D$1)</f>
        <v>0</v>
      </c>
      <c r="K20" s="5" t="n">
        <f aca="false">IF(K22="",0,(K22-K21)/$D$1)</f>
        <v>0</v>
      </c>
      <c r="L20" s="5" t="n">
        <f aca="false">IF(L22="",0,(L22-L21)/$D$1)</f>
        <v>0</v>
      </c>
      <c r="N20" s="5" t="n">
        <f aca="false">SUM(B20:I20)</f>
        <v>9566.9921875</v>
      </c>
      <c r="O20" s="5"/>
      <c r="P20" s="5" t="n">
        <f aca="false">N20/W20</f>
        <v>4783.49609375</v>
      </c>
      <c r="Q20" s="4"/>
      <c r="R20" s="4" t="s">
        <v>22</v>
      </c>
      <c r="S20" s="6" t="n">
        <f aca="false">$S$3*N20</f>
        <v>2774427.734375</v>
      </c>
      <c r="T20" s="4"/>
      <c r="U20" s="7" t="n">
        <f aca="false">S20/W20</f>
        <v>1387213.8671875</v>
      </c>
      <c r="V20" s="4"/>
      <c r="W20" s="4" t="n">
        <f aca="false">COUNTIF(B20:I20,"&gt;15")</f>
        <v>2</v>
      </c>
    </row>
    <row r="21" customFormat="false" ht="15" hidden="false" customHeight="false" outlineLevel="0" collapsed="false">
      <c r="A21" s="8" t="s">
        <v>23</v>
      </c>
      <c r="B21" s="8" t="n">
        <v>0</v>
      </c>
      <c r="C21" s="8" t="n">
        <f aca="false">B22</f>
        <v>0</v>
      </c>
      <c r="D21" s="8" t="n">
        <v>0</v>
      </c>
      <c r="E21" s="8" t="n">
        <f aca="false">D22</f>
        <v>0</v>
      </c>
      <c r="F21" s="8" t="n">
        <f aca="false">E22</f>
        <v>0</v>
      </c>
      <c r="G21" s="8" t="n">
        <f aca="false">$F$1</f>
        <v>22406</v>
      </c>
      <c r="H21" s="8" t="n">
        <f aca="false">G22</f>
        <v>124857</v>
      </c>
      <c r="I21" s="8" t="n">
        <f aca="false">H22</f>
        <v>267321</v>
      </c>
      <c r="J21" s="8" t="n">
        <f aca="false">I22</f>
        <v>0</v>
      </c>
      <c r="K21" s="8" t="n">
        <f aca="false">J22</f>
        <v>0</v>
      </c>
      <c r="L21" s="8" t="n">
        <f aca="false">K22</f>
        <v>0</v>
      </c>
      <c r="N21" s="8"/>
      <c r="O21" s="8"/>
      <c r="P21" s="8"/>
      <c r="Q21" s="8"/>
      <c r="R21" s="8"/>
      <c r="S21" s="9"/>
      <c r="T21" s="8"/>
      <c r="U21" s="8"/>
      <c r="V21" s="8"/>
      <c r="W21" s="8"/>
    </row>
    <row r="22" customFormat="false" ht="15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124857</v>
      </c>
      <c r="H22" s="0" t="n">
        <v>267321</v>
      </c>
      <c r="S22" s="10"/>
    </row>
    <row r="24" customFormat="false" ht="15" hidden="false" customHeight="false" outlineLevel="0" collapsed="false">
      <c r="C24" s="0" t="s">
        <v>25</v>
      </c>
      <c r="E24" s="0" t="s">
        <v>26</v>
      </c>
      <c r="F24" s="0" t="n">
        <v>5</v>
      </c>
      <c r="G24" s="0" t="s">
        <v>27</v>
      </c>
    </row>
    <row r="25" customFormat="false" ht="15" hidden="false" customHeight="false" outlineLevel="0" collapsed="false">
      <c r="E25" s="0" t="s">
        <v>28</v>
      </c>
      <c r="F25" s="0" t="s">
        <v>29</v>
      </c>
      <c r="G25" s="0" t="s">
        <v>30</v>
      </c>
      <c r="S25" s="19" t="n">
        <f aca="false">SUM(S5,S8,S11,S14)</f>
        <v>21816507.421875</v>
      </c>
    </row>
    <row r="26" customFormat="false" ht="15" hidden="false" customHeight="false" outlineLevel="0" collapsed="false">
      <c r="E26" s="0" t="s">
        <v>31</v>
      </c>
      <c r="F26" s="0" t="s">
        <v>29</v>
      </c>
      <c r="G26" s="0" t="s">
        <v>32</v>
      </c>
    </row>
    <row r="27" customFormat="false" ht="15" hidden="false" customHeight="false" outlineLevel="0" collapsed="false">
      <c r="G27" s="0" t="n">
        <v>13.3</v>
      </c>
    </row>
    <row r="30" customFormat="false" ht="15" hidden="false" customHeight="false" outlineLevel="0" collapsed="false">
      <c r="C30" s="0" t="s">
        <v>33</v>
      </c>
    </row>
    <row r="31" customFormat="false" ht="15" hidden="false" customHeight="false" outlineLevel="0" collapsed="false">
      <c r="C31" s="0" t="s">
        <v>34</v>
      </c>
      <c r="Q31" s="0" t="s">
        <v>35</v>
      </c>
      <c r="R31" s="0" t="s">
        <v>36</v>
      </c>
      <c r="S31" s="0" t="s">
        <v>37</v>
      </c>
      <c r="T31" s="0" t="s">
        <v>38</v>
      </c>
    </row>
    <row r="32" customFormat="false" ht="15" hidden="false" customHeight="false" outlineLevel="0" collapsed="false">
      <c r="C32" s="0" t="s">
        <v>39</v>
      </c>
      <c r="D32" s="0" t="n">
        <f aca="false">4.9+16.6</f>
        <v>21.5</v>
      </c>
      <c r="R32" s="0" t="n">
        <v>5.5</v>
      </c>
      <c r="S32" s="0" t="n">
        <v>6</v>
      </c>
      <c r="T32" s="0" t="n">
        <f aca="false">R32*S32</f>
        <v>33</v>
      </c>
    </row>
    <row r="33" customFormat="false" ht="15" hidden="false" customHeight="false" outlineLevel="0" collapsed="false">
      <c r="R33" s="0" t="n">
        <v>3</v>
      </c>
      <c r="S33" s="0" t="n">
        <v>6</v>
      </c>
      <c r="T33" s="0" t="n">
        <f aca="false">R33*S33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2016-10-27T01:08:01Z</dcterms:created>
  <dc:creator>Mike</dc:creator>
  <dc:description/>
  <dc:language>en-US</dc:language>
  <cp:lastModifiedBy/>
  <dcterms:modified xsi:type="dcterms:W3CDTF">2017-01-08T23:22:07Z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