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8920" windowHeight="16320"/>
  </bookViews>
  <sheets>
    <sheet name="Issue Tracker" sheetId="1" r:id="rId1"/>
    <sheet name="calculations" sheetId="2" state="hidden" r:id="rId2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Tracker'!$A$1:$K$16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8" i="2" s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J16" i="2"/>
  <c r="J17" i="2" l="1"/>
  <c r="J18" i="2" s="1"/>
  <c r="J19" i="2" s="1"/>
  <c r="J20" i="2" s="1"/>
  <c r="I19" i="2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21" i="2" l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<sst xmlns="http://schemas.openxmlformats.org/spreadsheetml/2006/main" count="83" uniqueCount="61">
  <si>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</si>
  <si>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</si>
  <si>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</si>
  <si>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</si>
  <si>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</si>
  <si>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</si>
  <si>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</si>
  <si>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</si>
  <si>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</si>
  <si>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</si>
  <si>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</si>
  <si>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</si>
  <si>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</si>
  <si>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</si>
  <si>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</si>
  <si>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</si>
  <si>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</si>
  <si>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</si>
  <si>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</si>
  <si>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</si>
  <si>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</si>
  <si>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</si>
  <si>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</si>
  <si>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</si>
  <si>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</si>
  <si>
    <t>Performance</t>
  </si>
  <si>
    <t>Design</t>
  </si>
  <si>
    <t>Notes</t>
  </si>
  <si>
    <t>Development</t>
  </si>
  <si>
    <t>Minor</t>
  </si>
  <si>
    <t>Serious</t>
  </si>
  <si>
    <t>Critical</t>
  </si>
  <si>
    <t>Interoperability</t>
  </si>
  <si>
    <t>Maintainability</t>
  </si>
  <si>
    <t>Naming</t>
  </si>
  <si>
    <t>Portability</t>
  </si>
  <si>
    <t>Reliability</t>
  </si>
  <si>
    <t>Security</t>
  </si>
  <si>
    <t>Poor function/object design</t>
  </si>
  <si>
    <t>Serious flaw in functionality</t>
  </si>
  <si>
    <t>Program can't run or crashes during normal use</t>
  </si>
  <si>
    <t>Minor functionality problem</t>
  </si>
  <si>
    <t>Problems that could affect future development</t>
  </si>
  <si>
    <t>Issues between program and libraries or API's</t>
  </si>
  <si>
    <t>Issues that could affect future changes</t>
  </si>
  <si>
    <t>Issues that could affect ports to different systems</t>
  </si>
  <si>
    <t>Poor naming conventions</t>
  </si>
  <si>
    <t>Adverse performance issues (outside defined performance spec)</t>
  </si>
  <si>
    <t>Security flaws</t>
  </si>
  <si>
    <t>Design problems that affect the end user</t>
  </si>
  <si>
    <t>Usability</t>
  </si>
  <si>
    <t>Inconsistencies in performance</t>
  </si>
  <si>
    <t>UI</t>
  </si>
  <si>
    <t>Problems with the interface, suchs as incorrect text</t>
  </si>
  <si>
    <t>Mike</t>
  </si>
  <si>
    <t>Message box does not use the same icon as program</t>
  </si>
  <si>
    <t>Message box caption text indented too far</t>
  </si>
  <si>
    <t>V0.10.1</t>
  </si>
  <si>
    <t>Time to hoem timer wrong on shoter work days</t>
  </si>
  <si>
    <t>Relibilirt</t>
  </si>
  <si>
    <t>Home time is still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</si>
</sst>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u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</cellStyleXfs>
  <cellXfs count="30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0" fontId="6" fillId="3" borderId="3" xfId="7" applyFill="1" applyBorder="1">
      <alignment horizontal="left"/>
    </xf>
    <xf numFmtId="0" fontId="6" fillId="3" borderId="4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7" fillId="3" borderId="6" xfId="6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0" fillId="2" borderId="0" xfId="0" applyFill="1" applyBorder="1">
      <alignment horizontal="left" vertical="center" indent="1"/>
    </xf>
    <xf numFmtId="0" fontId="6" fillId="3" borderId="0" xfId="7" applyFill="1" applyBorder="1">
      <alignment horizontal="left"/>
    </xf>
    <xf numFmtId="0" fontId="0" fillId="5" borderId="0" xfId="0" applyFill="1">
      <alignment horizontal="left" vertical="center" indent="1"/>
    </xf>
    <xf numFmtId="0" fontId="0" fillId="6" borderId="0" xfId="0" applyFill="1">
      <alignment horizontal="left" vertical="center" indent="1"/>
    </xf>
    <xf numFmtId="0" fontId="0" fillId="7" borderId="0" xfId="0" applyFill="1">
      <alignment horizontal="left" vertical="center" indent="1"/>
    </xf>
    <xf numFmtId="0" fontId="0" fillId="8" borderId="0" xfId="0" applyFill="1">
      <alignment horizontal="left" vertical="center" indent="1"/>
    </xf>
    <xf numFmtId="49" fontId="0" fillId="2" borderId="0" xfId="0" applyNumberFormat="1" applyAlignment="1">
      <alignment horizontal="left" vertical="center" wrapText="1" indent="1"/>
    </xf>
    <xf numFmtId="0" fontId="0" fillId="2" borderId="0" xfId="0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  <xf numFmtId="49" fontId="0" fillId="2" borderId="0" xfId="0" applyNumberFormat="1" applyFill="1" applyBorder="1" applyAlignment="1">
      <alignment horizontal="left" vertical="center" wrapText="1" indent="1"/>
    </xf>
    <xf numFmtId="0" fontId="0" fillId="7" borderId="0" xfId="0" applyFill="1" applyBorder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0" fillId="2" borderId="0" xfId="0" applyAlignment="1">
      <alignment horizontal="left" vertical="center" indent="1"/>
    </xf>
    <xf numFmtId="0" fontId="15" fillId="2" borderId="0" xfId="0" applyFont="1">
      <alignment horizontal="left" vertical="center" inden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</cellXfs>
  <cellStyles count="8">
    <cellStyle name="Closed Color" xfId="4"/>
    <cellStyle name="Date" xfId="2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10">
    <dxf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9"/>
      <tableStyleElement type="headerRow" dxfId="8"/>
      <tableStyleElement type="secondRowStripe" dxfId="7"/>
    </tableStyle>
  </tableStyles>
  <colors>
    <mruColors>
      <color rgb="FFF8F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809252851585481E-2"/>
          <c:y val="0"/>
          <c:w val="0.97886606699030954"/>
          <c:h val="0.94944925634295763"/>
        </c:manualLayout>
      </c:layout>
      <c:areaChart>
        <c:grouping val="standard"/>
        <c:varyColors val="0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29472"/>
        <c:axId val="46743552"/>
      </c:areaChart>
      <c:lineChart>
        <c:grouping val="standard"/>
        <c:varyColors val="0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90"/>
                <c:pt idx="0">
                  <c:v>42743</c:v>
                </c:pt>
                <c:pt idx="1">
                  <c:v>42744</c:v>
                </c:pt>
                <c:pt idx="2">
                  <c:v>42745</c:v>
                </c:pt>
                <c:pt idx="3">
                  <c:v>42746</c:v>
                </c:pt>
                <c:pt idx="4">
                  <c:v>42747</c:v>
                </c:pt>
                <c:pt idx="5">
                  <c:v>42748</c:v>
                </c:pt>
                <c:pt idx="6">
                  <c:v>42749</c:v>
                </c:pt>
                <c:pt idx="7">
                  <c:v>42750</c:v>
                </c:pt>
                <c:pt idx="8">
                  <c:v>42751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42756</c:v>
                </c:pt>
                <c:pt idx="14">
                  <c:v>42757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42763</c:v>
                </c:pt>
                <c:pt idx="21">
                  <c:v>42764</c:v>
                </c:pt>
                <c:pt idx="22">
                  <c:v>42765</c:v>
                </c:pt>
                <c:pt idx="23">
                  <c:v>42766</c:v>
                </c:pt>
                <c:pt idx="24">
                  <c:v>42767</c:v>
                </c:pt>
                <c:pt idx="25">
                  <c:v>42768</c:v>
                </c:pt>
                <c:pt idx="26">
                  <c:v>42769</c:v>
                </c:pt>
                <c:pt idx="27">
                  <c:v>42770</c:v>
                </c:pt>
                <c:pt idx="28">
                  <c:v>42771</c:v>
                </c:pt>
                <c:pt idx="29">
                  <c:v>42772</c:v>
                </c:pt>
                <c:pt idx="30">
                  <c:v>42773</c:v>
                </c:pt>
                <c:pt idx="31">
                  <c:v>42774</c:v>
                </c:pt>
                <c:pt idx="32">
                  <c:v>42775</c:v>
                </c:pt>
                <c:pt idx="33">
                  <c:v>42776</c:v>
                </c:pt>
                <c:pt idx="34">
                  <c:v>42777</c:v>
                </c:pt>
                <c:pt idx="35">
                  <c:v>42778</c:v>
                </c:pt>
                <c:pt idx="36">
                  <c:v>42779</c:v>
                </c:pt>
                <c:pt idx="37">
                  <c:v>42780</c:v>
                </c:pt>
                <c:pt idx="38">
                  <c:v>42781</c:v>
                </c:pt>
                <c:pt idx="39">
                  <c:v>42782</c:v>
                </c:pt>
                <c:pt idx="40">
                  <c:v>42783</c:v>
                </c:pt>
                <c:pt idx="41">
                  <c:v>42784</c:v>
                </c:pt>
                <c:pt idx="42">
                  <c:v>42785</c:v>
                </c:pt>
                <c:pt idx="43">
                  <c:v>42786</c:v>
                </c:pt>
                <c:pt idx="44">
                  <c:v>42787</c:v>
                </c:pt>
                <c:pt idx="45">
                  <c:v>42788</c:v>
                </c:pt>
                <c:pt idx="46">
                  <c:v>42789</c:v>
                </c:pt>
                <c:pt idx="47">
                  <c:v>42790</c:v>
                </c:pt>
                <c:pt idx="48">
                  <c:v>42791</c:v>
                </c:pt>
                <c:pt idx="49">
                  <c:v>42792</c:v>
                </c:pt>
                <c:pt idx="50">
                  <c:v>42793</c:v>
                </c:pt>
                <c:pt idx="51">
                  <c:v>42794</c:v>
                </c:pt>
                <c:pt idx="52">
                  <c:v>42795</c:v>
                </c:pt>
                <c:pt idx="53">
                  <c:v>42796</c:v>
                </c:pt>
                <c:pt idx="54">
                  <c:v>42797</c:v>
                </c:pt>
                <c:pt idx="55">
                  <c:v>42798</c:v>
                </c:pt>
                <c:pt idx="56">
                  <c:v>42799</c:v>
                </c:pt>
                <c:pt idx="57">
                  <c:v>42800</c:v>
                </c:pt>
                <c:pt idx="58">
                  <c:v>42801</c:v>
                </c:pt>
                <c:pt idx="59">
                  <c:v>42802</c:v>
                </c:pt>
                <c:pt idx="60">
                  <c:v>42803</c:v>
                </c:pt>
                <c:pt idx="61">
                  <c:v>42804</c:v>
                </c:pt>
                <c:pt idx="62">
                  <c:v>42805</c:v>
                </c:pt>
                <c:pt idx="63">
                  <c:v>42806</c:v>
                </c:pt>
                <c:pt idx="64">
                  <c:v>42807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90"/>
                <c:pt idx="0">
                  <c:v>42743</c:v>
                </c:pt>
                <c:pt idx="1">
                  <c:v>42744</c:v>
                </c:pt>
                <c:pt idx="2">
                  <c:v>42745</c:v>
                </c:pt>
                <c:pt idx="3">
                  <c:v>42746</c:v>
                </c:pt>
                <c:pt idx="4">
                  <c:v>42747</c:v>
                </c:pt>
                <c:pt idx="5">
                  <c:v>42748</c:v>
                </c:pt>
                <c:pt idx="6">
                  <c:v>42749</c:v>
                </c:pt>
                <c:pt idx="7">
                  <c:v>42750</c:v>
                </c:pt>
                <c:pt idx="8">
                  <c:v>42751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42756</c:v>
                </c:pt>
                <c:pt idx="14">
                  <c:v>42757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42763</c:v>
                </c:pt>
                <c:pt idx="21">
                  <c:v>42764</c:v>
                </c:pt>
                <c:pt idx="22">
                  <c:v>42765</c:v>
                </c:pt>
                <c:pt idx="23">
                  <c:v>42766</c:v>
                </c:pt>
                <c:pt idx="24">
                  <c:v>42767</c:v>
                </c:pt>
                <c:pt idx="25">
                  <c:v>42768</c:v>
                </c:pt>
                <c:pt idx="26">
                  <c:v>42769</c:v>
                </c:pt>
                <c:pt idx="27">
                  <c:v>42770</c:v>
                </c:pt>
                <c:pt idx="28">
                  <c:v>42771</c:v>
                </c:pt>
                <c:pt idx="29">
                  <c:v>42772</c:v>
                </c:pt>
                <c:pt idx="30">
                  <c:v>42773</c:v>
                </c:pt>
                <c:pt idx="31">
                  <c:v>42774</c:v>
                </c:pt>
                <c:pt idx="32">
                  <c:v>42775</c:v>
                </c:pt>
                <c:pt idx="33">
                  <c:v>42776</c:v>
                </c:pt>
                <c:pt idx="34">
                  <c:v>42777</c:v>
                </c:pt>
                <c:pt idx="35">
                  <c:v>42778</c:v>
                </c:pt>
                <c:pt idx="36">
                  <c:v>42779</c:v>
                </c:pt>
                <c:pt idx="37">
                  <c:v>42780</c:v>
                </c:pt>
                <c:pt idx="38">
                  <c:v>42781</c:v>
                </c:pt>
                <c:pt idx="39">
                  <c:v>42782</c:v>
                </c:pt>
                <c:pt idx="40">
                  <c:v>42783</c:v>
                </c:pt>
                <c:pt idx="41">
                  <c:v>42784</c:v>
                </c:pt>
                <c:pt idx="42">
                  <c:v>42785</c:v>
                </c:pt>
                <c:pt idx="43">
                  <c:v>42786</c:v>
                </c:pt>
                <c:pt idx="44">
                  <c:v>42787</c:v>
                </c:pt>
                <c:pt idx="45">
                  <c:v>42788</c:v>
                </c:pt>
                <c:pt idx="46">
                  <c:v>42789</c:v>
                </c:pt>
                <c:pt idx="47">
                  <c:v>42790</c:v>
                </c:pt>
                <c:pt idx="48">
                  <c:v>42791</c:v>
                </c:pt>
                <c:pt idx="49">
                  <c:v>42792</c:v>
                </c:pt>
                <c:pt idx="50">
                  <c:v>42793</c:v>
                </c:pt>
                <c:pt idx="51">
                  <c:v>42794</c:v>
                </c:pt>
                <c:pt idx="52">
                  <c:v>42795</c:v>
                </c:pt>
                <c:pt idx="53">
                  <c:v>42796</c:v>
                </c:pt>
                <c:pt idx="54">
                  <c:v>42797</c:v>
                </c:pt>
                <c:pt idx="55">
                  <c:v>42798</c:v>
                </c:pt>
                <c:pt idx="56">
                  <c:v>42799</c:v>
                </c:pt>
                <c:pt idx="57">
                  <c:v>42800</c:v>
                </c:pt>
                <c:pt idx="58">
                  <c:v>42801</c:v>
                </c:pt>
                <c:pt idx="59">
                  <c:v>42802</c:v>
                </c:pt>
                <c:pt idx="60">
                  <c:v>42803</c:v>
                </c:pt>
                <c:pt idx="61">
                  <c:v>42804</c:v>
                </c:pt>
                <c:pt idx="62">
                  <c:v>42805</c:v>
                </c:pt>
                <c:pt idx="63">
                  <c:v>42806</c:v>
                </c:pt>
                <c:pt idx="64">
                  <c:v>42807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90"/>
                <c:pt idx="0">
                  <c:v>42743</c:v>
                </c:pt>
                <c:pt idx="1">
                  <c:v>42744</c:v>
                </c:pt>
                <c:pt idx="2">
                  <c:v>42745</c:v>
                </c:pt>
                <c:pt idx="3">
                  <c:v>42746</c:v>
                </c:pt>
                <c:pt idx="4">
                  <c:v>42747</c:v>
                </c:pt>
                <c:pt idx="5">
                  <c:v>42748</c:v>
                </c:pt>
                <c:pt idx="6">
                  <c:v>42749</c:v>
                </c:pt>
                <c:pt idx="7">
                  <c:v>42750</c:v>
                </c:pt>
                <c:pt idx="8">
                  <c:v>42751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42756</c:v>
                </c:pt>
                <c:pt idx="14">
                  <c:v>42757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42763</c:v>
                </c:pt>
                <c:pt idx="21">
                  <c:v>42764</c:v>
                </c:pt>
                <c:pt idx="22">
                  <c:v>42765</c:v>
                </c:pt>
                <c:pt idx="23">
                  <c:v>42766</c:v>
                </c:pt>
                <c:pt idx="24">
                  <c:v>42767</c:v>
                </c:pt>
                <c:pt idx="25">
                  <c:v>42768</c:v>
                </c:pt>
                <c:pt idx="26">
                  <c:v>42769</c:v>
                </c:pt>
                <c:pt idx="27">
                  <c:v>42770</c:v>
                </c:pt>
                <c:pt idx="28">
                  <c:v>42771</c:v>
                </c:pt>
                <c:pt idx="29">
                  <c:v>42772</c:v>
                </c:pt>
                <c:pt idx="30">
                  <c:v>42773</c:v>
                </c:pt>
                <c:pt idx="31">
                  <c:v>42774</c:v>
                </c:pt>
                <c:pt idx="32">
                  <c:v>42775</c:v>
                </c:pt>
                <c:pt idx="33">
                  <c:v>42776</c:v>
                </c:pt>
                <c:pt idx="34">
                  <c:v>42777</c:v>
                </c:pt>
                <c:pt idx="35">
                  <c:v>42778</c:v>
                </c:pt>
                <c:pt idx="36">
                  <c:v>42779</c:v>
                </c:pt>
                <c:pt idx="37">
                  <c:v>42780</c:v>
                </c:pt>
                <c:pt idx="38">
                  <c:v>42781</c:v>
                </c:pt>
                <c:pt idx="39">
                  <c:v>42782</c:v>
                </c:pt>
                <c:pt idx="40">
                  <c:v>42783</c:v>
                </c:pt>
                <c:pt idx="41">
                  <c:v>42784</c:v>
                </c:pt>
                <c:pt idx="42">
                  <c:v>42785</c:v>
                </c:pt>
                <c:pt idx="43">
                  <c:v>42786</c:v>
                </c:pt>
                <c:pt idx="44">
                  <c:v>42787</c:v>
                </c:pt>
                <c:pt idx="45">
                  <c:v>42788</c:v>
                </c:pt>
                <c:pt idx="46">
                  <c:v>42789</c:v>
                </c:pt>
                <c:pt idx="47">
                  <c:v>42790</c:v>
                </c:pt>
                <c:pt idx="48">
                  <c:v>42791</c:v>
                </c:pt>
                <c:pt idx="49">
                  <c:v>42792</c:v>
                </c:pt>
                <c:pt idx="50">
                  <c:v>42793</c:v>
                </c:pt>
                <c:pt idx="51">
                  <c:v>42794</c:v>
                </c:pt>
                <c:pt idx="52">
                  <c:v>42795</c:v>
                </c:pt>
                <c:pt idx="53">
                  <c:v>42796</c:v>
                </c:pt>
                <c:pt idx="54">
                  <c:v>42797</c:v>
                </c:pt>
                <c:pt idx="55">
                  <c:v>42798</c:v>
                </c:pt>
                <c:pt idx="56">
                  <c:v>42799</c:v>
                </c:pt>
                <c:pt idx="57">
                  <c:v>42800</c:v>
                </c:pt>
                <c:pt idx="58">
                  <c:v>42801</c:v>
                </c:pt>
                <c:pt idx="59">
                  <c:v>42802</c:v>
                </c:pt>
                <c:pt idx="60">
                  <c:v>42803</c:v>
                </c:pt>
                <c:pt idx="61">
                  <c:v>42804</c:v>
                </c:pt>
                <c:pt idx="62">
                  <c:v>42805</c:v>
                </c:pt>
                <c:pt idx="63">
                  <c:v>42806</c:v>
                </c:pt>
                <c:pt idx="64">
                  <c:v>42807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90"/>
                <c:pt idx="0">
                  <c:v>0.08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0.08</c:v>
                </c:pt>
                <c:pt idx="5">
                  <c:v>0.08</c:v>
                </c:pt>
                <c:pt idx="6">
                  <c:v>0.08</c:v>
                </c:pt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  <c:pt idx="12">
                  <c:v>0.08</c:v>
                </c:pt>
                <c:pt idx="13">
                  <c:v>0.08</c:v>
                </c:pt>
                <c:pt idx="14">
                  <c:v>0.08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0.08</c:v>
                </c:pt>
                <c:pt idx="23">
                  <c:v>0.08</c:v>
                </c:pt>
                <c:pt idx="24">
                  <c:v>0.08</c:v>
                </c:pt>
                <c:pt idx="25">
                  <c:v>0.08</c:v>
                </c:pt>
                <c:pt idx="26">
                  <c:v>0.08</c:v>
                </c:pt>
                <c:pt idx="27">
                  <c:v>0.08</c:v>
                </c:pt>
                <c:pt idx="28">
                  <c:v>0.08</c:v>
                </c:pt>
                <c:pt idx="29">
                  <c:v>0.08</c:v>
                </c:pt>
                <c:pt idx="30">
                  <c:v>0.08</c:v>
                </c:pt>
                <c:pt idx="31">
                  <c:v>2.08</c:v>
                </c:pt>
                <c:pt idx="32">
                  <c:v>2.08</c:v>
                </c:pt>
                <c:pt idx="33">
                  <c:v>2.08</c:v>
                </c:pt>
                <c:pt idx="34">
                  <c:v>2.08</c:v>
                </c:pt>
                <c:pt idx="35">
                  <c:v>2.08</c:v>
                </c:pt>
                <c:pt idx="36">
                  <c:v>2.08</c:v>
                </c:pt>
                <c:pt idx="37">
                  <c:v>2.08</c:v>
                </c:pt>
                <c:pt idx="38">
                  <c:v>2.08</c:v>
                </c:pt>
                <c:pt idx="39">
                  <c:v>2.08</c:v>
                </c:pt>
                <c:pt idx="40">
                  <c:v>2.08</c:v>
                </c:pt>
                <c:pt idx="41">
                  <c:v>2.08</c:v>
                </c:pt>
                <c:pt idx="42">
                  <c:v>2.08</c:v>
                </c:pt>
                <c:pt idx="43">
                  <c:v>2.08</c:v>
                </c:pt>
                <c:pt idx="44">
                  <c:v>2.08</c:v>
                </c:pt>
                <c:pt idx="45">
                  <c:v>2.08</c:v>
                </c:pt>
                <c:pt idx="46">
                  <c:v>2.08</c:v>
                </c:pt>
                <c:pt idx="47">
                  <c:v>2.08</c:v>
                </c:pt>
                <c:pt idx="48">
                  <c:v>2.08</c:v>
                </c:pt>
                <c:pt idx="49">
                  <c:v>2.08</c:v>
                </c:pt>
                <c:pt idx="50">
                  <c:v>2.08</c:v>
                </c:pt>
                <c:pt idx="51">
                  <c:v>2.08</c:v>
                </c:pt>
                <c:pt idx="52">
                  <c:v>2.08</c:v>
                </c:pt>
                <c:pt idx="53">
                  <c:v>2.08</c:v>
                </c:pt>
                <c:pt idx="54">
                  <c:v>2.08</c:v>
                </c:pt>
                <c:pt idx="55">
                  <c:v>2.08</c:v>
                </c:pt>
                <c:pt idx="56">
                  <c:v>2.08</c:v>
                </c:pt>
                <c:pt idx="57">
                  <c:v>2.08</c:v>
                </c:pt>
                <c:pt idx="58">
                  <c:v>2.08</c:v>
                </c:pt>
                <c:pt idx="59">
                  <c:v>2.08</c:v>
                </c:pt>
                <c:pt idx="60">
                  <c:v>2.08</c:v>
                </c:pt>
                <c:pt idx="61">
                  <c:v>2.08</c:v>
                </c:pt>
                <c:pt idx="62">
                  <c:v>2.08</c:v>
                </c:pt>
                <c:pt idx="63">
                  <c:v>2.08</c:v>
                </c:pt>
                <c:pt idx="64">
                  <c:v>2.08</c:v>
                </c:pt>
                <c:pt idx="65">
                  <c:v>0.08</c:v>
                </c:pt>
                <c:pt idx="66">
                  <c:v>0.08</c:v>
                </c:pt>
                <c:pt idx="67">
                  <c:v>0.08</c:v>
                </c:pt>
                <c:pt idx="68">
                  <c:v>0.08</c:v>
                </c:pt>
                <c:pt idx="69">
                  <c:v>0.08</c:v>
                </c:pt>
                <c:pt idx="70">
                  <c:v>0.08</c:v>
                </c:pt>
                <c:pt idx="71">
                  <c:v>0.08</c:v>
                </c:pt>
                <c:pt idx="72">
                  <c:v>0.08</c:v>
                </c:pt>
                <c:pt idx="73">
                  <c:v>0.08</c:v>
                </c:pt>
                <c:pt idx="74">
                  <c:v>0.08</c:v>
                </c:pt>
                <c:pt idx="75">
                  <c:v>0.08</c:v>
                </c:pt>
                <c:pt idx="76">
                  <c:v>0.08</c:v>
                </c:pt>
                <c:pt idx="77">
                  <c:v>0.08</c:v>
                </c:pt>
                <c:pt idx="78">
                  <c:v>0.08</c:v>
                </c:pt>
                <c:pt idx="79">
                  <c:v>0.08</c:v>
                </c:pt>
                <c:pt idx="80">
                  <c:v>0.08</c:v>
                </c:pt>
                <c:pt idx="81">
                  <c:v>0.08</c:v>
                </c:pt>
                <c:pt idx="82">
                  <c:v>0.08</c:v>
                </c:pt>
                <c:pt idx="83">
                  <c:v>0.08</c:v>
                </c:pt>
                <c:pt idx="84">
                  <c:v>0.08</c:v>
                </c:pt>
                <c:pt idx="85">
                  <c:v>0.08</c:v>
                </c:pt>
                <c:pt idx="86">
                  <c:v>0.08</c:v>
                </c:pt>
                <c:pt idx="87">
                  <c:v>0.08</c:v>
                </c:pt>
                <c:pt idx="88">
                  <c:v>0.08</c:v>
                </c:pt>
                <c:pt idx="89">
                  <c:v>0.08</c:v>
                </c:pt>
              </c:numCache>
            </c:numRef>
          </c:val>
          <c:smooth val="0"/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90"/>
                <c:pt idx="0">
                  <c:v>0.08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0.08</c:v>
                </c:pt>
                <c:pt idx="5">
                  <c:v>0.08</c:v>
                </c:pt>
                <c:pt idx="6">
                  <c:v>0.08</c:v>
                </c:pt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  <c:pt idx="12">
                  <c:v>0.08</c:v>
                </c:pt>
                <c:pt idx="13">
                  <c:v>0.08</c:v>
                </c:pt>
                <c:pt idx="14">
                  <c:v>0.08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0.08</c:v>
                </c:pt>
                <c:pt idx="23">
                  <c:v>0.08</c:v>
                </c:pt>
                <c:pt idx="24">
                  <c:v>0.08</c:v>
                </c:pt>
                <c:pt idx="25">
                  <c:v>0.08</c:v>
                </c:pt>
                <c:pt idx="26">
                  <c:v>0.08</c:v>
                </c:pt>
                <c:pt idx="27">
                  <c:v>0.08</c:v>
                </c:pt>
                <c:pt idx="28">
                  <c:v>0.08</c:v>
                </c:pt>
                <c:pt idx="29">
                  <c:v>0.08</c:v>
                </c:pt>
                <c:pt idx="30">
                  <c:v>0.08</c:v>
                </c:pt>
                <c:pt idx="31">
                  <c:v>2.08</c:v>
                </c:pt>
                <c:pt idx="32">
                  <c:v>2.08</c:v>
                </c:pt>
                <c:pt idx="33">
                  <c:v>2.08</c:v>
                </c:pt>
                <c:pt idx="34">
                  <c:v>2.08</c:v>
                </c:pt>
                <c:pt idx="35">
                  <c:v>2.08</c:v>
                </c:pt>
                <c:pt idx="36">
                  <c:v>2.08</c:v>
                </c:pt>
                <c:pt idx="37">
                  <c:v>2.08</c:v>
                </c:pt>
                <c:pt idx="38">
                  <c:v>2.08</c:v>
                </c:pt>
                <c:pt idx="39">
                  <c:v>2.08</c:v>
                </c:pt>
                <c:pt idx="40">
                  <c:v>2.08</c:v>
                </c:pt>
                <c:pt idx="41">
                  <c:v>2.08</c:v>
                </c:pt>
                <c:pt idx="42">
                  <c:v>2.08</c:v>
                </c:pt>
                <c:pt idx="43">
                  <c:v>2.08</c:v>
                </c:pt>
                <c:pt idx="44">
                  <c:v>2.08</c:v>
                </c:pt>
                <c:pt idx="45">
                  <c:v>2.08</c:v>
                </c:pt>
                <c:pt idx="46">
                  <c:v>2.08</c:v>
                </c:pt>
                <c:pt idx="47">
                  <c:v>2.08</c:v>
                </c:pt>
                <c:pt idx="48">
                  <c:v>2.08</c:v>
                </c:pt>
                <c:pt idx="49">
                  <c:v>2.08</c:v>
                </c:pt>
                <c:pt idx="50">
                  <c:v>2.08</c:v>
                </c:pt>
                <c:pt idx="51">
                  <c:v>2.08</c:v>
                </c:pt>
                <c:pt idx="52">
                  <c:v>2.08</c:v>
                </c:pt>
                <c:pt idx="53">
                  <c:v>2.08</c:v>
                </c:pt>
                <c:pt idx="54">
                  <c:v>2.08</c:v>
                </c:pt>
                <c:pt idx="55">
                  <c:v>2.08</c:v>
                </c:pt>
                <c:pt idx="56">
                  <c:v>2.08</c:v>
                </c:pt>
                <c:pt idx="57">
                  <c:v>2.08</c:v>
                </c:pt>
                <c:pt idx="58">
                  <c:v>2.08</c:v>
                </c:pt>
                <c:pt idx="59">
                  <c:v>2.08</c:v>
                </c:pt>
                <c:pt idx="60">
                  <c:v>2.08</c:v>
                </c:pt>
                <c:pt idx="61">
                  <c:v>2.08</c:v>
                </c:pt>
                <c:pt idx="62">
                  <c:v>2.08</c:v>
                </c:pt>
                <c:pt idx="63">
                  <c:v>2.08</c:v>
                </c:pt>
                <c:pt idx="64">
                  <c:v>2.08</c:v>
                </c:pt>
                <c:pt idx="65">
                  <c:v>0.08</c:v>
                </c:pt>
                <c:pt idx="66">
                  <c:v>0.08</c:v>
                </c:pt>
                <c:pt idx="67">
                  <c:v>0.08</c:v>
                </c:pt>
                <c:pt idx="68">
                  <c:v>0.08</c:v>
                </c:pt>
                <c:pt idx="69">
                  <c:v>0.08</c:v>
                </c:pt>
                <c:pt idx="70">
                  <c:v>0.08</c:v>
                </c:pt>
                <c:pt idx="71">
                  <c:v>0.08</c:v>
                </c:pt>
                <c:pt idx="72">
                  <c:v>0.08</c:v>
                </c:pt>
                <c:pt idx="73">
                  <c:v>0.08</c:v>
                </c:pt>
                <c:pt idx="74">
                  <c:v>0.08</c:v>
                </c:pt>
                <c:pt idx="75">
                  <c:v>0.08</c:v>
                </c:pt>
                <c:pt idx="76">
                  <c:v>0.08</c:v>
                </c:pt>
                <c:pt idx="77">
                  <c:v>0.08</c:v>
                </c:pt>
                <c:pt idx="78">
                  <c:v>0.08</c:v>
                </c:pt>
                <c:pt idx="79">
                  <c:v>0.08</c:v>
                </c:pt>
                <c:pt idx="80">
                  <c:v>0.08</c:v>
                </c:pt>
                <c:pt idx="81">
                  <c:v>0.08</c:v>
                </c:pt>
                <c:pt idx="82">
                  <c:v>0.08</c:v>
                </c:pt>
                <c:pt idx="83">
                  <c:v>0.08</c:v>
                </c:pt>
                <c:pt idx="84">
                  <c:v>0.08</c:v>
                </c:pt>
                <c:pt idx="85">
                  <c:v>0.08</c:v>
                </c:pt>
                <c:pt idx="86">
                  <c:v>0.08</c:v>
                </c:pt>
                <c:pt idx="87">
                  <c:v>0.08</c:v>
                </c:pt>
                <c:pt idx="88">
                  <c:v>0.08</c:v>
                </c:pt>
                <c:pt idx="89">
                  <c:v>0.08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6729472"/>
        <c:axId val="46743552"/>
      </c:lineChart>
      <c:dateAx>
        <c:axId val="46729472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43552"/>
        <c:crosses val="autoZero"/>
        <c:auto val="0"/>
        <c:lblOffset val="100"/>
        <c:baseTimeUnit val="days"/>
      </c:dateAx>
      <c:valAx>
        <c:axId val="467435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46729472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/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3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190501</xdr:rowOff>
    </xdr:from>
    <xdr:to>
      <xdr:col>10</xdr:col>
      <xdr:colOff>5565</xdr:colOff>
      <xdr:row>15</xdr:row>
      <xdr:rowOff>120317</xdr:rowOff>
    </xdr:to>
    <xdr:sp macro="" textlink="">
      <xdr:nvSpPr>
        <xdr:cNvPr id="4" name="TextBox 2" descr="Used to provide a background color for the chart's horizontal axis.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10</xdr:col>
      <xdr:colOff>60158</xdr:colOff>
      <xdr:row>15</xdr:row>
      <xdr:rowOff>49506</xdr:rowOff>
    </xdr:to>
    <xdr:graphicFrame macro="">
      <xdr:nvGraphicFramePr>
        <xdr:cNvPr id="2" name="Chart 1" descr="LIne chart that plots Opened vs. Closed issues per day for a given time fra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ssues" displayName="issues" ref="B17:J41" totalsRowShown="0" headerRowDxfId="2">
  <autoFilter ref="B17:J41"/>
  <tableColumns count="9">
    <tableColumn id="10" name="#"/>
    <tableColumn id="1" name="ISSUE" dataDxfId="1"/>
    <tableColumn id="2" name="TYPE"/>
    <tableColumn id="3" name="PRIORITY"/>
    <tableColumn id="4" name="OPENED ON" dataCellStyle="Date"/>
    <tableColumn id="5" name="OPENED BY"/>
    <tableColumn id="7" name="CLOSED ON" dataCellStyle="Date"/>
    <tableColumn id="8" name="CLOSED BY"/>
    <tableColumn id="9" name="NOTES" dataDxfId="0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N201"/>
  <sheetViews>
    <sheetView showGridLines="0" tabSelected="1" zoomScale="85" zoomScaleNormal="85" workbookViewId="0">
      <selection activeCell="J21" sqref="J21"/>
    </sheetView>
  </sheetViews>
  <sheetFormatPr defaultRowHeight="30" customHeight="1" x14ac:dyDescent="0.25"/>
  <cols>
    <col min="1" max="1" width="1" customWidth="1"/>
    <col min="2" max="2" width="6.25" customWidth="1"/>
    <col min="3" max="3" width="25.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0" width="28.375" customWidth="1"/>
    <col min="11" max="11" width="0.75" customWidth="1"/>
    <col min="12" max="12" width="0.75" hidden="1" customWidth="1"/>
    <col min="13" max="13" width="14.75" customWidth="1"/>
    <col min="14" max="14" width="58.875" customWidth="1"/>
    <col min="15" max="15" width="13" customWidth="1"/>
    <col min="16" max="16" width="21.125" customWidth="1"/>
  </cols>
  <sheetData>
    <row r="1" spans="2:14" ht="7.5" customHeight="1" x14ac:dyDescent="0.25"/>
    <row r="2" spans="2:14" ht="28.5" customHeight="1" x14ac:dyDescent="0.4">
      <c r="B2" s="26" t="s">
        <v>24</v>
      </c>
      <c r="C2" s="27"/>
      <c r="D2" s="27"/>
      <c r="E2" s="27"/>
      <c r="F2" s="27"/>
      <c r="G2" s="4" t="s">
        <v>15</v>
      </c>
      <c r="H2" s="4" t="s">
        <v>16</v>
      </c>
      <c r="I2" s="4" t="s">
        <v>22</v>
      </c>
      <c r="J2" s="5" t="s">
        <v>23</v>
      </c>
      <c r="M2" s="13" t="s">
        <v>8</v>
      </c>
      <c r="N2" s="13" t="s">
        <v>27</v>
      </c>
    </row>
    <row r="3" spans="2:14" ht="28.5" customHeight="1" x14ac:dyDescent="0.25">
      <c r="B3" s="28"/>
      <c r="C3" s="29"/>
      <c r="D3" s="29"/>
      <c r="E3" s="29"/>
      <c r="F3" s="29"/>
      <c r="G3" s="6" t="s">
        <v>5</v>
      </c>
      <c r="H3" s="6" t="s">
        <v>5</v>
      </c>
      <c r="I3" s="7">
        <f ca="1">TODAY()</f>
        <v>42832</v>
      </c>
      <c r="J3" s="8">
        <v>90</v>
      </c>
      <c r="M3" t="s">
        <v>26</v>
      </c>
      <c r="N3" s="18" t="s">
        <v>38</v>
      </c>
    </row>
    <row r="4" spans="2:14" ht="28.5" customHeight="1" x14ac:dyDescent="0.25">
      <c r="M4" t="s">
        <v>32</v>
      </c>
      <c r="N4" s="18" t="s">
        <v>43</v>
      </c>
    </row>
    <row r="5" spans="2:14" ht="28.5" customHeight="1" x14ac:dyDescent="0.25">
      <c r="M5" t="s">
        <v>33</v>
      </c>
      <c r="N5" s="18" t="s">
        <v>44</v>
      </c>
    </row>
    <row r="6" spans="2:14" ht="28.5" customHeight="1" x14ac:dyDescent="0.25">
      <c r="M6" t="s">
        <v>34</v>
      </c>
      <c r="N6" s="18" t="s">
        <v>46</v>
      </c>
    </row>
    <row r="7" spans="2:14" ht="28.5" customHeight="1" x14ac:dyDescent="0.25">
      <c r="M7" t="s">
        <v>25</v>
      </c>
      <c r="N7" s="18" t="s">
        <v>47</v>
      </c>
    </row>
    <row r="8" spans="2:14" ht="28.5" customHeight="1" x14ac:dyDescent="0.25">
      <c r="M8" t="s">
        <v>35</v>
      </c>
      <c r="N8" s="18" t="s">
        <v>45</v>
      </c>
    </row>
    <row r="9" spans="2:14" ht="28.5" customHeight="1" x14ac:dyDescent="0.25">
      <c r="M9" t="s">
        <v>36</v>
      </c>
      <c r="N9" s="18" t="s">
        <v>51</v>
      </c>
    </row>
    <row r="10" spans="2:14" ht="28.5" customHeight="1" x14ac:dyDescent="0.25">
      <c r="M10" t="s">
        <v>37</v>
      </c>
      <c r="N10" s="18" t="s">
        <v>48</v>
      </c>
    </row>
    <row r="11" spans="2:14" ht="28.5" customHeight="1" x14ac:dyDescent="0.25">
      <c r="M11" t="s">
        <v>52</v>
      </c>
      <c r="N11" s="18" t="s">
        <v>53</v>
      </c>
    </row>
    <row r="12" spans="2:14" ht="28.5" customHeight="1" x14ac:dyDescent="0.25">
      <c r="M12" t="s">
        <v>50</v>
      </c>
      <c r="N12" s="18" t="s">
        <v>49</v>
      </c>
    </row>
    <row r="13" spans="2:14" ht="28.5" customHeight="1" x14ac:dyDescent="0.4">
      <c r="M13" s="13" t="s">
        <v>9</v>
      </c>
      <c r="N13" s="13" t="s">
        <v>27</v>
      </c>
    </row>
    <row r="14" spans="2:14" ht="28.5" customHeight="1" x14ac:dyDescent="0.25">
      <c r="M14" s="16" t="s">
        <v>29</v>
      </c>
      <c r="N14" s="19" t="s">
        <v>41</v>
      </c>
    </row>
    <row r="15" spans="2:14" ht="30" customHeight="1" x14ac:dyDescent="0.25">
      <c r="M15" s="15" t="s">
        <v>30</v>
      </c>
      <c r="N15" s="19" t="s">
        <v>39</v>
      </c>
    </row>
    <row r="16" spans="2:14" ht="30" customHeight="1" x14ac:dyDescent="0.25">
      <c r="M16" s="17" t="s">
        <v>31</v>
      </c>
      <c r="N16" s="19" t="s">
        <v>40</v>
      </c>
    </row>
    <row r="17" spans="2:14" ht="30" customHeight="1" x14ac:dyDescent="0.25">
      <c r="B17" s="9" t="s">
        <v>2</v>
      </c>
      <c r="C17" s="9" t="s">
        <v>14</v>
      </c>
      <c r="D17" s="9" t="s">
        <v>15</v>
      </c>
      <c r="E17" s="9" t="s">
        <v>16</v>
      </c>
      <c r="F17" s="10" t="s">
        <v>17</v>
      </c>
      <c r="G17" s="9" t="s">
        <v>18</v>
      </c>
      <c r="H17" s="11" t="s">
        <v>19</v>
      </c>
      <c r="I17" s="9" t="s">
        <v>20</v>
      </c>
      <c r="J17" s="9" t="s">
        <v>21</v>
      </c>
      <c r="M17" s="14" t="s">
        <v>28</v>
      </c>
      <c r="N17" s="19" t="s">
        <v>42</v>
      </c>
    </row>
    <row r="18" spans="2:14" ht="48.75" customHeight="1" x14ac:dyDescent="0.25">
      <c r="B18" s="2">
        <v>1</v>
      </c>
      <c r="C18" s="20" t="s">
        <v>55</v>
      </c>
      <c r="D18" s="12" t="s">
        <v>52</v>
      </c>
      <c r="E18" s="22" t="s">
        <v>29</v>
      </c>
      <c r="F18" s="3">
        <v>42774</v>
      </c>
      <c r="G18" s="12" t="s">
        <v>54</v>
      </c>
      <c r="H18" s="3">
        <v>42774</v>
      </c>
      <c r="I18" s="2" t="s">
        <v>54</v>
      </c>
      <c r="J18" s="20" t="s">
        <v>57</v>
      </c>
    </row>
    <row r="19" spans="2:14" ht="48.75" customHeight="1" x14ac:dyDescent="0.25">
      <c r="B19" s="2">
        <v>2</v>
      </c>
      <c r="C19" s="21" t="s">
        <v>56</v>
      </c>
      <c r="D19" s="12" t="s">
        <v>52</v>
      </c>
      <c r="E19" s="22" t="s">
        <v>29</v>
      </c>
      <c r="F19" s="3">
        <v>42774</v>
      </c>
      <c r="G19" s="12" t="s">
        <v>54</v>
      </c>
      <c r="H19" s="3">
        <v>42774</v>
      </c>
      <c r="I19" s="2" t="s">
        <v>54</v>
      </c>
      <c r="J19" s="20" t="s">
        <v>57</v>
      </c>
    </row>
    <row r="20" spans="2:14" ht="31.5" x14ac:dyDescent="0.25">
      <c r="B20" s="2">
        <v>3</v>
      </c>
      <c r="C20" s="21" t="s">
        <v>58</v>
      </c>
      <c r="D20" s="12" t="s">
        <v>59</v>
      </c>
      <c r="E20" s="22" t="s">
        <v>30</v>
      </c>
      <c r="F20" s="3">
        <v>42832</v>
      </c>
      <c r="G20" s="12" t="s">
        <v>54</v>
      </c>
      <c r="H20" s="3"/>
      <c r="I20" s="2"/>
      <c r="J20" s="20" t="s">
        <v>60</v>
      </c>
    </row>
    <row r="21" spans="2:14" ht="15.75" x14ac:dyDescent="0.25">
      <c r="B21" s="2">
        <v>4</v>
      </c>
      <c r="C21" s="21"/>
      <c r="D21" s="12"/>
      <c r="E21" s="22"/>
      <c r="F21" s="3"/>
      <c r="G21" s="12"/>
      <c r="H21" s="3"/>
      <c r="I21" s="2"/>
      <c r="J21" s="20"/>
    </row>
    <row r="22" spans="2:14" ht="15.75" x14ac:dyDescent="0.25">
      <c r="B22" s="2">
        <v>5</v>
      </c>
      <c r="C22" s="21"/>
      <c r="D22" s="12"/>
      <c r="E22" s="22"/>
      <c r="F22" s="3"/>
      <c r="G22" s="12"/>
      <c r="H22" s="3"/>
      <c r="I22" s="2"/>
      <c r="J22" s="20"/>
    </row>
    <row r="23" spans="2:14" ht="85.5" customHeight="1" x14ac:dyDescent="0.25">
      <c r="B23" s="2">
        <v>6</v>
      </c>
      <c r="C23" s="21"/>
      <c r="D23" s="12"/>
      <c r="E23" s="22"/>
      <c r="F23" s="3"/>
      <c r="G23" s="12"/>
      <c r="H23" s="3"/>
      <c r="I23" s="12"/>
      <c r="J23" s="20"/>
    </row>
    <row r="24" spans="2:14" ht="48.75" customHeight="1" x14ac:dyDescent="0.25">
      <c r="B24" s="2">
        <v>7</v>
      </c>
      <c r="C24" s="21"/>
      <c r="D24" s="12"/>
      <c r="E24" s="22"/>
      <c r="F24" s="3"/>
      <c r="G24" s="12"/>
      <c r="H24" s="3"/>
      <c r="I24" s="2"/>
      <c r="J24" s="20"/>
    </row>
    <row r="25" spans="2:14" ht="87.75" customHeight="1" x14ac:dyDescent="0.25">
      <c r="B25" s="2">
        <v>8</v>
      </c>
      <c r="C25" s="21"/>
      <c r="D25" s="12"/>
      <c r="E25" s="22"/>
      <c r="F25" s="3"/>
      <c r="G25" s="12"/>
      <c r="H25" s="3"/>
      <c r="I25" s="2"/>
      <c r="J25" s="20"/>
    </row>
    <row r="26" spans="2:14" ht="48.75" customHeight="1" x14ac:dyDescent="0.25">
      <c r="B26" s="2">
        <v>9</v>
      </c>
      <c r="C26" s="21"/>
      <c r="D26" s="12"/>
      <c r="E26" s="22"/>
      <c r="F26" s="3"/>
      <c r="G26" s="12"/>
      <c r="H26" s="3"/>
      <c r="I26" s="2"/>
      <c r="J26" s="20"/>
    </row>
    <row r="27" spans="2:14" ht="48.75" customHeight="1" x14ac:dyDescent="0.25">
      <c r="B27" s="2">
        <v>10</v>
      </c>
      <c r="C27" s="21"/>
      <c r="D27" s="12"/>
      <c r="E27" s="22"/>
      <c r="F27" s="3"/>
      <c r="G27" s="12"/>
      <c r="H27" s="3"/>
      <c r="I27" s="2"/>
      <c r="J27" s="20"/>
    </row>
    <row r="28" spans="2:14" ht="15.75" x14ac:dyDescent="0.25">
      <c r="B28">
        <v>11</v>
      </c>
      <c r="C28" s="19"/>
      <c r="F28" s="23"/>
      <c r="H28" s="23"/>
      <c r="J28" s="19"/>
    </row>
    <row r="29" spans="2:14" ht="48.75" customHeight="1" x14ac:dyDescent="0.25">
      <c r="B29">
        <v>12</v>
      </c>
      <c r="C29" s="19"/>
      <c r="F29" s="23"/>
      <c r="H29" s="23"/>
      <c r="I29" s="1"/>
      <c r="J29" s="19"/>
    </row>
    <row r="30" spans="2:14" ht="48.75" customHeight="1" x14ac:dyDescent="0.25">
      <c r="B30">
        <v>13</v>
      </c>
      <c r="C30" s="19"/>
      <c r="F30" s="23"/>
      <c r="H30" s="23"/>
      <c r="J30" s="19"/>
    </row>
    <row r="31" spans="2:14" ht="15.75" x14ac:dyDescent="0.25">
      <c r="B31">
        <v>14</v>
      </c>
      <c r="C31" s="19"/>
      <c r="F31" s="23"/>
      <c r="H31" s="23"/>
      <c r="J31" s="19"/>
    </row>
    <row r="32" spans="2:14" ht="48.75" customHeight="1" x14ac:dyDescent="0.25">
      <c r="B32">
        <v>15</v>
      </c>
      <c r="C32" s="19"/>
      <c r="F32" s="23"/>
      <c r="H32" s="23"/>
      <c r="J32" s="19"/>
    </row>
    <row r="33" spans="2:10" ht="48.75" customHeight="1" x14ac:dyDescent="0.25">
      <c r="B33">
        <v>16</v>
      </c>
      <c r="C33" s="19"/>
      <c r="F33" s="23"/>
      <c r="H33" s="23"/>
      <c r="J33" s="19"/>
    </row>
    <row r="34" spans="2:10" ht="48.75" customHeight="1" x14ac:dyDescent="0.25">
      <c r="B34">
        <v>17</v>
      </c>
      <c r="C34" s="19"/>
      <c r="D34" s="12"/>
      <c r="F34" s="23"/>
      <c r="H34" s="23"/>
      <c r="J34" s="19"/>
    </row>
    <row r="35" spans="2:10" ht="48.75" customHeight="1" x14ac:dyDescent="0.25">
      <c r="B35">
        <v>18</v>
      </c>
      <c r="C35" s="19"/>
      <c r="D35" s="12"/>
      <c r="F35" s="23"/>
      <c r="H35" s="23"/>
      <c r="J35" s="19"/>
    </row>
    <row r="36" spans="2:10" ht="48.75" customHeight="1" x14ac:dyDescent="0.25">
      <c r="B36">
        <v>19</v>
      </c>
      <c r="C36" s="19"/>
      <c r="D36" s="12"/>
      <c r="F36" s="23"/>
      <c r="H36" s="23"/>
      <c r="J36" s="19"/>
    </row>
    <row r="37" spans="2:10" ht="15.75" x14ac:dyDescent="0.25">
      <c r="B37">
        <v>20</v>
      </c>
      <c r="C37" s="19"/>
      <c r="F37" s="23"/>
      <c r="H37" s="23"/>
      <c r="J37" s="24"/>
    </row>
    <row r="38" spans="2:10" ht="15.75" x14ac:dyDescent="0.25">
      <c r="B38">
        <v>21</v>
      </c>
      <c r="C38" s="19"/>
      <c r="F38" s="23"/>
      <c r="H38" s="23"/>
      <c r="J38" s="19"/>
    </row>
    <row r="39" spans="2:10" ht="15.75" x14ac:dyDescent="0.25">
      <c r="B39">
        <v>22</v>
      </c>
      <c r="C39" s="19"/>
      <c r="F39" s="23"/>
      <c r="H39" s="23"/>
      <c r="J39" s="19"/>
    </row>
    <row r="40" spans="2:10" ht="15.75" x14ac:dyDescent="0.25">
      <c r="B40">
        <v>23</v>
      </c>
      <c r="C40" s="19"/>
      <c r="D40" s="25"/>
      <c r="F40" s="23"/>
      <c r="H40" s="23"/>
      <c r="J40" s="19"/>
    </row>
    <row r="41" spans="2:10" ht="15.75" x14ac:dyDescent="0.25">
      <c r="B41">
        <v>24</v>
      </c>
      <c r="C41" s="19"/>
      <c r="F41" s="23"/>
      <c r="H41" s="23"/>
      <c r="J41" s="19"/>
    </row>
    <row r="42" spans="2:10" ht="48.75" customHeight="1" x14ac:dyDescent="0.25">
      <c r="C42" s="19"/>
      <c r="J42" s="24"/>
    </row>
    <row r="43" spans="2:10" ht="48.75" customHeight="1" x14ac:dyDescent="0.25">
      <c r="C43" s="19"/>
      <c r="J43" s="24"/>
    </row>
    <row r="44" spans="2:10" ht="48.75" customHeight="1" x14ac:dyDescent="0.25">
      <c r="C44" s="19"/>
      <c r="J44" s="24"/>
    </row>
    <row r="45" spans="2:10" ht="48.75" customHeight="1" x14ac:dyDescent="0.25">
      <c r="C45" s="19"/>
      <c r="J45" s="24"/>
    </row>
    <row r="46" spans="2:10" ht="48.75" customHeight="1" x14ac:dyDescent="0.25">
      <c r="C46" s="19"/>
      <c r="J46" s="24"/>
    </row>
    <row r="47" spans="2:10" ht="48.75" customHeight="1" x14ac:dyDescent="0.25">
      <c r="C47" s="19"/>
      <c r="J47" s="24"/>
    </row>
    <row r="48" spans="2:10" ht="48.75" customHeight="1" x14ac:dyDescent="0.25">
      <c r="C48" s="19"/>
      <c r="J48" s="24"/>
    </row>
    <row r="49" spans="3:10" ht="48.75" customHeight="1" x14ac:dyDescent="0.25">
      <c r="C49" s="19"/>
      <c r="J49" s="24"/>
    </row>
    <row r="50" spans="3:10" ht="48.75" customHeight="1" x14ac:dyDescent="0.25">
      <c r="C50" s="19"/>
      <c r="J50" s="24"/>
    </row>
    <row r="51" spans="3:10" ht="48.75" customHeight="1" x14ac:dyDescent="0.25">
      <c r="C51" s="19"/>
      <c r="J51" s="24"/>
    </row>
    <row r="52" spans="3:10" ht="48.75" customHeight="1" x14ac:dyDescent="0.25">
      <c r="C52" s="19"/>
      <c r="J52" s="24"/>
    </row>
    <row r="53" spans="3:10" ht="48.75" customHeight="1" x14ac:dyDescent="0.25">
      <c r="C53" s="19"/>
      <c r="J53" s="24"/>
    </row>
    <row r="54" spans="3:10" ht="48.75" customHeight="1" x14ac:dyDescent="0.25">
      <c r="C54" s="19"/>
      <c r="J54" s="24"/>
    </row>
    <row r="55" spans="3:10" ht="48.75" customHeight="1" x14ac:dyDescent="0.25">
      <c r="C55" s="19"/>
      <c r="J55" s="24"/>
    </row>
    <row r="56" spans="3:10" ht="48.75" customHeight="1" x14ac:dyDescent="0.25">
      <c r="C56" s="19"/>
      <c r="J56" s="24"/>
    </row>
    <row r="57" spans="3:10" ht="48.75" customHeight="1" x14ac:dyDescent="0.25">
      <c r="C57" s="19"/>
      <c r="J57" s="24"/>
    </row>
    <row r="58" spans="3:10" ht="48.75" customHeight="1" x14ac:dyDescent="0.25">
      <c r="C58" s="19"/>
      <c r="J58" s="24"/>
    </row>
    <row r="59" spans="3:10" ht="48.75" customHeight="1" x14ac:dyDescent="0.25">
      <c r="C59" s="19"/>
      <c r="J59" s="24"/>
    </row>
    <row r="60" spans="3:10" ht="48.75" customHeight="1" x14ac:dyDescent="0.25">
      <c r="C60" s="19"/>
      <c r="J60" s="24"/>
    </row>
    <row r="61" spans="3:10" ht="48.75" customHeight="1" x14ac:dyDescent="0.25">
      <c r="C61" s="19"/>
      <c r="J61" s="24"/>
    </row>
    <row r="62" spans="3:10" ht="48.75" customHeight="1" x14ac:dyDescent="0.25">
      <c r="C62" s="19"/>
      <c r="J62" s="24"/>
    </row>
    <row r="63" spans="3:10" ht="48.75" customHeight="1" x14ac:dyDescent="0.25">
      <c r="C63" s="19"/>
      <c r="J63" s="24"/>
    </row>
    <row r="64" spans="3:10" ht="48.75" customHeight="1" x14ac:dyDescent="0.25">
      <c r="C64" s="19"/>
      <c r="J64" s="24"/>
    </row>
    <row r="65" spans="3:10" ht="48.75" customHeight="1" x14ac:dyDescent="0.25">
      <c r="C65" s="19"/>
      <c r="J65" s="24"/>
    </row>
    <row r="66" spans="3:10" ht="48.75" customHeight="1" x14ac:dyDescent="0.25">
      <c r="C66" s="19"/>
      <c r="J66" s="24"/>
    </row>
    <row r="67" spans="3:10" ht="48.75" customHeight="1" x14ac:dyDescent="0.25">
      <c r="C67" s="19"/>
      <c r="J67" s="24"/>
    </row>
    <row r="68" spans="3:10" ht="48.75" customHeight="1" x14ac:dyDescent="0.25">
      <c r="C68" s="19"/>
      <c r="J68" s="24"/>
    </row>
    <row r="69" spans="3:10" ht="48.75" customHeight="1" x14ac:dyDescent="0.25">
      <c r="C69" s="19"/>
      <c r="J69" s="24"/>
    </row>
    <row r="70" spans="3:10" ht="48.75" customHeight="1" x14ac:dyDescent="0.25">
      <c r="C70" s="19"/>
      <c r="J70" s="24"/>
    </row>
    <row r="71" spans="3:10" ht="48.75" customHeight="1" x14ac:dyDescent="0.25">
      <c r="C71" s="19"/>
      <c r="J71" s="24"/>
    </row>
    <row r="72" spans="3:10" ht="48.75" customHeight="1" x14ac:dyDescent="0.25">
      <c r="C72" s="19"/>
      <c r="J72" s="24"/>
    </row>
    <row r="73" spans="3:10" ht="48.75" customHeight="1" x14ac:dyDescent="0.25">
      <c r="C73" s="19"/>
      <c r="J73" s="24"/>
    </row>
    <row r="74" spans="3:10" ht="48.75" customHeight="1" x14ac:dyDescent="0.25">
      <c r="C74" s="19"/>
      <c r="J74" s="24"/>
    </row>
    <row r="75" spans="3:10" ht="48.75" customHeight="1" x14ac:dyDescent="0.25">
      <c r="C75" s="19"/>
      <c r="J75" s="24"/>
    </row>
    <row r="76" spans="3:10" ht="48.75" customHeight="1" x14ac:dyDescent="0.25">
      <c r="C76" s="19"/>
      <c r="J76" s="24"/>
    </row>
    <row r="77" spans="3:10" ht="48.75" customHeight="1" x14ac:dyDescent="0.25">
      <c r="C77" s="19"/>
      <c r="J77" s="24"/>
    </row>
    <row r="78" spans="3:10" ht="48.75" customHeight="1" x14ac:dyDescent="0.25">
      <c r="C78" s="19"/>
      <c r="J78" s="24"/>
    </row>
    <row r="79" spans="3:10" ht="48.75" customHeight="1" x14ac:dyDescent="0.25">
      <c r="C79" s="19"/>
      <c r="J79" s="24"/>
    </row>
    <row r="80" spans="3:10" ht="48.75" customHeight="1" x14ac:dyDescent="0.25">
      <c r="C80" s="19"/>
      <c r="J80" s="24"/>
    </row>
    <row r="81" spans="3:10" ht="48.75" customHeight="1" x14ac:dyDescent="0.25">
      <c r="C81" s="19"/>
      <c r="J81" s="24"/>
    </row>
    <row r="82" spans="3:10" ht="48.75" customHeight="1" x14ac:dyDescent="0.25">
      <c r="C82" s="19"/>
      <c r="J82" s="24"/>
    </row>
    <row r="83" spans="3:10" ht="48.75" customHeight="1" x14ac:dyDescent="0.25">
      <c r="C83" s="19"/>
      <c r="J83" s="24"/>
    </row>
    <row r="84" spans="3:10" ht="48.75" customHeight="1" x14ac:dyDescent="0.25">
      <c r="C84" s="19"/>
      <c r="J84" s="24"/>
    </row>
    <row r="85" spans="3:10" ht="48.75" customHeight="1" x14ac:dyDescent="0.25">
      <c r="C85" s="19"/>
      <c r="J85" s="24"/>
    </row>
    <row r="86" spans="3:10" ht="48.75" customHeight="1" x14ac:dyDescent="0.25">
      <c r="C86" s="19"/>
      <c r="J86" s="24"/>
    </row>
    <row r="87" spans="3:10" ht="48.75" customHeight="1" x14ac:dyDescent="0.25">
      <c r="C87" s="19"/>
      <c r="J87" s="24"/>
    </row>
    <row r="88" spans="3:10" ht="48.75" customHeight="1" x14ac:dyDescent="0.25">
      <c r="C88" s="19"/>
      <c r="J88" s="24"/>
    </row>
    <row r="89" spans="3:10" ht="48.75" customHeight="1" x14ac:dyDescent="0.25">
      <c r="C89" s="19"/>
      <c r="J89" s="24"/>
    </row>
    <row r="90" spans="3:10" ht="48.75" customHeight="1" x14ac:dyDescent="0.25">
      <c r="C90" s="19"/>
      <c r="J90" s="24"/>
    </row>
    <row r="91" spans="3:10" ht="48.75" customHeight="1" x14ac:dyDescent="0.25">
      <c r="C91" s="19"/>
      <c r="J91" s="24"/>
    </row>
    <row r="92" spans="3:10" ht="48.75" customHeight="1" x14ac:dyDescent="0.25">
      <c r="C92" s="19"/>
      <c r="J92" s="24"/>
    </row>
    <row r="93" spans="3:10" ht="48.75" customHeight="1" x14ac:dyDescent="0.25">
      <c r="C93" s="19"/>
      <c r="J93" s="24"/>
    </row>
    <row r="94" spans="3:10" ht="48.75" customHeight="1" x14ac:dyDescent="0.25">
      <c r="C94" s="19"/>
      <c r="J94" s="24"/>
    </row>
    <row r="95" spans="3:10" ht="48.75" customHeight="1" x14ac:dyDescent="0.25">
      <c r="C95" s="19"/>
      <c r="J95" s="24"/>
    </row>
    <row r="96" spans="3:10" ht="48.75" customHeight="1" x14ac:dyDescent="0.25">
      <c r="C96" s="19"/>
      <c r="J96" s="24"/>
    </row>
    <row r="97" spans="3:10" ht="48.75" customHeight="1" x14ac:dyDescent="0.25">
      <c r="C97" s="19"/>
      <c r="J97" s="24"/>
    </row>
    <row r="98" spans="3:10" ht="48.75" customHeight="1" x14ac:dyDescent="0.25">
      <c r="C98" s="19"/>
      <c r="J98" s="24"/>
    </row>
    <row r="99" spans="3:10" ht="48.75" customHeight="1" x14ac:dyDescent="0.25">
      <c r="C99" s="19"/>
      <c r="J99" s="24"/>
    </row>
    <row r="100" spans="3:10" ht="48.75" customHeight="1" x14ac:dyDescent="0.25">
      <c r="C100" s="19"/>
      <c r="J100" s="24"/>
    </row>
    <row r="101" spans="3:10" ht="48.75" customHeight="1" x14ac:dyDescent="0.25">
      <c r="C101" s="19"/>
      <c r="J101" s="24"/>
    </row>
    <row r="102" spans="3:10" ht="48.75" customHeight="1" x14ac:dyDescent="0.25">
      <c r="C102" s="19"/>
      <c r="J102" s="24"/>
    </row>
    <row r="103" spans="3:10" ht="48.75" customHeight="1" x14ac:dyDescent="0.25">
      <c r="C103" s="19"/>
      <c r="J103" s="24"/>
    </row>
    <row r="104" spans="3:10" ht="48.75" customHeight="1" x14ac:dyDescent="0.25">
      <c r="C104" s="19"/>
      <c r="J104" s="24"/>
    </row>
    <row r="105" spans="3:10" ht="48.75" customHeight="1" x14ac:dyDescent="0.25">
      <c r="C105" s="19"/>
      <c r="J105" s="24"/>
    </row>
    <row r="106" spans="3:10" ht="48.75" customHeight="1" x14ac:dyDescent="0.25">
      <c r="C106" s="19"/>
      <c r="J106" s="24"/>
    </row>
    <row r="107" spans="3:10" ht="48.75" customHeight="1" x14ac:dyDescent="0.25">
      <c r="C107" s="19"/>
      <c r="J107" s="24"/>
    </row>
    <row r="108" spans="3:10" ht="48.75" customHeight="1" x14ac:dyDescent="0.25">
      <c r="C108" s="19"/>
      <c r="J108" s="24"/>
    </row>
    <row r="109" spans="3:10" ht="48.75" customHeight="1" x14ac:dyDescent="0.25">
      <c r="C109" s="19"/>
      <c r="J109" s="24"/>
    </row>
    <row r="110" spans="3:10" ht="48.75" customHeight="1" x14ac:dyDescent="0.25">
      <c r="C110" s="19"/>
      <c r="J110" s="24"/>
    </row>
    <row r="111" spans="3:10" ht="48.75" customHeight="1" x14ac:dyDescent="0.25">
      <c r="C111" s="19"/>
      <c r="J111" s="24"/>
    </row>
    <row r="112" spans="3:10" ht="48.75" customHeight="1" x14ac:dyDescent="0.25">
      <c r="C112" s="19"/>
      <c r="J112" s="24"/>
    </row>
    <row r="113" spans="3:10" ht="48.75" customHeight="1" x14ac:dyDescent="0.25">
      <c r="C113" s="19"/>
      <c r="J113" s="24"/>
    </row>
    <row r="114" spans="3:10" ht="48.75" customHeight="1" x14ac:dyDescent="0.25">
      <c r="C114" s="19"/>
      <c r="J114" s="24"/>
    </row>
    <row r="115" spans="3:10" ht="48.75" customHeight="1" x14ac:dyDescent="0.25">
      <c r="C115" s="19"/>
      <c r="J115" s="24"/>
    </row>
    <row r="116" spans="3:10" ht="48.75" customHeight="1" x14ac:dyDescent="0.25">
      <c r="C116" s="19"/>
      <c r="J116" s="24"/>
    </row>
    <row r="117" spans="3:10" ht="48.75" customHeight="1" x14ac:dyDescent="0.25">
      <c r="C117" s="19"/>
      <c r="J117" s="24"/>
    </row>
    <row r="118" spans="3:10" ht="48.75" customHeight="1" x14ac:dyDescent="0.25">
      <c r="C118" s="19"/>
      <c r="J118" s="24"/>
    </row>
    <row r="119" spans="3:10" ht="48.75" customHeight="1" x14ac:dyDescent="0.25">
      <c r="C119" s="19"/>
      <c r="J119" s="24"/>
    </row>
    <row r="120" spans="3:10" ht="48.75" customHeight="1" x14ac:dyDescent="0.25">
      <c r="C120" s="19"/>
      <c r="J120" s="24"/>
    </row>
    <row r="121" spans="3:10" ht="48.75" customHeight="1" x14ac:dyDescent="0.25">
      <c r="C121" s="19"/>
      <c r="J121" s="24"/>
    </row>
    <row r="122" spans="3:10" ht="48.75" customHeight="1" x14ac:dyDescent="0.25">
      <c r="C122" s="19"/>
      <c r="J122" s="24"/>
    </row>
    <row r="123" spans="3:10" ht="48.75" customHeight="1" x14ac:dyDescent="0.25">
      <c r="C123" s="19"/>
      <c r="J123" s="24"/>
    </row>
    <row r="124" spans="3:10" ht="48.75" customHeight="1" x14ac:dyDescent="0.25">
      <c r="C124" s="19"/>
      <c r="J124" s="24"/>
    </row>
    <row r="125" spans="3:10" ht="48.75" customHeight="1" x14ac:dyDescent="0.25">
      <c r="C125" s="19"/>
      <c r="J125" s="24"/>
    </row>
    <row r="126" spans="3:10" ht="48.75" customHeight="1" x14ac:dyDescent="0.25">
      <c r="C126" s="19"/>
      <c r="J126" s="24"/>
    </row>
    <row r="127" spans="3:10" ht="48.75" customHeight="1" x14ac:dyDescent="0.25">
      <c r="C127" s="19"/>
      <c r="J127" s="24"/>
    </row>
    <row r="128" spans="3:10" ht="48.75" customHeight="1" x14ac:dyDescent="0.25">
      <c r="C128" s="19"/>
      <c r="J128" s="24"/>
    </row>
    <row r="129" spans="3:10" ht="48.75" customHeight="1" x14ac:dyDescent="0.25">
      <c r="C129" s="19"/>
      <c r="J129" s="24"/>
    </row>
    <row r="130" spans="3:10" ht="48.75" customHeight="1" x14ac:dyDescent="0.25">
      <c r="J130" s="24"/>
    </row>
    <row r="131" spans="3:10" ht="48.75" customHeight="1" x14ac:dyDescent="0.25">
      <c r="J131" s="24"/>
    </row>
    <row r="132" spans="3:10" ht="48.75" customHeight="1" x14ac:dyDescent="0.25">
      <c r="J132" s="24"/>
    </row>
    <row r="133" spans="3:10" ht="48.75" customHeight="1" x14ac:dyDescent="0.25">
      <c r="J133" s="24"/>
    </row>
    <row r="134" spans="3:10" ht="48.75" customHeight="1" x14ac:dyDescent="0.25">
      <c r="J134" s="24"/>
    </row>
    <row r="135" spans="3:10" ht="48.75" customHeight="1" x14ac:dyDescent="0.25">
      <c r="J135" s="24"/>
    </row>
    <row r="136" spans="3:10" ht="48.75" customHeight="1" x14ac:dyDescent="0.25">
      <c r="J136" s="24"/>
    </row>
    <row r="137" spans="3:10" ht="48.75" customHeight="1" x14ac:dyDescent="0.25">
      <c r="J137" s="24"/>
    </row>
    <row r="138" spans="3:10" ht="48.75" customHeight="1" x14ac:dyDescent="0.25">
      <c r="J138" s="24"/>
    </row>
    <row r="139" spans="3:10" ht="48.75" customHeight="1" x14ac:dyDescent="0.25">
      <c r="J139" s="24"/>
    </row>
    <row r="140" spans="3:10" ht="48.75" customHeight="1" x14ac:dyDescent="0.25">
      <c r="J140" s="24"/>
    </row>
    <row r="141" spans="3:10" ht="48.75" customHeight="1" x14ac:dyDescent="0.25">
      <c r="J141" s="24"/>
    </row>
    <row r="142" spans="3:10" ht="48.75" customHeight="1" x14ac:dyDescent="0.25">
      <c r="J142" s="24"/>
    </row>
    <row r="143" spans="3:10" ht="48.75" customHeight="1" x14ac:dyDescent="0.25">
      <c r="J143" s="24"/>
    </row>
    <row r="144" spans="3:10" ht="48.75" customHeight="1" x14ac:dyDescent="0.25">
      <c r="J144" s="24"/>
    </row>
    <row r="145" spans="10:10" ht="48.75" customHeight="1" x14ac:dyDescent="0.25">
      <c r="J145" s="24"/>
    </row>
    <row r="146" spans="10:10" ht="48.75" customHeight="1" x14ac:dyDescent="0.25">
      <c r="J146" s="24"/>
    </row>
    <row r="147" spans="10:10" ht="48.75" customHeight="1" x14ac:dyDescent="0.25">
      <c r="J147" s="24"/>
    </row>
    <row r="148" spans="10:10" ht="48.75" customHeight="1" x14ac:dyDescent="0.25">
      <c r="J148" s="24"/>
    </row>
    <row r="149" spans="10:10" ht="48.75" customHeight="1" x14ac:dyDescent="0.25">
      <c r="J149" s="24"/>
    </row>
    <row r="150" spans="10:10" ht="48.75" customHeight="1" x14ac:dyDescent="0.25">
      <c r="J150" s="24"/>
    </row>
    <row r="151" spans="10:10" ht="48.75" customHeight="1" x14ac:dyDescent="0.25">
      <c r="J151" s="24"/>
    </row>
    <row r="152" spans="10:10" ht="48.75" customHeight="1" x14ac:dyDescent="0.25">
      <c r="J152" s="24"/>
    </row>
    <row r="153" spans="10:10" ht="48.75" customHeight="1" x14ac:dyDescent="0.25">
      <c r="J153" s="24"/>
    </row>
    <row r="154" spans="10:10" ht="48.75" customHeight="1" x14ac:dyDescent="0.25">
      <c r="J154" s="24"/>
    </row>
    <row r="155" spans="10:10" ht="48.75" customHeight="1" x14ac:dyDescent="0.25">
      <c r="J155" s="24"/>
    </row>
    <row r="156" spans="10:10" ht="48.75" customHeight="1" x14ac:dyDescent="0.25">
      <c r="J156" s="24"/>
    </row>
    <row r="157" spans="10:10" ht="48.75" customHeight="1" x14ac:dyDescent="0.25">
      <c r="J157" s="24"/>
    </row>
    <row r="158" spans="10:10" ht="48.75" customHeight="1" x14ac:dyDescent="0.25">
      <c r="J158" s="24"/>
    </row>
    <row r="159" spans="10:10" ht="48.75" customHeight="1" x14ac:dyDescent="0.25">
      <c r="J159" s="24"/>
    </row>
    <row r="160" spans="10:10" ht="48.75" customHeight="1" x14ac:dyDescent="0.25">
      <c r="J160" s="24"/>
    </row>
    <row r="161" spans="10:10" ht="48.75" customHeight="1" x14ac:dyDescent="0.25">
      <c r="J161" s="24"/>
    </row>
    <row r="162" spans="10:10" ht="48.75" customHeight="1" x14ac:dyDescent="0.25">
      <c r="J162" s="24"/>
    </row>
    <row r="163" spans="10:10" ht="48.75" customHeight="1" x14ac:dyDescent="0.25">
      <c r="J163" s="24"/>
    </row>
    <row r="164" spans="10:10" ht="48.75" customHeight="1" x14ac:dyDescent="0.25">
      <c r="J164" s="24"/>
    </row>
    <row r="165" spans="10:10" ht="48.75" customHeight="1" x14ac:dyDescent="0.25">
      <c r="J165" s="24"/>
    </row>
    <row r="166" spans="10:10" ht="48.75" customHeight="1" x14ac:dyDescent="0.25">
      <c r="J166" s="24"/>
    </row>
    <row r="167" spans="10:10" ht="48.75" customHeight="1" x14ac:dyDescent="0.25">
      <c r="J167" s="24"/>
    </row>
    <row r="168" spans="10:10" ht="48.75" customHeight="1" x14ac:dyDescent="0.25">
      <c r="J168" s="24"/>
    </row>
    <row r="169" spans="10:10" ht="48.75" customHeight="1" x14ac:dyDescent="0.25">
      <c r="J169" s="24"/>
    </row>
    <row r="170" spans="10:10" ht="48.75" customHeight="1" x14ac:dyDescent="0.25">
      <c r="J170" s="24"/>
    </row>
    <row r="171" spans="10:10" ht="48.75" customHeight="1" x14ac:dyDescent="0.25">
      <c r="J171" s="24"/>
    </row>
    <row r="172" spans="10:10" ht="48.75" customHeight="1" x14ac:dyDescent="0.25">
      <c r="J172" s="24"/>
    </row>
    <row r="173" spans="10:10" ht="48.75" customHeight="1" x14ac:dyDescent="0.25">
      <c r="J173" s="24"/>
    </row>
    <row r="174" spans="10:10" ht="48.75" customHeight="1" x14ac:dyDescent="0.25">
      <c r="J174" s="24"/>
    </row>
    <row r="175" spans="10:10" ht="48.75" customHeight="1" x14ac:dyDescent="0.25">
      <c r="J175" s="24"/>
    </row>
    <row r="176" spans="10:10" ht="48.75" customHeight="1" x14ac:dyDescent="0.25">
      <c r="J176" s="24"/>
    </row>
    <row r="177" spans="10:10" ht="48.75" customHeight="1" x14ac:dyDescent="0.25">
      <c r="J177" s="24"/>
    </row>
    <row r="178" spans="10:10" ht="48.75" customHeight="1" x14ac:dyDescent="0.25">
      <c r="J178" s="24"/>
    </row>
    <row r="179" spans="10:10" ht="48.75" customHeight="1" x14ac:dyDescent="0.25">
      <c r="J179" s="24"/>
    </row>
    <row r="180" spans="10:10" ht="48.75" customHeight="1" x14ac:dyDescent="0.25">
      <c r="J180" s="24"/>
    </row>
    <row r="181" spans="10:10" ht="48.75" customHeight="1" x14ac:dyDescent="0.25">
      <c r="J181" s="24"/>
    </row>
    <row r="182" spans="10:10" ht="48.75" customHeight="1" x14ac:dyDescent="0.25">
      <c r="J182" s="24"/>
    </row>
    <row r="183" spans="10:10" ht="48.75" customHeight="1" x14ac:dyDescent="0.25">
      <c r="J183" s="24"/>
    </row>
    <row r="184" spans="10:10" ht="48.75" customHeight="1" x14ac:dyDescent="0.25">
      <c r="J184" s="24"/>
    </row>
    <row r="185" spans="10:10" ht="48.75" customHeight="1" x14ac:dyDescent="0.25">
      <c r="J185" s="24"/>
    </row>
    <row r="186" spans="10:10" ht="48.75" customHeight="1" x14ac:dyDescent="0.25">
      <c r="J186" s="24"/>
    </row>
    <row r="187" spans="10:10" ht="48.75" customHeight="1" x14ac:dyDescent="0.25">
      <c r="J187" s="24"/>
    </row>
    <row r="188" spans="10:10" ht="48.75" customHeight="1" x14ac:dyDescent="0.25">
      <c r="J188" s="24"/>
    </row>
    <row r="189" spans="10:10" ht="48.75" customHeight="1" x14ac:dyDescent="0.25">
      <c r="J189" s="24"/>
    </row>
    <row r="190" spans="10:10" ht="48.75" customHeight="1" x14ac:dyDescent="0.25">
      <c r="J190" s="24"/>
    </row>
    <row r="191" spans="10:10" ht="48.75" customHeight="1" x14ac:dyDescent="0.25">
      <c r="J191" s="24"/>
    </row>
    <row r="192" spans="10:10" ht="48.75" customHeight="1" x14ac:dyDescent="0.25">
      <c r="J192" s="24"/>
    </row>
    <row r="193" spans="10:10" ht="48.75" customHeight="1" x14ac:dyDescent="0.25">
      <c r="J193" s="24"/>
    </row>
    <row r="194" spans="10:10" ht="48.75" customHeight="1" x14ac:dyDescent="0.25">
      <c r="J194" s="24"/>
    </row>
    <row r="195" spans="10:10" ht="48.75" customHeight="1" x14ac:dyDescent="0.25">
      <c r="J195" s="24"/>
    </row>
    <row r="196" spans="10:10" ht="48.75" customHeight="1" x14ac:dyDescent="0.25">
      <c r="J196" s="24"/>
    </row>
    <row r="197" spans="10:10" ht="48.75" customHeight="1" x14ac:dyDescent="0.25">
      <c r="J197" s="24"/>
    </row>
    <row r="198" spans="10:10" ht="48.75" customHeight="1" x14ac:dyDescent="0.25">
      <c r="J198" s="24"/>
    </row>
    <row r="199" spans="10:10" ht="48.75" customHeight="1" x14ac:dyDescent="0.25">
      <c r="J199" s="24"/>
    </row>
    <row r="200" spans="10:10" ht="48.75" customHeight="1" x14ac:dyDescent="0.25"/>
    <row r="201" spans="10:10" ht="48.75" customHeight="1" x14ac:dyDescent="0.25"/>
  </sheetData>
  <sortState ref="M3:M13">
    <sortCondition ref="M3"/>
  </sortState>
  <mergeCells count="1">
    <mergeCell ref="B2:F3"/>
  </mergeCells>
  <conditionalFormatting sqref="E18:E41">
    <cfRule type="containsText" dxfId="6" priority="1" operator="containsText" text="Development">
      <formula>NOT(ISERROR(SEARCH("Development",E18)))</formula>
    </cfRule>
    <cfRule type="containsText" dxfId="5" priority="2" operator="containsText" text="Critical">
      <formula>NOT(ISERROR(SEARCH("Critical",E18)))</formula>
    </cfRule>
    <cfRule type="containsText" dxfId="4" priority="3" operator="containsText" text="Serious">
      <formula>NOT(ISERROR(SEARCH("Serious",E18)))</formula>
    </cfRule>
    <cfRule type="containsText" dxfId="3" priority="4" operator="containsText" text="Minor">
      <formula>NOT(ISERROR(SEARCH("Minor",E18)))</formula>
    </cfRule>
  </conditionalFormatting>
  <dataValidations count="4">
    <dataValidation type="list" allowBlank="1" showInputMessage="1" showErrorMessage="1" errorTitle="Whoops!" error="You need to select an option from the list in order for the chart to work correctly. " sqref="G3">
      <formula1>types</formula1>
    </dataValidation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">
      <formula1>1</formula1>
      <formula2>90</formula2>
    </dataValidation>
    <dataValidation type="date" operator="greaterThanOrEqual" allowBlank="1" showInputMessage="1" showErrorMessage="1" sqref="I3">
      <formula1>mindate</formula1>
    </dataValidation>
  </dataValidation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75" x14ac:dyDescent="0.25"/>
  <cols>
    <col min="8" max="8" width="11" customWidth="1"/>
    <col min="10" max="10" width="11.375" customWidth="1"/>
    <col min="14" max="15" width="14.375" customWidth="1"/>
  </cols>
  <sheetData>
    <row r="1" spans="1:20" x14ac:dyDescent="0.25">
      <c r="A1" t="s">
        <v>12</v>
      </c>
    </row>
    <row r="4" spans="1:20" x14ac:dyDescent="0.25">
      <c r="I4" t="s">
        <v>10</v>
      </c>
      <c r="J4" s="1">
        <v>40909</v>
      </c>
    </row>
    <row r="5" spans="1:20" x14ac:dyDescent="0.25">
      <c r="I5" t="s">
        <v>11</v>
      </c>
      <c r="J5" s="1"/>
    </row>
    <row r="7" spans="1:20" x14ac:dyDescent="0.25">
      <c r="I7" t="s">
        <v>7</v>
      </c>
      <c r="J7">
        <f>'Issue Tracker'!J3</f>
        <v>90</v>
      </c>
    </row>
    <row r="8" spans="1:20" x14ac:dyDescent="0.25">
      <c r="I8" t="s">
        <v>6</v>
      </c>
      <c r="J8" s="1">
        <f ca="1">'Issue Tracker'!I3</f>
        <v>42832</v>
      </c>
      <c r="N8">
        <f ca="1">COUNT(typesUnsorted)</f>
        <v>1</v>
      </c>
    </row>
    <row r="9" spans="1:20" x14ac:dyDescent="0.25">
      <c r="I9" t="s">
        <v>0</v>
      </c>
      <c r="J9" t="str">
        <f>'Issue Tracker'!G3</f>
        <v>*</v>
      </c>
    </row>
    <row r="10" spans="1:20" x14ac:dyDescent="0.25">
      <c r="I10" t="s">
        <v>1</v>
      </c>
      <c r="J10" t="str">
        <f>'Issue Tracker'!H3</f>
        <v>*</v>
      </c>
    </row>
    <row r="12" spans="1:20" x14ac:dyDescent="0.25">
      <c r="N12" t="e">
        <f ca="1">OFFSET($N$16,,,$N$13)</f>
        <v>#VALUE!</v>
      </c>
      <c r="O12" t="e">
        <f ca="1">OFFSET($O$16,,,$O$13)</f>
        <v>#VALUE!</v>
      </c>
    </row>
    <row r="13" spans="1:20" x14ac:dyDescent="0.25">
      <c r="N13">
        <f>COUNTA(N16:N45)-COUNTIF(N16:N45,NA())</f>
        <v>3</v>
      </c>
      <c r="O13">
        <f>COUNTA(O16:O45)-COUNTIF(O16:O45,NA())</f>
        <v>3</v>
      </c>
      <c r="S13" t="s">
        <v>13</v>
      </c>
      <c r="T13" t="s">
        <v>13</v>
      </c>
    </row>
    <row r="14" spans="1:20" x14ac:dyDescent="0.2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25">
      <c r="N15" t="s">
        <v>5</v>
      </c>
      <c r="O15" t="s">
        <v>5</v>
      </c>
    </row>
    <row r="16" spans="1:20" x14ac:dyDescent="0.25">
      <c r="G16">
        <v>1</v>
      </c>
      <c r="H16" s="1">
        <f t="shared" ref="H16:H47" ca="1" si="0">keydate-days+G16</f>
        <v>42743</v>
      </c>
      <c r="I16">
        <f ca="1">I15+COUNTIFS(issues[OPENED ON],H16,issues[TYPE],type,issues[PRIORITY],priority)</f>
        <v>0</v>
      </c>
      <c r="J16">
        <f ca="1">J15+COUNTIFS(issues[CLOSED ON],H16,issues[TYPE],type,issues[PRIORITY],priority)</f>
        <v>0</v>
      </c>
      <c r="N16" t="str">
        <f t="array" ref="N16">INDEX(issues[TYPE],MATCH(0,COUNTIF(N$15:N15, issues[TYPE]),0))</f>
        <v>UI</v>
      </c>
      <c r="O16" t="str">
        <f t="array" ref="O16">INDEX(issues[PRIORITY],MATCH(0,COUNTIF(O$15:O15,issues[PRIORITY]),0))</f>
        <v>Minor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25">
      <c r="G17">
        <v>2</v>
      </c>
      <c r="H17" s="1">
        <f t="shared" ca="1" si="0"/>
        <v>42744</v>
      </c>
      <c r="I17">
        <f ca="1">I16+COUNTIFS(issues[OPENED ON],H17,issues[TYPE],type,issues[PRIORITY],priority)</f>
        <v>0</v>
      </c>
      <c r="J17">
        <f ca="1">J16+COUNTIFS(issues[CLOSED ON],H17,issues[TYPE],type,issues[PRIORITY],priority)</f>
        <v>0</v>
      </c>
      <c r="N17" t="str">
        <f t="array" ref="N17">INDEX(issues[TYPE],MATCH(0,COUNTIF(N$15:N16, issues[TYPE]),0))</f>
        <v>Relibilirt</v>
      </c>
      <c r="O17" t="str">
        <f t="array" ref="O17">INDEX(issues[PRIORITY],MATCH(0,COUNTIF(O$15:O16,issues[PRIORITY]),0))</f>
        <v>Serious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25">
      <c r="G18">
        <v>3</v>
      </c>
      <c r="H18" s="1">
        <f t="shared" ca="1" si="0"/>
        <v>42745</v>
      </c>
      <c r="I18">
        <f ca="1">I17+COUNTIFS(issues[OPENED ON],H18,issues[TYPE],type,issues[PRIORITY],priority)</f>
        <v>0</v>
      </c>
      <c r="J18">
        <f ca="1"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Relibilirt</v>
      </c>
      <c r="T18" t="str">
        <f t="array" aca="1" ref="T18" ca="1">INDEX(prioritiesUnsorted, MATCH(SMALL(COUNTIF(prioritiesUnsorted, "&lt;"&amp;prioritiesUnsorted), ROW(3:3)), COUNTIF(prioritiesUnsorted, "&lt;"&amp;prioritiesUnsorted), 0))</f>
        <v>Minor</v>
      </c>
    </row>
    <row r="19" spans="7:20" x14ac:dyDescent="0.25">
      <c r="G19">
        <v>4</v>
      </c>
      <c r="H19" s="1">
        <f t="shared" ca="1" si="0"/>
        <v>42746</v>
      </c>
      <c r="I19">
        <f ca="1">I18+COUNTIFS(issues[OPENED ON],H19,issues[TYPE],type,issues[PRIORITY],priority)</f>
        <v>0</v>
      </c>
      <c r="J19">
        <f ca="1"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UI</v>
      </c>
      <c r="T19" t="str">
        <f t="array" aca="1" ref="T19" ca="1">INDEX(prioritiesUnsorted, MATCH(SMALL(COUNTIF(prioritiesUnsorted, "&lt;"&amp;prioritiesUnsorted), ROW(4:4)), COUNTIF(prioritiesUnsorted, "&lt;"&amp;prioritiesUnsorted), 0))</f>
        <v>Serious</v>
      </c>
    </row>
    <row r="20" spans="7:20" x14ac:dyDescent="0.25">
      <c r="G20">
        <v>5</v>
      </c>
      <c r="H20" s="1">
        <f t="shared" ca="1" si="0"/>
        <v>42747</v>
      </c>
      <c r="I20">
        <f ca="1">I19+COUNTIFS(issues[OPENED ON],H20,issues[TYPE],type,issues[PRIORITY],priority)</f>
        <v>0</v>
      </c>
      <c r="J20">
        <f ca="1"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25">
      <c r="G21">
        <v>6</v>
      </c>
      <c r="H21" s="1">
        <f t="shared" ca="1" si="0"/>
        <v>42748</v>
      </c>
      <c r="I21">
        <f ca="1">I20+COUNTIFS(issues[OPENED ON],H21,issues[TYPE],type,issues[PRIORITY],priority)</f>
        <v>0</v>
      </c>
      <c r="J21">
        <f ca="1"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25">
      <c r="G22">
        <v>7</v>
      </c>
      <c r="H22" s="1">
        <f t="shared" ca="1" si="0"/>
        <v>42749</v>
      </c>
      <c r="I22">
        <f ca="1">I21+COUNTIFS(issues[OPENED ON],H22,issues[TYPE],type,issues[PRIORITY],priority)</f>
        <v>0</v>
      </c>
      <c r="J22">
        <f ca="1"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25">
      <c r="G23">
        <v>8</v>
      </c>
      <c r="H23" s="1">
        <f t="shared" ca="1" si="0"/>
        <v>42750</v>
      </c>
      <c r="I23">
        <f ca="1">I22+COUNTIFS(issues[OPENED ON],H23,issues[TYPE],type,issues[PRIORITY],priority)</f>
        <v>0</v>
      </c>
      <c r="J23">
        <f ca="1"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25">
      <c r="G24">
        <v>9</v>
      </c>
      <c r="H24" s="1">
        <f t="shared" ca="1" si="0"/>
        <v>42751</v>
      </c>
      <c r="I24">
        <f ca="1">I23+COUNTIFS(issues[OPENED ON],H24,issues[TYPE],type,issues[PRIORITY],priority)</f>
        <v>0</v>
      </c>
      <c r="J24">
        <f ca="1"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25">
      <c r="G25">
        <v>10</v>
      </c>
      <c r="H25" s="1">
        <f t="shared" ca="1" si="0"/>
        <v>42752</v>
      </c>
      <c r="I25">
        <f ca="1">I24+COUNTIFS(issues[OPENED ON],H25,issues[TYPE],type,issues[PRIORITY],priority)</f>
        <v>0</v>
      </c>
      <c r="J25">
        <f ca="1"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25">
      <c r="G26">
        <v>11</v>
      </c>
      <c r="H26" s="1">
        <f t="shared" ca="1" si="0"/>
        <v>42753</v>
      </c>
      <c r="I26">
        <f ca="1">I25+COUNTIFS(issues[OPENED ON],H26,issues[TYPE],type,issues[PRIORITY],priority)</f>
        <v>0</v>
      </c>
      <c r="J26">
        <f ca="1"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25">
      <c r="G27">
        <v>12</v>
      </c>
      <c r="H27" s="1">
        <f t="shared" ca="1" si="0"/>
        <v>42754</v>
      </c>
      <c r="I27">
        <f ca="1">I26+COUNTIFS(issues[OPENED ON],H27,issues[TYPE],type,issues[PRIORITY],priority)</f>
        <v>0</v>
      </c>
      <c r="J27">
        <f ca="1"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25">
      <c r="G28">
        <v>13</v>
      </c>
      <c r="H28" s="1">
        <f t="shared" ca="1" si="0"/>
        <v>42755</v>
      </c>
      <c r="I28">
        <f ca="1">I27+COUNTIFS(issues[OPENED ON],H28,issues[TYPE],type,issues[PRIORITY],priority)</f>
        <v>0</v>
      </c>
      <c r="J28">
        <f ca="1"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25">
      <c r="G29">
        <v>14</v>
      </c>
      <c r="H29" s="1">
        <f t="shared" ca="1" si="0"/>
        <v>42756</v>
      </c>
      <c r="I29">
        <f ca="1">I28+COUNTIFS(issues[OPENED ON],H29,issues[TYPE],type,issues[PRIORITY],priority)</f>
        <v>0</v>
      </c>
      <c r="J29">
        <f ca="1"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25">
      <c r="G30">
        <v>15</v>
      </c>
      <c r="H30" s="1">
        <f t="shared" ca="1" si="0"/>
        <v>42757</v>
      </c>
      <c r="I30">
        <f ca="1">I29+COUNTIFS(issues[OPENED ON],H30,issues[TYPE],type,issues[PRIORITY],priority)</f>
        <v>0</v>
      </c>
      <c r="J30">
        <f ca="1"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25">
      <c r="G31">
        <v>16</v>
      </c>
      <c r="H31" s="1">
        <f t="shared" ca="1" si="0"/>
        <v>42758</v>
      </c>
      <c r="I31">
        <f ca="1">I30+COUNTIFS(issues[OPENED ON],H31,issues[TYPE],type,issues[PRIORITY],priority)</f>
        <v>0</v>
      </c>
      <c r="J31">
        <f ca="1"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25">
      <c r="G32">
        <v>17</v>
      </c>
      <c r="H32" s="1">
        <f t="shared" ca="1" si="0"/>
        <v>42759</v>
      </c>
      <c r="I32">
        <f ca="1">I31+COUNTIFS(issues[OPENED ON],H32,issues[TYPE],type,issues[PRIORITY],priority)</f>
        <v>0</v>
      </c>
      <c r="J32">
        <f ca="1"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25">
      <c r="G33">
        <v>18</v>
      </c>
      <c r="H33" s="1">
        <f t="shared" ca="1" si="0"/>
        <v>42760</v>
      </c>
      <c r="I33">
        <f ca="1">I32+COUNTIFS(issues[OPENED ON],H33,issues[TYPE],type,issues[PRIORITY],priority)</f>
        <v>0</v>
      </c>
      <c r="J33">
        <f ca="1"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25">
      <c r="G34">
        <v>19</v>
      </c>
      <c r="H34" s="1">
        <f t="shared" ca="1" si="0"/>
        <v>42761</v>
      </c>
      <c r="I34">
        <f ca="1">I33+COUNTIFS(issues[OPENED ON],H34,issues[TYPE],type,issues[PRIORITY],priority)</f>
        <v>0</v>
      </c>
      <c r="J34">
        <f ca="1"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25">
      <c r="G35">
        <v>20</v>
      </c>
      <c r="H35" s="1">
        <f t="shared" ca="1" si="0"/>
        <v>42762</v>
      </c>
      <c r="I35">
        <f ca="1">I34+COUNTIFS(issues[OPENED ON],H35,issues[TYPE],type,issues[PRIORITY],priority)</f>
        <v>0</v>
      </c>
      <c r="J35">
        <f ca="1"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25">
      <c r="G36">
        <v>21</v>
      </c>
      <c r="H36" s="1">
        <f t="shared" ca="1" si="0"/>
        <v>42763</v>
      </c>
      <c r="I36">
        <f ca="1">I35+COUNTIFS(issues[OPENED ON],H36,issues[TYPE],type,issues[PRIORITY],priority)</f>
        <v>0</v>
      </c>
      <c r="J36">
        <f ca="1"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25">
      <c r="G37">
        <v>22</v>
      </c>
      <c r="H37" s="1">
        <f t="shared" ca="1" si="0"/>
        <v>42764</v>
      </c>
      <c r="I37">
        <f ca="1">I36+COUNTIFS(issues[OPENED ON],H37,issues[TYPE],type,issues[PRIORITY],priority)</f>
        <v>0</v>
      </c>
      <c r="J37">
        <f ca="1"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25">
      <c r="G38">
        <v>23</v>
      </c>
      <c r="H38" s="1">
        <f t="shared" ca="1" si="0"/>
        <v>42765</v>
      </c>
      <c r="I38">
        <f ca="1">I37+COUNTIFS(issues[OPENED ON],H38,issues[TYPE],type,issues[PRIORITY],priority)</f>
        <v>0</v>
      </c>
      <c r="J38">
        <f ca="1"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25">
      <c r="G39">
        <v>24</v>
      </c>
      <c r="H39" s="1">
        <f t="shared" ca="1" si="0"/>
        <v>42766</v>
      </c>
      <c r="I39">
        <f ca="1">I38+COUNTIFS(issues[OPENED ON],H39,issues[TYPE],type,issues[PRIORITY],priority)</f>
        <v>0</v>
      </c>
      <c r="J39">
        <f ca="1"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25">
      <c r="G40">
        <v>25</v>
      </c>
      <c r="H40" s="1">
        <f t="shared" ca="1" si="0"/>
        <v>42767</v>
      </c>
      <c r="I40">
        <f ca="1">I39+COUNTIFS(issues[OPENED ON],H40,issues[TYPE],type,issues[PRIORITY],priority)</f>
        <v>0</v>
      </c>
      <c r="J40">
        <f ca="1"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25">
      <c r="G41">
        <v>26</v>
      </c>
      <c r="H41" s="1">
        <f t="shared" ca="1" si="0"/>
        <v>42768</v>
      </c>
      <c r="I41">
        <f ca="1">I40+COUNTIFS(issues[OPENED ON],H41,issues[TYPE],type,issues[PRIORITY],priority)</f>
        <v>0</v>
      </c>
      <c r="J41">
        <f ca="1"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25">
      <c r="G42">
        <v>27</v>
      </c>
      <c r="H42" s="1">
        <f t="shared" ca="1" si="0"/>
        <v>42769</v>
      </c>
      <c r="I42">
        <f ca="1">I41+COUNTIFS(issues[OPENED ON],H42,issues[TYPE],type,issues[PRIORITY],priority)</f>
        <v>0</v>
      </c>
      <c r="J42">
        <f ca="1"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25">
      <c r="G43">
        <v>28</v>
      </c>
      <c r="H43" s="1">
        <f t="shared" ca="1" si="0"/>
        <v>42770</v>
      </c>
      <c r="I43">
        <f ca="1">I42+COUNTIFS(issues[OPENED ON],H43,issues[TYPE],type,issues[PRIORITY],priority)</f>
        <v>0</v>
      </c>
      <c r="J43">
        <f ca="1"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25">
      <c r="G44">
        <v>29</v>
      </c>
      <c r="H44" s="1">
        <f t="shared" ca="1" si="0"/>
        <v>42771</v>
      </c>
      <c r="I44">
        <f ca="1">I43+COUNTIFS(issues[OPENED ON],H44,issues[TYPE],type,issues[PRIORITY],priority)</f>
        <v>0</v>
      </c>
      <c r="J44">
        <f ca="1"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25">
      <c r="G45">
        <v>30</v>
      </c>
      <c r="H45" s="1">
        <f t="shared" ca="1" si="0"/>
        <v>42772</v>
      </c>
      <c r="I45">
        <f ca="1">I44+COUNTIFS(issues[OPENED ON],H45,issues[TYPE],type,issues[PRIORITY],priority)</f>
        <v>0</v>
      </c>
      <c r="J45">
        <f ca="1"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25">
      <c r="G46">
        <v>31</v>
      </c>
      <c r="H46" s="1">
        <f t="shared" ca="1" si="0"/>
        <v>42773</v>
      </c>
      <c r="I46">
        <f ca="1">I45+COUNTIFS(issues[OPENED ON],H46,issues[TYPE],type,issues[PRIORITY],priority)</f>
        <v>0</v>
      </c>
      <c r="J46">
        <f ca="1">J45+COUNTIFS(issues[CLOSED ON],H46,issues[TYPE],type,issues[PRIORITY],priority)</f>
        <v>0</v>
      </c>
    </row>
    <row r="47" spans="7:20" x14ac:dyDescent="0.25">
      <c r="G47">
        <v>32</v>
      </c>
      <c r="H47" s="1">
        <f t="shared" ca="1" si="0"/>
        <v>42774</v>
      </c>
      <c r="I47">
        <f ca="1">I46+COUNTIFS(issues[OPENED ON],H47,issues[TYPE],type,issues[PRIORITY],priority)</f>
        <v>2</v>
      </c>
      <c r="J47">
        <f ca="1">J46+COUNTIFS(issues[CLOSED ON],H47,issues[TYPE],type,issues[PRIORITY],priority)</f>
        <v>2</v>
      </c>
    </row>
    <row r="48" spans="7:20" x14ac:dyDescent="0.25">
      <c r="G48">
        <v>33</v>
      </c>
      <c r="H48" s="1">
        <f t="shared" ref="H48:H79" ca="1" si="1">keydate-days+G48</f>
        <v>42775</v>
      </c>
      <c r="I48">
        <f ca="1">I47+COUNTIFS(issues[OPENED ON],H48,issues[TYPE],type,issues[PRIORITY],priority)</f>
        <v>2</v>
      </c>
      <c r="J48">
        <f ca="1">J47+COUNTIFS(issues[CLOSED ON],H48,issues[TYPE],type,issues[PRIORITY],priority)</f>
        <v>2</v>
      </c>
    </row>
    <row r="49" spans="7:10" x14ac:dyDescent="0.25">
      <c r="G49">
        <v>34</v>
      </c>
      <c r="H49" s="1">
        <f t="shared" ca="1" si="1"/>
        <v>42776</v>
      </c>
      <c r="I49">
        <f ca="1">I48+COUNTIFS(issues[OPENED ON],H49,issues[TYPE],type,issues[PRIORITY],priority)</f>
        <v>2</v>
      </c>
      <c r="J49">
        <f ca="1">J48+COUNTIFS(issues[CLOSED ON],H49,issues[TYPE],type,issues[PRIORITY],priority)</f>
        <v>2</v>
      </c>
    </row>
    <row r="50" spans="7:10" x14ac:dyDescent="0.25">
      <c r="G50">
        <v>35</v>
      </c>
      <c r="H50" s="1">
        <f t="shared" ca="1" si="1"/>
        <v>42777</v>
      </c>
      <c r="I50">
        <f ca="1">I49+COUNTIFS(issues[OPENED ON],H50,issues[TYPE],type,issues[PRIORITY],priority)</f>
        <v>2</v>
      </c>
      <c r="J50">
        <f ca="1">J49+COUNTIFS(issues[CLOSED ON],H50,issues[TYPE],type,issues[PRIORITY],priority)</f>
        <v>2</v>
      </c>
    </row>
    <row r="51" spans="7:10" x14ac:dyDescent="0.25">
      <c r="G51">
        <v>36</v>
      </c>
      <c r="H51" s="1">
        <f t="shared" ca="1" si="1"/>
        <v>42778</v>
      </c>
      <c r="I51">
        <f ca="1">I50+COUNTIFS(issues[OPENED ON],H51,issues[TYPE],type,issues[PRIORITY],priority)</f>
        <v>2</v>
      </c>
      <c r="J51">
        <f ca="1">J50+COUNTIFS(issues[CLOSED ON],H51,issues[TYPE],type,issues[PRIORITY],priority)</f>
        <v>2</v>
      </c>
    </row>
    <row r="52" spans="7:10" x14ac:dyDescent="0.25">
      <c r="G52">
        <v>37</v>
      </c>
      <c r="H52" s="1">
        <f t="shared" ca="1" si="1"/>
        <v>42779</v>
      </c>
      <c r="I52">
        <f ca="1">I51+COUNTIFS(issues[OPENED ON],H52,issues[TYPE],type,issues[PRIORITY],priority)</f>
        <v>2</v>
      </c>
      <c r="J52">
        <f ca="1">J51+COUNTIFS(issues[CLOSED ON],H52,issues[TYPE],type,issues[PRIORITY],priority)</f>
        <v>2</v>
      </c>
    </row>
    <row r="53" spans="7:10" x14ac:dyDescent="0.25">
      <c r="G53">
        <v>38</v>
      </c>
      <c r="H53" s="1">
        <f t="shared" ca="1" si="1"/>
        <v>42780</v>
      </c>
      <c r="I53">
        <f ca="1">I52+COUNTIFS(issues[OPENED ON],H53,issues[TYPE],type,issues[PRIORITY],priority)</f>
        <v>2</v>
      </c>
      <c r="J53">
        <f ca="1">J52+COUNTIFS(issues[CLOSED ON],H53,issues[TYPE],type,issues[PRIORITY],priority)</f>
        <v>2</v>
      </c>
    </row>
    <row r="54" spans="7:10" x14ac:dyDescent="0.25">
      <c r="G54">
        <v>39</v>
      </c>
      <c r="H54" s="1">
        <f t="shared" ca="1" si="1"/>
        <v>42781</v>
      </c>
      <c r="I54">
        <f ca="1">I53+COUNTIFS(issues[OPENED ON],H54,issues[TYPE],type,issues[PRIORITY],priority)</f>
        <v>2</v>
      </c>
      <c r="J54">
        <f ca="1">J53+COUNTIFS(issues[CLOSED ON],H54,issues[TYPE],type,issues[PRIORITY],priority)</f>
        <v>2</v>
      </c>
    </row>
    <row r="55" spans="7:10" x14ac:dyDescent="0.25">
      <c r="G55">
        <v>40</v>
      </c>
      <c r="H55" s="1">
        <f t="shared" ca="1" si="1"/>
        <v>42782</v>
      </c>
      <c r="I55">
        <f ca="1">I54+COUNTIFS(issues[OPENED ON],H55,issues[TYPE],type,issues[PRIORITY],priority)</f>
        <v>2</v>
      </c>
      <c r="J55">
        <f ca="1">J54+COUNTIFS(issues[CLOSED ON],H55,issues[TYPE],type,issues[PRIORITY],priority)</f>
        <v>2</v>
      </c>
    </row>
    <row r="56" spans="7:10" x14ac:dyDescent="0.25">
      <c r="G56">
        <v>41</v>
      </c>
      <c r="H56" s="1">
        <f t="shared" ca="1" si="1"/>
        <v>42783</v>
      </c>
      <c r="I56">
        <f ca="1">I55+COUNTIFS(issues[OPENED ON],H56,issues[TYPE],type,issues[PRIORITY],priority)</f>
        <v>2</v>
      </c>
      <c r="J56">
        <f ca="1">J55+COUNTIFS(issues[CLOSED ON],H56,issues[TYPE],type,issues[PRIORITY],priority)</f>
        <v>2</v>
      </c>
    </row>
    <row r="57" spans="7:10" x14ac:dyDescent="0.25">
      <c r="G57">
        <v>42</v>
      </c>
      <c r="H57" s="1">
        <f t="shared" ca="1" si="1"/>
        <v>42784</v>
      </c>
      <c r="I57">
        <f ca="1">I56+COUNTIFS(issues[OPENED ON],H57,issues[TYPE],type,issues[PRIORITY],priority)</f>
        <v>2</v>
      </c>
      <c r="J57">
        <f ca="1">J56+COUNTIFS(issues[CLOSED ON],H57,issues[TYPE],type,issues[PRIORITY],priority)</f>
        <v>2</v>
      </c>
    </row>
    <row r="58" spans="7:10" x14ac:dyDescent="0.25">
      <c r="G58">
        <v>43</v>
      </c>
      <c r="H58" s="1">
        <f t="shared" ca="1" si="1"/>
        <v>42785</v>
      </c>
      <c r="I58">
        <f ca="1">I57+COUNTIFS(issues[OPENED ON],H58,issues[TYPE],type,issues[PRIORITY],priority)</f>
        <v>2</v>
      </c>
      <c r="J58">
        <f ca="1">J57+COUNTIFS(issues[CLOSED ON],H58,issues[TYPE],type,issues[PRIORITY],priority)</f>
        <v>2</v>
      </c>
    </row>
    <row r="59" spans="7:10" x14ac:dyDescent="0.25">
      <c r="G59">
        <v>44</v>
      </c>
      <c r="H59" s="1">
        <f t="shared" ca="1" si="1"/>
        <v>42786</v>
      </c>
      <c r="I59">
        <f ca="1">I58+COUNTIFS(issues[OPENED ON],H59,issues[TYPE],type,issues[PRIORITY],priority)</f>
        <v>2</v>
      </c>
      <c r="J59">
        <f ca="1">J58+COUNTIFS(issues[CLOSED ON],H59,issues[TYPE],type,issues[PRIORITY],priority)</f>
        <v>2</v>
      </c>
    </row>
    <row r="60" spans="7:10" x14ac:dyDescent="0.25">
      <c r="G60">
        <v>45</v>
      </c>
      <c r="H60" s="1">
        <f t="shared" ca="1" si="1"/>
        <v>42787</v>
      </c>
      <c r="I60">
        <f ca="1">I59+COUNTIFS(issues[OPENED ON],H60,issues[TYPE],type,issues[PRIORITY],priority)</f>
        <v>2</v>
      </c>
      <c r="J60">
        <f ca="1">J59+COUNTIFS(issues[CLOSED ON],H60,issues[TYPE],type,issues[PRIORITY],priority)</f>
        <v>2</v>
      </c>
    </row>
    <row r="61" spans="7:10" x14ac:dyDescent="0.25">
      <c r="G61">
        <v>46</v>
      </c>
      <c r="H61" s="1">
        <f t="shared" ca="1" si="1"/>
        <v>42788</v>
      </c>
      <c r="I61">
        <f ca="1">I60+COUNTIFS(issues[OPENED ON],H61,issues[TYPE],type,issues[PRIORITY],priority)</f>
        <v>2</v>
      </c>
      <c r="J61">
        <f ca="1">J60+COUNTIFS(issues[CLOSED ON],H61,issues[TYPE],type,issues[PRIORITY],priority)</f>
        <v>2</v>
      </c>
    </row>
    <row r="62" spans="7:10" x14ac:dyDescent="0.25">
      <c r="G62">
        <v>47</v>
      </c>
      <c r="H62" s="1">
        <f t="shared" ca="1" si="1"/>
        <v>42789</v>
      </c>
      <c r="I62">
        <f ca="1">I61+COUNTIFS(issues[OPENED ON],H62,issues[TYPE],type,issues[PRIORITY],priority)</f>
        <v>2</v>
      </c>
      <c r="J62">
        <f ca="1">J61+COUNTIFS(issues[CLOSED ON],H62,issues[TYPE],type,issues[PRIORITY],priority)</f>
        <v>2</v>
      </c>
    </row>
    <row r="63" spans="7:10" x14ac:dyDescent="0.25">
      <c r="G63">
        <v>48</v>
      </c>
      <c r="H63" s="1">
        <f t="shared" ca="1" si="1"/>
        <v>42790</v>
      </c>
      <c r="I63">
        <f ca="1">I62+COUNTIFS(issues[OPENED ON],H63,issues[TYPE],type,issues[PRIORITY],priority)</f>
        <v>2</v>
      </c>
      <c r="J63">
        <f ca="1">J62+COUNTIFS(issues[CLOSED ON],H63,issues[TYPE],type,issues[PRIORITY],priority)</f>
        <v>2</v>
      </c>
    </row>
    <row r="64" spans="7:10" x14ac:dyDescent="0.25">
      <c r="G64">
        <v>49</v>
      </c>
      <c r="H64" s="1">
        <f t="shared" ca="1" si="1"/>
        <v>42791</v>
      </c>
      <c r="I64">
        <f ca="1">I63+COUNTIFS(issues[OPENED ON],H64,issues[TYPE],type,issues[PRIORITY],priority)</f>
        <v>2</v>
      </c>
      <c r="J64">
        <f ca="1">J63+COUNTIFS(issues[CLOSED ON],H64,issues[TYPE],type,issues[PRIORITY],priority)</f>
        <v>2</v>
      </c>
    </row>
    <row r="65" spans="7:10" x14ac:dyDescent="0.25">
      <c r="G65">
        <v>50</v>
      </c>
      <c r="H65" s="1">
        <f t="shared" ca="1" si="1"/>
        <v>42792</v>
      </c>
      <c r="I65">
        <f ca="1">I64+COUNTIFS(issues[OPENED ON],H65,issues[TYPE],type,issues[PRIORITY],priority)</f>
        <v>2</v>
      </c>
      <c r="J65">
        <f ca="1">J64+COUNTIFS(issues[CLOSED ON],H65,issues[TYPE],type,issues[PRIORITY],priority)</f>
        <v>2</v>
      </c>
    </row>
    <row r="66" spans="7:10" x14ac:dyDescent="0.25">
      <c r="G66">
        <v>51</v>
      </c>
      <c r="H66" s="1">
        <f t="shared" ca="1" si="1"/>
        <v>42793</v>
      </c>
      <c r="I66">
        <f ca="1">I65+COUNTIFS(issues[OPENED ON],H66,issues[TYPE],type,issues[PRIORITY],priority)</f>
        <v>2</v>
      </c>
      <c r="J66">
        <f ca="1">J65+COUNTIFS(issues[CLOSED ON],H66,issues[TYPE],type,issues[PRIORITY],priority)</f>
        <v>2</v>
      </c>
    </row>
    <row r="67" spans="7:10" x14ac:dyDescent="0.25">
      <c r="G67">
        <v>52</v>
      </c>
      <c r="H67" s="1">
        <f t="shared" ca="1" si="1"/>
        <v>42794</v>
      </c>
      <c r="I67">
        <f ca="1">I66+COUNTIFS(issues[OPENED ON],H67,issues[TYPE],type,issues[PRIORITY],priority)</f>
        <v>2</v>
      </c>
      <c r="J67">
        <f ca="1">J66+COUNTIFS(issues[CLOSED ON],H67,issues[TYPE],type,issues[PRIORITY],priority)</f>
        <v>2</v>
      </c>
    </row>
    <row r="68" spans="7:10" x14ac:dyDescent="0.25">
      <c r="G68">
        <v>53</v>
      </c>
      <c r="H68" s="1">
        <f t="shared" ca="1" si="1"/>
        <v>42795</v>
      </c>
      <c r="I68">
        <f ca="1">I67+COUNTIFS(issues[OPENED ON],H68,issues[TYPE],type,issues[PRIORITY],priority)</f>
        <v>2</v>
      </c>
      <c r="J68">
        <f ca="1">J67+COUNTIFS(issues[CLOSED ON],H68,issues[TYPE],type,issues[PRIORITY],priority)</f>
        <v>2</v>
      </c>
    </row>
    <row r="69" spans="7:10" x14ac:dyDescent="0.25">
      <c r="G69">
        <v>54</v>
      </c>
      <c r="H69" s="1">
        <f t="shared" ca="1" si="1"/>
        <v>42796</v>
      </c>
      <c r="I69">
        <f ca="1">I68+COUNTIFS(issues[OPENED ON],H69,issues[TYPE],type,issues[PRIORITY],priority)</f>
        <v>2</v>
      </c>
      <c r="J69">
        <f ca="1">J68+COUNTIFS(issues[CLOSED ON],H69,issues[TYPE],type,issues[PRIORITY],priority)</f>
        <v>2</v>
      </c>
    </row>
    <row r="70" spans="7:10" x14ac:dyDescent="0.25">
      <c r="G70">
        <v>55</v>
      </c>
      <c r="H70" s="1">
        <f t="shared" ca="1" si="1"/>
        <v>42797</v>
      </c>
      <c r="I70">
        <f ca="1">I69+COUNTIFS(issues[OPENED ON],H70,issues[TYPE],type,issues[PRIORITY],priority)</f>
        <v>2</v>
      </c>
      <c r="J70">
        <f ca="1">J69+COUNTIFS(issues[CLOSED ON],H70,issues[TYPE],type,issues[PRIORITY],priority)</f>
        <v>2</v>
      </c>
    </row>
    <row r="71" spans="7:10" x14ac:dyDescent="0.25">
      <c r="G71">
        <v>56</v>
      </c>
      <c r="H71" s="1">
        <f t="shared" ca="1" si="1"/>
        <v>42798</v>
      </c>
      <c r="I71">
        <f ca="1">I70+COUNTIFS(issues[OPENED ON],H71,issues[TYPE],type,issues[PRIORITY],priority)</f>
        <v>2</v>
      </c>
      <c r="J71">
        <f ca="1">J70+COUNTIFS(issues[CLOSED ON],H71,issues[TYPE],type,issues[PRIORITY],priority)</f>
        <v>2</v>
      </c>
    </row>
    <row r="72" spans="7:10" x14ac:dyDescent="0.25">
      <c r="G72">
        <v>57</v>
      </c>
      <c r="H72" s="1">
        <f t="shared" ca="1" si="1"/>
        <v>42799</v>
      </c>
      <c r="I72">
        <f ca="1">I71+COUNTIFS(issues[OPENED ON],H72,issues[TYPE],type,issues[PRIORITY],priority)</f>
        <v>2</v>
      </c>
      <c r="J72">
        <f ca="1">J71+COUNTIFS(issues[CLOSED ON],H72,issues[TYPE],type,issues[PRIORITY],priority)</f>
        <v>2</v>
      </c>
    </row>
    <row r="73" spans="7:10" x14ac:dyDescent="0.25">
      <c r="G73">
        <v>58</v>
      </c>
      <c r="H73" s="1">
        <f t="shared" ca="1" si="1"/>
        <v>42800</v>
      </c>
      <c r="I73">
        <f ca="1">I72+COUNTIFS(issues[OPENED ON],H73,issues[TYPE],type,issues[PRIORITY],priority)</f>
        <v>2</v>
      </c>
      <c r="J73">
        <f ca="1">J72+COUNTIFS(issues[CLOSED ON],H73,issues[TYPE],type,issues[PRIORITY],priority)</f>
        <v>2</v>
      </c>
    </row>
    <row r="74" spans="7:10" x14ac:dyDescent="0.25">
      <c r="G74">
        <v>59</v>
      </c>
      <c r="H74" s="1">
        <f t="shared" ca="1" si="1"/>
        <v>42801</v>
      </c>
      <c r="I74">
        <f ca="1">I73+COUNTIFS(issues[OPENED ON],H74,issues[TYPE],type,issues[PRIORITY],priority)</f>
        <v>2</v>
      </c>
      <c r="J74">
        <f ca="1">J73+COUNTIFS(issues[CLOSED ON],H74,issues[TYPE],type,issues[PRIORITY],priority)</f>
        <v>2</v>
      </c>
    </row>
    <row r="75" spans="7:10" x14ac:dyDescent="0.25">
      <c r="G75">
        <v>60</v>
      </c>
      <c r="H75" s="1">
        <f t="shared" ca="1" si="1"/>
        <v>42802</v>
      </c>
      <c r="I75">
        <f ca="1">I74+COUNTIFS(issues[OPENED ON],H75,issues[TYPE],type,issues[PRIORITY],priority)</f>
        <v>2</v>
      </c>
      <c r="J75">
        <f ca="1">J74+COUNTIFS(issues[CLOSED ON],H75,issues[TYPE],type,issues[PRIORITY],priority)</f>
        <v>2</v>
      </c>
    </row>
    <row r="76" spans="7:10" x14ac:dyDescent="0.25">
      <c r="G76">
        <v>61</v>
      </c>
      <c r="H76" s="1">
        <f t="shared" ca="1" si="1"/>
        <v>42803</v>
      </c>
      <c r="I76">
        <f ca="1">I75+COUNTIFS(issues[OPENED ON],H76,issues[TYPE],type,issues[PRIORITY],priority)</f>
        <v>2</v>
      </c>
      <c r="J76">
        <f ca="1">J75+COUNTIFS(issues[CLOSED ON],H76,issues[TYPE],type,issues[PRIORITY],priority)</f>
        <v>2</v>
      </c>
    </row>
    <row r="77" spans="7:10" x14ac:dyDescent="0.25">
      <c r="G77">
        <v>62</v>
      </c>
      <c r="H77" s="1">
        <f t="shared" ca="1" si="1"/>
        <v>42804</v>
      </c>
      <c r="I77">
        <f ca="1">I76+COUNTIFS(issues[OPENED ON],H77,issues[TYPE],type,issues[PRIORITY],priority)</f>
        <v>2</v>
      </c>
      <c r="J77">
        <f ca="1">J76+COUNTIFS(issues[CLOSED ON],H77,issues[TYPE],type,issues[PRIORITY],priority)</f>
        <v>2</v>
      </c>
    </row>
    <row r="78" spans="7:10" x14ac:dyDescent="0.25">
      <c r="G78">
        <v>63</v>
      </c>
      <c r="H78" s="1">
        <f t="shared" ca="1" si="1"/>
        <v>42805</v>
      </c>
      <c r="I78">
        <f ca="1">I77+COUNTIFS(issues[OPENED ON],H78,issues[TYPE],type,issues[PRIORITY],priority)</f>
        <v>2</v>
      </c>
      <c r="J78">
        <f ca="1">J77+COUNTIFS(issues[CLOSED ON],H78,issues[TYPE],type,issues[PRIORITY],priority)</f>
        <v>2</v>
      </c>
    </row>
    <row r="79" spans="7:10" x14ac:dyDescent="0.25">
      <c r="G79">
        <v>64</v>
      </c>
      <c r="H79" s="1">
        <f t="shared" ca="1" si="1"/>
        <v>42806</v>
      </c>
      <c r="I79">
        <f ca="1">I78+COUNTIFS(issues[OPENED ON],H79,issues[TYPE],type,issues[PRIORITY],priority)</f>
        <v>2</v>
      </c>
      <c r="J79">
        <f ca="1">J78+COUNTIFS(issues[CLOSED ON],H79,issues[TYPE],type,issues[PRIORITY],priority)</f>
        <v>2</v>
      </c>
    </row>
    <row r="80" spans="7:10" x14ac:dyDescent="0.25">
      <c r="G80">
        <v>65</v>
      </c>
      <c r="H80" s="1">
        <f t="shared" ref="H80" ca="1" si="2">keydate-days+G80</f>
        <v>42807</v>
      </c>
      <c r="I80">
        <f ca="1">I79+COUNTIFS(issues[OPENED ON],H80,issues[TYPE],type,issues[PRIORITY],priority)</f>
        <v>2</v>
      </c>
      <c r="J80">
        <f ca="1">J79+COUNTIFS(issues[CLOSED ON],H80,issues[TYPE],type,issues[PRIORITY],priority)</f>
        <v>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Issue Tracker</vt:lpstr>
      <vt:lpstr>calculations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 Michael</dc:creator>
  <cp:lastModifiedBy>Simpson, Michael</cp:lastModifiedBy>
  <dcterms:created xsi:type="dcterms:W3CDTF">2014-08-18T12:59:39Z</dcterms:created>
  <dcterms:modified xsi:type="dcterms:W3CDTF">2017-04-07T11:28:50Z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