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sconY\HiDrive\users\domain-6763\Studium\2021WiSe\05 Wirtschaftsstatistik - Wiederholung\06 Klausurunterlagen\"/>
    </mc:Choice>
  </mc:AlternateContent>
  <xr:revisionPtr revIDLastSave="0" documentId="13_ncr:1_{10D9F607-7D8C-4DB6-936F-2234C0826BBE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Häufigkeitstabelle" sheetId="2" r:id="rId1"/>
    <sheet name="Häufigkeitstabelle klassiert" sheetId="8" r:id="rId2"/>
    <sheet name="Regressionsberechnung" sheetId="1" r:id="rId3"/>
    <sheet name="Kreuztabelle" sheetId="3" r:id="rId4"/>
    <sheet name="Histogramm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4" l="1"/>
  <c r="H8" i="4"/>
  <c r="H9" i="4"/>
  <c r="H10" i="4"/>
  <c r="H11" i="4"/>
  <c r="H12" i="4"/>
  <c r="H13" i="4"/>
  <c r="H14" i="4"/>
  <c r="H6" i="4"/>
  <c r="H5" i="4"/>
  <c r="C25" i="8" l="1"/>
  <c r="C27" i="8"/>
  <c r="C26" i="8"/>
  <c r="C24" i="8"/>
  <c r="C23" i="8"/>
  <c r="N14" i="8"/>
  <c r="N13" i="8"/>
  <c r="N7" i="8"/>
  <c r="N8" i="8" s="1"/>
  <c r="N9" i="8" s="1"/>
  <c r="N10" i="8" s="1"/>
  <c r="N11" i="8" s="1"/>
  <c r="N12" i="8" s="1"/>
  <c r="N6" i="8"/>
  <c r="N5" i="8"/>
  <c r="L14" i="8"/>
  <c r="L13" i="8"/>
  <c r="L7" i="8"/>
  <c r="L8" i="8" s="1"/>
  <c r="L9" i="8" s="1"/>
  <c r="L10" i="8" s="1"/>
  <c r="L11" i="8" s="1"/>
  <c r="L12" i="8" s="1"/>
  <c r="L6" i="8"/>
  <c r="L14" i="2"/>
  <c r="L13" i="2"/>
  <c r="L7" i="2"/>
  <c r="L8" i="2"/>
  <c r="L9" i="2" s="1"/>
  <c r="L10" i="2" s="1"/>
  <c r="L11" i="2" s="1"/>
  <c r="L12" i="2" s="1"/>
  <c r="L6" i="2"/>
  <c r="L5" i="2"/>
  <c r="J5" i="2"/>
  <c r="J6" i="2" s="1"/>
  <c r="J7" i="2" s="1"/>
  <c r="J8" i="2" s="1"/>
  <c r="J9" i="2" s="1"/>
  <c r="J10" i="2" s="1"/>
  <c r="J11" i="2" s="1"/>
  <c r="J12" i="2" s="1"/>
  <c r="J13" i="2" s="1"/>
  <c r="J14" i="2" s="1"/>
  <c r="L5" i="8"/>
  <c r="C22" i="2"/>
  <c r="C24" i="2"/>
  <c r="C21" i="8"/>
  <c r="C26" i="2"/>
  <c r="C25" i="2"/>
  <c r="C23" i="2" l="1"/>
  <c r="C20" i="2"/>
  <c r="L14" i="4" l="1"/>
  <c r="L13" i="4"/>
  <c r="L6" i="4"/>
  <c r="L7" i="4"/>
  <c r="L8" i="4"/>
  <c r="L9" i="4"/>
  <c r="L10" i="4"/>
  <c r="L11" i="4"/>
  <c r="L12" i="4"/>
  <c r="L5" i="4"/>
  <c r="J14" i="4"/>
  <c r="J6" i="4"/>
  <c r="J7" i="4"/>
  <c r="J8" i="4"/>
  <c r="J9" i="4"/>
  <c r="J10" i="4"/>
  <c r="J11" i="4"/>
  <c r="J12" i="4"/>
  <c r="J13" i="4"/>
  <c r="J5" i="4"/>
  <c r="B22" i="1"/>
  <c r="G26" i="1"/>
  <c r="G28" i="1"/>
  <c r="G31" i="1"/>
  <c r="G32" i="1"/>
  <c r="G30" i="1"/>
  <c r="G29" i="1"/>
  <c r="G24" i="1"/>
  <c r="G23" i="1"/>
  <c r="G22" i="1"/>
  <c r="G21" i="1"/>
  <c r="M15" i="1"/>
  <c r="L14" i="1"/>
  <c r="L6" i="1"/>
  <c r="L7" i="1"/>
  <c r="L8" i="1"/>
  <c r="L9" i="1"/>
  <c r="L10" i="1"/>
  <c r="L11" i="1"/>
  <c r="L12" i="1"/>
  <c r="L13" i="1"/>
  <c r="L5" i="1"/>
  <c r="G27" i="1"/>
  <c r="J14" i="1" l="1"/>
  <c r="J13" i="1"/>
  <c r="J6" i="1"/>
  <c r="J7" i="1"/>
  <c r="J8" i="1"/>
  <c r="J9" i="1"/>
  <c r="J10" i="1"/>
  <c r="J11" i="1"/>
  <c r="J12" i="1"/>
  <c r="J5" i="1"/>
  <c r="B29" i="1"/>
  <c r="B28" i="1"/>
  <c r="B27" i="1"/>
  <c r="H6" i="1"/>
  <c r="H7" i="1"/>
  <c r="H8" i="1"/>
  <c r="H9" i="1"/>
  <c r="H10" i="1"/>
  <c r="H11" i="1"/>
  <c r="H12" i="1"/>
  <c r="H13" i="1"/>
  <c r="H5" i="1"/>
  <c r="H14" i="1"/>
  <c r="F14" i="1"/>
  <c r="F6" i="1"/>
  <c r="F7" i="1"/>
  <c r="F8" i="1"/>
  <c r="F9" i="1"/>
  <c r="F10" i="1"/>
  <c r="F11" i="1"/>
  <c r="F12" i="1"/>
  <c r="F13" i="1"/>
  <c r="F5" i="1"/>
  <c r="G20" i="1"/>
  <c r="G25" i="1"/>
  <c r="K15" i="1"/>
  <c r="I15" i="1"/>
  <c r="G15" i="1"/>
  <c r="B23" i="1"/>
  <c r="B21" i="1"/>
  <c r="B20" i="1"/>
  <c r="I15" i="4" l="1"/>
  <c r="G15" i="4"/>
  <c r="E15" i="4"/>
  <c r="F11" i="4" s="1"/>
  <c r="C14" i="3"/>
  <c r="B14" i="3"/>
  <c r="D11" i="3"/>
  <c r="D7" i="3"/>
  <c r="D12" i="3"/>
  <c r="C13" i="3"/>
  <c r="D13" i="3" s="1"/>
  <c r="C15" i="3"/>
  <c r="B15" i="3"/>
  <c r="D8" i="3"/>
  <c r="D9" i="3"/>
  <c r="D5" i="3"/>
  <c r="B13" i="3"/>
  <c r="I15" i="8"/>
  <c r="G15" i="8"/>
  <c r="G15" i="2"/>
  <c r="E15" i="2"/>
  <c r="R14" i="8"/>
  <c r="R6" i="8"/>
  <c r="R7" i="8"/>
  <c r="R8" i="8"/>
  <c r="R9" i="8"/>
  <c r="R10" i="8"/>
  <c r="R11" i="8"/>
  <c r="R12" i="8"/>
  <c r="R13" i="8"/>
  <c r="R5" i="8"/>
  <c r="P14" i="8"/>
  <c r="P6" i="8"/>
  <c r="P7" i="8"/>
  <c r="P8" i="8"/>
  <c r="P9" i="8"/>
  <c r="P10" i="8"/>
  <c r="P11" i="8"/>
  <c r="P12" i="8"/>
  <c r="P13" i="8"/>
  <c r="P5" i="8"/>
  <c r="E15" i="8"/>
  <c r="B15" i="8"/>
  <c r="J5" i="8"/>
  <c r="J6" i="8" s="1"/>
  <c r="J7" i="8" s="1"/>
  <c r="J8" i="8" s="1"/>
  <c r="J9" i="8" s="1"/>
  <c r="J10" i="8" s="1"/>
  <c r="J11" i="8" s="1"/>
  <c r="J12" i="8" s="1"/>
  <c r="J13" i="8" s="1"/>
  <c r="J14" i="8" s="1"/>
  <c r="C15" i="1"/>
  <c r="B15" i="1"/>
  <c r="D14" i="1"/>
  <c r="D6" i="1"/>
  <c r="D7" i="1"/>
  <c r="D8" i="1"/>
  <c r="D9" i="1"/>
  <c r="D10" i="1"/>
  <c r="D11" i="1"/>
  <c r="D12" i="1"/>
  <c r="D13" i="1"/>
  <c r="E15" i="1"/>
  <c r="D5" i="1"/>
  <c r="H5" i="2"/>
  <c r="C15" i="2"/>
  <c r="D5" i="2" s="1"/>
  <c r="E15" i="3" l="1"/>
  <c r="E13" i="3"/>
  <c r="F11" i="8"/>
  <c r="H11" i="8" s="1"/>
  <c r="H6" i="2"/>
  <c r="H7" i="2" s="1"/>
  <c r="H8" i="2" s="1"/>
  <c r="H9" i="2" s="1"/>
  <c r="H10" i="2" s="1"/>
  <c r="H11" i="2" s="1"/>
  <c r="H12" i="2" s="1"/>
  <c r="H13" i="2" s="1"/>
  <c r="H14" i="2" s="1"/>
  <c r="F7" i="8"/>
  <c r="H7" i="8" s="1"/>
  <c r="F6" i="8"/>
  <c r="H6" i="8" s="1"/>
  <c r="F9" i="8"/>
  <c r="H9" i="8" s="1"/>
  <c r="F10" i="8"/>
  <c r="H10" i="8" s="1"/>
  <c r="F8" i="8"/>
  <c r="H8" i="8" s="1"/>
  <c r="F12" i="8"/>
  <c r="H12" i="8" s="1"/>
  <c r="F14" i="8"/>
  <c r="H14" i="8" s="1"/>
  <c r="F5" i="4"/>
  <c r="F6" i="4"/>
  <c r="F7" i="4"/>
  <c r="F9" i="4"/>
  <c r="F10" i="4"/>
  <c r="F14" i="4"/>
  <c r="F12" i="4"/>
  <c r="F8" i="4"/>
  <c r="F13" i="4"/>
  <c r="D15" i="3"/>
  <c r="F5" i="8"/>
  <c r="F13" i="8"/>
  <c r="H13" i="8" s="1"/>
  <c r="D9" i="2"/>
  <c r="F9" i="2" s="1"/>
  <c r="D11" i="2"/>
  <c r="F11" i="2" s="1"/>
  <c r="D8" i="2"/>
  <c r="F8" i="2" s="1"/>
  <c r="D13" i="2"/>
  <c r="F13" i="2" s="1"/>
  <c r="D7" i="2"/>
  <c r="F7" i="2" s="1"/>
  <c r="D12" i="2"/>
  <c r="F12" i="2" s="1"/>
  <c r="D10" i="2"/>
  <c r="F10" i="2" s="1"/>
  <c r="D6" i="2"/>
  <c r="F6" i="2" s="1"/>
  <c r="F5" i="2"/>
  <c r="D14" i="2"/>
  <c r="F14" i="2" s="1"/>
  <c r="F15" i="4" l="1"/>
  <c r="H15" i="4"/>
  <c r="F15" i="8"/>
  <c r="H5" i="8"/>
  <c r="H15" i="8"/>
  <c r="F15" i="2"/>
  <c r="D15" i="2"/>
</calcChain>
</file>

<file path=xl/sharedStrings.xml><?xml version="1.0" encoding="utf-8"?>
<sst xmlns="http://schemas.openxmlformats.org/spreadsheetml/2006/main" count="229" uniqueCount="82">
  <si>
    <t>Häufigkeitstabelle Aufgabe x</t>
  </si>
  <si>
    <t>Nr.</t>
  </si>
  <si>
    <t>Merkmalsausprägung X</t>
  </si>
  <si>
    <t>Merkmalsausprägung Y</t>
  </si>
  <si>
    <t>x * y</t>
  </si>
  <si>
    <t>Excel</t>
  </si>
  <si>
    <t>manuell
gerundet</t>
  </si>
  <si>
    <t>Summe</t>
  </si>
  <si>
    <t>^y</t>
  </si>
  <si>
    <t>u</t>
  </si>
  <si>
    <t>Summe
händisch</t>
  </si>
  <si>
    <t>-</t>
  </si>
  <si>
    <t>Anzahl
h(x)</t>
  </si>
  <si>
    <t>Anteil
f(x)</t>
  </si>
  <si>
    <t>Anteil
f(x) in %</t>
  </si>
  <si>
    <t>relative
Summenhäufigkeiten
F(x)</t>
  </si>
  <si>
    <t>absolute
Summenhäufigkeit
H(x)</t>
  </si>
  <si>
    <t>relative
Summenhäufigkeiten
F(x) in %</t>
  </si>
  <si>
    <t>Klasse</t>
  </si>
  <si>
    <t>Klassenuntergrenze</t>
  </si>
  <si>
    <t>Klassenobergrenze</t>
  </si>
  <si>
    <t>Klassenbreite</t>
  </si>
  <si>
    <t>Klassenmitte</t>
  </si>
  <si>
    <t>Merkmal G -&gt;</t>
  </si>
  <si>
    <t>Merkmal M /</t>
  </si>
  <si>
    <t>A</t>
  </si>
  <si>
    <t>B</t>
  </si>
  <si>
    <t>w</t>
  </si>
  <si>
    <t>m</t>
  </si>
  <si>
    <t>Kontrolle</t>
  </si>
  <si>
    <t>Klassenbreite
b</t>
  </si>
  <si>
    <t>Rechteckhöhe
r</t>
  </si>
  <si>
    <t>obere
Klassengrenze</t>
  </si>
  <si>
    <t>untere
Klassengrenze</t>
  </si>
  <si>
    <t>Klasse i</t>
  </si>
  <si>
    <t>Berechnung der Kurvenparameter</t>
  </si>
  <si>
    <t>a</t>
  </si>
  <si>
    <t>b</t>
  </si>
  <si>
    <t>arithmetische Mittels</t>
  </si>
  <si>
    <t>x</t>
  </si>
  <si>
    <t>y</t>
  </si>
  <si>
    <t>n</t>
  </si>
  <si>
    <t>Variable</t>
  </si>
  <si>
    <t>manuell</t>
  </si>
  <si>
    <t>manuel</t>
  </si>
  <si>
    <t>weitere Rechnungen</t>
  </si>
  <si>
    <t>Nenner</t>
  </si>
  <si>
    <t>Korrelationsrechnung - r_xy</t>
  </si>
  <si>
    <t>Kovarianz - COV(X,Y)</t>
  </si>
  <si>
    <t>Standardabweichung X - s_x</t>
  </si>
  <si>
    <t>Standardabweichung Y - s_y</t>
  </si>
  <si>
    <t>Standardabweichung ^Y - s_^Y</t>
  </si>
  <si>
    <t>Standardabweichung U - s_U</t>
  </si>
  <si>
    <t>x²</t>
  </si>
  <si>
    <t>y²</t>
  </si>
  <si>
    <t>Varianz X - s_x²</t>
  </si>
  <si>
    <t>Varianz Y - s_y²</t>
  </si>
  <si>
    <t>Varianz ^Y - s_(^y)²</t>
  </si>
  <si>
    <t>Varianz U - s_(U)²</t>
  </si>
  <si>
    <t>Bestimmtheitsmaß R² - s_u²/s_y²</t>
  </si>
  <si>
    <t>Bestimmtheitsmaß R² - s_(^y)²/s_y²</t>
  </si>
  <si>
    <t>Bestimmtheitsmaß R² - r_(XY)²</t>
  </si>
  <si>
    <t>passende Merkmalsausprägung zu h(x) raussuchen</t>
  </si>
  <si>
    <t>Modus x_D</t>
  </si>
  <si>
    <t>Median x_Z</t>
  </si>
  <si>
    <t>arithmetisches Mittel x</t>
  </si>
  <si>
    <t>Spannweite w</t>
  </si>
  <si>
    <t>Varianz s^2</t>
  </si>
  <si>
    <t>Standardabweichung s</t>
  </si>
  <si>
    <t>Variationskoeffizienten v</t>
  </si>
  <si>
    <t>Lage-/Streuungsparameter</t>
  </si>
  <si>
    <t>Parameter</t>
  </si>
  <si>
    <t>Anmerkung</t>
  </si>
  <si>
    <t>siehe Formelsammlung 4.2.1</t>
  </si>
  <si>
    <t>siehe Formelsammlung 4.2.2</t>
  </si>
  <si>
    <t>siehe Formelsammlung 4.3.2</t>
  </si>
  <si>
    <t>siehe Formelsammlung 4.3.3</t>
  </si>
  <si>
    <t>0 b.u. 1</t>
  </si>
  <si>
    <t>1 b.u. 2</t>
  </si>
  <si>
    <t>2 b.u. 5</t>
  </si>
  <si>
    <t>5 b.u. 10</t>
  </si>
  <si>
    <t>10 b.u.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</si>
</sst>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0.000000%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3" xfId="0" applyNumberFormat="1" applyBorder="1"/>
    <xf numFmtId="164" fontId="0" fillId="0" borderId="1" xfId="0" applyNumberFormat="1" applyBorder="1"/>
    <xf numFmtId="164" fontId="0" fillId="0" borderId="5" xfId="0" applyNumberFormat="1" applyBorder="1"/>
    <xf numFmtId="164" fontId="0" fillId="6" borderId="3" xfId="0" applyNumberFormat="1" applyFill="1" applyBorder="1"/>
    <xf numFmtId="164" fontId="0" fillId="6" borderId="5" xfId="0" applyNumberFormat="1" applyFill="1" applyBorder="1"/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3" fontId="0" fillId="6" borderId="3" xfId="0" applyNumberForma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165" fontId="0" fillId="6" borderId="3" xfId="0" applyNumberFormat="1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3" fontId="0" fillId="6" borderId="5" xfId="0" applyNumberFormat="1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165" fontId="0" fillId="6" borderId="5" xfId="0" applyNumberFormat="1" applyFill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7" borderId="4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3" fontId="0" fillId="9" borderId="4" xfId="0" applyNumberFormat="1" applyFill="1" applyBorder="1" applyAlignment="1">
      <alignment horizontal="center" vertical="center"/>
    </xf>
    <xf numFmtId="164" fontId="0" fillId="9" borderId="4" xfId="0" applyNumberForma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65" fontId="0" fillId="9" borderId="4" xfId="0" applyNumberForma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3" fontId="0" fillId="5" borderId="4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3" fontId="2" fillId="9" borderId="1" xfId="0" applyNumberFormat="1" applyFont="1" applyFill="1" applyBorder="1" applyAlignment="1">
      <alignment horizontal="center" vertical="center"/>
    </xf>
    <xf numFmtId="165" fontId="2" fillId="9" borderId="1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4" fontId="3" fillId="5" borderId="13" xfId="0" applyNumberFormat="1" applyFont="1" applyFill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1" fillId="0" borderId="15" xfId="0" applyNumberFormat="1" applyFont="1" applyBorder="1" applyAlignment="1">
      <alignment horizontal="center" vertical="center"/>
    </xf>
    <xf numFmtId="165" fontId="5" fillId="8" borderId="14" xfId="0" applyNumberFormat="1" applyFont="1" applyFill="1" applyBorder="1" applyAlignment="1">
      <alignment horizontal="center" vertical="center"/>
    </xf>
    <xf numFmtId="165" fontId="5" fillId="8" borderId="16" xfId="0" applyNumberFormat="1" applyFont="1" applyFill="1" applyBorder="1" applyAlignment="1">
      <alignment horizontal="center" vertical="center"/>
    </xf>
    <xf numFmtId="164" fontId="2" fillId="5" borderId="13" xfId="0" applyNumberFormat="1" applyFont="1" applyFill="1" applyBorder="1" applyAlignment="1">
      <alignment horizontal="center" vertical="center"/>
    </xf>
    <xf numFmtId="10" fontId="2" fillId="8" borderId="14" xfId="0" applyNumberFormat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0" fontId="2" fillId="0" borderId="18" xfId="0" applyNumberFormat="1" applyFont="1" applyBorder="1" applyAlignment="1">
      <alignment horizontal="center" vertical="center"/>
    </xf>
    <xf numFmtId="164" fontId="2" fillId="7" borderId="15" xfId="0" applyNumberFormat="1" applyFont="1" applyFill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0" fontId="2" fillId="0" borderId="14" xfId="0" applyNumberFormat="1" applyFont="1" applyBorder="1" applyAlignment="1">
      <alignment horizontal="center" vertical="center"/>
    </xf>
    <xf numFmtId="0" fontId="2" fillId="0" borderId="0" xfId="0" applyFont="1"/>
    <xf numFmtId="10" fontId="6" fillId="8" borderId="16" xfId="0" applyNumberFormat="1" applyFont="1" applyFill="1" applyBorder="1" applyAlignment="1">
      <alignment horizontal="center" vertical="center"/>
    </xf>
    <xf numFmtId="165" fontId="6" fillId="8" borderId="14" xfId="0" applyNumberFormat="1" applyFont="1" applyFill="1" applyBorder="1" applyAlignment="1">
      <alignment horizontal="center" vertical="center"/>
    </xf>
    <xf numFmtId="164" fontId="7" fillId="5" borderId="13" xfId="0" applyNumberFormat="1" applyFont="1" applyFill="1" applyBorder="1" applyAlignment="1">
      <alignment horizontal="center" vertical="center"/>
    </xf>
    <xf numFmtId="165" fontId="2" fillId="7" borderId="15" xfId="0" applyNumberFormat="1" applyFont="1" applyFill="1" applyBorder="1" applyAlignment="1">
      <alignment horizontal="center" vertical="center"/>
    </xf>
    <xf numFmtId="165" fontId="8" fillId="0" borderId="15" xfId="0" applyNumberFormat="1" applyFont="1" applyFill="1" applyBorder="1" applyAlignment="1">
      <alignment horizontal="center" vertical="center"/>
    </xf>
    <xf numFmtId="165" fontId="9" fillId="0" borderId="20" xfId="0" applyNumberFormat="1" applyFont="1" applyFill="1" applyBorder="1" applyAlignment="1">
      <alignment horizontal="center" vertical="center"/>
    </xf>
    <xf numFmtId="164" fontId="2" fillId="11" borderId="20" xfId="0" applyNumberFormat="1" applyFont="1" applyFill="1" applyBorder="1" applyAlignment="1">
      <alignment horizontal="center" vertical="center"/>
    </xf>
    <xf numFmtId="164" fontId="2" fillId="11" borderId="2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/>
    <xf numFmtId="164" fontId="0" fillId="0" borderId="4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4" xfId="0" applyNumberFormat="1" applyFill="1" applyBorder="1" applyAlignment="1">
      <alignment horizontal="right" vertical="center"/>
    </xf>
    <xf numFmtId="164" fontId="0" fillId="0" borderId="4" xfId="0" applyNumberFormat="1" applyBorder="1" applyAlignment="1">
      <alignment horizontal="right" vertical="center"/>
    </xf>
    <xf numFmtId="0" fontId="2" fillId="6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right" vertical="center"/>
    </xf>
    <xf numFmtId="164" fontId="0" fillId="6" borderId="1" xfId="0" applyNumberFormat="1" applyFill="1" applyBorder="1" applyAlignment="1">
      <alignment horizontal="right" vertical="center"/>
    </xf>
    <xf numFmtId="164" fontId="11" fillId="5" borderId="1" xfId="0" applyNumberFormat="1" applyFont="1" applyFill="1" applyBorder="1" applyAlignment="1">
      <alignment horizontal="right" vertical="center"/>
    </xf>
    <xf numFmtId="164" fontId="11" fillId="6" borderId="1" xfId="0" applyNumberFormat="1" applyFont="1" applyFill="1" applyBorder="1" applyAlignment="1">
      <alignment horizontal="right" vertical="center"/>
    </xf>
    <xf numFmtId="0" fontId="0" fillId="6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left" vertical="top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left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164" fontId="11" fillId="6" borderId="3" xfId="0" applyNumberFormat="1" applyFont="1" applyFill="1" applyBorder="1"/>
    <xf numFmtId="164" fontId="11" fillId="6" borderId="1" xfId="0" applyNumberFormat="1" applyFont="1" applyFill="1" applyBorder="1"/>
    <xf numFmtId="164" fontId="11" fillId="6" borderId="5" xfId="0" applyNumberFormat="1" applyFont="1" applyFill="1" applyBorder="1"/>
    <xf numFmtId="164" fontId="11" fillId="13" borderId="1" xfId="0" applyNumberFormat="1" applyFont="1" applyFill="1" applyBorder="1" applyAlignment="1">
      <alignment horizontal="right" vertical="center"/>
    </xf>
    <xf numFmtId="164" fontId="11" fillId="14" borderId="1" xfId="0" applyNumberFormat="1" applyFont="1" applyFill="1" applyBorder="1" applyAlignment="1">
      <alignment horizontal="right" vertical="center"/>
    </xf>
    <xf numFmtId="0" fontId="11" fillId="14" borderId="1" xfId="0" applyFont="1" applyFill="1" applyBorder="1" applyAlignment="1">
      <alignment horizontal="center" vertical="center"/>
    </xf>
    <xf numFmtId="164" fontId="11" fillId="0" borderId="3" xfId="0" applyNumberFormat="1" applyFont="1" applyBorder="1"/>
    <xf numFmtId="164" fontId="11" fillId="0" borderId="1" xfId="0" applyNumberFormat="1" applyFont="1" applyBorder="1"/>
    <xf numFmtId="164" fontId="11" fillId="0" borderId="5" xfId="0" applyNumberFormat="1" applyFont="1" applyBorder="1"/>
    <xf numFmtId="164" fontId="11" fillId="13" borderId="1" xfId="0" applyNumberFormat="1" applyFont="1" applyFill="1" applyBorder="1"/>
    <xf numFmtId="164" fontId="11" fillId="14" borderId="1" xfId="0" applyNumberFormat="1" applyFont="1" applyFill="1" applyBorder="1"/>
    <xf numFmtId="164" fontId="11" fillId="13" borderId="1" xfId="0" applyNumberFormat="1" applyFont="1" applyFill="1" applyBorder="1" applyAlignment="1">
      <alignment horizontal="center"/>
    </xf>
    <xf numFmtId="164" fontId="11" fillId="14" borderId="1" xfId="0" applyNumberFormat="1" applyFont="1" applyFill="1" applyBorder="1" applyAlignment="1">
      <alignment horizontal="center"/>
    </xf>
    <xf numFmtId="164" fontId="11" fillId="14" borderId="22" xfId="0" applyNumberFormat="1" applyFont="1" applyFill="1" applyBorder="1" applyAlignment="1">
      <alignment horizontal="center"/>
    </xf>
    <xf numFmtId="164" fontId="11" fillId="14" borderId="23" xfId="0" applyNumberFormat="1" applyFont="1" applyFill="1" applyBorder="1" applyAlignment="1">
      <alignment horizontal="center"/>
    </xf>
    <xf numFmtId="164" fontId="11" fillId="13" borderId="22" xfId="0" applyNumberFormat="1" applyFont="1" applyFill="1" applyBorder="1" applyAlignment="1">
      <alignment horizontal="center"/>
    </xf>
    <xf numFmtId="164" fontId="11" fillId="13" borderId="23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E63AC-F67A-460C-A754-5A2973478282}">
  <dimension ref="A1:M26"/>
  <sheetViews>
    <sheetView workbookViewId="0">
      <selection activeCell="F34" sqref="F34"/>
    </sheetView>
  </sheetViews>
  <sheetFormatPr baseColWidth="10" defaultRowHeight="15" x14ac:dyDescent="0.25"/>
  <cols>
    <col min="2" max="2" width="25" bestFit="1" customWidth="1"/>
    <col min="6" max="7" width="12.140625" bestFit="1" customWidth="1"/>
    <col min="12" max="12" width="12.140625" bestFit="1" customWidth="1"/>
  </cols>
  <sheetData>
    <row r="1" spans="1:13" x14ac:dyDescent="0.25">
      <c r="A1" s="93" t="s">
        <v>0</v>
      </c>
      <c r="B1" s="93"/>
      <c r="C1" s="93"/>
    </row>
    <row r="3" spans="1:13" ht="49.5" customHeight="1" x14ac:dyDescent="0.25">
      <c r="A3" s="96" t="s">
        <v>1</v>
      </c>
      <c r="B3" s="94" t="s">
        <v>2</v>
      </c>
      <c r="C3" s="35" t="s">
        <v>12</v>
      </c>
      <c r="D3" s="98" t="s">
        <v>13</v>
      </c>
      <c r="E3" s="96"/>
      <c r="F3" s="91" t="s">
        <v>14</v>
      </c>
      <c r="G3" s="92"/>
      <c r="H3" s="98" t="s">
        <v>16</v>
      </c>
      <c r="I3" s="96"/>
      <c r="J3" s="91" t="s">
        <v>15</v>
      </c>
      <c r="K3" s="92"/>
      <c r="L3" s="91" t="s">
        <v>17</v>
      </c>
      <c r="M3" s="92"/>
    </row>
    <row r="4" spans="1:13" ht="30.75" thickBot="1" x14ac:dyDescent="0.3">
      <c r="A4" s="97"/>
      <c r="B4" s="95"/>
      <c r="C4" s="11" t="s">
        <v>5</v>
      </c>
      <c r="D4" s="10" t="s">
        <v>5</v>
      </c>
      <c r="E4" s="13" t="s">
        <v>6</v>
      </c>
      <c r="F4" s="11" t="s">
        <v>5</v>
      </c>
      <c r="G4" s="12" t="s">
        <v>6</v>
      </c>
      <c r="H4" s="10" t="s">
        <v>5</v>
      </c>
      <c r="I4" s="13" t="s">
        <v>6</v>
      </c>
      <c r="J4" s="11" t="s">
        <v>5</v>
      </c>
      <c r="K4" s="12" t="s">
        <v>6</v>
      </c>
      <c r="L4" s="11" t="s">
        <v>5</v>
      </c>
      <c r="M4" s="12" t="s">
        <v>6</v>
      </c>
    </row>
    <row r="5" spans="1:13" ht="15.75" thickTop="1" x14ac:dyDescent="0.25">
      <c r="A5" s="16">
        <v>1</v>
      </c>
      <c r="B5" s="17">
        <v>0</v>
      </c>
      <c r="C5" s="18">
        <v>20</v>
      </c>
      <c r="D5" s="17">
        <f t="shared" ref="D5:D13" si="0">C5/$C$15</f>
        <v>0.14285714285714285</v>
      </c>
      <c r="E5" s="17">
        <v>0.1429</v>
      </c>
      <c r="F5" s="20">
        <f>D5</f>
        <v>0.14285714285714285</v>
      </c>
      <c r="G5" s="20">
        <v>0.14299999999999999</v>
      </c>
      <c r="H5" s="21">
        <f>C5</f>
        <v>20</v>
      </c>
      <c r="I5" s="17"/>
      <c r="J5" s="19">
        <f>E5</f>
        <v>0.1429</v>
      </c>
      <c r="K5" s="19"/>
      <c r="L5" s="20">
        <f>G5</f>
        <v>0.14299999999999999</v>
      </c>
      <c r="M5" s="19"/>
    </row>
    <row r="6" spans="1:13" x14ac:dyDescent="0.25">
      <c r="A6" s="22">
        <v>2</v>
      </c>
      <c r="B6" s="23">
        <v>1</v>
      </c>
      <c r="C6" s="18">
        <v>50</v>
      </c>
      <c r="D6" s="17">
        <f t="shared" si="0"/>
        <v>0.35714285714285715</v>
      </c>
      <c r="E6" s="23">
        <v>0.35709999999999997</v>
      </c>
      <c r="F6" s="20">
        <f t="shared" ref="F6:F13" si="1">D6</f>
        <v>0.35714285714285715</v>
      </c>
      <c r="G6" s="26">
        <v>0.35699999999999998</v>
      </c>
      <c r="H6" s="25">
        <f t="shared" ref="H6:H14" si="2">H5+C6</f>
        <v>70</v>
      </c>
      <c r="I6" s="23"/>
      <c r="J6" s="24">
        <f>J5+E6</f>
        <v>0.5</v>
      </c>
      <c r="K6" s="24"/>
      <c r="L6" s="26">
        <f>L5+G6</f>
        <v>0.5</v>
      </c>
      <c r="M6" s="24"/>
    </row>
    <row r="7" spans="1:13" x14ac:dyDescent="0.25">
      <c r="A7" s="22">
        <v>3</v>
      </c>
      <c r="B7" s="23">
        <v>2</v>
      </c>
      <c r="C7" s="18">
        <v>40</v>
      </c>
      <c r="D7" s="17">
        <f t="shared" si="0"/>
        <v>0.2857142857142857</v>
      </c>
      <c r="E7" s="23">
        <v>0.28570000000000001</v>
      </c>
      <c r="F7" s="20">
        <f t="shared" si="1"/>
        <v>0.2857142857142857</v>
      </c>
      <c r="G7" s="26">
        <v>0.28599999999999998</v>
      </c>
      <c r="H7" s="25">
        <f t="shared" si="2"/>
        <v>110</v>
      </c>
      <c r="I7" s="23"/>
      <c r="J7" s="24">
        <f t="shared" ref="J7:J12" si="3">J6+E7</f>
        <v>0.78570000000000007</v>
      </c>
      <c r="K7" s="24"/>
      <c r="L7" s="26">
        <f t="shared" ref="L7:L12" si="4">L6+G7</f>
        <v>0.78600000000000003</v>
      </c>
      <c r="M7" s="24"/>
    </row>
    <row r="8" spans="1:13" x14ac:dyDescent="0.25">
      <c r="A8" s="22">
        <v>4</v>
      </c>
      <c r="B8" s="23">
        <v>3</v>
      </c>
      <c r="C8" s="18">
        <v>20</v>
      </c>
      <c r="D8" s="17">
        <f t="shared" si="0"/>
        <v>0.14285714285714285</v>
      </c>
      <c r="E8" s="23">
        <v>0.1429</v>
      </c>
      <c r="F8" s="20">
        <f t="shared" si="1"/>
        <v>0.14285714285714285</v>
      </c>
      <c r="G8" s="26">
        <v>0.14299999999999999</v>
      </c>
      <c r="H8" s="25">
        <f t="shared" si="2"/>
        <v>130</v>
      </c>
      <c r="I8" s="23"/>
      <c r="J8" s="24">
        <f t="shared" si="3"/>
        <v>0.92860000000000009</v>
      </c>
      <c r="K8" s="24"/>
      <c r="L8" s="26">
        <f t="shared" si="4"/>
        <v>0.92900000000000005</v>
      </c>
      <c r="M8" s="24"/>
    </row>
    <row r="9" spans="1:13" x14ac:dyDescent="0.25">
      <c r="A9" s="22">
        <v>5</v>
      </c>
      <c r="B9" s="23">
        <v>9</v>
      </c>
      <c r="C9" s="18">
        <v>10</v>
      </c>
      <c r="D9" s="17">
        <f t="shared" si="0"/>
        <v>7.1428571428571425E-2</v>
      </c>
      <c r="E9" s="23">
        <v>7.1400000000000005E-2</v>
      </c>
      <c r="F9" s="20">
        <f t="shared" si="1"/>
        <v>7.1428571428571425E-2</v>
      </c>
      <c r="G9" s="26">
        <v>7.0999999999999994E-2</v>
      </c>
      <c r="H9" s="25">
        <f t="shared" si="2"/>
        <v>140</v>
      </c>
      <c r="I9" s="23"/>
      <c r="J9" s="24">
        <f t="shared" si="3"/>
        <v>1</v>
      </c>
      <c r="K9" s="24"/>
      <c r="L9" s="26">
        <f t="shared" si="4"/>
        <v>1</v>
      </c>
      <c r="M9" s="24"/>
    </row>
    <row r="10" spans="1:13" x14ac:dyDescent="0.25">
      <c r="A10" s="22">
        <v>6</v>
      </c>
      <c r="B10" s="23"/>
      <c r="C10" s="18">
        <v>0</v>
      </c>
      <c r="D10" s="17">
        <f t="shared" si="0"/>
        <v>0</v>
      </c>
      <c r="E10" s="23"/>
      <c r="F10" s="20">
        <f t="shared" si="1"/>
        <v>0</v>
      </c>
      <c r="G10" s="26"/>
      <c r="H10" s="25">
        <f t="shared" si="2"/>
        <v>140</v>
      </c>
      <c r="I10" s="23"/>
      <c r="J10" s="24">
        <f t="shared" si="3"/>
        <v>1</v>
      </c>
      <c r="K10" s="24"/>
      <c r="L10" s="26">
        <f t="shared" si="4"/>
        <v>1</v>
      </c>
      <c r="M10" s="24"/>
    </row>
    <row r="11" spans="1:13" x14ac:dyDescent="0.25">
      <c r="A11" s="22">
        <v>7</v>
      </c>
      <c r="B11" s="23"/>
      <c r="C11" s="18">
        <v>0</v>
      </c>
      <c r="D11" s="17">
        <f t="shared" si="0"/>
        <v>0</v>
      </c>
      <c r="E11" s="23"/>
      <c r="F11" s="20">
        <f t="shared" si="1"/>
        <v>0</v>
      </c>
      <c r="G11" s="26"/>
      <c r="H11" s="25">
        <f t="shared" si="2"/>
        <v>140</v>
      </c>
      <c r="I11" s="23"/>
      <c r="J11" s="24">
        <f t="shared" si="3"/>
        <v>1</v>
      </c>
      <c r="K11" s="24"/>
      <c r="L11" s="26">
        <f t="shared" si="4"/>
        <v>1</v>
      </c>
      <c r="M11" s="24"/>
    </row>
    <row r="12" spans="1:13" x14ac:dyDescent="0.25">
      <c r="A12" s="22">
        <v>8</v>
      </c>
      <c r="B12" s="23"/>
      <c r="C12" s="18">
        <v>0</v>
      </c>
      <c r="D12" s="17">
        <f t="shared" si="0"/>
        <v>0</v>
      </c>
      <c r="E12" s="23"/>
      <c r="F12" s="20">
        <f t="shared" si="1"/>
        <v>0</v>
      </c>
      <c r="G12" s="26"/>
      <c r="H12" s="25">
        <f t="shared" si="2"/>
        <v>140</v>
      </c>
      <c r="I12" s="23"/>
      <c r="J12" s="24">
        <f t="shared" si="3"/>
        <v>1</v>
      </c>
      <c r="K12" s="24"/>
      <c r="L12" s="26">
        <f t="shared" si="4"/>
        <v>1</v>
      </c>
      <c r="M12" s="24"/>
    </row>
    <row r="13" spans="1:13" x14ac:dyDescent="0.25">
      <c r="A13" s="22">
        <v>9</v>
      </c>
      <c r="B13" s="23"/>
      <c r="C13" s="18">
        <v>0</v>
      </c>
      <c r="D13" s="17">
        <f t="shared" si="0"/>
        <v>0</v>
      </c>
      <c r="E13" s="23"/>
      <c r="F13" s="20">
        <f t="shared" si="1"/>
        <v>0</v>
      </c>
      <c r="G13" s="26"/>
      <c r="H13" s="25">
        <f t="shared" si="2"/>
        <v>140</v>
      </c>
      <c r="I13" s="23"/>
      <c r="J13" s="24">
        <f>J12+E13</f>
        <v>1</v>
      </c>
      <c r="K13" s="24"/>
      <c r="L13" s="26">
        <f>L12+G13</f>
        <v>1</v>
      </c>
      <c r="M13" s="24"/>
    </row>
    <row r="14" spans="1:13" ht="15.75" thickBot="1" x14ac:dyDescent="0.3">
      <c r="A14" s="27">
        <v>10</v>
      </c>
      <c r="B14" s="28"/>
      <c r="C14" s="29">
        <v>0</v>
      </c>
      <c r="D14" s="28">
        <f>C14/C15</f>
        <v>0</v>
      </c>
      <c r="E14" s="28"/>
      <c r="F14" s="31">
        <f>D14</f>
        <v>0</v>
      </c>
      <c r="G14" s="31"/>
      <c r="H14" s="32">
        <f t="shared" si="2"/>
        <v>140</v>
      </c>
      <c r="I14" s="28"/>
      <c r="J14" s="30">
        <f>J13+E14</f>
        <v>1</v>
      </c>
      <c r="K14" s="30"/>
      <c r="L14" s="31">
        <f>L13+G14</f>
        <v>1</v>
      </c>
      <c r="M14" s="30"/>
    </row>
    <row r="15" spans="1:13" ht="15.75" thickTop="1" x14ac:dyDescent="0.25">
      <c r="A15" s="33" t="s">
        <v>7</v>
      </c>
      <c r="B15" s="34" t="s">
        <v>11</v>
      </c>
      <c r="C15" s="38">
        <f>SUM(C5:C14)</f>
        <v>140</v>
      </c>
      <c r="D15" s="43">
        <f>SUM(D5:D14)</f>
        <v>1</v>
      </c>
      <c r="E15" s="43">
        <f>SUM(E5:E14)</f>
        <v>1</v>
      </c>
      <c r="F15" s="41">
        <f>SUM(F5:F14)</f>
        <v>1</v>
      </c>
      <c r="G15" s="41">
        <f>SUM(G5:G14)</f>
        <v>1</v>
      </c>
      <c r="H15" s="44" t="s">
        <v>11</v>
      </c>
      <c r="I15" s="43" t="s">
        <v>11</v>
      </c>
      <c r="J15" s="39" t="s">
        <v>11</v>
      </c>
      <c r="K15" s="39" t="s">
        <v>11</v>
      </c>
      <c r="L15" s="43" t="s">
        <v>11</v>
      </c>
      <c r="M15" s="43" t="s">
        <v>11</v>
      </c>
    </row>
    <row r="16" spans="1:13" ht="30" x14ac:dyDescent="0.25">
      <c r="A16" s="14" t="s">
        <v>10</v>
      </c>
      <c r="B16" s="15" t="s">
        <v>11</v>
      </c>
      <c r="C16" s="46"/>
      <c r="D16" s="45"/>
      <c r="E16" s="45"/>
      <c r="F16" s="47"/>
      <c r="G16" s="47"/>
      <c r="H16" s="9" t="s">
        <v>11</v>
      </c>
      <c r="I16" s="9" t="s">
        <v>11</v>
      </c>
      <c r="J16" s="40" t="s">
        <v>11</v>
      </c>
      <c r="K16" s="40" t="s">
        <v>11</v>
      </c>
      <c r="L16" s="9" t="s">
        <v>11</v>
      </c>
      <c r="M16" s="9" t="s">
        <v>11</v>
      </c>
    </row>
    <row r="18" spans="2:9" x14ac:dyDescent="0.25">
      <c r="B18" s="89" t="s">
        <v>70</v>
      </c>
      <c r="C18" s="89"/>
      <c r="D18" s="89"/>
      <c r="E18" s="89"/>
      <c r="F18" s="89"/>
      <c r="G18" s="89"/>
      <c r="H18" s="89"/>
      <c r="I18" s="89"/>
    </row>
    <row r="19" spans="2:9" x14ac:dyDescent="0.25">
      <c r="B19" s="82" t="s">
        <v>71</v>
      </c>
      <c r="C19" s="82" t="s">
        <v>5</v>
      </c>
      <c r="D19" s="82" t="s">
        <v>43</v>
      </c>
      <c r="E19" s="89" t="s">
        <v>72</v>
      </c>
      <c r="F19" s="89"/>
      <c r="G19" s="89"/>
      <c r="H19" s="89"/>
      <c r="I19" s="89"/>
    </row>
    <row r="20" spans="2:9" x14ac:dyDescent="0.25">
      <c r="B20" s="76" t="s">
        <v>63</v>
      </c>
      <c r="C20" s="83">
        <f>MAX(C5:C14)</f>
        <v>50</v>
      </c>
      <c r="D20" s="85"/>
      <c r="E20" s="88" t="s">
        <v>62</v>
      </c>
      <c r="F20" s="88"/>
      <c r="G20" s="88"/>
      <c r="H20" s="88"/>
      <c r="I20" s="88"/>
    </row>
    <row r="21" spans="2:9" x14ac:dyDescent="0.25">
      <c r="B21" s="81" t="s">
        <v>64</v>
      </c>
      <c r="C21" s="84" t="s">
        <v>11</v>
      </c>
      <c r="D21" s="86"/>
      <c r="E21" s="87" t="s">
        <v>73</v>
      </c>
      <c r="F21" s="87"/>
      <c r="G21" s="87"/>
      <c r="H21" s="87"/>
      <c r="I21" s="87"/>
    </row>
    <row r="22" spans="2:9" x14ac:dyDescent="0.25">
      <c r="B22" s="76" t="s">
        <v>65</v>
      </c>
      <c r="C22" s="83">
        <f>1/C15*(B5*C5+B6*C6+B7*C7+B8*C8+B9*C9+B10*C10+B11*C11+B12*C12+B13*C13+B14*C14)</f>
        <v>2</v>
      </c>
      <c r="D22" s="85">
        <v>2</v>
      </c>
      <c r="E22" s="90" t="s">
        <v>75</v>
      </c>
      <c r="F22" s="88"/>
      <c r="G22" s="88"/>
      <c r="H22" s="88"/>
      <c r="I22" s="88"/>
    </row>
    <row r="23" spans="2:9" x14ac:dyDescent="0.25">
      <c r="B23" s="81" t="s">
        <v>66</v>
      </c>
      <c r="C23" s="84">
        <f>MAX(B5:B9)-MIN(B5:B9)</f>
        <v>9</v>
      </c>
      <c r="D23" s="86"/>
      <c r="E23" s="87"/>
      <c r="F23" s="87"/>
      <c r="G23" s="87"/>
      <c r="H23" s="87"/>
      <c r="I23" s="87"/>
    </row>
    <row r="24" spans="2:9" x14ac:dyDescent="0.25">
      <c r="B24" s="76" t="s">
        <v>67</v>
      </c>
      <c r="C24" s="83">
        <f>(1/C15*(POWER(B5,2)*C5+POWER(B6,2)*C6+POWER(B7,2)*C7+POWER(B8,2)*C8+POWER(B9,2)*C9+POWER(B10,2)*C10+POWER(B11,2)*C11+POWER(B12,2)*C12+POWER(B13,2)*C13+POWER(B14,2)*C14))-POWER(C22,2)</f>
        <v>4.5714285714285712</v>
      </c>
      <c r="D24" s="85">
        <v>4.57</v>
      </c>
      <c r="E24" s="88"/>
      <c r="F24" s="88"/>
      <c r="G24" s="88"/>
      <c r="H24" s="88"/>
      <c r="I24" s="88"/>
    </row>
    <row r="25" spans="2:9" x14ac:dyDescent="0.25">
      <c r="B25" s="81" t="s">
        <v>68</v>
      </c>
      <c r="C25" s="84">
        <f>SQRT(D24)</f>
        <v>2.1377558326431951</v>
      </c>
      <c r="D25" s="86">
        <v>2.1379999999999999</v>
      </c>
      <c r="E25" s="87"/>
      <c r="F25" s="87"/>
      <c r="G25" s="87"/>
      <c r="H25" s="87"/>
      <c r="I25" s="87"/>
    </row>
    <row r="26" spans="2:9" x14ac:dyDescent="0.25">
      <c r="B26" s="76" t="s">
        <v>69</v>
      </c>
      <c r="C26" s="83">
        <f>D25/D22</f>
        <v>1.069</v>
      </c>
      <c r="D26" s="85">
        <v>1.069</v>
      </c>
      <c r="E26" s="88"/>
      <c r="F26" s="88"/>
      <c r="G26" s="88"/>
      <c r="H26" s="88"/>
      <c r="I26" s="88"/>
    </row>
  </sheetData>
  <mergeCells count="17">
    <mergeCell ref="A1:C1"/>
    <mergeCell ref="B3:B4"/>
    <mergeCell ref="A3:A4"/>
    <mergeCell ref="D3:E3"/>
    <mergeCell ref="F3:G3"/>
    <mergeCell ref="B18:I18"/>
    <mergeCell ref="E20:I20"/>
    <mergeCell ref="E21:I21"/>
    <mergeCell ref="E22:I22"/>
    <mergeCell ref="L3:M3"/>
    <mergeCell ref="H3:I3"/>
    <mergeCell ref="J3:K3"/>
    <mergeCell ref="E23:I23"/>
    <mergeCell ref="E24:I24"/>
    <mergeCell ref="E25:I25"/>
    <mergeCell ref="E26:I26"/>
    <mergeCell ref="E19:I19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8DF5-F5A2-4410-98DF-15161BCC0774}">
  <dimension ref="A1:S27"/>
  <sheetViews>
    <sheetView workbookViewId="0">
      <selection activeCell="C23" sqref="C23"/>
    </sheetView>
  </sheetViews>
  <sheetFormatPr baseColWidth="10" defaultRowHeight="15" x14ac:dyDescent="0.25"/>
  <cols>
    <col min="2" max="2" width="25.28515625" customWidth="1"/>
    <col min="3" max="3" width="18.7109375" bestFit="1" customWidth="1"/>
    <col min="4" max="4" width="18" bestFit="1" customWidth="1"/>
    <col min="8" max="9" width="12.140625" bestFit="1" customWidth="1"/>
    <col min="14" max="14" width="12.140625" bestFit="1" customWidth="1"/>
  </cols>
  <sheetData>
    <row r="1" spans="1:19" x14ac:dyDescent="0.25">
      <c r="A1" s="93" t="s">
        <v>0</v>
      </c>
      <c r="B1" s="93"/>
      <c r="C1" s="93"/>
      <c r="D1" s="93"/>
      <c r="E1" s="93"/>
    </row>
    <row r="3" spans="1:19" ht="49.5" customHeight="1" x14ac:dyDescent="0.25">
      <c r="A3" s="96" t="s">
        <v>1</v>
      </c>
      <c r="B3" s="94" t="s">
        <v>18</v>
      </c>
      <c r="C3" s="94" t="s">
        <v>19</v>
      </c>
      <c r="D3" s="94" t="s">
        <v>20</v>
      </c>
      <c r="E3" s="35" t="s">
        <v>12</v>
      </c>
      <c r="F3" s="98" t="s">
        <v>13</v>
      </c>
      <c r="G3" s="96"/>
      <c r="H3" s="91" t="s">
        <v>14</v>
      </c>
      <c r="I3" s="92"/>
      <c r="J3" s="98" t="s">
        <v>16</v>
      </c>
      <c r="K3" s="96"/>
      <c r="L3" s="91" t="s">
        <v>15</v>
      </c>
      <c r="M3" s="92"/>
      <c r="N3" s="98" t="s">
        <v>17</v>
      </c>
      <c r="O3" s="96"/>
      <c r="P3" s="91" t="s">
        <v>21</v>
      </c>
      <c r="Q3" s="92"/>
      <c r="R3" s="98" t="s">
        <v>22</v>
      </c>
      <c r="S3" s="96"/>
    </row>
    <row r="4" spans="1:19" ht="30.75" thickBot="1" x14ac:dyDescent="0.3">
      <c r="A4" s="97"/>
      <c r="B4" s="95"/>
      <c r="C4" s="95"/>
      <c r="D4" s="95"/>
      <c r="E4" s="11" t="s">
        <v>5</v>
      </c>
      <c r="F4" s="10" t="s">
        <v>5</v>
      </c>
      <c r="G4" s="13" t="s">
        <v>6</v>
      </c>
      <c r="H4" s="11" t="s">
        <v>5</v>
      </c>
      <c r="I4" s="12" t="s">
        <v>6</v>
      </c>
      <c r="J4" s="10" t="s">
        <v>5</v>
      </c>
      <c r="K4" s="13" t="s">
        <v>6</v>
      </c>
      <c r="L4" s="11" t="s">
        <v>5</v>
      </c>
      <c r="M4" s="12" t="s">
        <v>6</v>
      </c>
      <c r="N4" s="10" t="s">
        <v>5</v>
      </c>
      <c r="O4" s="13" t="s">
        <v>6</v>
      </c>
      <c r="P4" s="11" t="s">
        <v>5</v>
      </c>
      <c r="Q4" s="12" t="s">
        <v>6</v>
      </c>
      <c r="R4" s="10" t="s">
        <v>5</v>
      </c>
      <c r="S4" s="13" t="s">
        <v>6</v>
      </c>
    </row>
    <row r="5" spans="1:19" ht="15.75" thickTop="1" x14ac:dyDescent="0.25">
      <c r="A5" s="16">
        <v>1</v>
      </c>
      <c r="B5" s="17" t="s">
        <v>77</v>
      </c>
      <c r="C5" s="17">
        <v>0</v>
      </c>
      <c r="D5" s="17">
        <v>1</v>
      </c>
      <c r="E5" s="18">
        <v>60</v>
      </c>
      <c r="F5" s="17">
        <f t="shared" ref="F5:F13" si="0">E5/$E$15</f>
        <v>0.3</v>
      </c>
      <c r="G5" s="17">
        <v>0.3</v>
      </c>
      <c r="H5" s="20">
        <f>F5</f>
        <v>0.3</v>
      </c>
      <c r="I5" s="20">
        <v>0.3</v>
      </c>
      <c r="J5" s="21">
        <f>E5</f>
        <v>60</v>
      </c>
      <c r="K5" s="17"/>
      <c r="L5" s="19">
        <f>G5</f>
        <v>0.3</v>
      </c>
      <c r="M5" s="19"/>
      <c r="N5" s="36">
        <f>I5</f>
        <v>0.3</v>
      </c>
      <c r="O5" s="17"/>
      <c r="P5" s="19">
        <f>D5-C5</f>
        <v>1</v>
      </c>
      <c r="Q5" s="19"/>
      <c r="R5" s="17">
        <f t="shared" ref="R5:R14" si="1">0.5*(C5+D5)</f>
        <v>0.5</v>
      </c>
      <c r="S5" s="17">
        <v>0.5</v>
      </c>
    </row>
    <row r="6" spans="1:19" x14ac:dyDescent="0.25">
      <c r="A6" s="22">
        <v>2</v>
      </c>
      <c r="B6" s="23" t="s">
        <v>78</v>
      </c>
      <c r="C6" s="17">
        <v>1</v>
      </c>
      <c r="D6" s="17">
        <v>2</v>
      </c>
      <c r="E6" s="18">
        <v>80</v>
      </c>
      <c r="F6" s="17">
        <f t="shared" si="0"/>
        <v>0.4</v>
      </c>
      <c r="G6" s="23">
        <v>0.4</v>
      </c>
      <c r="H6" s="20">
        <f t="shared" ref="H6:H13" si="2">F6</f>
        <v>0.4</v>
      </c>
      <c r="I6" s="26">
        <v>0.4</v>
      </c>
      <c r="J6" s="25">
        <f t="shared" ref="J6:J14" si="3">J5+E6</f>
        <v>140</v>
      </c>
      <c r="K6" s="23"/>
      <c r="L6" s="24">
        <f>L5+G6</f>
        <v>0.7</v>
      </c>
      <c r="M6" s="24"/>
      <c r="N6" s="36">
        <f>N5+I6</f>
        <v>0.7</v>
      </c>
      <c r="O6" s="23"/>
      <c r="P6" s="19">
        <f t="shared" ref="P6:P13" si="4">D6-C6</f>
        <v>1</v>
      </c>
      <c r="Q6" s="24"/>
      <c r="R6" s="17">
        <f t="shared" si="1"/>
        <v>1.5</v>
      </c>
      <c r="S6" s="23">
        <v>1.5</v>
      </c>
    </row>
    <row r="7" spans="1:19" x14ac:dyDescent="0.25">
      <c r="A7" s="22">
        <v>3</v>
      </c>
      <c r="B7" s="23" t="s">
        <v>79</v>
      </c>
      <c r="C7" s="17">
        <v>2</v>
      </c>
      <c r="D7" s="17">
        <v>5</v>
      </c>
      <c r="E7" s="18">
        <v>40</v>
      </c>
      <c r="F7" s="17">
        <f t="shared" si="0"/>
        <v>0.2</v>
      </c>
      <c r="G7" s="23">
        <v>0.2</v>
      </c>
      <c r="H7" s="20">
        <f t="shared" si="2"/>
        <v>0.2</v>
      </c>
      <c r="I7" s="26">
        <v>0.2</v>
      </c>
      <c r="J7" s="25">
        <f t="shared" si="3"/>
        <v>180</v>
      </c>
      <c r="K7" s="23"/>
      <c r="L7" s="24">
        <f t="shared" ref="L7:L12" si="5">L6+G7</f>
        <v>0.89999999999999991</v>
      </c>
      <c r="M7" s="24"/>
      <c r="N7" s="36">
        <f t="shared" ref="N7:N12" si="6">N6+I7</f>
        <v>0.89999999999999991</v>
      </c>
      <c r="O7" s="23"/>
      <c r="P7" s="19">
        <f t="shared" si="4"/>
        <v>3</v>
      </c>
      <c r="Q7" s="24"/>
      <c r="R7" s="17">
        <f t="shared" si="1"/>
        <v>3.5</v>
      </c>
      <c r="S7" s="23">
        <v>3.5</v>
      </c>
    </row>
    <row r="8" spans="1:19" x14ac:dyDescent="0.25">
      <c r="A8" s="22">
        <v>4</v>
      </c>
      <c r="B8" s="23" t="s">
        <v>80</v>
      </c>
      <c r="C8" s="17">
        <v>5</v>
      </c>
      <c r="D8" s="17">
        <v>10</v>
      </c>
      <c r="E8" s="18">
        <v>10</v>
      </c>
      <c r="F8" s="17">
        <f t="shared" si="0"/>
        <v>0.05</v>
      </c>
      <c r="G8" s="23">
        <v>0.05</v>
      </c>
      <c r="H8" s="20">
        <f t="shared" si="2"/>
        <v>0.05</v>
      </c>
      <c r="I8" s="26">
        <v>0.05</v>
      </c>
      <c r="J8" s="25">
        <f t="shared" si="3"/>
        <v>190</v>
      </c>
      <c r="K8" s="23"/>
      <c r="L8" s="24">
        <f t="shared" si="5"/>
        <v>0.95</v>
      </c>
      <c r="M8" s="24"/>
      <c r="N8" s="36">
        <f t="shared" si="6"/>
        <v>0.95</v>
      </c>
      <c r="O8" s="23"/>
      <c r="P8" s="19">
        <f t="shared" si="4"/>
        <v>5</v>
      </c>
      <c r="Q8" s="24"/>
      <c r="R8" s="17">
        <f t="shared" si="1"/>
        <v>7.5</v>
      </c>
      <c r="S8" s="23">
        <v>7.5</v>
      </c>
    </row>
    <row r="9" spans="1:19" x14ac:dyDescent="0.25">
      <c r="A9" s="22">
        <v>5</v>
      </c>
      <c r="B9" s="23" t="s">
        <v>81</v>
      </c>
      <c r="C9" s="17">
        <v>10</v>
      </c>
      <c r="D9" s="17">
        <v>20</v>
      </c>
      <c r="E9" s="18">
        <v>10</v>
      </c>
      <c r="F9" s="17">
        <f t="shared" si="0"/>
        <v>0.05</v>
      </c>
      <c r="G9" s="23">
        <v>0.05</v>
      </c>
      <c r="H9" s="20">
        <f t="shared" si="2"/>
        <v>0.05</v>
      </c>
      <c r="I9" s="26">
        <v>0.05</v>
      </c>
      <c r="J9" s="25">
        <f t="shared" si="3"/>
        <v>200</v>
      </c>
      <c r="K9" s="23"/>
      <c r="L9" s="24">
        <f t="shared" si="5"/>
        <v>1</v>
      </c>
      <c r="M9" s="24"/>
      <c r="N9" s="36">
        <f t="shared" si="6"/>
        <v>1</v>
      </c>
      <c r="O9" s="23"/>
      <c r="P9" s="19">
        <f t="shared" si="4"/>
        <v>10</v>
      </c>
      <c r="Q9" s="24"/>
      <c r="R9" s="17">
        <f t="shared" si="1"/>
        <v>15</v>
      </c>
      <c r="S9" s="23">
        <v>15</v>
      </c>
    </row>
    <row r="10" spans="1:19" x14ac:dyDescent="0.25">
      <c r="A10" s="22">
        <v>6</v>
      </c>
      <c r="B10" s="23"/>
      <c r="C10" s="17"/>
      <c r="D10" s="17"/>
      <c r="E10" s="18"/>
      <c r="F10" s="17">
        <f t="shared" si="0"/>
        <v>0</v>
      </c>
      <c r="G10" s="23"/>
      <c r="H10" s="20">
        <f t="shared" si="2"/>
        <v>0</v>
      </c>
      <c r="I10" s="26"/>
      <c r="J10" s="25">
        <f t="shared" si="3"/>
        <v>200</v>
      </c>
      <c r="K10" s="23"/>
      <c r="L10" s="24">
        <f t="shared" si="5"/>
        <v>1</v>
      </c>
      <c r="M10" s="24"/>
      <c r="N10" s="36">
        <f t="shared" si="6"/>
        <v>1</v>
      </c>
      <c r="O10" s="23"/>
      <c r="P10" s="19">
        <f t="shared" si="4"/>
        <v>0</v>
      </c>
      <c r="Q10" s="24"/>
      <c r="R10" s="17">
        <f t="shared" si="1"/>
        <v>0</v>
      </c>
      <c r="S10" s="23"/>
    </row>
    <row r="11" spans="1:19" x14ac:dyDescent="0.25">
      <c r="A11" s="22">
        <v>7</v>
      </c>
      <c r="B11" s="23"/>
      <c r="C11" s="17"/>
      <c r="D11" s="17"/>
      <c r="E11" s="18"/>
      <c r="F11" s="17">
        <f t="shared" si="0"/>
        <v>0</v>
      </c>
      <c r="G11" s="23"/>
      <c r="H11" s="20">
        <f t="shared" si="2"/>
        <v>0</v>
      </c>
      <c r="I11" s="26"/>
      <c r="J11" s="25">
        <f t="shared" si="3"/>
        <v>200</v>
      </c>
      <c r="K11" s="23"/>
      <c r="L11" s="24">
        <f t="shared" si="5"/>
        <v>1</v>
      </c>
      <c r="M11" s="24"/>
      <c r="N11" s="36">
        <f t="shared" si="6"/>
        <v>1</v>
      </c>
      <c r="O11" s="23"/>
      <c r="P11" s="19">
        <f t="shared" si="4"/>
        <v>0</v>
      </c>
      <c r="Q11" s="24"/>
      <c r="R11" s="17">
        <f t="shared" si="1"/>
        <v>0</v>
      </c>
      <c r="S11" s="23"/>
    </row>
    <row r="12" spans="1:19" x14ac:dyDescent="0.25">
      <c r="A12" s="22">
        <v>8</v>
      </c>
      <c r="B12" s="23"/>
      <c r="C12" s="17"/>
      <c r="D12" s="17"/>
      <c r="E12" s="18"/>
      <c r="F12" s="17">
        <f t="shared" si="0"/>
        <v>0</v>
      </c>
      <c r="G12" s="23"/>
      <c r="H12" s="20">
        <f t="shared" si="2"/>
        <v>0</v>
      </c>
      <c r="I12" s="26"/>
      <c r="J12" s="25">
        <f t="shared" si="3"/>
        <v>200</v>
      </c>
      <c r="K12" s="23"/>
      <c r="L12" s="24">
        <f t="shared" si="5"/>
        <v>1</v>
      </c>
      <c r="M12" s="24"/>
      <c r="N12" s="36">
        <f t="shared" si="6"/>
        <v>1</v>
      </c>
      <c r="O12" s="23"/>
      <c r="P12" s="19">
        <f t="shared" si="4"/>
        <v>0</v>
      </c>
      <c r="Q12" s="24"/>
      <c r="R12" s="17">
        <f t="shared" si="1"/>
        <v>0</v>
      </c>
      <c r="S12" s="23"/>
    </row>
    <row r="13" spans="1:19" x14ac:dyDescent="0.25">
      <c r="A13" s="22">
        <v>9</v>
      </c>
      <c r="B13" s="23"/>
      <c r="C13" s="17"/>
      <c r="D13" s="17"/>
      <c r="E13" s="18"/>
      <c r="F13" s="17">
        <f t="shared" si="0"/>
        <v>0</v>
      </c>
      <c r="G13" s="23"/>
      <c r="H13" s="20">
        <f t="shared" si="2"/>
        <v>0</v>
      </c>
      <c r="I13" s="26"/>
      <c r="J13" s="25">
        <f t="shared" si="3"/>
        <v>200</v>
      </c>
      <c r="K13" s="23"/>
      <c r="L13" s="24">
        <f>L12+G13</f>
        <v>1</v>
      </c>
      <c r="M13" s="24"/>
      <c r="N13" s="36">
        <f>N12+I13</f>
        <v>1</v>
      </c>
      <c r="O13" s="23"/>
      <c r="P13" s="19">
        <f t="shared" si="4"/>
        <v>0</v>
      </c>
      <c r="Q13" s="24"/>
      <c r="R13" s="17">
        <f t="shared" si="1"/>
        <v>0</v>
      </c>
      <c r="S13" s="23"/>
    </row>
    <row r="14" spans="1:19" ht="15.75" thickBot="1" x14ac:dyDescent="0.3">
      <c r="A14" s="27">
        <v>10</v>
      </c>
      <c r="B14" s="28"/>
      <c r="C14" s="28"/>
      <c r="D14" s="28"/>
      <c r="E14" s="29"/>
      <c r="F14" s="28">
        <f>E14/E15</f>
        <v>0</v>
      </c>
      <c r="G14" s="28"/>
      <c r="H14" s="31">
        <f>F14</f>
        <v>0</v>
      </c>
      <c r="I14" s="31"/>
      <c r="J14" s="32">
        <f t="shared" si="3"/>
        <v>200</v>
      </c>
      <c r="K14" s="28"/>
      <c r="L14" s="30">
        <f>L13+G14</f>
        <v>1</v>
      </c>
      <c r="M14" s="30"/>
      <c r="N14" s="37">
        <f>N13+I14</f>
        <v>1</v>
      </c>
      <c r="O14" s="28"/>
      <c r="P14" s="30">
        <f>D14-C14</f>
        <v>0</v>
      </c>
      <c r="Q14" s="30"/>
      <c r="R14" s="28">
        <f t="shared" si="1"/>
        <v>0</v>
      </c>
      <c r="S14" s="28"/>
    </row>
    <row r="15" spans="1:19" ht="15.75" thickTop="1" x14ac:dyDescent="0.25">
      <c r="A15" s="33" t="s">
        <v>7</v>
      </c>
      <c r="B15" s="34">
        <f>SUM(B5:B14)</f>
        <v>0</v>
      </c>
      <c r="C15" s="34"/>
      <c r="D15" s="34"/>
      <c r="E15" s="38">
        <f>SUM(E5:E14)</f>
        <v>200</v>
      </c>
      <c r="F15" s="43">
        <f>SUM(F5:F14)</f>
        <v>1</v>
      </c>
      <c r="G15" s="43">
        <f>SUM(G5:G14)</f>
        <v>1</v>
      </c>
      <c r="H15" s="41">
        <f>SUM(H5:H14)</f>
        <v>1</v>
      </c>
      <c r="I15" s="41">
        <f>SUM(I5:I14)</f>
        <v>1</v>
      </c>
      <c r="J15" s="44" t="s">
        <v>11</v>
      </c>
      <c r="K15" s="43" t="s">
        <v>11</v>
      </c>
      <c r="L15" s="39" t="s">
        <v>11</v>
      </c>
      <c r="M15" s="39" t="s">
        <v>11</v>
      </c>
      <c r="N15" s="43" t="s">
        <v>11</v>
      </c>
      <c r="O15" s="43" t="s">
        <v>11</v>
      </c>
      <c r="P15" s="39" t="s">
        <v>11</v>
      </c>
      <c r="Q15" s="39" t="s">
        <v>11</v>
      </c>
      <c r="R15" s="43" t="s">
        <v>11</v>
      </c>
      <c r="S15" s="43" t="s">
        <v>11</v>
      </c>
    </row>
    <row r="16" spans="1:19" ht="30" x14ac:dyDescent="0.25">
      <c r="A16" s="14" t="s">
        <v>10</v>
      </c>
      <c r="B16" s="15"/>
      <c r="C16" s="15"/>
      <c r="D16" s="15"/>
      <c r="E16" s="46"/>
      <c r="F16" s="45"/>
      <c r="G16" s="45"/>
      <c r="H16" s="47"/>
      <c r="I16" s="47"/>
      <c r="J16" s="9" t="s">
        <v>11</v>
      </c>
      <c r="K16" s="9" t="s">
        <v>11</v>
      </c>
      <c r="L16" s="40" t="s">
        <v>11</v>
      </c>
      <c r="M16" s="40" t="s">
        <v>11</v>
      </c>
      <c r="N16" s="9" t="s">
        <v>11</v>
      </c>
      <c r="O16" s="9" t="s">
        <v>11</v>
      </c>
      <c r="P16" s="42" t="s">
        <v>11</v>
      </c>
      <c r="Q16" s="42" t="s">
        <v>11</v>
      </c>
      <c r="R16" s="45" t="s">
        <v>11</v>
      </c>
      <c r="S16" s="45" t="s">
        <v>11</v>
      </c>
    </row>
    <row r="19" spans="2:9" x14ac:dyDescent="0.25">
      <c r="B19" s="89" t="s">
        <v>70</v>
      </c>
      <c r="C19" s="89"/>
      <c r="D19" s="89"/>
      <c r="E19" s="89"/>
      <c r="F19" s="89"/>
      <c r="G19" s="89"/>
      <c r="H19" s="89"/>
      <c r="I19" s="89"/>
    </row>
    <row r="20" spans="2:9" x14ac:dyDescent="0.25">
      <c r="B20" s="82" t="s">
        <v>71</v>
      </c>
      <c r="C20" s="82" t="s">
        <v>5</v>
      </c>
      <c r="D20" s="82" t="s">
        <v>43</v>
      </c>
      <c r="E20" s="89" t="s">
        <v>72</v>
      </c>
      <c r="F20" s="89"/>
      <c r="G20" s="89"/>
      <c r="H20" s="89"/>
      <c r="I20" s="89"/>
    </row>
    <row r="21" spans="2:9" x14ac:dyDescent="0.25">
      <c r="B21" s="76" t="s">
        <v>63</v>
      </c>
      <c r="C21" s="83">
        <f>MAX(E5:E14)</f>
        <v>80</v>
      </c>
      <c r="D21" s="85" t="s">
        <v>11</v>
      </c>
      <c r="E21" s="88" t="s">
        <v>62</v>
      </c>
      <c r="F21" s="88"/>
      <c r="G21" s="88"/>
      <c r="H21" s="88"/>
      <c r="I21" s="88"/>
    </row>
    <row r="22" spans="2:9" x14ac:dyDescent="0.25">
      <c r="B22" s="81" t="s">
        <v>64</v>
      </c>
      <c r="C22" s="84" t="s">
        <v>11</v>
      </c>
      <c r="D22" s="86" t="s">
        <v>11</v>
      </c>
      <c r="E22" s="87" t="s">
        <v>74</v>
      </c>
      <c r="F22" s="87"/>
      <c r="G22" s="87"/>
      <c r="H22" s="87"/>
      <c r="I22" s="87"/>
    </row>
    <row r="23" spans="2:9" x14ac:dyDescent="0.25">
      <c r="B23" s="76" t="s">
        <v>65</v>
      </c>
      <c r="C23" s="83">
        <f>(1/E15*(S5*E5+S6*E6+S7*E7+S8*E8+S9*E9+S10*E10+S11*E11+S12*E12+S13*E13+S14*E14))</f>
        <v>2.5750000000000002</v>
      </c>
      <c r="D23" s="85">
        <v>2.5750000000000002</v>
      </c>
      <c r="E23" s="88" t="s">
        <v>76</v>
      </c>
      <c r="F23" s="88"/>
      <c r="G23" s="88"/>
      <c r="H23" s="88"/>
      <c r="I23" s="88"/>
    </row>
    <row r="24" spans="2:9" x14ac:dyDescent="0.25">
      <c r="B24" s="81" t="s">
        <v>66</v>
      </c>
      <c r="C24" s="84">
        <f>MAX(C5:D9)-MIN(C5:D9)</f>
        <v>20</v>
      </c>
      <c r="D24" s="86">
        <v>20</v>
      </c>
      <c r="E24" s="87"/>
      <c r="F24" s="87"/>
      <c r="G24" s="87"/>
      <c r="H24" s="87"/>
      <c r="I24" s="87"/>
    </row>
    <row r="25" spans="2:9" x14ac:dyDescent="0.25">
      <c r="B25" s="76" t="s">
        <v>67</v>
      </c>
      <c r="C25" s="83">
        <f>(1/E15*(POWER(S5-D23,2)*E5+POWER(S6-D23,2)*E6+POWER(S7-D23,2)*E7+POWER(S8-D23,2)*E8+POWER(S9-D23,2)*E9+POWER(S10-D23,2)*E10+POWER(S11-D23,2)*E11+POWER(S12-D23,2)*E12+POWER(S13-D23,2)*E13+POWER(S14-D23,2)*E14))</f>
        <v>10.856875</v>
      </c>
      <c r="D25" s="85">
        <v>10.8569</v>
      </c>
      <c r="E25" s="88"/>
      <c r="F25" s="88"/>
      <c r="G25" s="88"/>
      <c r="H25" s="88"/>
      <c r="I25" s="88"/>
    </row>
    <row r="26" spans="2:9" x14ac:dyDescent="0.25">
      <c r="B26" s="81" t="s">
        <v>68</v>
      </c>
      <c r="C26" s="84">
        <f>SQRT(D25)</f>
        <v>3.2949810318118677</v>
      </c>
      <c r="D26" s="86">
        <v>3.2949999999999999</v>
      </c>
      <c r="E26" s="87"/>
      <c r="F26" s="87"/>
      <c r="G26" s="87"/>
      <c r="H26" s="87"/>
      <c r="I26" s="87"/>
    </row>
    <row r="27" spans="2:9" x14ac:dyDescent="0.25">
      <c r="B27" s="76" t="s">
        <v>69</v>
      </c>
      <c r="C27" s="83">
        <f>D26/D23</f>
        <v>1.2796116504854367</v>
      </c>
      <c r="D27" s="85">
        <v>1.28</v>
      </c>
      <c r="E27" s="88"/>
      <c r="F27" s="88"/>
      <c r="G27" s="88"/>
      <c r="H27" s="88"/>
      <c r="I27" s="88"/>
    </row>
  </sheetData>
  <mergeCells count="21">
    <mergeCell ref="R3:S3"/>
    <mergeCell ref="L3:M3"/>
    <mergeCell ref="N3:O3"/>
    <mergeCell ref="B3:B4"/>
    <mergeCell ref="C3:C4"/>
    <mergeCell ref="D3:D4"/>
    <mergeCell ref="P3:Q3"/>
    <mergeCell ref="A1:E1"/>
    <mergeCell ref="A3:A4"/>
    <mergeCell ref="F3:G3"/>
    <mergeCell ref="H3:I3"/>
    <mergeCell ref="J3:K3"/>
    <mergeCell ref="E24:I24"/>
    <mergeCell ref="E25:I25"/>
    <mergeCell ref="E26:I26"/>
    <mergeCell ref="E27:I27"/>
    <mergeCell ref="B19:I19"/>
    <mergeCell ref="E20:I20"/>
    <mergeCell ref="E21:I21"/>
    <mergeCell ref="E22:I22"/>
    <mergeCell ref="E23:I23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workbookViewId="0">
      <selection activeCell="I20" sqref="I20:J33"/>
    </sheetView>
  </sheetViews>
  <sheetFormatPr baseColWidth="10" defaultColWidth="9.140625" defaultRowHeight="15" x14ac:dyDescent="0.25"/>
  <cols>
    <col min="2" max="3" width="21.5703125" bestFit="1" customWidth="1"/>
    <col min="4" max="4" width="13.140625" customWidth="1"/>
    <col min="5" max="5" width="18.85546875" customWidth="1"/>
    <col min="6" max="6" width="16.85546875" customWidth="1"/>
    <col min="7" max="7" width="13.42578125" customWidth="1"/>
    <col min="8" max="8" width="13.5703125" customWidth="1"/>
    <col min="9" max="9" width="12.85546875" customWidth="1"/>
    <col min="10" max="10" width="16.42578125" customWidth="1"/>
    <col min="11" max="11" width="15.5703125" customWidth="1"/>
    <col min="12" max="12" width="14" customWidth="1"/>
    <col min="13" max="13" width="15.42578125" customWidth="1"/>
  </cols>
  <sheetData>
    <row r="1" spans="1:15" x14ac:dyDescent="0.25">
      <c r="A1" s="110" t="s">
        <v>0</v>
      </c>
      <c r="B1" s="110"/>
      <c r="C1" s="110"/>
    </row>
    <row r="3" spans="1:15" x14ac:dyDescent="0.25">
      <c r="A3" s="96" t="s">
        <v>1</v>
      </c>
      <c r="B3" s="9" t="s">
        <v>2</v>
      </c>
      <c r="C3" s="9" t="s">
        <v>3</v>
      </c>
      <c r="D3" s="92" t="s">
        <v>4</v>
      </c>
      <c r="E3" s="92"/>
      <c r="F3" s="96" t="s">
        <v>53</v>
      </c>
      <c r="G3" s="96"/>
      <c r="H3" s="92" t="s">
        <v>54</v>
      </c>
      <c r="I3" s="92"/>
      <c r="J3" s="96" t="s">
        <v>8</v>
      </c>
      <c r="K3" s="96"/>
      <c r="L3" s="92" t="s">
        <v>9</v>
      </c>
      <c r="M3" s="92"/>
    </row>
    <row r="4" spans="1:15" ht="30.75" thickBot="1" x14ac:dyDescent="0.3">
      <c r="A4" s="97"/>
      <c r="B4" s="10"/>
      <c r="C4" s="10"/>
      <c r="D4" s="11" t="s">
        <v>5</v>
      </c>
      <c r="E4" s="12" t="s">
        <v>6</v>
      </c>
      <c r="F4" s="10" t="s">
        <v>5</v>
      </c>
      <c r="G4" s="13" t="s">
        <v>6</v>
      </c>
      <c r="H4" s="11" t="s">
        <v>5</v>
      </c>
      <c r="I4" s="12" t="s">
        <v>6</v>
      </c>
      <c r="J4" s="10" t="s">
        <v>5</v>
      </c>
      <c r="K4" s="13" t="s">
        <v>6</v>
      </c>
      <c r="L4" s="11" t="s">
        <v>5</v>
      </c>
      <c r="M4" s="12" t="s">
        <v>6</v>
      </c>
    </row>
    <row r="5" spans="1:15" ht="15.75" thickTop="1" x14ac:dyDescent="0.25">
      <c r="A5" s="2">
        <v>1</v>
      </c>
      <c r="B5" s="4">
        <v>1</v>
      </c>
      <c r="C5" s="4">
        <v>0</v>
      </c>
      <c r="D5" s="7">
        <f>B5*C5</f>
        <v>0</v>
      </c>
      <c r="E5" s="121">
        <v>0</v>
      </c>
      <c r="F5" s="4">
        <f>POWER(B5,2)</f>
        <v>1</v>
      </c>
      <c r="G5" s="127">
        <v>1</v>
      </c>
      <c r="H5" s="7">
        <f>POWER(C5,2)</f>
        <v>0</v>
      </c>
      <c r="I5" s="121">
        <v>0</v>
      </c>
      <c r="J5" s="4">
        <f>$C$28+$C$29*B5</f>
        <v>-0.39999999999999991</v>
      </c>
      <c r="K5" s="127">
        <v>-0.4</v>
      </c>
      <c r="L5" s="7">
        <f>C5-K5</f>
        <v>0.4</v>
      </c>
      <c r="M5" s="121">
        <v>0.4</v>
      </c>
    </row>
    <row r="6" spans="1:15" x14ac:dyDescent="0.25">
      <c r="A6" s="1">
        <v>2</v>
      </c>
      <c r="B6" s="5">
        <v>2</v>
      </c>
      <c r="C6" s="5">
        <v>2</v>
      </c>
      <c r="D6" s="7">
        <f t="shared" ref="D6:D13" si="0">B6*C6</f>
        <v>4</v>
      </c>
      <c r="E6" s="122">
        <v>4</v>
      </c>
      <c r="F6" s="4">
        <f t="shared" ref="F6:F13" si="1">POWER(B6,2)</f>
        <v>4</v>
      </c>
      <c r="G6" s="128">
        <v>4</v>
      </c>
      <c r="H6" s="7">
        <f t="shared" ref="H6:H13" si="2">POWER(C6,2)</f>
        <v>4</v>
      </c>
      <c r="I6" s="122">
        <v>4</v>
      </c>
      <c r="J6" s="4">
        <f t="shared" ref="J6:J12" si="3">$C$28+$C$29*B6</f>
        <v>1.8000000000000003</v>
      </c>
      <c r="K6" s="128">
        <v>1.8</v>
      </c>
      <c r="L6" s="7">
        <f t="shared" ref="L6:L13" si="4">C6-K6</f>
        <v>0.19999999999999996</v>
      </c>
      <c r="M6" s="122">
        <v>0.2</v>
      </c>
    </row>
    <row r="7" spans="1:15" x14ac:dyDescent="0.25">
      <c r="A7" s="1">
        <v>3</v>
      </c>
      <c r="B7" s="5">
        <v>3</v>
      </c>
      <c r="C7" s="5">
        <v>3</v>
      </c>
      <c r="D7" s="7">
        <f t="shared" si="0"/>
        <v>9</v>
      </c>
      <c r="E7" s="122">
        <v>9</v>
      </c>
      <c r="F7" s="4">
        <f t="shared" si="1"/>
        <v>9</v>
      </c>
      <c r="G7" s="128">
        <v>9</v>
      </c>
      <c r="H7" s="7">
        <f t="shared" si="2"/>
        <v>9</v>
      </c>
      <c r="I7" s="122">
        <v>9</v>
      </c>
      <c r="J7" s="4">
        <f t="shared" si="3"/>
        <v>4</v>
      </c>
      <c r="K7" s="128">
        <v>4</v>
      </c>
      <c r="L7" s="7">
        <f t="shared" si="4"/>
        <v>-1</v>
      </c>
      <c r="M7" s="122">
        <v>-1</v>
      </c>
    </row>
    <row r="8" spans="1:15" x14ac:dyDescent="0.25">
      <c r="A8" s="1">
        <v>4</v>
      </c>
      <c r="B8" s="5">
        <v>4</v>
      </c>
      <c r="C8" s="5">
        <v>6</v>
      </c>
      <c r="D8" s="7">
        <f t="shared" si="0"/>
        <v>24</v>
      </c>
      <c r="E8" s="122">
        <v>24</v>
      </c>
      <c r="F8" s="4">
        <f t="shared" si="1"/>
        <v>16</v>
      </c>
      <c r="G8" s="128">
        <v>16</v>
      </c>
      <c r="H8" s="7">
        <f t="shared" si="2"/>
        <v>36</v>
      </c>
      <c r="I8" s="122">
        <v>36</v>
      </c>
      <c r="J8" s="4">
        <f t="shared" si="3"/>
        <v>6.2000000000000011</v>
      </c>
      <c r="K8" s="128">
        <v>6.2</v>
      </c>
      <c r="L8" s="7">
        <f t="shared" si="4"/>
        <v>-0.20000000000000018</v>
      </c>
      <c r="M8" s="122">
        <v>-0.2</v>
      </c>
    </row>
    <row r="9" spans="1:15" x14ac:dyDescent="0.25">
      <c r="A9" s="1">
        <v>5</v>
      </c>
      <c r="B9" s="5">
        <v>5</v>
      </c>
      <c r="C9" s="5">
        <v>9</v>
      </c>
      <c r="D9" s="7">
        <f t="shared" si="0"/>
        <v>45</v>
      </c>
      <c r="E9" s="122">
        <v>45</v>
      </c>
      <c r="F9" s="4">
        <f t="shared" si="1"/>
        <v>25</v>
      </c>
      <c r="G9" s="128">
        <v>25</v>
      </c>
      <c r="H9" s="7">
        <f t="shared" si="2"/>
        <v>81</v>
      </c>
      <c r="I9" s="122">
        <v>81</v>
      </c>
      <c r="J9" s="4">
        <f t="shared" si="3"/>
        <v>8.4</v>
      </c>
      <c r="K9" s="128">
        <v>8.4</v>
      </c>
      <c r="L9" s="7">
        <f t="shared" si="4"/>
        <v>0.59999999999999964</v>
      </c>
      <c r="M9" s="122">
        <v>0.6</v>
      </c>
    </row>
    <row r="10" spans="1:15" x14ac:dyDescent="0.25">
      <c r="A10" s="1">
        <v>6</v>
      </c>
      <c r="B10" s="5"/>
      <c r="C10" s="5"/>
      <c r="D10" s="7">
        <f t="shared" si="0"/>
        <v>0</v>
      </c>
      <c r="E10" s="122"/>
      <c r="F10" s="4">
        <f t="shared" si="1"/>
        <v>0</v>
      </c>
      <c r="G10" s="128"/>
      <c r="H10" s="7">
        <f t="shared" si="2"/>
        <v>0</v>
      </c>
      <c r="I10" s="122"/>
      <c r="J10" s="4">
        <f t="shared" si="3"/>
        <v>-2.6</v>
      </c>
      <c r="K10" s="128"/>
      <c r="L10" s="7">
        <f t="shared" si="4"/>
        <v>0</v>
      </c>
      <c r="M10" s="122"/>
    </row>
    <row r="11" spans="1:15" x14ac:dyDescent="0.25">
      <c r="A11" s="1">
        <v>7</v>
      </c>
      <c r="B11" s="5"/>
      <c r="C11" s="5"/>
      <c r="D11" s="7">
        <f t="shared" si="0"/>
        <v>0</v>
      </c>
      <c r="E11" s="122"/>
      <c r="F11" s="4">
        <f t="shared" si="1"/>
        <v>0</v>
      </c>
      <c r="G11" s="128"/>
      <c r="H11" s="7">
        <f t="shared" si="2"/>
        <v>0</v>
      </c>
      <c r="I11" s="122"/>
      <c r="J11" s="4">
        <f t="shared" si="3"/>
        <v>-2.6</v>
      </c>
      <c r="K11" s="128"/>
      <c r="L11" s="7">
        <f t="shared" si="4"/>
        <v>0</v>
      </c>
      <c r="M11" s="122"/>
    </row>
    <row r="12" spans="1:15" x14ac:dyDescent="0.25">
      <c r="A12" s="1">
        <v>8</v>
      </c>
      <c r="B12" s="5"/>
      <c r="C12" s="5"/>
      <c r="D12" s="7">
        <f t="shared" si="0"/>
        <v>0</v>
      </c>
      <c r="E12" s="122"/>
      <c r="F12" s="4">
        <f t="shared" si="1"/>
        <v>0</v>
      </c>
      <c r="G12" s="128"/>
      <c r="H12" s="7">
        <f t="shared" si="2"/>
        <v>0</v>
      </c>
      <c r="I12" s="122"/>
      <c r="J12" s="4">
        <f t="shared" si="3"/>
        <v>-2.6</v>
      </c>
      <c r="K12" s="128"/>
      <c r="L12" s="7">
        <f t="shared" si="4"/>
        <v>0</v>
      </c>
      <c r="M12" s="122"/>
    </row>
    <row r="13" spans="1:15" x14ac:dyDescent="0.25">
      <c r="A13" s="1">
        <v>9</v>
      </c>
      <c r="B13" s="5"/>
      <c r="C13" s="5"/>
      <c r="D13" s="7">
        <f t="shared" si="0"/>
        <v>0</v>
      </c>
      <c r="E13" s="122"/>
      <c r="F13" s="4">
        <f t="shared" si="1"/>
        <v>0</v>
      </c>
      <c r="G13" s="128"/>
      <c r="H13" s="7">
        <f t="shared" si="2"/>
        <v>0</v>
      </c>
      <c r="I13" s="122"/>
      <c r="J13" s="4">
        <f>$C$28+$C$29*B13</f>
        <v>-2.6</v>
      </c>
      <c r="K13" s="128"/>
      <c r="L13" s="7">
        <f t="shared" si="4"/>
        <v>0</v>
      </c>
      <c r="M13" s="122"/>
    </row>
    <row r="14" spans="1:15" ht="15.75" thickBot="1" x14ac:dyDescent="0.3">
      <c r="A14" s="3">
        <v>10</v>
      </c>
      <c r="B14" s="6"/>
      <c r="C14" s="6"/>
      <c r="D14" s="8">
        <f>B14*C14</f>
        <v>0</v>
      </c>
      <c r="E14" s="123"/>
      <c r="F14" s="6">
        <f>POWER(B14,2)</f>
        <v>0</v>
      </c>
      <c r="G14" s="129"/>
      <c r="H14" s="8">
        <f>POWER(C14,2)</f>
        <v>0</v>
      </c>
      <c r="I14" s="123"/>
      <c r="J14" s="6">
        <f>$C$28+$C$29*B14</f>
        <v>-2.6</v>
      </c>
      <c r="K14" s="129"/>
      <c r="L14" s="8">
        <f>C14-K14</f>
        <v>0</v>
      </c>
      <c r="M14" s="123"/>
    </row>
    <row r="15" spans="1:15" ht="15.75" thickTop="1" x14ac:dyDescent="0.25">
      <c r="A15" s="74" t="s">
        <v>7</v>
      </c>
      <c r="B15" s="79">
        <f>SUM(B5:B14)</f>
        <v>15</v>
      </c>
      <c r="C15" s="79">
        <f>SUM(C5:C14)</f>
        <v>20</v>
      </c>
      <c r="D15" s="77" t="s">
        <v>11</v>
      </c>
      <c r="E15" s="79">
        <f>SUM(E5:E14)</f>
        <v>82</v>
      </c>
      <c r="F15" s="77" t="s">
        <v>11</v>
      </c>
      <c r="G15" s="79">
        <f>SUM(G5:G14)</f>
        <v>55</v>
      </c>
      <c r="H15" s="78" t="s">
        <v>11</v>
      </c>
      <c r="I15" s="80">
        <f>SUM(I5:I14)</f>
        <v>130</v>
      </c>
      <c r="J15" s="78" t="s">
        <v>11</v>
      </c>
      <c r="K15" s="80">
        <f>SUM(K5:K14)</f>
        <v>20</v>
      </c>
      <c r="L15" s="78" t="s">
        <v>11</v>
      </c>
      <c r="M15" s="80">
        <f>SUM(M5:M14)</f>
        <v>0</v>
      </c>
      <c r="O15" s="71" t="s">
        <v>41</v>
      </c>
    </row>
    <row r="16" spans="1:15" ht="30" x14ac:dyDescent="0.25">
      <c r="A16" s="14" t="s">
        <v>10</v>
      </c>
      <c r="B16" s="124">
        <v>15</v>
      </c>
      <c r="C16" s="125">
        <v>20</v>
      </c>
      <c r="D16" s="75"/>
      <c r="E16" s="124">
        <v>82</v>
      </c>
      <c r="F16" s="75"/>
      <c r="G16" s="125">
        <v>55</v>
      </c>
      <c r="H16" s="75"/>
      <c r="I16" s="124">
        <v>130</v>
      </c>
      <c r="J16" s="75"/>
      <c r="K16" s="125">
        <v>20</v>
      </c>
      <c r="L16" s="75"/>
      <c r="M16" s="124">
        <v>0</v>
      </c>
      <c r="O16" s="126">
        <v>5</v>
      </c>
    </row>
    <row r="18" spans="1:10" x14ac:dyDescent="0.25">
      <c r="A18" s="106" t="s">
        <v>38</v>
      </c>
      <c r="B18" s="106"/>
      <c r="C18" s="106"/>
      <c r="E18" s="107" t="s">
        <v>45</v>
      </c>
      <c r="F18" s="107"/>
      <c r="G18" s="107"/>
      <c r="H18" s="107"/>
      <c r="I18" s="107"/>
      <c r="J18" s="107"/>
    </row>
    <row r="19" spans="1:10" x14ac:dyDescent="0.25">
      <c r="A19" s="72" t="s">
        <v>42</v>
      </c>
      <c r="B19" s="72" t="s">
        <v>5</v>
      </c>
      <c r="C19" s="72" t="s">
        <v>44</v>
      </c>
      <c r="E19" s="89" t="s">
        <v>42</v>
      </c>
      <c r="F19" s="89"/>
      <c r="G19" s="89" t="s">
        <v>5</v>
      </c>
      <c r="H19" s="89"/>
      <c r="I19" s="89" t="s">
        <v>43</v>
      </c>
      <c r="J19" s="89"/>
    </row>
    <row r="20" spans="1:10" x14ac:dyDescent="0.25">
      <c r="A20" s="76" t="s">
        <v>39</v>
      </c>
      <c r="B20" s="5">
        <f>B16/O16</f>
        <v>3</v>
      </c>
      <c r="C20" s="130">
        <v>3</v>
      </c>
      <c r="E20" s="109" t="s">
        <v>47</v>
      </c>
      <c r="F20" s="109"/>
      <c r="G20" s="105">
        <f>I21/(I23*I25)</f>
        <v>0.98387239500609114</v>
      </c>
      <c r="H20" s="105"/>
      <c r="I20" s="132">
        <v>0.9839</v>
      </c>
      <c r="J20" s="132"/>
    </row>
    <row r="21" spans="1:10" x14ac:dyDescent="0.25">
      <c r="A21" s="81" t="s">
        <v>40</v>
      </c>
      <c r="B21" s="5">
        <f>C16/O16</f>
        <v>4</v>
      </c>
      <c r="C21" s="131">
        <v>4</v>
      </c>
      <c r="E21" s="108" t="s">
        <v>48</v>
      </c>
      <c r="F21" s="108"/>
      <c r="G21" s="105">
        <f>((1/O16)*E16)-C20*C21</f>
        <v>4.4000000000000021</v>
      </c>
      <c r="H21" s="105"/>
      <c r="I21" s="133">
        <v>4.4000000000000004</v>
      </c>
      <c r="J21" s="133"/>
    </row>
    <row r="22" spans="1:10" x14ac:dyDescent="0.25">
      <c r="A22" s="76" t="s">
        <v>9</v>
      </c>
      <c r="B22" s="5">
        <f>M16/O16</f>
        <v>0</v>
      </c>
      <c r="C22" s="130">
        <v>0</v>
      </c>
      <c r="E22" s="109" t="s">
        <v>55</v>
      </c>
      <c r="F22" s="109"/>
      <c r="G22" s="105">
        <f>((1/O16)*G16)-POWER(C20,2)</f>
        <v>2</v>
      </c>
      <c r="H22" s="105"/>
      <c r="I22" s="132">
        <v>2</v>
      </c>
      <c r="J22" s="132"/>
    </row>
    <row r="23" spans="1:10" x14ac:dyDescent="0.25">
      <c r="A23" s="81" t="s">
        <v>8</v>
      </c>
      <c r="B23" s="5">
        <f>K16/O16</f>
        <v>4</v>
      </c>
      <c r="C23" s="131">
        <v>4</v>
      </c>
      <c r="E23" s="108" t="s">
        <v>49</v>
      </c>
      <c r="F23" s="108"/>
      <c r="G23" s="101">
        <f>SQRT(I22)</f>
        <v>1.4142135623730951</v>
      </c>
      <c r="H23" s="102"/>
      <c r="I23" s="134">
        <v>1.4141999999999999</v>
      </c>
      <c r="J23" s="135"/>
    </row>
    <row r="24" spans="1:10" x14ac:dyDescent="0.25">
      <c r="E24" s="99" t="s">
        <v>56</v>
      </c>
      <c r="F24" s="100"/>
      <c r="G24" s="101">
        <f>((1/O16)*I16)-POWER(C21,2)</f>
        <v>10</v>
      </c>
      <c r="H24" s="102"/>
      <c r="I24" s="136">
        <v>10</v>
      </c>
      <c r="J24" s="137"/>
    </row>
    <row r="25" spans="1:10" x14ac:dyDescent="0.25">
      <c r="A25" s="107" t="s">
        <v>35</v>
      </c>
      <c r="B25" s="107"/>
      <c r="C25" s="107"/>
      <c r="E25" s="103" t="s">
        <v>50</v>
      </c>
      <c r="F25" s="104"/>
      <c r="G25" s="105">
        <f>SQRT(I24)</f>
        <v>3.1622776601683795</v>
      </c>
      <c r="H25" s="105"/>
      <c r="I25" s="133">
        <v>3.1623000000000001</v>
      </c>
      <c r="J25" s="133"/>
    </row>
    <row r="26" spans="1:10" x14ac:dyDescent="0.25">
      <c r="A26" s="73" t="s">
        <v>42</v>
      </c>
      <c r="B26" s="73" t="s">
        <v>5</v>
      </c>
      <c r="C26" s="73" t="s">
        <v>43</v>
      </c>
      <c r="E26" s="99" t="s">
        <v>57</v>
      </c>
      <c r="F26" s="100"/>
      <c r="G26" s="101">
        <f>((1/O16)*SUMSQ(K5:K14))-POWER(C23,2)</f>
        <v>9.6800000000000033</v>
      </c>
      <c r="H26" s="102"/>
      <c r="I26" s="136">
        <v>9.68</v>
      </c>
      <c r="J26" s="137"/>
    </row>
    <row r="27" spans="1:10" x14ac:dyDescent="0.25">
      <c r="A27" s="76" t="s">
        <v>46</v>
      </c>
      <c r="B27" s="5">
        <f>O16*G16-POWER(B16,2)</f>
        <v>50</v>
      </c>
      <c r="C27" s="130">
        <v>50</v>
      </c>
      <c r="E27" s="103" t="s">
        <v>51</v>
      </c>
      <c r="F27" s="104"/>
      <c r="G27" s="101">
        <f>SQRT(I26)</f>
        <v>3.1112698372208092</v>
      </c>
      <c r="H27" s="102"/>
      <c r="I27" s="134">
        <v>3.1113</v>
      </c>
      <c r="J27" s="135"/>
    </row>
    <row r="28" spans="1:10" x14ac:dyDescent="0.25">
      <c r="A28" s="81" t="s">
        <v>36</v>
      </c>
      <c r="B28" s="5">
        <f>(G16*C16-B16*E16)/C27</f>
        <v>-2.6</v>
      </c>
      <c r="C28" s="131">
        <v>-2.6</v>
      </c>
      <c r="E28" s="99" t="s">
        <v>58</v>
      </c>
      <c r="F28" s="100"/>
      <c r="G28" s="101">
        <f>((1/O16)*SUMSQ(M5:M14))-POWER(C22,2)</f>
        <v>0.32000000000000006</v>
      </c>
      <c r="H28" s="102"/>
      <c r="I28" s="136">
        <v>0.32</v>
      </c>
      <c r="J28" s="137"/>
    </row>
    <row r="29" spans="1:10" x14ac:dyDescent="0.25">
      <c r="A29" s="76" t="s">
        <v>37</v>
      </c>
      <c r="B29" s="5">
        <f>(O16*E16-B16*C16)/C27</f>
        <v>2.2000000000000002</v>
      </c>
      <c r="C29" s="130">
        <v>2.2000000000000002</v>
      </c>
      <c r="E29" s="103" t="s">
        <v>52</v>
      </c>
      <c r="F29" s="104"/>
      <c r="G29" s="101">
        <f>SQRT(I28)</f>
        <v>0.56568542494923801</v>
      </c>
      <c r="H29" s="102"/>
      <c r="I29" s="134">
        <v>6.2481999999999998</v>
      </c>
      <c r="J29" s="135"/>
    </row>
    <row r="30" spans="1:10" x14ac:dyDescent="0.25">
      <c r="E30" s="99" t="s">
        <v>60</v>
      </c>
      <c r="F30" s="100"/>
      <c r="G30" s="101">
        <f>I26/I24</f>
        <v>0.96799999999999997</v>
      </c>
      <c r="H30" s="102"/>
      <c r="I30" s="136">
        <v>0.96799999999999997</v>
      </c>
      <c r="J30" s="137"/>
    </row>
    <row r="31" spans="1:10" x14ac:dyDescent="0.25">
      <c r="E31" s="103" t="s">
        <v>59</v>
      </c>
      <c r="F31" s="104"/>
      <c r="G31" s="101">
        <f>1-I28/I24</f>
        <v>0.96799999999999997</v>
      </c>
      <c r="H31" s="102"/>
      <c r="I31" s="134"/>
      <c r="J31" s="135"/>
    </row>
    <row r="32" spans="1:10" x14ac:dyDescent="0.25">
      <c r="E32" s="99" t="s">
        <v>61</v>
      </c>
      <c r="F32" s="100"/>
      <c r="G32" s="101">
        <f>POWER(I20,2)</f>
        <v>0.96805920999999995</v>
      </c>
      <c r="H32" s="102"/>
      <c r="I32" s="136"/>
      <c r="J32" s="137"/>
    </row>
    <row r="33" spans="5:10" x14ac:dyDescent="0.25">
      <c r="E33" s="103"/>
      <c r="F33" s="104"/>
      <c r="G33" s="101"/>
      <c r="H33" s="102"/>
      <c r="I33" s="134"/>
      <c r="J33" s="135"/>
    </row>
  </sheetData>
  <mergeCells count="55">
    <mergeCell ref="A1:C1"/>
    <mergeCell ref="A3:A4"/>
    <mergeCell ref="D3:E3"/>
    <mergeCell ref="F3:G3"/>
    <mergeCell ref="H3:I3"/>
    <mergeCell ref="L3:M3"/>
    <mergeCell ref="A18:C18"/>
    <mergeCell ref="A25:C25"/>
    <mergeCell ref="E19:F19"/>
    <mergeCell ref="E21:F21"/>
    <mergeCell ref="E20:F20"/>
    <mergeCell ref="G19:H19"/>
    <mergeCell ref="G20:H20"/>
    <mergeCell ref="G21:H21"/>
    <mergeCell ref="I19:J19"/>
    <mergeCell ref="I20:J20"/>
    <mergeCell ref="I21:J21"/>
    <mergeCell ref="E18:J18"/>
    <mergeCell ref="E22:F22"/>
    <mergeCell ref="J3:K3"/>
    <mergeCell ref="E23:F23"/>
    <mergeCell ref="E24:F24"/>
    <mergeCell ref="G22:H22"/>
    <mergeCell ref="I22:J22"/>
    <mergeCell ref="G23:H23"/>
    <mergeCell ref="I23:J23"/>
    <mergeCell ref="G24:H24"/>
    <mergeCell ref="I24:J24"/>
    <mergeCell ref="E27:F27"/>
    <mergeCell ref="G27:H27"/>
    <mergeCell ref="I27:J27"/>
    <mergeCell ref="E25:F25"/>
    <mergeCell ref="G25:H25"/>
    <mergeCell ref="I25:J25"/>
    <mergeCell ref="E26:F26"/>
    <mergeCell ref="G26:H26"/>
    <mergeCell ref="I26:J26"/>
    <mergeCell ref="E28:F28"/>
    <mergeCell ref="G28:H28"/>
    <mergeCell ref="I28:J28"/>
    <mergeCell ref="E29:F29"/>
    <mergeCell ref="G29:H29"/>
    <mergeCell ref="I29:J29"/>
    <mergeCell ref="E30:F30"/>
    <mergeCell ref="G30:H30"/>
    <mergeCell ref="I30:J30"/>
    <mergeCell ref="E31:F31"/>
    <mergeCell ref="G31:H31"/>
    <mergeCell ref="I31:J31"/>
    <mergeCell ref="E32:F32"/>
    <mergeCell ref="G32:H32"/>
    <mergeCell ref="I32:J32"/>
    <mergeCell ref="E33:F33"/>
    <mergeCell ref="G33:H33"/>
    <mergeCell ref="I33:J3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9172E-A95D-4EA6-886D-AF62ED609DF1}">
  <dimension ref="A1:E16"/>
  <sheetViews>
    <sheetView workbookViewId="0">
      <selection activeCell="B5" sqref="B5:C8"/>
    </sheetView>
  </sheetViews>
  <sheetFormatPr baseColWidth="10" defaultRowHeight="15" x14ac:dyDescent="0.25"/>
  <cols>
    <col min="1" max="1" width="15.85546875" customWidth="1"/>
    <col min="2" max="2" width="19.140625" customWidth="1"/>
    <col min="3" max="3" width="17" customWidth="1"/>
    <col min="4" max="4" width="15.7109375" customWidth="1"/>
    <col min="5" max="5" width="12.140625" bestFit="1" customWidth="1"/>
  </cols>
  <sheetData>
    <row r="1" spans="1:5" x14ac:dyDescent="0.25">
      <c r="A1" s="116" t="s">
        <v>0</v>
      </c>
      <c r="B1" s="116"/>
      <c r="C1" s="116"/>
    </row>
    <row r="2" spans="1:5" ht="15.75" thickBot="1" x14ac:dyDescent="0.3"/>
    <row r="3" spans="1:5" x14ac:dyDescent="0.25">
      <c r="A3" s="48" t="s">
        <v>24</v>
      </c>
      <c r="B3" s="111" t="s">
        <v>27</v>
      </c>
      <c r="C3" s="111" t="s">
        <v>28</v>
      </c>
      <c r="D3" s="111" t="s">
        <v>7</v>
      </c>
    </row>
    <row r="4" spans="1:5" ht="15.75" thickBot="1" x14ac:dyDescent="0.3">
      <c r="A4" s="49" t="s">
        <v>23</v>
      </c>
      <c r="B4" s="112"/>
      <c r="C4" s="112"/>
      <c r="D4" s="112"/>
    </row>
    <row r="5" spans="1:5" x14ac:dyDescent="0.25">
      <c r="A5" s="113" t="s">
        <v>25</v>
      </c>
      <c r="B5" s="50">
        <v>400</v>
      </c>
      <c r="C5" s="50">
        <v>800</v>
      </c>
      <c r="D5" s="65">
        <f>B5+C5</f>
        <v>1200</v>
      </c>
    </row>
    <row r="6" spans="1:5" x14ac:dyDescent="0.25">
      <c r="A6" s="117"/>
      <c r="B6" s="51">
        <v>0.4</v>
      </c>
      <c r="C6" s="51">
        <v>0.8</v>
      </c>
      <c r="D6" s="66" t="s">
        <v>11</v>
      </c>
    </row>
    <row r="7" spans="1:5" x14ac:dyDescent="0.25">
      <c r="A7" s="117"/>
      <c r="B7" s="52">
        <v>0.33300000000000002</v>
      </c>
      <c r="C7" s="52">
        <v>0.66700000000000004</v>
      </c>
      <c r="D7" s="67">
        <f>B7+C7</f>
        <v>1</v>
      </c>
    </row>
    <row r="8" spans="1:5" ht="15.75" thickBot="1" x14ac:dyDescent="0.3">
      <c r="A8" s="115"/>
      <c r="B8" s="53">
        <v>0.2</v>
      </c>
      <c r="C8" s="53">
        <v>0.4</v>
      </c>
      <c r="D8" s="64">
        <f>B8+C8</f>
        <v>0.60000000000000009</v>
      </c>
    </row>
    <row r="9" spans="1:5" x14ac:dyDescent="0.25">
      <c r="A9" s="113" t="s">
        <v>26</v>
      </c>
      <c r="B9" s="50">
        <v>600</v>
      </c>
      <c r="C9" s="50">
        <v>200</v>
      </c>
      <c r="D9" s="65">
        <f>B9+C9</f>
        <v>800</v>
      </c>
    </row>
    <row r="10" spans="1:5" x14ac:dyDescent="0.25">
      <c r="A10" s="117"/>
      <c r="B10" s="51">
        <v>0.6</v>
      </c>
      <c r="C10" s="51">
        <v>0.2</v>
      </c>
      <c r="D10" s="59" t="s">
        <v>11</v>
      </c>
    </row>
    <row r="11" spans="1:5" x14ac:dyDescent="0.25">
      <c r="A11" s="117"/>
      <c r="B11" s="52">
        <v>0.75</v>
      </c>
      <c r="C11" s="52">
        <v>0.25</v>
      </c>
      <c r="D11" s="67">
        <f>B11+C11</f>
        <v>1</v>
      </c>
    </row>
    <row r="12" spans="1:5" ht="15.75" thickBot="1" x14ac:dyDescent="0.3">
      <c r="A12" s="118"/>
      <c r="B12" s="54">
        <v>0.3</v>
      </c>
      <c r="C12" s="54">
        <v>0.1</v>
      </c>
      <c r="D12" s="63">
        <f>B12+C12</f>
        <v>0.4</v>
      </c>
    </row>
    <row r="13" spans="1:5" x14ac:dyDescent="0.25">
      <c r="A13" s="113" t="s">
        <v>7</v>
      </c>
      <c r="B13" s="55">
        <f>B5+B9</f>
        <v>1000</v>
      </c>
      <c r="C13" s="55">
        <f>C5+C9</f>
        <v>1000</v>
      </c>
      <c r="D13" s="60">
        <f>B13+C13</f>
        <v>2000</v>
      </c>
      <c r="E13" s="57">
        <f>D5+D9</f>
        <v>2000</v>
      </c>
    </row>
    <row r="14" spans="1:5" x14ac:dyDescent="0.25">
      <c r="A14" s="114"/>
      <c r="B14" s="68">
        <f>B6+B10</f>
        <v>1</v>
      </c>
      <c r="C14" s="68">
        <f>C10+C6</f>
        <v>1</v>
      </c>
      <c r="D14" s="69" t="s">
        <v>11</v>
      </c>
      <c r="E14" s="70" t="s">
        <v>11</v>
      </c>
    </row>
    <row r="15" spans="1:5" ht="15.75" thickBot="1" x14ac:dyDescent="0.3">
      <c r="A15" s="115"/>
      <c r="B15" s="56">
        <f>B8+B12</f>
        <v>0.5</v>
      </c>
      <c r="C15" s="56">
        <f>C12+C8</f>
        <v>0.5</v>
      </c>
      <c r="D15" s="61">
        <f>B15+C15</f>
        <v>1</v>
      </c>
      <c r="E15" s="58">
        <f>D8+D12</f>
        <v>1</v>
      </c>
    </row>
    <row r="16" spans="1:5" x14ac:dyDescent="0.25">
      <c r="E16" s="62" t="s">
        <v>29</v>
      </c>
    </row>
  </sheetData>
  <mergeCells count="7">
    <mergeCell ref="D3:D4"/>
    <mergeCell ref="A13:A15"/>
    <mergeCell ref="A1:C1"/>
    <mergeCell ref="A5:A8"/>
    <mergeCell ref="A9:A12"/>
    <mergeCell ref="B3:B4"/>
    <mergeCell ref="C3:C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6B33-82D6-4424-A07A-8E825A9BF983}">
  <dimension ref="A1:M16"/>
  <sheetViews>
    <sheetView workbookViewId="0">
      <selection activeCell="L5" sqref="L5"/>
    </sheetView>
  </sheetViews>
  <sheetFormatPr baseColWidth="10" defaultRowHeight="15" x14ac:dyDescent="0.25"/>
  <cols>
    <col min="2" max="2" width="21.85546875" bestFit="1" customWidth="1"/>
    <col min="3" max="4" width="21.85546875" customWidth="1"/>
    <col min="8" max="9" width="12.140625" bestFit="1" customWidth="1"/>
  </cols>
  <sheetData>
    <row r="1" spans="1:13" x14ac:dyDescent="0.25">
      <c r="A1" s="93" t="s">
        <v>0</v>
      </c>
      <c r="B1" s="93"/>
      <c r="C1" s="93"/>
      <c r="D1" s="93"/>
      <c r="E1" s="93"/>
    </row>
    <row r="3" spans="1:13" ht="44.25" customHeight="1" x14ac:dyDescent="0.25">
      <c r="A3" s="96" t="s">
        <v>1</v>
      </c>
      <c r="B3" s="94" t="s">
        <v>34</v>
      </c>
      <c r="C3" s="119" t="s">
        <v>33</v>
      </c>
      <c r="D3" s="119" t="s">
        <v>32</v>
      </c>
      <c r="E3" s="35" t="s">
        <v>12</v>
      </c>
      <c r="F3" s="98" t="s">
        <v>13</v>
      </c>
      <c r="G3" s="96"/>
      <c r="H3" s="91" t="s">
        <v>14</v>
      </c>
      <c r="I3" s="92"/>
      <c r="J3" s="98" t="s">
        <v>30</v>
      </c>
      <c r="K3" s="96"/>
      <c r="L3" s="91" t="s">
        <v>31</v>
      </c>
      <c r="M3" s="92"/>
    </row>
    <row r="4" spans="1:13" ht="30.75" thickBot="1" x14ac:dyDescent="0.3">
      <c r="A4" s="97"/>
      <c r="B4" s="95"/>
      <c r="C4" s="120"/>
      <c r="D4" s="120"/>
      <c r="E4" s="11" t="s">
        <v>5</v>
      </c>
      <c r="F4" s="10" t="s">
        <v>5</v>
      </c>
      <c r="G4" s="13" t="s">
        <v>6</v>
      </c>
      <c r="H4" s="11" t="s">
        <v>5</v>
      </c>
      <c r="I4" s="12" t="s">
        <v>6</v>
      </c>
      <c r="J4" s="10" t="s">
        <v>5</v>
      </c>
      <c r="K4" s="13" t="s">
        <v>6</v>
      </c>
      <c r="L4" s="11" t="s">
        <v>5</v>
      </c>
      <c r="M4" s="12" t="s">
        <v>6</v>
      </c>
    </row>
    <row r="5" spans="1:13" ht="15.75" thickTop="1" x14ac:dyDescent="0.25">
      <c r="A5" s="16">
        <v>1</v>
      </c>
      <c r="B5" s="17"/>
      <c r="C5" s="17"/>
      <c r="D5" s="17"/>
      <c r="E5" s="18"/>
      <c r="F5" s="17" t="e">
        <f t="shared" ref="F5:F13" si="0">E5/$E$15</f>
        <v>#DIV/0!</v>
      </c>
      <c r="G5" s="17"/>
      <c r="H5" s="20">
        <f>G5</f>
        <v>0</v>
      </c>
      <c r="I5" s="20"/>
      <c r="J5" s="17">
        <f>D5-C5</f>
        <v>0</v>
      </c>
      <c r="K5" s="17"/>
      <c r="L5" s="19" t="e">
        <f>E5/K5</f>
        <v>#DIV/0!</v>
      </c>
      <c r="M5" s="19"/>
    </row>
    <row r="6" spans="1:13" x14ac:dyDescent="0.25">
      <c r="A6" s="22">
        <v>2</v>
      </c>
      <c r="B6" s="23"/>
      <c r="C6" s="17"/>
      <c r="D6" s="17"/>
      <c r="E6" s="18"/>
      <c r="F6" s="17" t="e">
        <f t="shared" si="0"/>
        <v>#DIV/0!</v>
      </c>
      <c r="G6" s="23"/>
      <c r="H6" s="20">
        <f>G6</f>
        <v>0</v>
      </c>
      <c r="I6" s="26"/>
      <c r="J6" s="17">
        <f t="shared" ref="J6:J13" si="1">D6-C6</f>
        <v>0</v>
      </c>
      <c r="K6" s="23"/>
      <c r="L6" s="19" t="e">
        <f t="shared" ref="L6:L12" si="2">E6/K6</f>
        <v>#DIV/0!</v>
      </c>
      <c r="M6" s="19"/>
    </row>
    <row r="7" spans="1:13" x14ac:dyDescent="0.25">
      <c r="A7" s="22">
        <v>3</v>
      </c>
      <c r="B7" s="23"/>
      <c r="C7" s="17"/>
      <c r="D7" s="17"/>
      <c r="E7" s="18"/>
      <c r="F7" s="17" t="e">
        <f t="shared" si="0"/>
        <v>#DIV/0!</v>
      </c>
      <c r="G7" s="23"/>
      <c r="H7" s="20">
        <f t="shared" ref="H7:H14" si="3">G7</f>
        <v>0</v>
      </c>
      <c r="I7" s="26"/>
      <c r="J7" s="17">
        <f t="shared" si="1"/>
        <v>0</v>
      </c>
      <c r="K7" s="23"/>
      <c r="L7" s="19" t="e">
        <f t="shared" si="2"/>
        <v>#DIV/0!</v>
      </c>
      <c r="M7" s="19"/>
    </row>
    <row r="8" spans="1:13" x14ac:dyDescent="0.25">
      <c r="A8" s="22">
        <v>4</v>
      </c>
      <c r="B8" s="23"/>
      <c r="C8" s="17"/>
      <c r="D8" s="17"/>
      <c r="E8" s="18"/>
      <c r="F8" s="17" t="e">
        <f t="shared" si="0"/>
        <v>#DIV/0!</v>
      </c>
      <c r="G8" s="23"/>
      <c r="H8" s="20">
        <f t="shared" si="3"/>
        <v>0</v>
      </c>
      <c r="I8" s="26"/>
      <c r="J8" s="17">
        <f t="shared" si="1"/>
        <v>0</v>
      </c>
      <c r="K8" s="23"/>
      <c r="L8" s="19" t="e">
        <f t="shared" si="2"/>
        <v>#DIV/0!</v>
      </c>
      <c r="M8" s="19"/>
    </row>
    <row r="9" spans="1:13" x14ac:dyDescent="0.25">
      <c r="A9" s="22">
        <v>5</v>
      </c>
      <c r="B9" s="23"/>
      <c r="C9" s="17"/>
      <c r="D9" s="17"/>
      <c r="E9" s="18"/>
      <c r="F9" s="17" t="e">
        <f t="shared" si="0"/>
        <v>#DIV/0!</v>
      </c>
      <c r="G9" s="23"/>
      <c r="H9" s="20">
        <f t="shared" si="3"/>
        <v>0</v>
      </c>
      <c r="I9" s="26"/>
      <c r="J9" s="17">
        <f t="shared" si="1"/>
        <v>0</v>
      </c>
      <c r="K9" s="23"/>
      <c r="L9" s="19" t="e">
        <f t="shared" si="2"/>
        <v>#DIV/0!</v>
      </c>
      <c r="M9" s="19"/>
    </row>
    <row r="10" spans="1:13" x14ac:dyDescent="0.25">
      <c r="A10" s="22">
        <v>6</v>
      </c>
      <c r="B10" s="23"/>
      <c r="C10" s="17"/>
      <c r="D10" s="17"/>
      <c r="E10" s="18"/>
      <c r="F10" s="17" t="e">
        <f t="shared" si="0"/>
        <v>#DIV/0!</v>
      </c>
      <c r="G10" s="23"/>
      <c r="H10" s="20">
        <f t="shared" si="3"/>
        <v>0</v>
      </c>
      <c r="I10" s="26"/>
      <c r="J10" s="17">
        <f t="shared" si="1"/>
        <v>0</v>
      </c>
      <c r="K10" s="23"/>
      <c r="L10" s="19" t="e">
        <f t="shared" si="2"/>
        <v>#DIV/0!</v>
      </c>
      <c r="M10" s="19"/>
    </row>
    <row r="11" spans="1:13" x14ac:dyDescent="0.25">
      <c r="A11" s="22">
        <v>7</v>
      </c>
      <c r="B11" s="23"/>
      <c r="C11" s="17"/>
      <c r="D11" s="17"/>
      <c r="E11" s="18"/>
      <c r="F11" s="17" t="e">
        <f t="shared" si="0"/>
        <v>#DIV/0!</v>
      </c>
      <c r="G11" s="23"/>
      <c r="H11" s="20">
        <f t="shared" si="3"/>
        <v>0</v>
      </c>
      <c r="I11" s="26"/>
      <c r="J11" s="17">
        <f t="shared" si="1"/>
        <v>0</v>
      </c>
      <c r="K11" s="23"/>
      <c r="L11" s="19" t="e">
        <f t="shared" si="2"/>
        <v>#DIV/0!</v>
      </c>
      <c r="M11" s="19"/>
    </row>
    <row r="12" spans="1:13" x14ac:dyDescent="0.25">
      <c r="A12" s="22">
        <v>8</v>
      </c>
      <c r="B12" s="23"/>
      <c r="C12" s="17"/>
      <c r="D12" s="17"/>
      <c r="E12" s="18"/>
      <c r="F12" s="17" t="e">
        <f t="shared" si="0"/>
        <v>#DIV/0!</v>
      </c>
      <c r="G12" s="23"/>
      <c r="H12" s="20">
        <f t="shared" si="3"/>
        <v>0</v>
      </c>
      <c r="I12" s="26"/>
      <c r="J12" s="17">
        <f t="shared" si="1"/>
        <v>0</v>
      </c>
      <c r="K12" s="23"/>
      <c r="L12" s="19" t="e">
        <f t="shared" si="2"/>
        <v>#DIV/0!</v>
      </c>
      <c r="M12" s="19"/>
    </row>
    <row r="13" spans="1:13" x14ac:dyDescent="0.25">
      <c r="A13" s="22">
        <v>9</v>
      </c>
      <c r="B13" s="23"/>
      <c r="C13" s="17"/>
      <c r="D13" s="17"/>
      <c r="E13" s="18"/>
      <c r="F13" s="17" t="e">
        <f t="shared" si="0"/>
        <v>#DIV/0!</v>
      </c>
      <c r="G13" s="23"/>
      <c r="H13" s="20">
        <f t="shared" si="3"/>
        <v>0</v>
      </c>
      <c r="I13" s="26"/>
      <c r="J13" s="17">
        <f t="shared" si="1"/>
        <v>0</v>
      </c>
      <c r="K13" s="23"/>
      <c r="L13" s="19" t="e">
        <f>E13/K13</f>
        <v>#DIV/0!</v>
      </c>
      <c r="M13" s="19"/>
    </row>
    <row r="14" spans="1:13" ht="15.75" thickBot="1" x14ac:dyDescent="0.3">
      <c r="A14" s="27">
        <v>10</v>
      </c>
      <c r="B14" s="28"/>
      <c r="C14" s="28"/>
      <c r="D14" s="28"/>
      <c r="E14" s="29"/>
      <c r="F14" s="28" t="e">
        <f>E14/E15</f>
        <v>#DIV/0!</v>
      </c>
      <c r="G14" s="28"/>
      <c r="H14" s="20">
        <f t="shared" si="3"/>
        <v>0</v>
      </c>
      <c r="I14" s="31"/>
      <c r="J14" s="28">
        <f>D14-C14</f>
        <v>0</v>
      </c>
      <c r="K14" s="28"/>
      <c r="L14" s="30" t="e">
        <f>E14/K14</f>
        <v>#DIV/0!</v>
      </c>
      <c r="M14" s="30"/>
    </row>
    <row r="15" spans="1:13" ht="15.75" thickTop="1" x14ac:dyDescent="0.25">
      <c r="A15" s="33" t="s">
        <v>7</v>
      </c>
      <c r="B15" s="34" t="s">
        <v>11</v>
      </c>
      <c r="C15" s="34"/>
      <c r="D15" s="34"/>
      <c r="E15" s="38">
        <f>SUM(E5:E14)</f>
        <v>0</v>
      </c>
      <c r="F15" s="43" t="e">
        <f>SUM(F5:F14)</f>
        <v>#DIV/0!</v>
      </c>
      <c r="G15" s="43">
        <f>SUM(G5:G14)</f>
        <v>0</v>
      </c>
      <c r="H15" s="41">
        <f>SUM(H5:H14)</f>
        <v>0</v>
      </c>
      <c r="I15" s="41">
        <f>SUM(I5:I14)</f>
        <v>0</v>
      </c>
      <c r="J15" s="44" t="s">
        <v>11</v>
      </c>
      <c r="K15" s="43" t="s">
        <v>11</v>
      </c>
      <c r="L15" s="39" t="s">
        <v>11</v>
      </c>
      <c r="M15" s="39" t="s">
        <v>11</v>
      </c>
    </row>
    <row r="16" spans="1:13" ht="30" x14ac:dyDescent="0.25">
      <c r="A16" s="14" t="s">
        <v>10</v>
      </c>
      <c r="B16" s="15" t="s">
        <v>11</v>
      </c>
      <c r="C16" s="15"/>
      <c r="D16" s="15"/>
      <c r="E16" s="46"/>
      <c r="F16" s="45"/>
      <c r="G16" s="45"/>
      <c r="H16" s="47"/>
      <c r="I16" s="47"/>
      <c r="J16" s="9" t="s">
        <v>11</v>
      </c>
      <c r="K16" s="9" t="s">
        <v>11</v>
      </c>
      <c r="L16" s="40" t="s">
        <v>11</v>
      </c>
      <c r="M16" s="40" t="s">
        <v>11</v>
      </c>
    </row>
  </sheetData>
  <mergeCells count="9">
    <mergeCell ref="J3:K3"/>
    <mergeCell ref="L3:M3"/>
    <mergeCell ref="C3:C4"/>
    <mergeCell ref="D3:D4"/>
    <mergeCell ref="A1:E1"/>
    <mergeCell ref="A3:A4"/>
    <mergeCell ref="B3:B4"/>
    <mergeCell ref="F3:G3"/>
    <mergeCell ref="H3:I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Häufigkeitstabelle</vt:lpstr>
      <vt:lpstr>Häufigkeitstabelle klassiert</vt:lpstr>
      <vt:lpstr>Regressionsberechnung</vt:lpstr>
      <vt:lpstr>Kreuztabelle</vt:lpstr>
      <vt:lpstr>Histogramm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AsconY</dc:creator>
  <cp:lastModifiedBy>Tim Jaap</cp:lastModifiedBy>
  <dcterms:created xsi:type="dcterms:W3CDTF">2015-06-05T18:19:34Z</dcterms:created>
  <dcterms:modified xsi:type="dcterms:W3CDTF">2021-03-15T19:05:49Z</dcterms:modified>
</cp:coreProperties>
</file>