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l\OneDrive\Projekty\Kawalerskie Marcina\KawalerskiMarcina\"/>
    </mc:Choice>
  </mc:AlternateContent>
  <xr:revisionPtr revIDLastSave="0" documentId="13_ncr:1_{56B4FC30-EE5E-4221-A01A-FBBFBABC9C27}" xr6:coauthVersionLast="47" xr6:coauthVersionMax="47" xr10:uidLastSave="{00000000-0000-0000-0000-000000000000}"/>
  <bookViews>
    <workbookView xWindow="-108" yWindow="-108" windowWidth="23256" windowHeight="12576" xr2:uid="{7A88B5DC-3333-4EF2-BEF8-D9380C72974E}"/>
  </bookViews>
  <sheets>
    <sheet name="Przebieg Imprezy" sheetId="1" r:id="rId1"/>
    <sheet name="Miejsca" sheetId="4" r:id="rId2"/>
    <sheet name="Budget" sheetId="2" r:id="rId3"/>
    <sheet name="Lista osób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I10" i="2"/>
  <c r="J10" i="2"/>
  <c r="O9" i="2"/>
  <c r="O8" i="2"/>
  <c r="G10" i="2"/>
  <c r="C4" i="2"/>
  <c r="N8" i="2" s="1"/>
  <c r="C19" i="3"/>
  <c r="K10" i="2" l="1"/>
  <c r="L10" i="2"/>
  <c r="G5" i="2"/>
  <c r="I5" i="2"/>
  <c r="D4" i="2"/>
  <c r="K5" i="2"/>
  <c r="H5" i="2"/>
  <c r="M5" i="2"/>
  <c r="F5" i="2"/>
  <c r="M10" i="2"/>
  <c r="L5" i="2"/>
  <c r="F10" i="2"/>
  <c r="J3" i="2"/>
  <c r="N3" i="2" s="1"/>
  <c r="O3" i="2" s="1"/>
  <c r="J4" i="2"/>
  <c r="O4" i="2" s="1"/>
  <c r="O5" i="2" l="1"/>
  <c r="N4" i="2"/>
  <c r="N9" i="2"/>
  <c r="N10" i="2" s="1"/>
  <c r="N5" i="2"/>
  <c r="O10" i="2"/>
</calcChain>
</file>

<file path=xl/sharedStrings.xml><?xml version="1.0" encoding="utf-8"?>
<sst xmlns="http://schemas.openxmlformats.org/spreadsheetml/2006/main" count="107" uniqueCount="93">
  <si>
    <t>Pomysły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</si>
  <si>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Gokarty</t>
    </r>
  </si>
  <si>
    <t>Laser tag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</si>
  <si>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Party House</t>
    </r>
  </si>
  <si>
    <t>Przyjazd Marcina w umówione miejsce</t>
  </si>
  <si>
    <t>Forma</t>
  </si>
  <si>
    <t>Połączenie wszystkich pomysłów w grę miejską</t>
  </si>
  <si>
    <t>Wskazówki online z zagadkami</t>
  </si>
  <si>
    <t>Godzina</t>
  </si>
  <si>
    <t>Przebieg imprezy Dzień 1:</t>
  </si>
  <si>
    <t>14:00 - 15:00</t>
  </si>
  <si>
    <t>15:00 - 16:00</t>
  </si>
  <si>
    <t>16:00 - 16:30</t>
  </si>
  <si>
    <t>Przejazd do drugiego miejsca, alko</t>
  </si>
  <si>
    <t>16:30 - 18:30</t>
  </si>
  <si>
    <t>Dojazd do party housa</t>
  </si>
  <si>
    <t>Marcin</t>
  </si>
  <si>
    <t>Gokarty</t>
  </si>
  <si>
    <t>Budget</t>
  </si>
  <si>
    <t>Marcin W</t>
  </si>
  <si>
    <t>Michal W</t>
  </si>
  <si>
    <t>Mati W</t>
  </si>
  <si>
    <t>Przemek D</t>
  </si>
  <si>
    <t>Miodek</t>
  </si>
  <si>
    <t>Ryba</t>
  </si>
  <si>
    <t>Łentek</t>
  </si>
  <si>
    <t>Łukasz Szczepański</t>
  </si>
  <si>
    <t>Łukasz Włoch</t>
  </si>
  <si>
    <t>Wojciech Wojas</t>
  </si>
  <si>
    <t>Hubert Węgrzyn</t>
  </si>
  <si>
    <t>Szymon Cheba</t>
  </si>
  <si>
    <t>Piotr Sujkowski</t>
  </si>
  <si>
    <t>Cezary Krzyżanowski</t>
  </si>
  <si>
    <t>Daniel Krzyżanowski</t>
  </si>
  <si>
    <t>Paweł Michalski</t>
  </si>
  <si>
    <t>Total</t>
  </si>
  <si>
    <t>No</t>
  </si>
  <si>
    <t>Name</t>
  </si>
  <si>
    <t>Confirmed</t>
  </si>
  <si>
    <t>Składka</t>
  </si>
  <si>
    <t>Ilość Osób</t>
  </si>
  <si>
    <t>Inne</t>
  </si>
  <si>
    <t>Laser Tag</t>
  </si>
  <si>
    <t>Alkohol</t>
  </si>
  <si>
    <t>Za os</t>
  </si>
  <si>
    <t>Prezent</t>
  </si>
  <si>
    <t>Jedzenie</t>
  </si>
  <si>
    <t>Party House</t>
  </si>
  <si>
    <t>1 dzień</t>
  </si>
  <si>
    <t>All In</t>
  </si>
  <si>
    <t>Koszty Na os</t>
  </si>
  <si>
    <t>Czterech ziomków odbiera go furą, musi rozwiązać zadanie aby znaleźć pierwsze miejsce. Dojazd do pierwszego miejsca. Bez alko póki co</t>
  </si>
  <si>
    <t>Pierwsze miejsce Gokarty- Marcin 2x przejazdy, 2x grupy przeciwników każda osobny przejazd , rozwiązanie zagadki</t>
  </si>
  <si>
    <t>Drugie miejsce Laser Tag - team Marcina vs drużyna przeciwników w kominiarkarch, rozwiązanie zagadki</t>
  </si>
  <si>
    <t>Przejazd do trzeciego miejsca</t>
  </si>
  <si>
    <t>18:30 - 19:00</t>
  </si>
  <si>
    <t>19:00 - 20:00</t>
  </si>
  <si>
    <t>Trzecie miejsce - house szkolna, Marcin dostanie od barmana instrukcje do rozwiązania gdzie jest party house. Kilka szotów dla każdego na miejscu.</t>
  </si>
  <si>
    <t>Przebieg imprezy Dzień 2 (DLA CHĘTNYCH):</t>
  </si>
  <si>
    <t>Golf dla chętnych</t>
  </si>
  <si>
    <t>Gra golfowa</t>
  </si>
  <si>
    <t>14:00 - 18:00</t>
  </si>
  <si>
    <t>2 dzień</t>
  </si>
  <si>
    <t>Dzień 1</t>
  </si>
  <si>
    <t>Dzień 2</t>
  </si>
  <si>
    <t>18 dołków</t>
  </si>
  <si>
    <t>Koszyk Piłek</t>
  </si>
  <si>
    <t>Kij</t>
  </si>
  <si>
    <t>Club Car</t>
  </si>
  <si>
    <t>House Szkolna</t>
  </si>
  <si>
    <t>Miejsce</t>
  </si>
  <si>
    <t>Adres</t>
  </si>
  <si>
    <t>www</t>
  </si>
  <si>
    <t>Afterek w mieszkaniu u drużby (ograniczona liczba miejsc do spania)</t>
  </si>
  <si>
    <t>Golf</t>
  </si>
  <si>
    <t>https://www.black-water.pl/cennik/</t>
  </si>
  <si>
    <t>https://www.facebook.com/HouseSzkolna/</t>
  </si>
  <si>
    <t>ul. Szkolna , Poznan, Poland</t>
  </si>
  <si>
    <t>https://party-poznan.pl/party-house-centrum-nr1/#</t>
  </si>
  <si>
    <t>Za Bramką 12, 61-842 Poznań</t>
  </si>
  <si>
    <t>Rumianek 62-080 ul. Szkolna</t>
  </si>
  <si>
    <t>https://lasertagpoznan.pl/cennik/</t>
  </si>
  <si>
    <t>Fort Va Bonin (Piątkowo) przy ul. Lechickiej 59, Poznań</t>
  </si>
  <si>
    <t>https://poznan-skorzewo.e1gokart.pl/cennik/</t>
  </si>
  <si>
    <t>Telefon</t>
  </si>
  <si>
    <t>email</t>
  </si>
  <si>
    <t>Cisowa 6, 60-185 Skórzewo</t>
  </si>
  <si>
    <t>https://poznan-skorzewo.e1gokart.pl/kontakt/</t>
  </si>
  <si>
    <t>+48 570 931 931</t>
  </si>
  <si>
    <t>office@lasertagpoznan.pl</t>
  </si>
  <si>
    <t>+48 789 342 859</t>
  </si>
  <si>
    <t>kontakt@black-water.pl</t>
  </si>
  <si>
    <t>Background: Marcin będzie musiał rozwiązywac zagadki aby dotrzeć do każdego miejsca i wykonać zadania. Reszta ekipy będzie podzielona na dwie grupy. Bedąc w kominiarkach, lub nie, na zmianę będą mu przeszkadzać w wykonaniu zadania, tj. Uderzać go na gokartach, być w przeciwnej drużynie w laser tagach. Po każdym wykonanym zadaniu będzie dostawał następne instrukcje. Ostateczny punkt to Party House.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</si>
</sst>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 indent="5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3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0" fillId="2" borderId="6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0" fillId="2" borderId="7" xfId="0" applyFill="1" applyBorder="1" applyAlignment="1">
      <alignment vertical="top"/>
    </xf>
    <xf numFmtId="0" fontId="0" fillId="2" borderId="8" xfId="0" applyFill="1" applyBorder="1"/>
    <xf numFmtId="0" fontId="5" fillId="0" borderId="1" xfId="1" applyBorder="1"/>
    <xf numFmtId="164" fontId="5" fillId="0" borderId="1" xfId="1" applyNumberFormat="1" applyBorder="1"/>
    <xf numFmtId="49" fontId="0" fillId="0" borderId="1" xfId="0" applyNumberForma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ouseSzkolna/" TargetMode="External"/><Relationship Id="rId3" Type="http://schemas.openxmlformats.org/officeDocument/2006/relationships/hyperlink" Target="https://party-poznan.pl/party-house-centrum-nr1/" TargetMode="External"/><Relationship Id="rId7" Type="http://schemas.openxmlformats.org/officeDocument/2006/relationships/hyperlink" Target="mailto:office@lasertagpoznan.pl" TargetMode="External"/><Relationship Id="rId2" Type="http://schemas.openxmlformats.org/officeDocument/2006/relationships/hyperlink" Target="https://www.facebook.com/HouseSzkolna/" TargetMode="External"/><Relationship Id="rId1" Type="http://schemas.openxmlformats.org/officeDocument/2006/relationships/hyperlink" Target="https://www.black-water.pl/cennik/" TargetMode="External"/><Relationship Id="rId6" Type="http://schemas.openxmlformats.org/officeDocument/2006/relationships/hyperlink" Target="https://poznan-skorzewo.e1gokart.pl/kontakt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poznan-skorzewo.e1gokart.pl/cennik/" TargetMode="External"/><Relationship Id="rId10" Type="http://schemas.openxmlformats.org/officeDocument/2006/relationships/hyperlink" Target="mailto:kontakt@black-water.pl" TargetMode="External"/><Relationship Id="rId4" Type="http://schemas.openxmlformats.org/officeDocument/2006/relationships/hyperlink" Target="https://lasertagpoznan.pl/cennik/" TargetMode="External"/><Relationship Id="rId9" Type="http://schemas.openxmlformats.org/officeDocument/2006/relationships/hyperlink" Target="https://party-poznan.pl/party-house-centrum-nr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1BA5-DE24-406D-A141-5E5F3B51E8A1}">
  <dimension ref="A2:D25"/>
  <sheetViews>
    <sheetView showGridLines="0" tabSelected="1" workbookViewId="0">
      <selection activeCell="C14" sqref="C14"/>
    </sheetView>
  </sheetViews>
  <sheetFormatPr defaultRowHeight="14.4" x14ac:dyDescent="0.3"/>
  <cols>
    <col min="1" max="1" width="6.33203125" customWidth="1"/>
    <col min="2" max="2" width="17" style="17" bestFit="1" customWidth="1"/>
    <col min="3" max="3" width="89.6640625" bestFit="1" customWidth="1"/>
    <col min="4" max="4" width="11.6640625" bestFit="1" customWidth="1"/>
  </cols>
  <sheetData>
    <row r="2" spans="1:4" x14ac:dyDescent="0.3">
      <c r="B2" s="15"/>
      <c r="C2" s="27" t="s">
        <v>0</v>
      </c>
    </row>
    <row r="3" spans="1:4" x14ac:dyDescent="0.3">
      <c r="B3" s="14">
        <v>1</v>
      </c>
      <c r="C3" s="5" t="s">
        <v>1</v>
      </c>
    </row>
    <row r="4" spans="1:4" x14ac:dyDescent="0.3">
      <c r="B4" s="14">
        <v>2</v>
      </c>
      <c r="C4" s="6" t="s">
        <v>2</v>
      </c>
    </row>
    <row r="5" spans="1:4" x14ac:dyDescent="0.3">
      <c r="B5" s="16">
        <v>3</v>
      </c>
      <c r="C5" s="5" t="s">
        <v>3</v>
      </c>
    </row>
    <row r="6" spans="1:4" x14ac:dyDescent="0.3">
      <c r="A6" s="1"/>
    </row>
    <row r="7" spans="1:4" x14ac:dyDescent="0.3">
      <c r="A7" s="1"/>
      <c r="B7" s="15"/>
      <c r="C7" s="28" t="s">
        <v>5</v>
      </c>
    </row>
    <row r="8" spans="1:4" x14ac:dyDescent="0.3">
      <c r="A8" s="1"/>
      <c r="B8" s="14">
        <v>1</v>
      </c>
      <c r="C8" s="2" t="s">
        <v>6</v>
      </c>
    </row>
    <row r="9" spans="1:4" x14ac:dyDescent="0.3">
      <c r="A9" s="1"/>
      <c r="B9" s="16">
        <v>2</v>
      </c>
      <c r="C9" s="2" t="s">
        <v>7</v>
      </c>
    </row>
    <row r="10" spans="1:4" x14ac:dyDescent="0.3">
      <c r="A10" s="1"/>
    </row>
    <row r="11" spans="1:4" x14ac:dyDescent="0.3">
      <c r="B11" s="15"/>
      <c r="C11" s="29" t="s">
        <v>9</v>
      </c>
      <c r="D11" s="28" t="s">
        <v>8</v>
      </c>
    </row>
    <row r="12" spans="1:4" ht="57.6" x14ac:dyDescent="0.3">
      <c r="B12" s="14">
        <v>0</v>
      </c>
      <c r="C12" s="7" t="s">
        <v>92</v>
      </c>
      <c r="D12" s="2"/>
    </row>
    <row r="13" spans="1:4" x14ac:dyDescent="0.3">
      <c r="B13" s="14">
        <v>1</v>
      </c>
      <c r="C13" s="6" t="s">
        <v>4</v>
      </c>
      <c r="D13" s="8">
        <v>0.58333333333333337</v>
      </c>
    </row>
    <row r="14" spans="1:4" ht="28.8" x14ac:dyDescent="0.3">
      <c r="B14" s="14">
        <v>2</v>
      </c>
      <c r="C14" s="9" t="s">
        <v>51</v>
      </c>
      <c r="D14" s="8" t="s">
        <v>10</v>
      </c>
    </row>
    <row r="15" spans="1:4" ht="28.8" x14ac:dyDescent="0.3">
      <c r="B15" s="14">
        <v>3</v>
      </c>
      <c r="C15" s="9" t="s">
        <v>52</v>
      </c>
      <c r="D15" s="8" t="s">
        <v>11</v>
      </c>
    </row>
    <row r="16" spans="1:4" x14ac:dyDescent="0.3">
      <c r="B16" s="14">
        <v>4</v>
      </c>
      <c r="C16" s="2" t="s">
        <v>13</v>
      </c>
      <c r="D16" s="8" t="s">
        <v>12</v>
      </c>
    </row>
    <row r="17" spans="2:4" x14ac:dyDescent="0.3">
      <c r="B17" s="14">
        <v>5</v>
      </c>
      <c r="C17" s="9" t="s">
        <v>53</v>
      </c>
      <c r="D17" s="8" t="s">
        <v>14</v>
      </c>
    </row>
    <row r="18" spans="2:4" x14ac:dyDescent="0.3">
      <c r="B18" s="14">
        <v>6</v>
      </c>
      <c r="C18" s="9" t="s">
        <v>54</v>
      </c>
      <c r="D18" s="8" t="s">
        <v>55</v>
      </c>
    </row>
    <row r="19" spans="2:4" ht="28.8" x14ac:dyDescent="0.3">
      <c r="B19" s="14">
        <v>7</v>
      </c>
      <c r="C19" s="9" t="s">
        <v>57</v>
      </c>
      <c r="D19" s="8" t="s">
        <v>56</v>
      </c>
    </row>
    <row r="20" spans="2:4" x14ac:dyDescent="0.3">
      <c r="B20" s="16">
        <v>8</v>
      </c>
      <c r="C20" s="9" t="s">
        <v>15</v>
      </c>
      <c r="D20" s="8">
        <v>0.875</v>
      </c>
    </row>
    <row r="22" spans="2:4" x14ac:dyDescent="0.3">
      <c r="B22" s="15"/>
      <c r="C22" s="29" t="s">
        <v>58</v>
      </c>
      <c r="D22" s="28" t="s">
        <v>8</v>
      </c>
    </row>
    <row r="23" spans="2:4" x14ac:dyDescent="0.3">
      <c r="B23" s="14">
        <v>0</v>
      </c>
      <c r="C23" s="7" t="s">
        <v>59</v>
      </c>
      <c r="D23" s="2"/>
    </row>
    <row r="24" spans="2:4" x14ac:dyDescent="0.3">
      <c r="B24" s="14">
        <v>1</v>
      </c>
      <c r="C24" s="6" t="s">
        <v>60</v>
      </c>
      <c r="D24" s="8" t="s">
        <v>61</v>
      </c>
    </row>
    <row r="25" spans="2:4" x14ac:dyDescent="0.3">
      <c r="B25" s="31">
        <v>2</v>
      </c>
      <c r="C25" s="9" t="s">
        <v>73</v>
      </c>
      <c r="D25" s="8">
        <v>0.75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EB18-DE83-457C-8655-07698304A578}">
  <dimension ref="B2:G7"/>
  <sheetViews>
    <sheetView showGridLines="0" workbookViewId="0">
      <selection activeCell="E16" sqref="E16"/>
    </sheetView>
  </sheetViews>
  <sheetFormatPr defaultRowHeight="14.4" x14ac:dyDescent="0.3"/>
  <cols>
    <col min="3" max="3" width="23.109375" customWidth="1"/>
    <col min="4" max="4" width="46" bestFit="1" customWidth="1"/>
    <col min="5" max="5" width="65.44140625" customWidth="1"/>
    <col min="6" max="6" width="14.21875" customWidth="1"/>
    <col min="7" max="7" width="12.109375" customWidth="1"/>
  </cols>
  <sheetData>
    <row r="2" spans="2:7" x14ac:dyDescent="0.3">
      <c r="B2" s="11"/>
      <c r="C2" s="23" t="s">
        <v>70</v>
      </c>
      <c r="D2" s="23" t="s">
        <v>71</v>
      </c>
      <c r="E2" s="24" t="s">
        <v>72</v>
      </c>
      <c r="F2" s="23" t="s">
        <v>84</v>
      </c>
      <c r="G2" s="24" t="s">
        <v>85</v>
      </c>
    </row>
    <row r="3" spans="2:7" x14ac:dyDescent="0.3">
      <c r="B3" s="12">
        <v>1</v>
      </c>
      <c r="C3" s="3" t="s">
        <v>17</v>
      </c>
      <c r="D3" s="3" t="s">
        <v>86</v>
      </c>
      <c r="E3" s="34" t="s">
        <v>83</v>
      </c>
      <c r="F3" s="35"/>
      <c r="G3" s="34" t="s">
        <v>87</v>
      </c>
    </row>
    <row r="4" spans="2:7" x14ac:dyDescent="0.3">
      <c r="B4" s="12">
        <v>2</v>
      </c>
      <c r="C4" s="3" t="s">
        <v>42</v>
      </c>
      <c r="D4" s="3" t="s">
        <v>82</v>
      </c>
      <c r="E4" s="34" t="s">
        <v>81</v>
      </c>
      <c r="F4" s="35" t="s">
        <v>88</v>
      </c>
      <c r="G4" s="34" t="s">
        <v>89</v>
      </c>
    </row>
    <row r="5" spans="2:7" x14ac:dyDescent="0.3">
      <c r="B5" s="32">
        <v>3</v>
      </c>
      <c r="C5" s="3" t="s">
        <v>69</v>
      </c>
      <c r="D5" s="3" t="s">
        <v>77</v>
      </c>
      <c r="E5" s="34" t="s">
        <v>76</v>
      </c>
      <c r="F5" s="35"/>
      <c r="G5" s="34" t="s">
        <v>76</v>
      </c>
    </row>
    <row r="6" spans="2:7" x14ac:dyDescent="0.3">
      <c r="B6" s="12">
        <v>4</v>
      </c>
      <c r="C6" s="2" t="s">
        <v>47</v>
      </c>
      <c r="D6" s="2" t="s">
        <v>79</v>
      </c>
      <c r="E6" s="33" t="s">
        <v>78</v>
      </c>
      <c r="F6" s="35"/>
      <c r="G6" s="33" t="s">
        <v>78</v>
      </c>
    </row>
    <row r="7" spans="2:7" x14ac:dyDescent="0.3">
      <c r="B7" s="13">
        <v>5</v>
      </c>
      <c r="C7" s="2" t="s">
        <v>74</v>
      </c>
      <c r="D7" s="2" t="s">
        <v>80</v>
      </c>
      <c r="E7" s="33" t="s">
        <v>75</v>
      </c>
      <c r="F7" s="35" t="s">
        <v>90</v>
      </c>
      <c r="G7" s="33" t="s">
        <v>91</v>
      </c>
    </row>
  </sheetData>
  <hyperlinks>
    <hyperlink ref="E7" r:id="rId1" xr:uid="{1B113D12-25FF-4FF6-B628-84CF301FAE93}"/>
    <hyperlink ref="E5" r:id="rId2" xr:uid="{2F95771A-FE6E-46A2-873C-4BE3732A6542}"/>
    <hyperlink ref="E6" r:id="rId3" xr:uid="{B009A5F6-DA3F-4881-BB02-82F4CFB049D1}"/>
    <hyperlink ref="E4" r:id="rId4" xr:uid="{DF906EB4-35B6-42ED-94CB-DC63A251D03E}"/>
    <hyperlink ref="E3" r:id="rId5" xr:uid="{EE2A90AD-8DA6-40A8-A574-CC147A132731}"/>
    <hyperlink ref="G3" r:id="rId6" xr:uid="{63F41673-5941-409A-8D74-F08F7E573223}"/>
    <hyperlink ref="G4" r:id="rId7" xr:uid="{53D3DA2D-05C9-4BBC-B23D-C4A3F0CA75AB}"/>
    <hyperlink ref="G5" r:id="rId8" xr:uid="{A5395519-85F9-4BC8-A0B4-A88DBF7203B6}"/>
    <hyperlink ref="G6" r:id="rId9" xr:uid="{FEB003E0-643A-45B9-B20A-8FC4CB4D7D89}"/>
    <hyperlink ref="G7" r:id="rId10" xr:uid="{7B1B70E5-B4CC-4CF8-A425-40B20EAE859F}"/>
  </hyperlinks>
  <pageMargins left="0.7" right="0.7" top="0.75" bottom="0.75" header="0.3" footer="0.3"/>
  <pageSetup paperSize="0"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389B-2498-4A1B-A331-98FBA0E9F43B}">
  <dimension ref="B2:P11"/>
  <sheetViews>
    <sheetView showGridLines="0" workbookViewId="0">
      <selection activeCell="J6" sqref="J6"/>
    </sheetView>
  </sheetViews>
  <sheetFormatPr defaultRowHeight="14.4" x14ac:dyDescent="0.3"/>
  <cols>
    <col min="2" max="2" width="9.44140625" bestFit="1" customWidth="1"/>
    <col min="3" max="3" width="10" bestFit="1" customWidth="1"/>
    <col min="4" max="4" width="7.33203125" bestFit="1" customWidth="1"/>
    <col min="7" max="8" width="9.109375" style="4"/>
    <col min="9" max="12" width="13.88671875" style="4" customWidth="1"/>
    <col min="13" max="13" width="9.109375" style="4"/>
    <col min="14" max="14" width="12" style="4" bestFit="1" customWidth="1"/>
    <col min="15" max="15" width="9.109375" style="4"/>
  </cols>
  <sheetData>
    <row r="2" spans="2:16" x14ac:dyDescent="0.3">
      <c r="B2" t="s">
        <v>63</v>
      </c>
      <c r="F2" s="11" t="s">
        <v>48</v>
      </c>
      <c r="G2" s="23" t="s">
        <v>17</v>
      </c>
      <c r="H2" s="23" t="s">
        <v>42</v>
      </c>
      <c r="I2" s="23" t="s">
        <v>43</v>
      </c>
      <c r="J2" s="23" t="s">
        <v>47</v>
      </c>
      <c r="K2" s="23" t="s">
        <v>46</v>
      </c>
      <c r="L2" s="23" t="s">
        <v>45</v>
      </c>
      <c r="M2" s="23" t="s">
        <v>41</v>
      </c>
      <c r="N2" s="23" t="s">
        <v>50</v>
      </c>
      <c r="O2" s="24" t="s">
        <v>49</v>
      </c>
    </row>
    <row r="3" spans="2:16" x14ac:dyDescent="0.3">
      <c r="B3" s="10" t="s">
        <v>39</v>
      </c>
      <c r="C3" s="10" t="s">
        <v>40</v>
      </c>
      <c r="D3" s="10" t="s">
        <v>18</v>
      </c>
      <c r="F3" s="12" t="s">
        <v>44</v>
      </c>
      <c r="G3" s="3">
        <v>60</v>
      </c>
      <c r="H3" s="3">
        <v>75</v>
      </c>
      <c r="I3" s="3">
        <v>75</v>
      </c>
      <c r="J3" s="3">
        <f>J5/(C$4+1)</f>
        <v>68.75</v>
      </c>
      <c r="K3" s="3">
        <v>100</v>
      </c>
      <c r="L3" s="3"/>
      <c r="M3" s="3"/>
      <c r="N3" s="3">
        <f>SUM(G3:M3)</f>
        <v>378.75</v>
      </c>
      <c r="O3" s="3">
        <f>N3*$C$4</f>
        <v>5681.25</v>
      </c>
    </row>
    <row r="4" spans="2:16" x14ac:dyDescent="0.3">
      <c r="B4" s="2">
        <v>500</v>
      </c>
      <c r="C4" s="2">
        <f>'Lista osób'!C19</f>
        <v>15</v>
      </c>
      <c r="D4" s="2">
        <f>B4*C4</f>
        <v>7500</v>
      </c>
      <c r="F4" s="12" t="s">
        <v>16</v>
      </c>
      <c r="G4" s="3">
        <v>120</v>
      </c>
      <c r="H4" s="3">
        <v>75</v>
      </c>
      <c r="I4" s="3">
        <v>75</v>
      </c>
      <c r="J4" s="3">
        <f>J5/(C$4+1)</f>
        <v>68.75</v>
      </c>
      <c r="K4" s="3">
        <v>100</v>
      </c>
      <c r="L4" s="3"/>
      <c r="M4" s="3"/>
      <c r="N4" s="3">
        <f>SUM(G4:M4)/$C$4</f>
        <v>29.25</v>
      </c>
      <c r="O4" s="3">
        <f>SUM(G4:M4)</f>
        <v>438.75</v>
      </c>
      <c r="P4" s="4"/>
    </row>
    <row r="5" spans="2:16" x14ac:dyDescent="0.3">
      <c r="F5" s="13" t="str">
        <f>"Total x"&amp;$C$4&amp;""</f>
        <v>Total x15</v>
      </c>
      <c r="G5" s="3">
        <f>(G3*$C$4)+G4</f>
        <v>1020</v>
      </c>
      <c r="H5" s="3">
        <f>(H3*$C$4)+H4</f>
        <v>1200</v>
      </c>
      <c r="I5" s="3">
        <f>(I3*$C$4)+I4</f>
        <v>1200</v>
      </c>
      <c r="J5" s="3">
        <v>1100</v>
      </c>
      <c r="K5" s="3">
        <f>(K3*$C$4)+K4</f>
        <v>1600</v>
      </c>
      <c r="L5" s="3">
        <f>(L3*$C$4)+L4</f>
        <v>0</v>
      </c>
      <c r="M5" s="3">
        <f>(M3*$C$4)+M4</f>
        <v>0</v>
      </c>
      <c r="N5" s="22">
        <f>SUM(N3:N4)</f>
        <v>408</v>
      </c>
      <c r="O5" s="22">
        <f>SUM(G5:M5)</f>
        <v>6120</v>
      </c>
    </row>
    <row r="7" spans="2:16" x14ac:dyDescent="0.3">
      <c r="B7" t="s">
        <v>64</v>
      </c>
      <c r="F7" s="11" t="s">
        <v>62</v>
      </c>
      <c r="G7" s="23" t="s">
        <v>65</v>
      </c>
      <c r="H7" s="23" t="s">
        <v>66</v>
      </c>
      <c r="I7" s="23" t="s">
        <v>67</v>
      </c>
      <c r="J7" s="23" t="s">
        <v>68</v>
      </c>
      <c r="K7" s="23" t="s">
        <v>46</v>
      </c>
      <c r="L7" s="23" t="s">
        <v>45</v>
      </c>
      <c r="M7" s="23" t="s">
        <v>41</v>
      </c>
      <c r="N7" s="23" t="s">
        <v>50</v>
      </c>
      <c r="O7" s="24" t="s">
        <v>49</v>
      </c>
    </row>
    <row r="8" spans="2:16" x14ac:dyDescent="0.3">
      <c r="B8" s="10" t="s">
        <v>40</v>
      </c>
      <c r="F8" s="12" t="s">
        <v>44</v>
      </c>
      <c r="G8" s="3">
        <v>290</v>
      </c>
      <c r="H8" s="3">
        <v>25</v>
      </c>
      <c r="I8" s="3">
        <v>10</v>
      </c>
      <c r="J8" s="3">
        <v>150</v>
      </c>
      <c r="K8" s="3"/>
      <c r="L8" s="3"/>
      <c r="M8" s="3"/>
      <c r="N8" s="3">
        <f>SUM(G8:M8)</f>
        <v>475</v>
      </c>
      <c r="O8" s="3">
        <f>N8*$B$9</f>
        <v>475</v>
      </c>
    </row>
    <row r="9" spans="2:16" x14ac:dyDescent="0.3">
      <c r="B9" s="2">
        <v>1</v>
      </c>
      <c r="F9" s="12" t="s">
        <v>16</v>
      </c>
      <c r="G9" s="3">
        <v>290</v>
      </c>
      <c r="H9" s="3">
        <v>25</v>
      </c>
      <c r="I9" s="3">
        <v>10</v>
      </c>
      <c r="J9" s="3">
        <v>0</v>
      </c>
      <c r="K9" s="3"/>
      <c r="L9" s="3"/>
      <c r="M9" s="3"/>
      <c r="N9" s="3">
        <f>SUM(G9:M9)/$C$4</f>
        <v>21.666666666666668</v>
      </c>
      <c r="O9" s="3">
        <f>SUM(G9:M9)</f>
        <v>325</v>
      </c>
    </row>
    <row r="10" spans="2:16" x14ac:dyDescent="0.3">
      <c r="F10" s="13" t="str">
        <f>"Total x"&amp;$C$4&amp;""</f>
        <v>Total x15</v>
      </c>
      <c r="G10" s="3">
        <f>(G8*$B$9)+G9</f>
        <v>580</v>
      </c>
      <c r="H10" s="3">
        <f>SUM(H8:H9)</f>
        <v>50</v>
      </c>
      <c r="I10" s="3">
        <f>SUM(I8:I9)</f>
        <v>20</v>
      </c>
      <c r="J10" s="3">
        <f>SUM(J8:J9)</f>
        <v>150</v>
      </c>
      <c r="K10" s="3">
        <f>(K8*$C$4)+K9</f>
        <v>0</v>
      </c>
      <c r="L10" s="3">
        <f>(L8*$C$4)+L9</f>
        <v>0</v>
      </c>
      <c r="M10" s="3">
        <f>(M8*$C$4)+M9</f>
        <v>0</v>
      </c>
      <c r="N10" s="22">
        <f>SUM(N8:N9)</f>
        <v>496.66666666666669</v>
      </c>
      <c r="O10" s="22">
        <f>SUM(G10:M10)</f>
        <v>800</v>
      </c>
      <c r="P10" s="4"/>
    </row>
    <row r="11" spans="2:16" x14ac:dyDescent="0.3">
      <c r="N11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A11B-2E48-4329-BE28-A63E56EE80BE}">
  <dimension ref="B2:D19"/>
  <sheetViews>
    <sheetView showGridLines="0" workbookViewId="0">
      <selection activeCell="P6" sqref="P6"/>
    </sheetView>
  </sheetViews>
  <sheetFormatPr defaultRowHeight="14.4" x14ac:dyDescent="0.3"/>
  <cols>
    <col min="3" max="3" width="19.44140625" bestFit="1" customWidth="1"/>
    <col min="4" max="4" width="10.44140625" bestFit="1" customWidth="1"/>
  </cols>
  <sheetData>
    <row r="2" spans="2:4" x14ac:dyDescent="0.3">
      <c r="B2" s="18" t="s">
        <v>36</v>
      </c>
      <c r="C2" s="25" t="s">
        <v>37</v>
      </c>
      <c r="D2" s="26" t="s">
        <v>38</v>
      </c>
    </row>
    <row r="3" spans="2:4" x14ac:dyDescent="0.3">
      <c r="B3" s="12">
        <v>1</v>
      </c>
      <c r="C3" s="2" t="s">
        <v>19</v>
      </c>
      <c r="D3" s="2" t="b">
        <v>1</v>
      </c>
    </row>
    <row r="4" spans="2:4" x14ac:dyDescent="0.3">
      <c r="B4" s="12">
        <v>2</v>
      </c>
      <c r="C4" s="2" t="s">
        <v>20</v>
      </c>
      <c r="D4" s="2" t="b">
        <v>1</v>
      </c>
    </row>
    <row r="5" spans="2:4" x14ac:dyDescent="0.3">
      <c r="B5" s="12">
        <v>3</v>
      </c>
      <c r="C5" s="2" t="s">
        <v>21</v>
      </c>
      <c r="D5" s="2" t="b">
        <v>1</v>
      </c>
    </row>
    <row r="6" spans="2:4" x14ac:dyDescent="0.3">
      <c r="B6" s="12">
        <v>4</v>
      </c>
      <c r="C6" s="2" t="s">
        <v>22</v>
      </c>
      <c r="D6" s="2" t="b">
        <v>1</v>
      </c>
    </row>
    <row r="7" spans="2:4" x14ac:dyDescent="0.3">
      <c r="B7" s="12">
        <v>5</v>
      </c>
      <c r="C7" s="2" t="s">
        <v>23</v>
      </c>
      <c r="D7" s="2" t="b">
        <v>1</v>
      </c>
    </row>
    <row r="8" spans="2:4" x14ac:dyDescent="0.3">
      <c r="B8" s="12">
        <v>6</v>
      </c>
      <c r="C8" s="2" t="s">
        <v>24</v>
      </c>
      <c r="D8" s="2" t="b">
        <v>1</v>
      </c>
    </row>
    <row r="9" spans="2:4" x14ac:dyDescent="0.3">
      <c r="B9" s="12">
        <v>7</v>
      </c>
      <c r="C9" s="2" t="s">
        <v>25</v>
      </c>
      <c r="D9" s="2" t="b">
        <v>1</v>
      </c>
    </row>
    <row r="10" spans="2:4" x14ac:dyDescent="0.3">
      <c r="B10" s="12">
        <v>8</v>
      </c>
      <c r="C10" s="2" t="s">
        <v>26</v>
      </c>
      <c r="D10" s="2" t="b">
        <v>1</v>
      </c>
    </row>
    <row r="11" spans="2:4" x14ac:dyDescent="0.3">
      <c r="B11" s="12">
        <v>9</v>
      </c>
      <c r="C11" s="2" t="s">
        <v>27</v>
      </c>
      <c r="D11" s="2" t="b">
        <v>1</v>
      </c>
    </row>
    <row r="12" spans="2:4" x14ac:dyDescent="0.3">
      <c r="B12" s="12">
        <v>10</v>
      </c>
      <c r="C12" s="36" t="s">
        <v>28</v>
      </c>
      <c r="D12" s="2" t="b">
        <v>1</v>
      </c>
    </row>
    <row r="13" spans="2:4" x14ac:dyDescent="0.3">
      <c r="B13" s="12">
        <v>11</v>
      </c>
      <c r="C13" s="36" t="s">
        <v>29</v>
      </c>
      <c r="D13" s="2" t="b">
        <v>1</v>
      </c>
    </row>
    <row r="14" spans="2:4" x14ac:dyDescent="0.3">
      <c r="B14" s="12">
        <v>12</v>
      </c>
      <c r="C14" s="36" t="s">
        <v>30</v>
      </c>
      <c r="D14" s="2" t="b">
        <v>1</v>
      </c>
    </row>
    <row r="15" spans="2:4" x14ac:dyDescent="0.3">
      <c r="B15" s="12">
        <v>13</v>
      </c>
      <c r="C15" s="2" t="s">
        <v>31</v>
      </c>
      <c r="D15" s="2" t="b">
        <v>1</v>
      </c>
    </row>
    <row r="16" spans="2:4" x14ac:dyDescent="0.3">
      <c r="B16" s="12">
        <v>14</v>
      </c>
      <c r="C16" s="2" t="s">
        <v>32</v>
      </c>
      <c r="D16" s="2" t="b">
        <v>1</v>
      </c>
    </row>
    <row r="17" spans="2:4" x14ac:dyDescent="0.3">
      <c r="B17" s="12">
        <v>15</v>
      </c>
      <c r="C17" s="2" t="s">
        <v>33</v>
      </c>
      <c r="D17" s="2" t="b">
        <v>1</v>
      </c>
    </row>
    <row r="18" spans="2:4" x14ac:dyDescent="0.3">
      <c r="B18" s="12">
        <v>16</v>
      </c>
      <c r="C18" s="36" t="s">
        <v>34</v>
      </c>
      <c r="D18" s="2" t="b">
        <v>1</v>
      </c>
    </row>
    <row r="19" spans="2:4" x14ac:dyDescent="0.3">
      <c r="B19" s="19" t="s">
        <v>35</v>
      </c>
      <c r="C19" s="20">
        <f>COUNTIF(D3:D18,TRUE)-1</f>
        <v>15</v>
      </c>
      <c r="D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Przebieg Imprezy</vt:lpstr>
      <vt:lpstr>Miejsca</vt:lpstr>
      <vt:lpstr>Budget</vt:lpstr>
      <vt:lpstr>Lista osób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Warakomski</dc:creator>
  <cp:lastModifiedBy>Michał Warakomski</cp:lastModifiedBy>
  <dcterms:created xsi:type="dcterms:W3CDTF">2024-11-04T17:16:27Z</dcterms:created>
  <dcterms:modified xsi:type="dcterms:W3CDTF">2024-12-26T15:59:34Z</dcterms:modified>
</cp:coreProperties>
</file>