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_000\Desktop\"/>
    </mc:Choice>
  </mc:AlternateContent>
  <bookViews>
    <workbookView xWindow="0" yWindow="0" windowWidth="20490" windowHeight="7755" activeTab="1"/>
  </bookViews>
  <sheets>
    <sheet name="2019" sheetId="1" r:id="rId1"/>
    <sheet name="2020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5" i="2"/>
  <c r="K6" i="2"/>
  <c r="K7" i="2"/>
  <c r="K8" i="2"/>
  <c r="K9" i="2"/>
  <c r="K10" i="2"/>
  <c r="K11" i="2"/>
  <c r="K12" i="2"/>
  <c r="K13" i="2"/>
  <c r="K14" i="2"/>
  <c r="K15" i="2"/>
  <c r="K16" i="2"/>
  <c r="K4" i="2"/>
  <c r="P15" i="2"/>
  <c r="C16" i="2"/>
  <c r="P16" i="2"/>
  <c r="C17" i="2"/>
  <c r="P17" i="2"/>
  <c r="C18" i="2"/>
  <c r="P18" i="2"/>
  <c r="C19" i="2"/>
  <c r="P19" i="2"/>
  <c r="C20" i="2"/>
  <c r="P20" i="2"/>
  <c r="C21" i="2"/>
  <c r="P21" i="2"/>
  <c r="C22" i="2"/>
  <c r="P22" i="2"/>
  <c r="C23" i="2"/>
  <c r="P23" i="2"/>
  <c r="C24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14" i="2"/>
  <c r="P13" i="2"/>
  <c r="C5" i="2"/>
  <c r="C6" i="2"/>
  <c r="C7" i="2"/>
  <c r="C8" i="2"/>
  <c r="C9" i="2"/>
  <c r="C10" i="2"/>
  <c r="C11" i="2"/>
  <c r="C12" i="2"/>
  <c r="C13" i="2"/>
  <c r="C14" i="2"/>
  <c r="C15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" i="2"/>
  <c r="P5" i="2"/>
  <c r="P6" i="2"/>
  <c r="P7" i="2"/>
  <c r="P8" i="2"/>
  <c r="P9" i="2"/>
  <c r="P10" i="2"/>
  <c r="P11" i="2"/>
  <c r="P12" i="2"/>
  <c r="P4" i="2"/>
  <c r="O39" i="2"/>
  <c r="I39" i="2"/>
  <c r="O38" i="2"/>
  <c r="I38" i="2"/>
  <c r="O37" i="2"/>
  <c r="I37" i="2"/>
  <c r="O36" i="2"/>
  <c r="I36" i="2"/>
  <c r="O35" i="2"/>
  <c r="I35" i="2"/>
  <c r="O34" i="2"/>
  <c r="I34" i="2"/>
  <c r="O33" i="2"/>
  <c r="I33" i="2"/>
  <c r="O32" i="2"/>
  <c r="I32" i="2"/>
  <c r="O31" i="2"/>
  <c r="I31" i="2"/>
  <c r="O30" i="2"/>
  <c r="I30" i="2"/>
  <c r="O29" i="2"/>
  <c r="I29" i="2"/>
  <c r="O28" i="2"/>
  <c r="I28" i="2"/>
  <c r="O27" i="2"/>
  <c r="I27" i="2"/>
  <c r="O26" i="2"/>
  <c r="I26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5" i="2"/>
  <c r="I4" i="2"/>
  <c r="O25" i="2"/>
  <c r="O24" i="2"/>
  <c r="O23" i="2"/>
  <c r="O22" i="2"/>
  <c r="O21" i="2"/>
  <c r="O20" i="2"/>
  <c r="O19" i="2"/>
  <c r="O18" i="2"/>
  <c r="O17" i="2"/>
  <c r="O16" i="2"/>
  <c r="O15" i="2"/>
  <c r="O4" i="2"/>
  <c r="O5" i="2"/>
  <c r="O6" i="2"/>
  <c r="O7" i="2"/>
  <c r="O8" i="2"/>
  <c r="O9" i="2"/>
  <c r="O10" i="2"/>
  <c r="O11" i="2"/>
  <c r="O12" i="2"/>
  <c r="O13" i="2"/>
  <c r="O14" i="2"/>
  <c r="F11" i="1"/>
  <c r="F63" i="1"/>
  <c r="F23" i="1"/>
  <c r="F47" i="1"/>
  <c r="F65" i="1"/>
  <c r="F37" i="1"/>
  <c r="F27" i="1"/>
  <c r="F59" i="1"/>
  <c r="F49" i="1"/>
  <c r="F21" i="1"/>
  <c r="F19" i="1"/>
  <c r="F15" i="1"/>
  <c r="F43" i="1"/>
  <c r="F69" i="1"/>
  <c r="F13" i="1"/>
  <c r="F17" i="1"/>
  <c r="F39" i="1"/>
  <c r="F67" i="1"/>
  <c r="F25" i="1"/>
  <c r="F41" i="1"/>
  <c r="F51" i="1"/>
  <c r="F53" i="1"/>
  <c r="F57" i="1"/>
  <c r="F29" i="1"/>
  <c r="F31" i="1"/>
  <c r="F55" i="1"/>
  <c r="F105" i="1"/>
  <c r="F35" i="1"/>
  <c r="F79" i="1"/>
  <c r="F61" i="1"/>
  <c r="F45" i="1"/>
  <c r="F87" i="1"/>
  <c r="F95" i="1"/>
  <c r="C11" i="1"/>
  <c r="C63" i="1"/>
  <c r="C23" i="1"/>
  <c r="C47" i="1"/>
  <c r="C65" i="1"/>
  <c r="K11" i="1"/>
  <c r="K63" i="1"/>
  <c r="K23" i="1"/>
  <c r="K47" i="1"/>
  <c r="K65" i="1"/>
  <c r="E11" i="1"/>
  <c r="E63" i="1"/>
  <c r="E23" i="1"/>
  <c r="E47" i="1"/>
  <c r="E65" i="1"/>
  <c r="G11" i="1"/>
  <c r="G63" i="1"/>
  <c r="G23" i="1"/>
  <c r="G47" i="1"/>
  <c r="G65" i="1"/>
  <c r="H11" i="1"/>
  <c r="H63" i="1"/>
  <c r="H23" i="1"/>
  <c r="H47" i="1"/>
  <c r="H65" i="1"/>
  <c r="I11" i="1"/>
  <c r="I63" i="1"/>
  <c r="I23" i="1"/>
  <c r="I47" i="1"/>
  <c r="I65" i="1"/>
  <c r="J11" i="1"/>
  <c r="J63" i="1"/>
  <c r="J23" i="1"/>
  <c r="J47" i="1"/>
  <c r="J65" i="1"/>
  <c r="L11" i="1"/>
  <c r="L63" i="1"/>
  <c r="L23" i="1"/>
  <c r="L47" i="1"/>
  <c r="L65" i="1"/>
  <c r="M11" i="1"/>
  <c r="M63" i="1"/>
  <c r="M23" i="1"/>
  <c r="M47" i="1"/>
  <c r="M65" i="1"/>
  <c r="N11" i="1"/>
  <c r="N63" i="1"/>
  <c r="N23" i="1"/>
  <c r="N47" i="1"/>
  <c r="N65" i="1"/>
  <c r="O65" i="1"/>
  <c r="P65" i="1"/>
  <c r="C37" i="1"/>
  <c r="C27" i="1"/>
  <c r="C59" i="1"/>
  <c r="C49" i="1"/>
  <c r="C21" i="1"/>
  <c r="C19" i="1"/>
  <c r="C15" i="1"/>
  <c r="C43" i="1"/>
  <c r="C69" i="1"/>
  <c r="C13" i="1"/>
  <c r="C17" i="1"/>
  <c r="C39" i="1"/>
  <c r="C67" i="1"/>
  <c r="C25" i="1"/>
  <c r="C41" i="1"/>
  <c r="K37" i="1"/>
  <c r="K27" i="1"/>
  <c r="K59" i="1"/>
  <c r="K49" i="1"/>
  <c r="K21" i="1"/>
  <c r="K19" i="1"/>
  <c r="K15" i="1"/>
  <c r="K43" i="1"/>
  <c r="K69" i="1"/>
  <c r="K13" i="1"/>
  <c r="K17" i="1"/>
  <c r="K39" i="1"/>
  <c r="K67" i="1"/>
  <c r="K25" i="1"/>
  <c r="K41" i="1"/>
  <c r="E37" i="1"/>
  <c r="E27" i="1"/>
  <c r="E59" i="1"/>
  <c r="E49" i="1"/>
  <c r="E21" i="1"/>
  <c r="E19" i="1"/>
  <c r="E15" i="1"/>
  <c r="E43" i="1"/>
  <c r="E69" i="1"/>
  <c r="E13" i="1"/>
  <c r="E17" i="1"/>
  <c r="E39" i="1"/>
  <c r="E67" i="1"/>
  <c r="E25" i="1"/>
  <c r="E41" i="1"/>
  <c r="G37" i="1"/>
  <c r="G27" i="1"/>
  <c r="G59" i="1"/>
  <c r="G49" i="1"/>
  <c r="G21" i="1"/>
  <c r="G19" i="1"/>
  <c r="G15" i="1"/>
  <c r="G43" i="1"/>
  <c r="G69" i="1"/>
  <c r="G13" i="1"/>
  <c r="G17" i="1"/>
  <c r="G39" i="1"/>
  <c r="G67" i="1"/>
  <c r="G25" i="1"/>
  <c r="G41" i="1"/>
  <c r="H37" i="1"/>
  <c r="H27" i="1"/>
  <c r="H59" i="1"/>
  <c r="H49" i="1"/>
  <c r="H21" i="1"/>
  <c r="H19" i="1"/>
  <c r="H15" i="1"/>
  <c r="H43" i="1"/>
  <c r="H69" i="1"/>
  <c r="H13" i="1"/>
  <c r="H17" i="1"/>
  <c r="H39" i="1"/>
  <c r="H67" i="1"/>
  <c r="H25" i="1"/>
  <c r="H41" i="1"/>
  <c r="I37" i="1"/>
  <c r="I27" i="1"/>
  <c r="I59" i="1"/>
  <c r="I49" i="1"/>
  <c r="I21" i="1"/>
  <c r="I19" i="1"/>
  <c r="I15" i="1"/>
  <c r="I43" i="1"/>
  <c r="I69" i="1"/>
  <c r="I13" i="1"/>
  <c r="I17" i="1"/>
  <c r="I39" i="1"/>
  <c r="I67" i="1"/>
  <c r="I25" i="1"/>
  <c r="I41" i="1"/>
  <c r="J37" i="1"/>
  <c r="J27" i="1"/>
  <c r="J59" i="1"/>
  <c r="J49" i="1"/>
  <c r="J21" i="1"/>
  <c r="J19" i="1"/>
  <c r="J15" i="1"/>
  <c r="J43" i="1"/>
  <c r="J69" i="1"/>
  <c r="J13" i="1"/>
  <c r="J17" i="1"/>
  <c r="J39" i="1"/>
  <c r="J67" i="1"/>
  <c r="J25" i="1"/>
  <c r="J41" i="1"/>
  <c r="L37" i="1"/>
  <c r="L27" i="1"/>
  <c r="L59" i="1"/>
  <c r="L49" i="1"/>
  <c r="L21" i="1"/>
  <c r="L19" i="1"/>
  <c r="L15" i="1"/>
  <c r="L43" i="1"/>
  <c r="L69" i="1"/>
  <c r="L13" i="1"/>
  <c r="L17" i="1"/>
  <c r="L39" i="1"/>
  <c r="L67" i="1"/>
  <c r="L25" i="1"/>
  <c r="L41" i="1"/>
  <c r="M37" i="1"/>
  <c r="M27" i="1"/>
  <c r="M59" i="1"/>
  <c r="M49" i="1"/>
  <c r="M21" i="1"/>
  <c r="M19" i="1"/>
  <c r="M15" i="1"/>
  <c r="M43" i="1"/>
  <c r="M69" i="1"/>
  <c r="M13" i="1"/>
  <c r="M17" i="1"/>
  <c r="M39" i="1"/>
  <c r="M67" i="1"/>
  <c r="M25" i="1"/>
  <c r="M41" i="1"/>
  <c r="N37" i="1"/>
  <c r="N27" i="1"/>
  <c r="N59" i="1"/>
  <c r="N49" i="1"/>
  <c r="N21" i="1"/>
  <c r="N19" i="1"/>
  <c r="N15" i="1"/>
  <c r="N43" i="1"/>
  <c r="N69" i="1"/>
  <c r="N13" i="1"/>
  <c r="N17" i="1"/>
  <c r="N39" i="1"/>
  <c r="N67" i="1"/>
  <c r="N25" i="1"/>
  <c r="N41" i="1"/>
  <c r="O41" i="1"/>
  <c r="P41" i="1"/>
  <c r="C51" i="1"/>
  <c r="C53" i="1"/>
  <c r="C57" i="1"/>
  <c r="C29" i="1"/>
  <c r="C31" i="1"/>
  <c r="C55" i="1"/>
  <c r="C105" i="1"/>
  <c r="C35" i="1"/>
  <c r="C79" i="1"/>
  <c r="C61" i="1"/>
  <c r="C45" i="1"/>
  <c r="C87" i="1"/>
  <c r="C95" i="1"/>
  <c r="C33" i="1"/>
  <c r="K51" i="1"/>
  <c r="K53" i="1"/>
  <c r="K57" i="1"/>
  <c r="K29" i="1"/>
  <c r="K31" i="1"/>
  <c r="K55" i="1"/>
  <c r="K105" i="1"/>
  <c r="K35" i="1"/>
  <c r="K79" i="1"/>
  <c r="K61" i="1"/>
  <c r="K45" i="1"/>
  <c r="K87" i="1"/>
  <c r="K95" i="1"/>
  <c r="K33" i="1"/>
  <c r="E51" i="1"/>
  <c r="E53" i="1"/>
  <c r="E57" i="1"/>
  <c r="E29" i="1"/>
  <c r="E31" i="1"/>
  <c r="E55" i="1"/>
  <c r="E105" i="1"/>
  <c r="E35" i="1"/>
  <c r="E79" i="1"/>
  <c r="E61" i="1"/>
  <c r="E45" i="1"/>
  <c r="E87" i="1"/>
  <c r="E95" i="1"/>
  <c r="E33" i="1"/>
  <c r="F33" i="1"/>
  <c r="G51" i="1"/>
  <c r="G53" i="1"/>
  <c r="G57" i="1"/>
  <c r="G29" i="1"/>
  <c r="G31" i="1"/>
  <c r="G55" i="1"/>
  <c r="G105" i="1"/>
  <c r="G35" i="1"/>
  <c r="G79" i="1"/>
  <c r="G61" i="1"/>
  <c r="G45" i="1"/>
  <c r="G87" i="1"/>
  <c r="G95" i="1"/>
  <c r="G33" i="1"/>
  <c r="H51" i="1"/>
  <c r="H53" i="1"/>
  <c r="H57" i="1"/>
  <c r="H29" i="1"/>
  <c r="H31" i="1"/>
  <c r="H55" i="1"/>
  <c r="H105" i="1"/>
  <c r="H35" i="1"/>
  <c r="H79" i="1"/>
  <c r="H61" i="1"/>
  <c r="H45" i="1"/>
  <c r="H87" i="1"/>
  <c r="H95" i="1"/>
  <c r="H33" i="1"/>
  <c r="I51" i="1"/>
  <c r="I53" i="1"/>
  <c r="I57" i="1"/>
  <c r="I29" i="1"/>
  <c r="I31" i="1"/>
  <c r="I55" i="1"/>
  <c r="I105" i="1"/>
  <c r="I35" i="1"/>
  <c r="I79" i="1"/>
  <c r="I61" i="1"/>
  <c r="I45" i="1"/>
  <c r="I87" i="1"/>
  <c r="I95" i="1"/>
  <c r="I33" i="1"/>
  <c r="J51" i="1"/>
  <c r="J53" i="1"/>
  <c r="J57" i="1"/>
  <c r="J29" i="1"/>
  <c r="J31" i="1"/>
  <c r="J55" i="1"/>
  <c r="J105" i="1"/>
  <c r="J35" i="1"/>
  <c r="J79" i="1"/>
  <c r="J61" i="1"/>
  <c r="J45" i="1"/>
  <c r="J87" i="1"/>
  <c r="J95" i="1"/>
  <c r="J33" i="1"/>
  <c r="L51" i="1"/>
  <c r="L53" i="1"/>
  <c r="L57" i="1"/>
  <c r="L29" i="1"/>
  <c r="L31" i="1"/>
  <c r="L55" i="1"/>
  <c r="L105" i="1"/>
  <c r="L35" i="1"/>
  <c r="L79" i="1"/>
  <c r="L61" i="1"/>
  <c r="L45" i="1"/>
  <c r="L87" i="1"/>
  <c r="L95" i="1"/>
  <c r="L33" i="1"/>
  <c r="M51" i="1"/>
  <c r="M53" i="1"/>
  <c r="M57" i="1"/>
  <c r="M29" i="1"/>
  <c r="M31" i="1"/>
  <c r="M55" i="1"/>
  <c r="M105" i="1"/>
  <c r="M35" i="1"/>
  <c r="M79" i="1"/>
  <c r="M61" i="1"/>
  <c r="M45" i="1"/>
  <c r="M87" i="1"/>
  <c r="M95" i="1"/>
  <c r="M33" i="1"/>
  <c r="N51" i="1"/>
  <c r="N53" i="1"/>
  <c r="N57" i="1"/>
  <c r="N29" i="1"/>
  <c r="N31" i="1"/>
  <c r="N55" i="1"/>
  <c r="N103" i="1"/>
  <c r="N104" i="1"/>
  <c r="N105" i="1"/>
  <c r="N35" i="1"/>
  <c r="N79" i="1"/>
  <c r="N61" i="1"/>
  <c r="N45" i="1"/>
  <c r="N87" i="1"/>
  <c r="N95" i="1"/>
  <c r="N33" i="1"/>
  <c r="O33" i="1"/>
  <c r="P33" i="1"/>
  <c r="O15" i="1"/>
  <c r="P15" i="1"/>
  <c r="O17" i="1"/>
  <c r="P17" i="1"/>
  <c r="O19" i="1"/>
  <c r="P19" i="1"/>
  <c r="O21" i="1"/>
  <c r="P21" i="1"/>
  <c r="O23" i="1"/>
  <c r="P23" i="1"/>
  <c r="O25" i="1"/>
  <c r="P25" i="1"/>
  <c r="O27" i="1"/>
  <c r="P27" i="1"/>
  <c r="O29" i="1"/>
  <c r="P29" i="1"/>
  <c r="O31" i="1"/>
  <c r="P31" i="1"/>
  <c r="O35" i="1"/>
  <c r="P35" i="1"/>
  <c r="O37" i="1"/>
  <c r="P37" i="1"/>
  <c r="O39" i="1"/>
  <c r="P39" i="1"/>
  <c r="O43" i="1"/>
  <c r="P43" i="1"/>
  <c r="O45" i="1"/>
  <c r="P45" i="1"/>
  <c r="O47" i="1"/>
  <c r="P47" i="1"/>
  <c r="O49" i="1"/>
  <c r="P49" i="1"/>
  <c r="O51" i="1"/>
  <c r="P51" i="1"/>
  <c r="O53" i="1"/>
  <c r="P53" i="1"/>
  <c r="O55" i="1"/>
  <c r="P55" i="1"/>
  <c r="O57" i="1"/>
  <c r="P57" i="1"/>
  <c r="O59" i="1"/>
  <c r="P59" i="1"/>
  <c r="O61" i="1"/>
  <c r="P61" i="1"/>
  <c r="O63" i="1"/>
  <c r="P63" i="1"/>
  <c r="O67" i="1"/>
  <c r="P67" i="1"/>
  <c r="O69" i="1"/>
  <c r="P69" i="1"/>
  <c r="C75" i="1"/>
  <c r="C71" i="1"/>
  <c r="K75" i="1"/>
  <c r="K71" i="1"/>
  <c r="E75" i="1"/>
  <c r="E71" i="1"/>
  <c r="F75" i="1"/>
  <c r="F71" i="1"/>
  <c r="G75" i="1"/>
  <c r="G71" i="1"/>
  <c r="H75" i="1"/>
  <c r="H71" i="1"/>
  <c r="I75" i="1"/>
  <c r="I71" i="1"/>
  <c r="J75" i="1"/>
  <c r="J71" i="1"/>
  <c r="L75" i="1"/>
  <c r="L71" i="1"/>
  <c r="M75" i="1"/>
  <c r="M71" i="1"/>
  <c r="N75" i="1"/>
  <c r="N71" i="1"/>
  <c r="O71" i="1"/>
  <c r="P71" i="1"/>
  <c r="C73" i="1"/>
  <c r="K73" i="1"/>
  <c r="E73" i="1"/>
  <c r="F73" i="1"/>
  <c r="G73" i="1"/>
  <c r="H73" i="1"/>
  <c r="I73" i="1"/>
  <c r="J73" i="1"/>
  <c r="L73" i="1"/>
  <c r="M73" i="1"/>
  <c r="N73" i="1"/>
  <c r="O73" i="1"/>
  <c r="P73" i="1"/>
  <c r="O75" i="1"/>
  <c r="P75" i="1"/>
  <c r="C85" i="1"/>
  <c r="C109" i="1"/>
  <c r="C89" i="1"/>
  <c r="C77" i="1"/>
  <c r="K85" i="1"/>
  <c r="K109" i="1"/>
  <c r="K89" i="1"/>
  <c r="K77" i="1"/>
  <c r="E85" i="1"/>
  <c r="E109" i="1"/>
  <c r="E89" i="1"/>
  <c r="E77" i="1"/>
  <c r="F85" i="1"/>
  <c r="F109" i="1"/>
  <c r="F89" i="1"/>
  <c r="F77" i="1"/>
  <c r="G85" i="1"/>
  <c r="G109" i="1"/>
  <c r="G89" i="1"/>
  <c r="G77" i="1"/>
  <c r="H85" i="1"/>
  <c r="H109" i="1"/>
  <c r="H89" i="1"/>
  <c r="H77" i="1"/>
  <c r="I85" i="1"/>
  <c r="I109" i="1"/>
  <c r="I89" i="1"/>
  <c r="I77" i="1"/>
  <c r="J85" i="1"/>
  <c r="J109" i="1"/>
  <c r="J89" i="1"/>
  <c r="J77" i="1"/>
  <c r="L85" i="1"/>
  <c r="L109" i="1"/>
  <c r="L89" i="1"/>
  <c r="L77" i="1"/>
  <c r="M85" i="1"/>
  <c r="M109" i="1"/>
  <c r="M89" i="1"/>
  <c r="M77" i="1"/>
  <c r="N85" i="1"/>
  <c r="N106" i="1"/>
  <c r="N107" i="1"/>
  <c r="N108" i="1"/>
  <c r="N109" i="1"/>
  <c r="N89" i="1"/>
  <c r="N77" i="1"/>
  <c r="O77" i="1"/>
  <c r="P77" i="1"/>
  <c r="O79" i="1"/>
  <c r="P79" i="1"/>
  <c r="N83" i="1"/>
  <c r="N91" i="1"/>
  <c r="N92" i="1"/>
  <c r="N93" i="1"/>
  <c r="N110" i="1"/>
  <c r="N111" i="1"/>
  <c r="N97" i="1"/>
  <c r="N101" i="1"/>
  <c r="N81" i="1"/>
  <c r="N117" i="1"/>
  <c r="N98" i="1"/>
  <c r="N99" i="1"/>
  <c r="N112" i="1"/>
  <c r="N113" i="1"/>
  <c r="N114" i="1"/>
  <c r="N115" i="1"/>
  <c r="N119" i="1"/>
  <c r="N120" i="1"/>
  <c r="N121" i="1"/>
  <c r="N122" i="1"/>
  <c r="N123" i="1"/>
  <c r="C83" i="1"/>
  <c r="C93" i="1"/>
  <c r="C111" i="1"/>
  <c r="C107" i="1"/>
  <c r="C97" i="1"/>
  <c r="C101" i="1"/>
  <c r="C81" i="1"/>
  <c r="F83" i="1"/>
  <c r="F93" i="1"/>
  <c r="F111" i="1"/>
  <c r="F107" i="1"/>
  <c r="F97" i="1"/>
  <c r="F101" i="1"/>
  <c r="F81" i="1"/>
  <c r="G83" i="1"/>
  <c r="G93" i="1"/>
  <c r="G111" i="1"/>
  <c r="G107" i="1"/>
  <c r="G97" i="1"/>
  <c r="G101" i="1"/>
  <c r="G81" i="1"/>
  <c r="H83" i="1"/>
  <c r="H93" i="1"/>
  <c r="H111" i="1"/>
  <c r="H107" i="1"/>
  <c r="H97" i="1"/>
  <c r="H101" i="1"/>
  <c r="H81" i="1"/>
  <c r="I83" i="1"/>
  <c r="I93" i="1"/>
  <c r="I111" i="1"/>
  <c r="I107" i="1"/>
  <c r="I97" i="1"/>
  <c r="I101" i="1"/>
  <c r="I81" i="1"/>
  <c r="J83" i="1"/>
  <c r="J93" i="1"/>
  <c r="J111" i="1"/>
  <c r="J107" i="1"/>
  <c r="J97" i="1"/>
  <c r="J101" i="1"/>
  <c r="J81" i="1"/>
  <c r="L83" i="1"/>
  <c r="L93" i="1"/>
  <c r="L111" i="1"/>
  <c r="L107" i="1"/>
  <c r="L97" i="1"/>
  <c r="L101" i="1"/>
  <c r="L81" i="1"/>
  <c r="K83" i="1"/>
  <c r="K93" i="1"/>
  <c r="K111" i="1"/>
  <c r="K107" i="1"/>
  <c r="K97" i="1"/>
  <c r="K101" i="1"/>
  <c r="K81" i="1"/>
  <c r="E83" i="1"/>
  <c r="E93" i="1"/>
  <c r="E111" i="1"/>
  <c r="E107" i="1"/>
  <c r="E97" i="1"/>
  <c r="E101" i="1"/>
  <c r="E81" i="1"/>
  <c r="M83" i="1"/>
  <c r="M93" i="1"/>
  <c r="M111" i="1"/>
  <c r="M107" i="1"/>
  <c r="M97" i="1"/>
  <c r="M101" i="1"/>
  <c r="M81" i="1"/>
  <c r="O81" i="1"/>
  <c r="P81" i="1"/>
  <c r="O83" i="1"/>
  <c r="P83" i="1"/>
  <c r="O85" i="1"/>
  <c r="P85" i="1"/>
  <c r="O87" i="1"/>
  <c r="P87" i="1"/>
  <c r="O89" i="1"/>
  <c r="P89" i="1"/>
  <c r="C117" i="1"/>
  <c r="C99" i="1"/>
  <c r="C115" i="1"/>
  <c r="C119" i="1"/>
  <c r="C123" i="1"/>
  <c r="C103" i="1"/>
  <c r="C91" i="1"/>
  <c r="F117" i="1"/>
  <c r="F99" i="1"/>
  <c r="F115" i="1"/>
  <c r="F119" i="1"/>
  <c r="F123" i="1"/>
  <c r="F103" i="1"/>
  <c r="F91" i="1"/>
  <c r="G117" i="1"/>
  <c r="G99" i="1"/>
  <c r="G113" i="1"/>
  <c r="G114" i="1"/>
  <c r="G115" i="1"/>
  <c r="G119" i="1"/>
  <c r="G120" i="1"/>
  <c r="G121" i="1"/>
  <c r="G122" i="1"/>
  <c r="G123" i="1"/>
  <c r="G103" i="1"/>
  <c r="G91" i="1"/>
  <c r="H117" i="1"/>
  <c r="H99" i="1"/>
  <c r="H113" i="1"/>
  <c r="H114" i="1"/>
  <c r="H115" i="1"/>
  <c r="H119" i="1"/>
  <c r="H120" i="1"/>
  <c r="H121" i="1"/>
  <c r="H122" i="1"/>
  <c r="H123" i="1"/>
  <c r="H103" i="1"/>
  <c r="H91" i="1"/>
  <c r="I117" i="1"/>
  <c r="I99" i="1"/>
  <c r="I115" i="1"/>
  <c r="I119" i="1"/>
  <c r="I123" i="1"/>
  <c r="I103" i="1"/>
  <c r="I91" i="1"/>
  <c r="J117" i="1"/>
  <c r="J99" i="1"/>
  <c r="J115" i="1"/>
  <c r="J119" i="1"/>
  <c r="J123" i="1"/>
  <c r="J103" i="1"/>
  <c r="J91" i="1"/>
  <c r="L117" i="1"/>
  <c r="L99" i="1"/>
  <c r="L115" i="1"/>
  <c r="L119" i="1"/>
  <c r="L123" i="1"/>
  <c r="L103" i="1"/>
  <c r="L91" i="1"/>
  <c r="K117" i="1"/>
  <c r="K99" i="1"/>
  <c r="K115" i="1"/>
  <c r="K119" i="1"/>
  <c r="K123" i="1"/>
  <c r="K103" i="1"/>
  <c r="K91" i="1"/>
  <c r="E117" i="1"/>
  <c r="E99" i="1"/>
  <c r="E115" i="1"/>
  <c r="E119" i="1"/>
  <c r="E123" i="1"/>
  <c r="E103" i="1"/>
  <c r="E91" i="1"/>
  <c r="M117" i="1"/>
  <c r="M99" i="1"/>
  <c r="M115" i="1"/>
  <c r="M119" i="1"/>
  <c r="M123" i="1"/>
  <c r="M103" i="1"/>
  <c r="M91" i="1"/>
  <c r="O91" i="1"/>
  <c r="P91" i="1"/>
  <c r="O93" i="1"/>
  <c r="P93" i="1"/>
  <c r="O95" i="1"/>
  <c r="P95" i="1"/>
  <c r="O97" i="1"/>
  <c r="P97" i="1"/>
  <c r="O99" i="1"/>
  <c r="P99" i="1"/>
  <c r="O101" i="1"/>
  <c r="P101" i="1"/>
  <c r="O103" i="1"/>
  <c r="P103" i="1"/>
  <c r="O105" i="1"/>
  <c r="P105" i="1"/>
  <c r="O107" i="1"/>
  <c r="P107" i="1"/>
  <c r="O109" i="1"/>
  <c r="P109" i="1"/>
  <c r="O111" i="1"/>
  <c r="P111" i="1"/>
  <c r="C121" i="1"/>
  <c r="C113" i="1"/>
  <c r="F121" i="1"/>
  <c r="F113" i="1"/>
  <c r="I121" i="1"/>
  <c r="I113" i="1"/>
  <c r="J121" i="1"/>
  <c r="J113" i="1"/>
  <c r="L121" i="1"/>
  <c r="L113" i="1"/>
  <c r="K121" i="1"/>
  <c r="K113" i="1"/>
  <c r="E121" i="1"/>
  <c r="E113" i="1"/>
  <c r="M121" i="1"/>
  <c r="M113" i="1"/>
  <c r="O113" i="1"/>
  <c r="P113" i="1"/>
  <c r="O115" i="1"/>
  <c r="P115" i="1"/>
  <c r="O117" i="1"/>
  <c r="P117" i="1"/>
  <c r="O119" i="1"/>
  <c r="P119" i="1"/>
  <c r="O121" i="1"/>
  <c r="P121" i="1"/>
  <c r="O123" i="1"/>
  <c r="P123" i="1"/>
  <c r="O13" i="1"/>
  <c r="P13" i="1"/>
  <c r="B11" i="1"/>
  <c r="B63" i="1"/>
  <c r="B23" i="1"/>
  <c r="B47" i="1"/>
  <c r="B65" i="1"/>
  <c r="B37" i="1"/>
  <c r="B27" i="1"/>
  <c r="B59" i="1"/>
  <c r="B49" i="1"/>
  <c r="B21" i="1"/>
  <c r="B19" i="1"/>
  <c r="B15" i="1"/>
  <c r="B43" i="1"/>
  <c r="B69" i="1"/>
  <c r="B13" i="1"/>
  <c r="B17" i="1"/>
  <c r="B39" i="1"/>
  <c r="B67" i="1"/>
  <c r="B25" i="1"/>
  <c r="B41" i="1"/>
  <c r="B51" i="1"/>
  <c r="B53" i="1"/>
  <c r="B57" i="1"/>
  <c r="B29" i="1"/>
  <c r="B31" i="1"/>
  <c r="B55" i="1"/>
  <c r="B105" i="1"/>
  <c r="B35" i="1"/>
  <c r="B79" i="1"/>
  <c r="B61" i="1"/>
  <c r="D11" i="1"/>
  <c r="D63" i="1"/>
  <c r="D23" i="1"/>
  <c r="D47" i="1"/>
  <c r="D65" i="1"/>
  <c r="D37" i="1"/>
  <c r="D27" i="1"/>
  <c r="D59" i="1"/>
  <c r="D49" i="1"/>
  <c r="D21" i="1"/>
  <c r="D19" i="1"/>
  <c r="D15" i="1"/>
  <c r="D43" i="1"/>
  <c r="D69" i="1"/>
  <c r="D13" i="1"/>
  <c r="D17" i="1"/>
  <c r="D39" i="1"/>
  <c r="D67" i="1"/>
  <c r="D25" i="1"/>
  <c r="D41" i="1"/>
  <c r="D51" i="1"/>
  <c r="D53" i="1"/>
  <c r="D57" i="1"/>
  <c r="D29" i="1"/>
  <c r="D31" i="1"/>
  <c r="D55" i="1"/>
  <c r="D105" i="1"/>
  <c r="D35" i="1"/>
  <c r="D79" i="1"/>
  <c r="D61" i="1"/>
  <c r="B45" i="1"/>
  <c r="B87" i="1"/>
  <c r="B95" i="1"/>
  <c r="B33" i="1"/>
  <c r="B75" i="1"/>
  <c r="B71" i="1"/>
  <c r="D45" i="1"/>
  <c r="D87" i="1"/>
  <c r="D95" i="1"/>
  <c r="D33" i="1"/>
  <c r="D75" i="1"/>
  <c r="D71" i="1"/>
  <c r="B73" i="1"/>
  <c r="D73" i="1"/>
  <c r="B85" i="1"/>
  <c r="B109" i="1"/>
  <c r="B89" i="1"/>
  <c r="B77" i="1"/>
  <c r="D85" i="1"/>
  <c r="D109" i="1"/>
  <c r="D89" i="1"/>
  <c r="D77" i="1"/>
  <c r="B83" i="1"/>
  <c r="B93" i="1"/>
  <c r="B111" i="1"/>
  <c r="B107" i="1"/>
  <c r="B97" i="1"/>
  <c r="B101" i="1"/>
  <c r="B81" i="1"/>
  <c r="D83" i="1"/>
  <c r="D93" i="1"/>
  <c r="D111" i="1"/>
  <c r="D107" i="1"/>
  <c r="D97" i="1"/>
  <c r="D101" i="1"/>
  <c r="D81" i="1"/>
  <c r="B117" i="1"/>
  <c r="B99" i="1"/>
  <c r="B115" i="1"/>
  <c r="B119" i="1"/>
  <c r="B123" i="1"/>
  <c r="B103" i="1"/>
  <c r="B91" i="1"/>
  <c r="D117" i="1"/>
  <c r="D99" i="1"/>
  <c r="D115" i="1"/>
  <c r="D119" i="1"/>
  <c r="D123" i="1"/>
  <c r="D103" i="1"/>
  <c r="D91" i="1"/>
  <c r="B121" i="1"/>
  <c r="B113" i="1"/>
  <c r="D121" i="1"/>
  <c r="D113" i="1"/>
  <c r="O11" i="1"/>
  <c r="P11" i="1"/>
  <c r="B8" i="1"/>
  <c r="F8" i="1"/>
  <c r="C8" i="1"/>
  <c r="D8" i="1"/>
  <c r="E8" i="1"/>
  <c r="G8" i="1"/>
  <c r="H8" i="1"/>
  <c r="I8" i="1"/>
  <c r="J8" i="1"/>
  <c r="K8" i="1"/>
  <c r="L8" i="1"/>
  <c r="M8" i="1"/>
  <c r="O8" i="1"/>
  <c r="P8" i="1"/>
</calcChain>
</file>

<file path=xl/sharedStrings.xml><?xml version="1.0" encoding="utf-8"?>
<sst xmlns="http://schemas.openxmlformats.org/spreadsheetml/2006/main" count="266" uniqueCount="154">
  <si>
    <t>Player</t>
  </si>
  <si>
    <t>Total Completions</t>
  </si>
  <si>
    <t>Completion %</t>
  </si>
  <si>
    <t>Total Pass Yds</t>
  </si>
  <si>
    <t>Interception %</t>
  </si>
  <si>
    <t>Touchdown %</t>
  </si>
  <si>
    <t>1st Downs</t>
  </si>
  <si>
    <t>Average Air Yds</t>
  </si>
  <si>
    <t>Sacked %</t>
  </si>
  <si>
    <t xml:space="preserve">Rating </t>
  </si>
  <si>
    <t>QBR</t>
  </si>
  <si>
    <t>Total Touchdowns</t>
  </si>
  <si>
    <t>Total Air Yds</t>
  </si>
  <si>
    <t>Rank</t>
  </si>
  <si>
    <t>NFL Single Season Records</t>
  </si>
  <si>
    <t>Composite Total</t>
  </si>
  <si>
    <t>Score</t>
  </si>
  <si>
    <t>Jared Goff - Los Angeles Rams</t>
  </si>
  <si>
    <t>Passing Categories</t>
  </si>
  <si>
    <t>2019 NFL Quarterback Rankings</t>
  </si>
  <si>
    <t>*Metric measures seasons compared to best ever single season stat for each category &amp; compares to a range from Non Participant (0) to Perfect Season (100) to gauge the value of a QB's complete season body of work against historical data. This allows for accurate seasonal comparisons between the same player or player vs. player from different years or eras.</t>
  </si>
  <si>
    <t>Jameis Winston - Tampa Bay Buccaneers</t>
  </si>
  <si>
    <t>Matt Ryan - Atlanta Falcons</t>
  </si>
  <si>
    <t>2019 Season Highs</t>
  </si>
  <si>
    <t>Approximate Value (Relative to *Perfect 2019 Season)</t>
  </si>
  <si>
    <t>Tom Brady - New England Patriots</t>
  </si>
  <si>
    <t>Carson Wentz - Philadelphia Eagles</t>
  </si>
  <si>
    <t>Dak Prescott - Dallas Cowboys</t>
  </si>
  <si>
    <t>Philip Rivers - Los Angeles Chargers</t>
  </si>
  <si>
    <t>Aaron Rodgers - Green Bay Packers</t>
  </si>
  <si>
    <t>Wins</t>
  </si>
  <si>
    <t>Kyler Murray - Arizona Cardinals</t>
  </si>
  <si>
    <t>Baker Mayfield - Cleveland Browns</t>
  </si>
  <si>
    <t>Andy Dalton - Cincinatti Bengals</t>
  </si>
  <si>
    <t>Mitchell Trubisky - Chicago Bears</t>
  </si>
  <si>
    <t>Russell Wilson - Seattle Seahawks</t>
  </si>
  <si>
    <t>Derek Carr - Oakland Raiders</t>
  </si>
  <si>
    <t>Ryan Fitzpatrick - Miami Dolphins</t>
  </si>
  <si>
    <t>Deshaun Watson - Houston Texans</t>
  </si>
  <si>
    <t>Kyle Allen - Carolina Panthers</t>
  </si>
  <si>
    <t>Patrick Mahomes - Kansas City Chiefs</t>
  </si>
  <si>
    <t>Jimmy Garoppolo - San Francisco 49er's</t>
  </si>
  <si>
    <t>Gardner Minshew II - Jacksonville Jaguars</t>
  </si>
  <si>
    <t>Josh Allen - Buffalo Bills</t>
  </si>
  <si>
    <t>Daniel Jones - New York Giants</t>
  </si>
  <si>
    <t>Jacoby Brissett - Indianapolis Colts</t>
  </si>
  <si>
    <t>Kirk Cousins - Minnesota Vikings</t>
  </si>
  <si>
    <t>Sam Darnold - New York Jets</t>
  </si>
  <si>
    <t>Lamar Jackson - Baltimore Ravens</t>
  </si>
  <si>
    <t>Drew Brees - New Orleans Saints</t>
  </si>
  <si>
    <t>Matthew Stafford - Detroit Lions</t>
  </si>
  <si>
    <t>Ryan Tannehill - Tennessee Titans</t>
  </si>
  <si>
    <t>Mason Rudolph - Pittsburgh Steelers</t>
  </si>
  <si>
    <t>Joe Flacco - Denver Broncos</t>
  </si>
  <si>
    <t xml:space="preserve">Case Keenum - Washington </t>
  </si>
  <si>
    <t>Dwayne Haskins - Washington</t>
  </si>
  <si>
    <t>Teddy Bridgewater - New Orleans Saints</t>
  </si>
  <si>
    <t>David Blough - Detroit Lions</t>
  </si>
  <si>
    <t>Devlin Hodges - Pittsburgh Steelers</t>
  </si>
  <si>
    <t>Marcus Mariota - Tennessee Titans</t>
  </si>
  <si>
    <t>Drew Lock - Denver Broncos</t>
  </si>
  <si>
    <t>Nick Foles - Jacksonville Jaguars</t>
  </si>
  <si>
    <t>Josh Rosen - Miami Dolphins</t>
  </si>
  <si>
    <t>Jeff Driskel - Detroit Lions</t>
  </si>
  <si>
    <t>Matt Moore - Kansas City Chiefs</t>
  </si>
  <si>
    <t>Cam Newton - Carolina Panthers</t>
  </si>
  <si>
    <t>Ryan Finley - Cincinatti Bengals</t>
  </si>
  <si>
    <t>Brandon Allen - Denver Broncos</t>
  </si>
  <si>
    <t>Luke Falk - New York Jets</t>
  </si>
  <si>
    <t>Matt Schaub - Atlanta Falcons</t>
  </si>
  <si>
    <t>Brian Hoyer - New England Patriots</t>
  </si>
  <si>
    <t>Brian Hoyer - Indianapolis Colts</t>
  </si>
  <si>
    <t>Chase Daniel - Chicago Bears</t>
  </si>
  <si>
    <t>Ben Roethlisberger - Pittsburgh Steelers</t>
  </si>
  <si>
    <t>Will Grier - Carolina Panthers</t>
  </si>
  <si>
    <t>Matt Barkley - Buffalo Bills</t>
  </si>
  <si>
    <t>Robert Griffin III - Baltimore Ravens</t>
  </si>
  <si>
    <t>A.J. McCarron - Houston Texans</t>
  </si>
  <si>
    <t>Colt McCoy - Washington</t>
  </si>
  <si>
    <t>Sean Mannion - Minnesota Vikings</t>
  </si>
  <si>
    <t>Player/2020 Team</t>
  </si>
  <si>
    <t>Jimmy Garropolo - San Francisco 49'ers</t>
  </si>
  <si>
    <t>Tom Brady - Tampa Bay Buccaneers</t>
  </si>
  <si>
    <t>Jameis Winston - New Orleans Saints</t>
  </si>
  <si>
    <t>*</t>
  </si>
  <si>
    <t>Backup*</t>
  </si>
  <si>
    <t>Derek Carr - Las Vegas Raiders</t>
  </si>
  <si>
    <t>Philip Rivers - Indianapolis Colts</t>
  </si>
  <si>
    <t>Mitchell Trubiskey - Chicago Bears</t>
  </si>
  <si>
    <t>Teddy Bridgewater - Carolina Panthers</t>
  </si>
  <si>
    <t>Kyle Allen - Washington</t>
  </si>
  <si>
    <t>Andy Dalton - Dallas Cowboys</t>
  </si>
  <si>
    <t>Case Keenum - Cleveland Browns</t>
  </si>
  <si>
    <t>19 Injured $</t>
  </si>
  <si>
    <t>$</t>
  </si>
  <si>
    <t>Joe Flacco - New York Jets</t>
  </si>
  <si>
    <t>Marcus Mariota - Las Vegas Raiders</t>
  </si>
  <si>
    <t>Chase Daniel - Detroit Lions</t>
  </si>
  <si>
    <t xml:space="preserve">Nick Foles - Chicago Bears </t>
  </si>
  <si>
    <t>* $</t>
  </si>
  <si>
    <t>Jeff Driskell - Denver Broncos</t>
  </si>
  <si>
    <t>Cam Newton - New England Patriots</t>
  </si>
  <si>
    <t>Brandon Allen - Cincinatti Bengals</t>
  </si>
  <si>
    <t>Robert Griffen III - Baltimore Ravens</t>
  </si>
  <si>
    <t xml:space="preserve">Luke Falk - New York Jets </t>
  </si>
  <si>
    <t>Colt McCoy - New York Giants</t>
  </si>
  <si>
    <t>PLAYER/TEAM</t>
  </si>
  <si>
    <t>COMPLETION %</t>
  </si>
  <si>
    <t>TOTAL 1ST DOWNS</t>
  </si>
  <si>
    <t>2020 NFL QUARTERBACK PERFORMANCE ANALYSIS</t>
  </si>
  <si>
    <t>NFL SEASON BESTS</t>
  </si>
  <si>
    <t>COMPOSITE SCORE</t>
  </si>
  <si>
    <t>JUSTIN HERBERT     LOS ANGELES CHARGERS</t>
  </si>
  <si>
    <t>PATRICK MAHOMES II     KANSAS CITY CHIEFS</t>
  </si>
  <si>
    <t>JOSH ALLEN     BUFFALO BILLS</t>
  </si>
  <si>
    <t>KYLER MURRAY     ARIZONA CARDINALS</t>
  </si>
  <si>
    <t>RUSSELL WILSON    SEATTLE SEAHAWKS</t>
  </si>
  <si>
    <t>JARED GOFF     LOS ANGELES RAMS</t>
  </si>
  <si>
    <t>DESHAUN WATSON    HOUSTON TEXANS</t>
  </si>
  <si>
    <t>PHILIP RIVERS     INDIANAPOLIS COLTS</t>
  </si>
  <si>
    <t>MATTHEW STAFFORD     DETROIT LIONS</t>
  </si>
  <si>
    <t>AARON RODGERS     GREEN BAY PACKERS</t>
  </si>
  <si>
    <t>DEREK CARR     LAS VEGAS RAIDERS</t>
  </si>
  <si>
    <t>KIRK COUSINS     MINNESOTA VIKINGS</t>
  </si>
  <si>
    <t>TEDDY BRIDGEWATER     CAROLINA PANTHERS</t>
  </si>
  <si>
    <t>BAKER MAYFIELD     CLEVELAND BROWNS</t>
  </si>
  <si>
    <t>RYAN TANNEHILL     TENNESSEE TITANS</t>
  </si>
  <si>
    <t>DREW LOCK     DENVER BRONCOS</t>
  </si>
  <si>
    <t>CARSON WENTZ     PHILADELPHIA EAGLES</t>
  </si>
  <si>
    <t>JOE BURROW     CINCINNATI BENGALS</t>
  </si>
  <si>
    <t>DREW BREES     NEW ORLEANS SAINTS</t>
  </si>
  <si>
    <t>LAMAR JACKSON     BALTIMORE RAVENS</t>
  </si>
  <si>
    <t>CAM NEWTON     NEW ENGLAND PATRIOTS</t>
  </si>
  <si>
    <t>SAM DARNOLD     NEW YORK JETS</t>
  </si>
  <si>
    <t>NICK MULLINS     SAN FRANSISCO 49ER'S</t>
  </si>
  <si>
    <t>TUA TAGOVAILOA     MIAMI DOLPHINS</t>
  </si>
  <si>
    <t>TOTAL TDS</t>
  </si>
  <si>
    <t>RYAN FITZPATRICK     MIAMI DOLPHINS 'The Amish Rifle'</t>
  </si>
  <si>
    <t>MATT RYAN     ATLANTA FALCONS 'Matty Ice'</t>
  </si>
  <si>
    <t>TOM BRADY     TAMPA BAY BUCCANEERS 'Tom Terrific/Cheater'</t>
  </si>
  <si>
    <t>BEN ROETHLISBERGER     PITTSBURGH STEELERS 'Big Ben'</t>
  </si>
  <si>
    <t>DANIEL JONES     NEW YORK GIANTS 'Danny Dimes'</t>
  </si>
  <si>
    <t>ANDY DALTON     DALLAS COWBOYS 'The Red Rifle'</t>
  </si>
  <si>
    <t>GARDNER MINSHEW II     JACKSONVILLE JAGUARS 'The Mustache'</t>
  </si>
  <si>
    <t>NICK FOLES     CHICAGO BEARS 'Saint Nick'</t>
  </si>
  <si>
    <t>MITCHELL TRUBISKEY     CHICAGO BEARS 'Mr. Biscuit'</t>
  </si>
  <si>
    <t>ALEX SMITH     WASHINGTON</t>
  </si>
  <si>
    <t>DWAYNE HASKINS     WASHINGTON</t>
  </si>
  <si>
    <t>DAK PRESCOTT     DALLAS COWBOYS 'The Fortress'</t>
  </si>
  <si>
    <t>AIR+RUSH+REC YARDS</t>
  </si>
  <si>
    <t>AVG. AIR YDS</t>
  </si>
  <si>
    <t>TD %</t>
  </si>
  <si>
    <t>TURNOVER FREE TOUCH %</t>
  </si>
  <si>
    <t>METRIC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</si>
</sst>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43D32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1FA78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3300"/>
      <name val="Calibri"/>
      <family val="2"/>
      <scheme val="minor"/>
    </font>
    <font>
      <b/>
      <sz val="11"/>
      <color theme="7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D16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E1440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FA78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4" borderId="0" xfId="0" applyFont="1" applyFill="1"/>
    <xf numFmtId="0" fontId="3" fillId="6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0" xfId="0" applyFont="1"/>
    <xf numFmtId="2" fontId="0" fillId="0" borderId="1" xfId="0" applyNumberFormat="1" applyBorder="1"/>
    <xf numFmtId="164" fontId="0" fillId="0" borderId="4" xfId="0" applyNumberFormat="1" applyBorder="1"/>
    <xf numFmtId="0" fontId="0" fillId="0" borderId="3" xfId="0" applyFill="1" applyBorder="1"/>
    <xf numFmtId="2" fontId="0" fillId="0" borderId="4" xfId="0" applyNumberFormat="1" applyBorder="1"/>
    <xf numFmtId="0" fontId="0" fillId="0" borderId="6" xfId="0" applyFill="1" applyBorder="1"/>
    <xf numFmtId="0" fontId="0" fillId="0" borderId="2" xfId="0" applyBorder="1"/>
    <xf numFmtId="0" fontId="5" fillId="0" borderId="0" xfId="0" applyFont="1" applyAlignment="1">
      <alignment wrapText="1"/>
    </xf>
    <xf numFmtId="0" fontId="6" fillId="4" borderId="0" xfId="0" applyFont="1" applyFill="1"/>
    <xf numFmtId="0" fontId="6" fillId="6" borderId="0" xfId="0" applyFont="1" applyFill="1"/>
    <xf numFmtId="0" fontId="5" fillId="0" borderId="4" xfId="0" applyFont="1" applyBorder="1"/>
    <xf numFmtId="2" fontId="5" fillId="0" borderId="1" xfId="0" applyNumberFormat="1" applyFont="1" applyBorder="1"/>
    <xf numFmtId="0" fontId="5" fillId="0" borderId="0" xfId="0" applyFont="1"/>
    <xf numFmtId="0" fontId="7" fillId="0" borderId="1" xfId="0" applyFont="1" applyBorder="1" applyAlignment="1">
      <alignment horizontal="center" wrapText="1"/>
    </xf>
    <xf numFmtId="2" fontId="0" fillId="0" borderId="8" xfId="0" applyNumberFormat="1" applyBorder="1"/>
    <xf numFmtId="2" fontId="5" fillId="0" borderId="8" xfId="0" applyNumberFormat="1" applyFont="1" applyBorder="1"/>
    <xf numFmtId="2" fontId="0" fillId="0" borderId="2" xfId="0" applyNumberFormat="1" applyBorder="1"/>
    <xf numFmtId="0" fontId="3" fillId="6" borderId="0" xfId="0" applyFont="1" applyFill="1" applyBorder="1"/>
    <xf numFmtId="0" fontId="6" fillId="6" borderId="0" xfId="0" applyFont="1" applyFill="1" applyBorder="1"/>
    <xf numFmtId="0" fontId="4" fillId="0" borderId="2" xfId="0" applyFont="1" applyBorder="1"/>
    <xf numFmtId="1" fontId="0" fillId="0" borderId="2" xfId="0" applyNumberFormat="1" applyBorder="1"/>
    <xf numFmtId="0" fontId="0" fillId="5" borderId="2" xfId="0" applyFill="1" applyBorder="1"/>
    <xf numFmtId="1" fontId="0" fillId="5" borderId="2" xfId="0" applyNumberFormat="1" applyFill="1" applyBorder="1"/>
    <xf numFmtId="2" fontId="0" fillId="5" borderId="2" xfId="0" applyNumberFormat="1" applyFill="1" applyBorder="1"/>
    <xf numFmtId="0" fontId="0" fillId="3" borderId="2" xfId="0" applyFill="1" applyBorder="1"/>
    <xf numFmtId="1" fontId="0" fillId="3" borderId="2" xfId="0" applyNumberFormat="1" applyFill="1" applyBorder="1"/>
    <xf numFmtId="2" fontId="0" fillId="3" borderId="2" xfId="0" applyNumberFormat="1" applyFill="1" applyBorder="1"/>
    <xf numFmtId="0" fontId="4" fillId="0" borderId="9" xfId="0" applyFont="1" applyFill="1" applyBorder="1"/>
    <xf numFmtId="0" fontId="0" fillId="2" borderId="2" xfId="0" applyFill="1" applyBorder="1"/>
    <xf numFmtId="1" fontId="0" fillId="2" borderId="2" xfId="0" applyNumberFormat="1" applyFill="1" applyBorder="1"/>
    <xf numFmtId="2" fontId="0" fillId="2" borderId="2" xfId="0" applyNumberFormat="1" applyFill="1" applyBorder="1"/>
    <xf numFmtId="0" fontId="0" fillId="7" borderId="2" xfId="0" applyFill="1" applyBorder="1"/>
    <xf numFmtId="1" fontId="0" fillId="7" borderId="2" xfId="0" applyNumberFormat="1" applyFill="1" applyBorder="1"/>
    <xf numFmtId="2" fontId="0" fillId="7" borderId="2" xfId="0" applyNumberFormat="1" applyFill="1" applyBorder="1"/>
    <xf numFmtId="0" fontId="0" fillId="8" borderId="2" xfId="0" applyFill="1" applyBorder="1"/>
    <xf numFmtId="1" fontId="0" fillId="8" borderId="2" xfId="0" applyNumberFormat="1" applyFill="1" applyBorder="1"/>
    <xf numFmtId="2" fontId="0" fillId="8" borderId="2" xfId="0" applyNumberFormat="1" applyFill="1" applyBorder="1"/>
    <xf numFmtId="0" fontId="4" fillId="0" borderId="9" xfId="0" quotePrefix="1" applyFont="1" applyFill="1" applyBorder="1"/>
    <xf numFmtId="0" fontId="0" fillId="9" borderId="2" xfId="0" applyFill="1" applyBorder="1"/>
    <xf numFmtId="1" fontId="0" fillId="9" borderId="2" xfId="0" applyNumberFormat="1" applyFill="1" applyBorder="1"/>
    <xf numFmtId="2" fontId="0" fillId="9" borderId="2" xfId="0" applyNumberFormat="1" applyFill="1" applyBorder="1"/>
    <xf numFmtId="0" fontId="0" fillId="10" borderId="2" xfId="0" applyFill="1" applyBorder="1"/>
    <xf numFmtId="1" fontId="0" fillId="10" borderId="2" xfId="0" applyNumberFormat="1" applyFill="1" applyBorder="1"/>
    <xf numFmtId="2" fontId="0" fillId="10" borderId="2" xfId="0" applyNumberFormat="1" applyFill="1" applyBorder="1"/>
    <xf numFmtId="0" fontId="9" fillId="0" borderId="0" xfId="0" applyFont="1" applyAlignment="1">
      <alignment wrapText="1"/>
    </xf>
    <xf numFmtId="0" fontId="9" fillId="0" borderId="10" xfId="0" applyFont="1" applyBorder="1" applyAlignment="1">
      <alignment horizontal="center" wrapText="1"/>
    </xf>
    <xf numFmtId="0" fontId="0" fillId="11" borderId="0" xfId="0" applyFill="1"/>
    <xf numFmtId="164" fontId="0" fillId="0" borderId="0" xfId="0" applyNumberFormat="1"/>
    <xf numFmtId="164" fontId="0" fillId="11" borderId="0" xfId="0" applyNumberFormat="1" applyFill="1"/>
    <xf numFmtId="1" fontId="0" fillId="0" borderId="0" xfId="0" applyNumberFormat="1"/>
    <xf numFmtId="0" fontId="10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 wrapText="1"/>
    </xf>
    <xf numFmtId="0" fontId="11" fillId="12" borderId="11" xfId="0" applyFont="1" applyFill="1" applyBorder="1"/>
    <xf numFmtId="0" fontId="12" fillId="13" borderId="11" xfId="0" applyFont="1" applyFill="1" applyBorder="1"/>
    <xf numFmtId="0" fontId="14" fillId="12" borderId="11" xfId="0" applyFont="1" applyFill="1" applyBorder="1"/>
    <xf numFmtId="0" fontId="15" fillId="14" borderId="11" xfId="0" applyFont="1" applyFill="1" applyBorder="1"/>
    <xf numFmtId="0" fontId="15" fillId="8" borderId="11" xfId="0" applyFont="1" applyFill="1" applyBorder="1"/>
    <xf numFmtId="0" fontId="11" fillId="16" borderId="11" xfId="0" applyFont="1" applyFill="1" applyBorder="1"/>
    <xf numFmtId="0" fontId="8" fillId="17" borderId="11" xfId="0" applyFont="1" applyFill="1" applyBorder="1"/>
    <xf numFmtId="0" fontId="8" fillId="18" borderId="11" xfId="0" applyFont="1" applyFill="1" applyBorder="1"/>
    <xf numFmtId="0" fontId="9" fillId="11" borderId="11" xfId="0" applyFont="1" applyFill="1" applyBorder="1"/>
    <xf numFmtId="0" fontId="11" fillId="20" borderId="11" xfId="0" applyFont="1" applyFill="1" applyBorder="1"/>
    <xf numFmtId="0" fontId="16" fillId="19" borderId="11" xfId="0" applyFont="1" applyFill="1" applyBorder="1"/>
    <xf numFmtId="0" fontId="17" fillId="21" borderId="11" xfId="0" applyFont="1" applyFill="1" applyBorder="1"/>
    <xf numFmtId="0" fontId="17" fillId="15" borderId="11" xfId="0" applyFont="1" applyFill="1" applyBorder="1"/>
    <xf numFmtId="0" fontId="15" fillId="22" borderId="11" xfId="0" applyFont="1" applyFill="1" applyBorder="1"/>
    <xf numFmtId="0" fontId="9" fillId="23" borderId="11" xfId="0" applyFont="1" applyFill="1" applyBorder="1"/>
    <xf numFmtId="0" fontId="14" fillId="9" borderId="11" xfId="0" applyFont="1" applyFill="1" applyBorder="1"/>
    <xf numFmtId="0" fontId="9" fillId="24" borderId="11" xfId="0" applyFont="1" applyFill="1" applyBorder="1"/>
    <xf numFmtId="0" fontId="13" fillId="26" borderId="11" xfId="0" applyFont="1" applyFill="1" applyBorder="1"/>
    <xf numFmtId="0" fontId="18" fillId="16" borderId="11" xfId="0" applyFont="1" applyFill="1" applyBorder="1"/>
    <xf numFmtId="0" fontId="11" fillId="18" borderId="11" xfId="0" applyFont="1" applyFill="1" applyBorder="1"/>
    <xf numFmtId="0" fontId="17" fillId="25" borderId="11" xfId="0" applyFont="1" applyFill="1" applyBorder="1"/>
    <xf numFmtId="0" fontId="13" fillId="27" borderId="11" xfId="0" applyFont="1" applyFill="1" applyBorder="1"/>
    <xf numFmtId="0" fontId="9" fillId="0" borderId="11" xfId="0" applyFont="1" applyBorder="1"/>
    <xf numFmtId="0" fontId="13" fillId="25" borderId="11" xfId="0" applyFont="1" applyFill="1" applyBorder="1"/>
    <xf numFmtId="0" fontId="13" fillId="13" borderId="11" xfId="0" applyFont="1" applyFill="1" applyBorder="1"/>
    <xf numFmtId="0" fontId="9" fillId="9" borderId="11" xfId="0" applyFont="1" applyFill="1" applyBorder="1"/>
    <xf numFmtId="0" fontId="0" fillId="0" borderId="0" xfId="0" applyAlignment="1">
      <alignment horizontal="left" wrapText="1"/>
    </xf>
    <xf numFmtId="0" fontId="19" fillId="16" borderId="11" xfId="0" applyFont="1" applyFill="1" applyBorder="1"/>
    <xf numFmtId="2" fontId="0" fillId="11" borderId="0" xfId="0" applyNumberFormat="1" applyFill="1"/>
    <xf numFmtId="0" fontId="8" fillId="22" borderId="11" xfId="0" applyFont="1" applyFill="1" applyBorder="1"/>
    <xf numFmtId="0" fontId="20" fillId="28" borderId="11" xfId="0" applyFont="1" applyFill="1" applyBorder="1"/>
    <xf numFmtId="0" fontId="21" fillId="12" borderId="11" xfId="0" applyFont="1" applyFill="1" applyBorder="1"/>
    <xf numFmtId="0" fontId="22" fillId="17" borderId="11" xfId="0" applyFont="1" applyFill="1" applyBorder="1"/>
    <xf numFmtId="0" fontId="23" fillId="18" borderId="11" xfId="0" applyFont="1" applyFill="1" applyBorder="1"/>
    <xf numFmtId="0" fontId="24" fillId="29" borderId="11" xfId="0" applyFont="1" applyFill="1" applyBorder="1"/>
    <xf numFmtId="0" fontId="25" fillId="17" borderId="11" xfId="0" applyFont="1" applyFill="1" applyBorder="1"/>
    <xf numFmtId="0" fontId="0" fillId="30" borderId="0" xfId="0" applyFill="1"/>
    <xf numFmtId="0" fontId="9" fillId="30" borderId="10" xfId="0" applyFont="1" applyFill="1" applyBorder="1" applyAlignment="1">
      <alignment horizontal="center" wrapText="1"/>
    </xf>
    <xf numFmtId="2" fontId="0" fillId="30" borderId="0" xfId="0" applyNumberFormat="1" applyFill="1"/>
    <xf numFmtId="0" fontId="0" fillId="10" borderId="0" xfId="0" applyFill="1"/>
    <xf numFmtId="0" fontId="9" fillId="10" borderId="10" xfId="0" applyFont="1" applyFill="1" applyBorder="1" applyAlignment="1">
      <alignment horizontal="center" wrapText="1"/>
    </xf>
    <xf numFmtId="2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1FA783"/>
      <color rgb="FF0066CC"/>
      <color rgb="FFF45E0A"/>
      <color rgb="FFE14405"/>
      <color rgb="FFCC3300"/>
      <color rgb="FF361B00"/>
      <color rgb="FF43D321"/>
      <color rgb="FF0D16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1"/>
  <sheetViews>
    <sheetView topLeftCell="A5" workbookViewId="0">
      <pane ySplit="1" topLeftCell="A124" activePane="bottomLeft" state="frozen"/>
      <selection activeCell="A5" sqref="A5"/>
      <selection pane="bottomLeft" activeCell="R8" sqref="R8"/>
    </sheetView>
  </sheetViews>
  <sheetFormatPr defaultRowHeight="15" x14ac:dyDescent="0.25"/>
  <cols>
    <col min="1" max="1" width="37.140625" customWidth="1"/>
    <col min="2" max="2" width="12.85546875" customWidth="1"/>
    <col min="3" max="3" width="12" customWidth="1"/>
    <col min="4" max="4" width="10.7109375" customWidth="1"/>
    <col min="5" max="5" width="7.5703125" customWidth="1"/>
    <col min="6" max="6" width="12.85546875" customWidth="1"/>
    <col min="7" max="7" width="13.140625" customWidth="1"/>
    <col min="8" max="8" width="12.28515625" customWidth="1"/>
    <col min="9" max="9" width="7.5703125" customWidth="1"/>
    <col min="10" max="10" width="9" customWidth="1"/>
    <col min="11" max="11" width="7.7109375" customWidth="1"/>
    <col min="12" max="12" width="7.28515625" customWidth="1"/>
    <col min="13" max="13" width="7.140625" customWidth="1"/>
    <col min="14" max="14" width="7.28515625" customWidth="1"/>
    <col min="15" max="15" width="11.28515625" customWidth="1"/>
    <col min="16" max="16" width="13.7109375" style="24" customWidth="1"/>
    <col min="17" max="17" width="6.5703125" customWidth="1"/>
  </cols>
  <sheetData>
    <row r="1" spans="1:17" ht="26.25" customHeight="1" x14ac:dyDescent="0.4">
      <c r="A1" s="2" t="s">
        <v>19</v>
      </c>
      <c r="D1" s="90" t="s">
        <v>20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1"/>
    </row>
    <row r="2" spans="1:17" x14ac:dyDescent="0.25"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1"/>
    </row>
    <row r="3" spans="1:17" x14ac:dyDescent="0.25"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1"/>
    </row>
    <row r="4" spans="1:17" ht="18.75" x14ac:dyDescent="0.3">
      <c r="A4" s="12" t="s">
        <v>18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9"/>
      <c r="Q4" s="1"/>
    </row>
    <row r="5" spans="1:17" ht="10.5" customHeight="1" x14ac:dyDescent="0.25">
      <c r="A5" s="3" t="s">
        <v>0</v>
      </c>
      <c r="B5" s="4" t="s">
        <v>1</v>
      </c>
      <c r="C5" s="4" t="s">
        <v>2</v>
      </c>
      <c r="D5" s="4" t="s">
        <v>3</v>
      </c>
      <c r="E5" s="4" t="s">
        <v>12</v>
      </c>
      <c r="F5" s="4" t="s">
        <v>4</v>
      </c>
      <c r="G5" s="4" t="s">
        <v>11</v>
      </c>
      <c r="H5" s="4" t="s">
        <v>5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4" t="s">
        <v>30</v>
      </c>
      <c r="O5" s="4" t="s">
        <v>15</v>
      </c>
      <c r="P5" s="25" t="s">
        <v>24</v>
      </c>
      <c r="Q5" s="4" t="s">
        <v>13</v>
      </c>
    </row>
    <row r="6" spans="1:17" x14ac:dyDescent="0.25">
      <c r="A6" s="5" t="s">
        <v>14</v>
      </c>
      <c r="B6" s="5">
        <v>471</v>
      </c>
      <c r="C6" s="5">
        <v>74.400000000000006</v>
      </c>
      <c r="D6" s="5">
        <v>5477</v>
      </c>
      <c r="E6" s="5">
        <v>3249</v>
      </c>
      <c r="F6" s="5">
        <v>0.3</v>
      </c>
      <c r="G6" s="5">
        <v>55</v>
      </c>
      <c r="H6" s="5">
        <v>13.9</v>
      </c>
      <c r="I6" s="5">
        <v>243</v>
      </c>
      <c r="J6" s="5">
        <v>10.199999999999999</v>
      </c>
      <c r="K6" s="5">
        <v>3.1</v>
      </c>
      <c r="L6" s="5">
        <v>122.5</v>
      </c>
      <c r="M6" s="5">
        <v>81.8</v>
      </c>
      <c r="N6" s="5"/>
      <c r="O6" s="5"/>
      <c r="P6" s="20"/>
      <c r="Q6" s="5"/>
    </row>
    <row r="7" spans="1:17" x14ac:dyDescent="0.25">
      <c r="A7" s="5" t="s">
        <v>14</v>
      </c>
      <c r="B7" s="5">
        <v>471</v>
      </c>
      <c r="C7" s="5">
        <v>74.400000000000006</v>
      </c>
      <c r="D7" s="5">
        <v>5477</v>
      </c>
      <c r="E7" s="5">
        <v>3249</v>
      </c>
      <c r="F7" s="5">
        <v>0.3</v>
      </c>
      <c r="G7" s="5">
        <v>55</v>
      </c>
      <c r="H7" s="5">
        <v>13.9</v>
      </c>
      <c r="I7" s="5">
        <v>243</v>
      </c>
      <c r="J7" s="5">
        <v>10.199999999999999</v>
      </c>
      <c r="K7" s="5">
        <v>3.1</v>
      </c>
      <c r="L7" s="5">
        <v>122.5</v>
      </c>
      <c r="M7" s="5">
        <v>81.8</v>
      </c>
      <c r="N7" s="5"/>
      <c r="O7" s="5"/>
      <c r="P7" s="20"/>
      <c r="Q7" s="5"/>
    </row>
    <row r="8" spans="1:17" x14ac:dyDescent="0.25">
      <c r="A8" s="5" t="s">
        <v>16</v>
      </c>
      <c r="B8" s="5">
        <f t="shared" ref="B8:J8" si="0">B7/B6*100</f>
        <v>100</v>
      </c>
      <c r="C8" s="5">
        <f t="shared" si="0"/>
        <v>100</v>
      </c>
      <c r="D8" s="5">
        <f t="shared" si="0"/>
        <v>100</v>
      </c>
      <c r="E8" s="5">
        <f t="shared" si="0"/>
        <v>100</v>
      </c>
      <c r="F8" s="5">
        <f t="shared" si="0"/>
        <v>100</v>
      </c>
      <c r="G8" s="5">
        <f t="shared" si="0"/>
        <v>100</v>
      </c>
      <c r="H8" s="5">
        <f t="shared" si="0"/>
        <v>100</v>
      </c>
      <c r="I8" s="5">
        <f t="shared" si="0"/>
        <v>100</v>
      </c>
      <c r="J8" s="5">
        <f t="shared" si="0"/>
        <v>100</v>
      </c>
      <c r="K8" s="5">
        <f>K6/K7*100</f>
        <v>100</v>
      </c>
      <c r="L8" s="5">
        <f>L7/L6*100</f>
        <v>100</v>
      </c>
      <c r="M8" s="5">
        <f>M7/M6*100</f>
        <v>100</v>
      </c>
      <c r="N8" s="5"/>
      <c r="O8" s="5">
        <f>SUM(B8:M8)</f>
        <v>1200</v>
      </c>
      <c r="P8" s="20">
        <f>O8/12</f>
        <v>100</v>
      </c>
      <c r="Q8" s="5"/>
    </row>
    <row r="9" spans="1:17" x14ac:dyDescent="0.25">
      <c r="A9" s="29" t="s">
        <v>23</v>
      </c>
      <c r="B9" s="29">
        <v>408</v>
      </c>
      <c r="C9" s="29">
        <v>74.599999999999994</v>
      </c>
      <c r="D9" s="29">
        <v>5109</v>
      </c>
      <c r="E9" s="29">
        <v>3249</v>
      </c>
      <c r="F9" s="29">
        <v>0.7</v>
      </c>
      <c r="G9" s="29">
        <v>36</v>
      </c>
      <c r="H9" s="29">
        <v>9</v>
      </c>
      <c r="I9" s="29">
        <v>243</v>
      </c>
      <c r="J9" s="29">
        <v>10.199999999999999</v>
      </c>
      <c r="K9" s="29">
        <v>2.9</v>
      </c>
      <c r="L9" s="29">
        <v>117.5</v>
      </c>
      <c r="M9" s="29">
        <v>81.8</v>
      </c>
      <c r="N9" s="29">
        <v>13</v>
      </c>
      <c r="O9" s="29"/>
      <c r="P9" s="30"/>
      <c r="Q9" s="6"/>
    </row>
    <row r="10" spans="1:17" x14ac:dyDescent="0.25">
      <c r="A10" s="29" t="s">
        <v>23</v>
      </c>
      <c r="B10" s="29">
        <v>408</v>
      </c>
      <c r="C10" s="29">
        <v>74.599999999999994</v>
      </c>
      <c r="D10" s="29">
        <v>5109</v>
      </c>
      <c r="E10" s="29">
        <v>3249</v>
      </c>
      <c r="F10" s="29">
        <v>0.7</v>
      </c>
      <c r="G10" s="29">
        <v>36</v>
      </c>
      <c r="H10" s="29">
        <v>9</v>
      </c>
      <c r="I10" s="29">
        <v>243</v>
      </c>
      <c r="J10" s="29">
        <v>10.199999999999999</v>
      </c>
      <c r="K10" s="29">
        <v>2.9</v>
      </c>
      <c r="L10" s="29">
        <v>117.5</v>
      </c>
      <c r="M10" s="29">
        <v>81.8</v>
      </c>
      <c r="N10" s="29">
        <v>13</v>
      </c>
      <c r="O10" s="29"/>
      <c r="P10" s="30"/>
      <c r="Q10" s="6"/>
    </row>
    <row r="11" spans="1:17" x14ac:dyDescent="0.25">
      <c r="A11" s="6" t="s">
        <v>16</v>
      </c>
      <c r="B11" s="6">
        <f>B10/B9*100</f>
        <v>100</v>
      </c>
      <c r="C11" s="6">
        <f>C10/C9*100</f>
        <v>100</v>
      </c>
      <c r="D11" s="6">
        <f>D10/D9*100</f>
        <v>100</v>
      </c>
      <c r="E11" s="6">
        <f>E10/E9*100</f>
        <v>100</v>
      </c>
      <c r="F11" s="6">
        <f>F9/F10*100</f>
        <v>100</v>
      </c>
      <c r="G11" s="6">
        <f>G10/G9*100</f>
        <v>100</v>
      </c>
      <c r="H11" s="6">
        <f>H10/H9*100</f>
        <v>100</v>
      </c>
      <c r="I11" s="6">
        <f>I10/I9*100</f>
        <v>100</v>
      </c>
      <c r="J11" s="6">
        <f>J10/J9*100</f>
        <v>100</v>
      </c>
      <c r="K11" s="6">
        <f>K9/K10*100</f>
        <v>100</v>
      </c>
      <c r="L11" s="6">
        <f>L10/L9*100</f>
        <v>100</v>
      </c>
      <c r="M11" s="6">
        <f>M10/M9*100</f>
        <v>100</v>
      </c>
      <c r="N11" s="6">
        <f>N10/N9*100</f>
        <v>100</v>
      </c>
      <c r="O11" s="6">
        <f>SUM(B11:N11)</f>
        <v>1300</v>
      </c>
      <c r="P11" s="21">
        <f>O11/13</f>
        <v>100</v>
      </c>
      <c r="Q11" s="6"/>
    </row>
    <row r="12" spans="1:17" x14ac:dyDescent="0.25">
      <c r="A12" s="7" t="s">
        <v>17</v>
      </c>
      <c r="B12" s="8">
        <v>394</v>
      </c>
      <c r="C12" s="8">
        <v>62.9</v>
      </c>
      <c r="D12" s="8">
        <v>4638</v>
      </c>
      <c r="E12" s="8">
        <v>2388</v>
      </c>
      <c r="F12" s="8">
        <v>2.6</v>
      </c>
      <c r="G12" s="8">
        <v>22</v>
      </c>
      <c r="H12" s="8">
        <v>3.5</v>
      </c>
      <c r="I12" s="8">
        <v>220</v>
      </c>
      <c r="J12" s="14">
        <v>7</v>
      </c>
      <c r="K12" s="8">
        <v>3.4</v>
      </c>
      <c r="L12" s="8">
        <v>86.5</v>
      </c>
      <c r="M12" s="8">
        <v>48.5</v>
      </c>
      <c r="N12" s="8">
        <v>9</v>
      </c>
      <c r="O12" s="8"/>
      <c r="P12" s="22"/>
      <c r="Q12" s="9"/>
    </row>
    <row r="13" spans="1:17" x14ac:dyDescent="0.25">
      <c r="A13" s="10" t="s">
        <v>16</v>
      </c>
      <c r="B13" s="13">
        <f>B12/B9*100</f>
        <v>96.568627450980387</v>
      </c>
      <c r="C13" s="13">
        <f>C12/C9*100</f>
        <v>84.316353887399458</v>
      </c>
      <c r="D13" s="13">
        <f>D12/D9*100</f>
        <v>90.780974750440407</v>
      </c>
      <c r="E13" s="13">
        <f>E12/E9*100</f>
        <v>73.499538319482909</v>
      </c>
      <c r="F13" s="13">
        <f>F9/F12*100</f>
        <v>26.923076923076923</v>
      </c>
      <c r="G13" s="13">
        <f>G12/G9*100</f>
        <v>61.111111111111114</v>
      </c>
      <c r="H13" s="13">
        <f>H12/H9*100</f>
        <v>38.888888888888893</v>
      </c>
      <c r="I13" s="13">
        <f>I12/I9*100</f>
        <v>90.534979423868307</v>
      </c>
      <c r="J13" s="13">
        <f>J12/J9*100</f>
        <v>68.627450980392155</v>
      </c>
      <c r="K13" s="13">
        <f>K9/K12*100</f>
        <v>85.294117647058826</v>
      </c>
      <c r="L13" s="13">
        <f>L12/L9*100</f>
        <v>73.617021276595736</v>
      </c>
      <c r="M13" s="13">
        <f>M12/M9*100</f>
        <v>59.29095354523227</v>
      </c>
      <c r="N13" s="13">
        <f>N12/N9*100</f>
        <v>69.230769230769226</v>
      </c>
      <c r="O13" s="13">
        <f>SUM(C13,E13,F13,G13,H13,I13,J13,K13,L13,M13,N13)</f>
        <v>731.33426123387585</v>
      </c>
      <c r="P13" s="23">
        <f>O13/11</f>
        <v>66.48493283944326</v>
      </c>
      <c r="Q13" s="11"/>
    </row>
    <row r="14" spans="1:17" x14ac:dyDescent="0.25">
      <c r="A14" s="7" t="s">
        <v>21</v>
      </c>
      <c r="B14" s="8">
        <v>380</v>
      </c>
      <c r="C14" s="8">
        <v>60.7</v>
      </c>
      <c r="D14" s="8">
        <v>5109</v>
      </c>
      <c r="E14" s="8">
        <v>3249</v>
      </c>
      <c r="F14" s="8">
        <v>2.6</v>
      </c>
      <c r="G14" s="8">
        <v>33</v>
      </c>
      <c r="H14" s="8">
        <v>5.3</v>
      </c>
      <c r="I14" s="8">
        <v>243</v>
      </c>
      <c r="J14" s="8">
        <v>7.1</v>
      </c>
      <c r="K14" s="8">
        <v>7</v>
      </c>
      <c r="L14" s="8">
        <v>84.3</v>
      </c>
      <c r="M14" s="8">
        <v>53.7</v>
      </c>
      <c r="N14" s="8">
        <v>7</v>
      </c>
      <c r="O14" s="13"/>
      <c r="P14" s="23"/>
      <c r="Q14" s="9"/>
    </row>
    <row r="15" spans="1:17" x14ac:dyDescent="0.25">
      <c r="A15" s="10" t="s">
        <v>16</v>
      </c>
      <c r="B15" s="13">
        <f>B14/B9*100</f>
        <v>93.137254901960787</v>
      </c>
      <c r="C15" s="13">
        <f>C14/C9*100</f>
        <v>81.367292225201084</v>
      </c>
      <c r="D15" s="13">
        <f>D14/D9*100</f>
        <v>100</v>
      </c>
      <c r="E15" s="13">
        <f>E14/E9*100</f>
        <v>100</v>
      </c>
      <c r="F15" s="13">
        <f>F9/F14*100</f>
        <v>26.923076923076923</v>
      </c>
      <c r="G15" s="13">
        <f>G14/G9*100</f>
        <v>91.666666666666657</v>
      </c>
      <c r="H15" s="13">
        <f>H14/H9*100</f>
        <v>58.888888888888893</v>
      </c>
      <c r="I15" s="13">
        <f>I14/I9*100</f>
        <v>100</v>
      </c>
      <c r="J15" s="13">
        <f>J14/J9*100</f>
        <v>69.607843137254903</v>
      </c>
      <c r="K15" s="13">
        <f>K9/K14*100</f>
        <v>41.428571428571423</v>
      </c>
      <c r="L15" s="13">
        <f>L14/L9*100</f>
        <v>71.744680851063819</v>
      </c>
      <c r="M15" s="13">
        <f>M14/M9*100</f>
        <v>65.647921760391199</v>
      </c>
      <c r="N15" s="13">
        <f>N14/N9*100</f>
        <v>53.846153846153847</v>
      </c>
      <c r="O15" s="13">
        <f>SUM(C15,E15,F15,G15,H15,I15,J15,K15,L15,M15,N15)</f>
        <v>761.12109572726877</v>
      </c>
      <c r="P15" s="23">
        <f>O15/11</f>
        <v>69.192826884297162</v>
      </c>
      <c r="Q15" s="11"/>
    </row>
    <row r="16" spans="1:17" x14ac:dyDescent="0.25">
      <c r="A16" s="15" t="s">
        <v>22</v>
      </c>
      <c r="B16" s="8">
        <v>408</v>
      </c>
      <c r="C16" s="8">
        <v>66.2</v>
      </c>
      <c r="D16" s="8">
        <v>4466</v>
      </c>
      <c r="E16" s="8">
        <v>2816</v>
      </c>
      <c r="F16" s="8">
        <v>2.2999999999999998</v>
      </c>
      <c r="G16" s="8">
        <v>26</v>
      </c>
      <c r="H16" s="8">
        <v>4.2</v>
      </c>
      <c r="I16" s="8">
        <v>228</v>
      </c>
      <c r="J16" s="8">
        <v>7.1</v>
      </c>
      <c r="K16" s="8">
        <v>7.2</v>
      </c>
      <c r="L16" s="8">
        <v>92.1</v>
      </c>
      <c r="M16" s="8">
        <v>57.6</v>
      </c>
      <c r="N16" s="8">
        <v>7</v>
      </c>
      <c r="O16" s="13"/>
      <c r="P16" s="23"/>
      <c r="Q16" s="9"/>
    </row>
    <row r="17" spans="1:17" x14ac:dyDescent="0.25">
      <c r="A17" s="10" t="s">
        <v>16</v>
      </c>
      <c r="B17" s="13">
        <f>B16/B9*100</f>
        <v>100</v>
      </c>
      <c r="C17" s="13">
        <f>C16/C9*100</f>
        <v>88.739946380697063</v>
      </c>
      <c r="D17" s="13">
        <f>D16/D9*100</f>
        <v>87.414366803679783</v>
      </c>
      <c r="E17" s="13">
        <f>E16/E9*100</f>
        <v>86.67282240689444</v>
      </c>
      <c r="F17" s="13">
        <f>F9/F16*100</f>
        <v>30.434782608695656</v>
      </c>
      <c r="G17" s="13">
        <f>G16/G9*100</f>
        <v>72.222222222222214</v>
      </c>
      <c r="H17" s="13">
        <f>H16/H9*100</f>
        <v>46.666666666666664</v>
      </c>
      <c r="I17" s="13">
        <f>I16/I9*100</f>
        <v>93.827160493827151</v>
      </c>
      <c r="J17" s="13">
        <f>J16/J9*100</f>
        <v>69.607843137254903</v>
      </c>
      <c r="K17" s="13">
        <f>K9/K16*100</f>
        <v>40.277777777777771</v>
      </c>
      <c r="L17" s="13">
        <f>L16/L9*100</f>
        <v>78.38297872340425</v>
      </c>
      <c r="M17" s="13">
        <f>M16/M9*100</f>
        <v>70.415647921760396</v>
      </c>
      <c r="N17" s="13">
        <f>N16/N9*100</f>
        <v>53.846153846153847</v>
      </c>
      <c r="O17" s="13">
        <f>SUM(C17,E17,F17,G17,H17,I17,J17,K17,L17,M17,N17)</f>
        <v>731.09400218535438</v>
      </c>
      <c r="P17" s="23">
        <f>O17/11</f>
        <v>66.463091107759496</v>
      </c>
      <c r="Q17" s="11"/>
    </row>
    <row r="18" spans="1:17" x14ac:dyDescent="0.25">
      <c r="A18" s="7" t="s">
        <v>25</v>
      </c>
      <c r="B18" s="8">
        <v>373</v>
      </c>
      <c r="C18" s="8">
        <v>60.8</v>
      </c>
      <c r="D18" s="8">
        <v>4057</v>
      </c>
      <c r="E18" s="8">
        <v>2233</v>
      </c>
      <c r="F18" s="8">
        <v>1.3</v>
      </c>
      <c r="G18" s="8">
        <v>24</v>
      </c>
      <c r="H18" s="8">
        <v>3.9</v>
      </c>
      <c r="I18" s="8">
        <v>193</v>
      </c>
      <c r="J18" s="8">
        <v>6.8</v>
      </c>
      <c r="K18" s="8">
        <v>4.2</v>
      </c>
      <c r="L18" s="14">
        <v>88</v>
      </c>
      <c r="M18" s="8">
        <v>53.7</v>
      </c>
      <c r="N18" s="8">
        <v>12</v>
      </c>
      <c r="O18" s="13"/>
      <c r="P18" s="23"/>
      <c r="Q18" s="9"/>
    </row>
    <row r="19" spans="1:17" x14ac:dyDescent="0.25">
      <c r="A19" s="10" t="s">
        <v>16</v>
      </c>
      <c r="B19" s="13">
        <f>B18/B9*100</f>
        <v>91.421568627450981</v>
      </c>
      <c r="C19" s="13">
        <f>C18/C9*100</f>
        <v>81.501340482573724</v>
      </c>
      <c r="D19" s="13">
        <f>D18/D9*100</f>
        <v>79.408886279115293</v>
      </c>
      <c r="E19" s="13">
        <f>E18/E9*100</f>
        <v>68.72883964296706</v>
      </c>
      <c r="F19" s="13">
        <f>F9/F18*100</f>
        <v>53.846153846153847</v>
      </c>
      <c r="G19" s="13">
        <f>G18/G9*100</f>
        <v>66.666666666666657</v>
      </c>
      <c r="H19" s="13">
        <f>H18/H9*100</f>
        <v>43.333333333333336</v>
      </c>
      <c r="I19" s="13">
        <f>I18/I9*100</f>
        <v>79.423868312757207</v>
      </c>
      <c r="J19" s="13">
        <f>J18/J9*100</f>
        <v>66.666666666666671</v>
      </c>
      <c r="K19" s="13">
        <f>K9/K18*100</f>
        <v>69.047619047619051</v>
      </c>
      <c r="L19" s="13">
        <f>L18/L9*100</f>
        <v>74.893617021276597</v>
      </c>
      <c r="M19" s="13">
        <f>M18/M9*100</f>
        <v>65.647921760391199</v>
      </c>
      <c r="N19" s="13">
        <f>N18/N9*100</f>
        <v>92.307692307692307</v>
      </c>
      <c r="O19" s="13">
        <f>SUM(C19,E19,F19,G19,H19,I19,J19,K19,L19,M19,N19)</f>
        <v>762.06371908809763</v>
      </c>
      <c r="P19" s="23">
        <f>O19/11</f>
        <v>69.278519917099786</v>
      </c>
      <c r="Q19" s="11"/>
    </row>
    <row r="20" spans="1:17" x14ac:dyDescent="0.25">
      <c r="A20" s="7" t="s">
        <v>26</v>
      </c>
      <c r="B20" s="8">
        <v>388</v>
      </c>
      <c r="C20" s="8">
        <v>63.9</v>
      </c>
      <c r="D20" s="8">
        <v>4039</v>
      </c>
      <c r="E20" s="8">
        <v>2235</v>
      </c>
      <c r="F20" s="8">
        <v>1.2</v>
      </c>
      <c r="G20" s="8">
        <v>27</v>
      </c>
      <c r="H20" s="8">
        <v>4.4000000000000004</v>
      </c>
      <c r="I20" s="8">
        <v>213</v>
      </c>
      <c r="J20" s="14">
        <v>7</v>
      </c>
      <c r="K20" s="8">
        <v>5.7</v>
      </c>
      <c r="L20" s="8">
        <v>93.1</v>
      </c>
      <c r="M20" s="8">
        <v>60.8</v>
      </c>
      <c r="N20" s="8">
        <v>9</v>
      </c>
      <c r="O20" s="13"/>
      <c r="P20" s="23"/>
      <c r="Q20" s="9"/>
    </row>
    <row r="21" spans="1:17" x14ac:dyDescent="0.25">
      <c r="A21" s="10" t="s">
        <v>16</v>
      </c>
      <c r="B21" s="13">
        <f>B20/B9*100</f>
        <v>95.098039215686271</v>
      </c>
      <c r="C21" s="13">
        <f>C20/C9*100</f>
        <v>85.656836461126005</v>
      </c>
      <c r="D21" s="13">
        <f>D20/D9*100</f>
        <v>79.056566842826385</v>
      </c>
      <c r="E21" s="13">
        <f>E20/E9*100</f>
        <v>68.790397045244688</v>
      </c>
      <c r="F21" s="13">
        <f>F9/F20*100</f>
        <v>58.333333333333336</v>
      </c>
      <c r="G21" s="13">
        <f>G20/G9*100</f>
        <v>75</v>
      </c>
      <c r="H21" s="13">
        <f>H20/H9*100</f>
        <v>48.888888888888893</v>
      </c>
      <c r="I21" s="13">
        <f>I20/I9*100</f>
        <v>87.654320987654316</v>
      </c>
      <c r="J21" s="13">
        <f>J20/J9*100</f>
        <v>68.627450980392155</v>
      </c>
      <c r="K21" s="13">
        <f>K9/K20*100</f>
        <v>50.87719298245613</v>
      </c>
      <c r="L21" s="13">
        <f>L20/L9*100</f>
        <v>79.234042553191486</v>
      </c>
      <c r="M21" s="13">
        <f>M20/M9*100</f>
        <v>74.327628361858189</v>
      </c>
      <c r="N21" s="13">
        <f>N20/N9*100</f>
        <v>69.230769230769226</v>
      </c>
      <c r="O21" s="13">
        <f>SUM(C21,E21,F21,G21,H21,I21,J21,K21,L21,M21,N21)</f>
        <v>766.62086082491442</v>
      </c>
      <c r="P21" s="23">
        <f>O21/11</f>
        <v>69.692805529537679</v>
      </c>
      <c r="Q21" s="11"/>
    </row>
    <row r="22" spans="1:17" x14ac:dyDescent="0.25">
      <c r="A22" s="7" t="s">
        <v>27</v>
      </c>
      <c r="B22" s="8">
        <v>388</v>
      </c>
      <c r="C22" s="8">
        <v>65.099999999999994</v>
      </c>
      <c r="D22" s="8">
        <v>4902</v>
      </c>
      <c r="E22" s="8">
        <v>2984</v>
      </c>
      <c r="F22" s="8">
        <v>1.8</v>
      </c>
      <c r="G22" s="8">
        <v>30</v>
      </c>
      <c r="H22" s="14">
        <v>5</v>
      </c>
      <c r="I22" s="8">
        <v>229</v>
      </c>
      <c r="J22" s="8">
        <v>8.4</v>
      </c>
      <c r="K22" s="8">
        <v>3.7</v>
      </c>
      <c r="L22" s="8">
        <v>99.7</v>
      </c>
      <c r="M22" s="8">
        <v>70.2</v>
      </c>
      <c r="N22" s="8">
        <v>8</v>
      </c>
      <c r="O22" s="13"/>
      <c r="P22" s="23"/>
      <c r="Q22" s="9"/>
    </row>
    <row r="23" spans="1:17" x14ac:dyDescent="0.25">
      <c r="A23" s="10" t="s">
        <v>16</v>
      </c>
      <c r="B23" s="13">
        <f>B22/B9*100</f>
        <v>95.098039215686271</v>
      </c>
      <c r="C23" s="13">
        <f>C22/C9*100</f>
        <v>87.265415549597861</v>
      </c>
      <c r="D23" s="13">
        <f>D22/D9*100</f>
        <v>95.948326482677629</v>
      </c>
      <c r="E23" s="13">
        <f>E22/E9*100</f>
        <v>91.843644198214832</v>
      </c>
      <c r="F23" s="13">
        <f>F9*100</f>
        <v>70</v>
      </c>
      <c r="G23" s="13">
        <f>G22/G9*100</f>
        <v>83.333333333333343</v>
      </c>
      <c r="H23" s="13">
        <f>H22/H9*100</f>
        <v>55.555555555555557</v>
      </c>
      <c r="I23" s="13">
        <f>I22/I9*100</f>
        <v>94.238683127572017</v>
      </c>
      <c r="J23" s="13">
        <f>J22/J9*100</f>
        <v>82.352941176470594</v>
      </c>
      <c r="K23" s="13">
        <f>K9/K22*100</f>
        <v>78.378378378378372</v>
      </c>
      <c r="L23" s="13">
        <f>L22/L9*100</f>
        <v>84.851063829787236</v>
      </c>
      <c r="M23" s="13">
        <f>M22/M9*100</f>
        <v>85.819070904645471</v>
      </c>
      <c r="N23" s="13">
        <f>N22/N9*100</f>
        <v>61.53846153846154</v>
      </c>
      <c r="O23" s="13">
        <f>SUM(C23,E23,F23,G23,H23,I23,J23,K23,L23,M23,N23)</f>
        <v>875.17654759201685</v>
      </c>
      <c r="P23" s="23">
        <f>O23/11</f>
        <v>79.561504326546981</v>
      </c>
      <c r="Q23" s="11"/>
    </row>
    <row r="24" spans="1:17" x14ac:dyDescent="0.25">
      <c r="A24" s="7" t="s">
        <v>28</v>
      </c>
      <c r="B24" s="8">
        <v>390</v>
      </c>
      <c r="C24" s="14">
        <v>66</v>
      </c>
      <c r="D24" s="8">
        <v>4615</v>
      </c>
      <c r="E24" s="8">
        <v>2430</v>
      </c>
      <c r="F24" s="8">
        <v>3.4</v>
      </c>
      <c r="G24" s="8">
        <v>23</v>
      </c>
      <c r="H24" s="8">
        <v>3.9</v>
      </c>
      <c r="I24" s="8">
        <v>217</v>
      </c>
      <c r="J24" s="8">
        <v>7.1</v>
      </c>
      <c r="K24" s="8">
        <v>5.4</v>
      </c>
      <c r="L24" s="8">
        <v>88.5</v>
      </c>
      <c r="M24" s="8">
        <v>48.6</v>
      </c>
      <c r="N24" s="8">
        <v>5</v>
      </c>
      <c r="O24" s="13"/>
      <c r="P24" s="23"/>
      <c r="Q24" s="9"/>
    </row>
    <row r="25" spans="1:17" x14ac:dyDescent="0.25">
      <c r="A25" s="10"/>
      <c r="B25" s="13">
        <f>B24/B9*100</f>
        <v>95.588235294117652</v>
      </c>
      <c r="C25" s="13">
        <f>C24/C9*100</f>
        <v>88.471849865951739</v>
      </c>
      <c r="D25" s="13">
        <f>D24/D9*100</f>
        <v>90.330788804071247</v>
      </c>
      <c r="E25" s="13">
        <f>E24/E9*100</f>
        <v>74.79224376731301</v>
      </c>
      <c r="F25" s="13">
        <f>F9/F24*100</f>
        <v>20.588235294117645</v>
      </c>
      <c r="G25" s="13">
        <f>G24/G9*100</f>
        <v>63.888888888888886</v>
      </c>
      <c r="H25" s="13">
        <f>H24/H9*100</f>
        <v>43.333333333333336</v>
      </c>
      <c r="I25" s="13">
        <f>I24/I9*100</f>
        <v>89.300411522633752</v>
      </c>
      <c r="J25" s="13">
        <f>J24/J9*100</f>
        <v>69.607843137254903</v>
      </c>
      <c r="K25" s="13">
        <f>K9/K24*100</f>
        <v>53.703703703703695</v>
      </c>
      <c r="L25" s="13">
        <f>L24/L9*100</f>
        <v>75.319148936170208</v>
      </c>
      <c r="M25" s="13">
        <f>M24/M9*100</f>
        <v>59.413202933985332</v>
      </c>
      <c r="N25" s="13">
        <f>N24/N9*100</f>
        <v>38.461538461538467</v>
      </c>
      <c r="O25" s="13">
        <f>SUM(C25,E25,F25,G25,H25,I25,J25,K25,L25,M25,N25)</f>
        <v>676.88039984489092</v>
      </c>
      <c r="P25" s="23">
        <f>O25/11</f>
        <v>61.534581804080993</v>
      </c>
      <c r="Q25" s="11"/>
    </row>
    <row r="26" spans="1:17" x14ac:dyDescent="0.25">
      <c r="A26" s="15" t="s">
        <v>29</v>
      </c>
      <c r="B26" s="8">
        <v>353</v>
      </c>
      <c r="C26" s="14">
        <v>62</v>
      </c>
      <c r="D26" s="8">
        <v>4002</v>
      </c>
      <c r="E26" s="8">
        <v>1993</v>
      </c>
      <c r="F26" s="8">
        <v>0.7</v>
      </c>
      <c r="G26" s="8">
        <v>26</v>
      </c>
      <c r="H26" s="8">
        <v>4.5999999999999996</v>
      </c>
      <c r="I26" s="8">
        <v>189</v>
      </c>
      <c r="J26" s="8">
        <v>7.6</v>
      </c>
      <c r="K26" s="14">
        <v>6</v>
      </c>
      <c r="L26" s="8">
        <v>95.4</v>
      </c>
      <c r="M26" s="8">
        <v>50.4</v>
      </c>
      <c r="N26" s="8">
        <v>13</v>
      </c>
      <c r="O26" s="13"/>
      <c r="P26" s="23"/>
      <c r="Q26" s="9"/>
    </row>
    <row r="27" spans="1:17" x14ac:dyDescent="0.25">
      <c r="A27" s="17" t="s">
        <v>16</v>
      </c>
      <c r="B27" s="13">
        <f>B26/B9*100</f>
        <v>86.519607843137265</v>
      </c>
      <c r="C27" s="13">
        <f>C26/C9*100</f>
        <v>83.109919571045594</v>
      </c>
      <c r="D27" s="13">
        <f>D26/D9*100</f>
        <v>78.332354668232526</v>
      </c>
      <c r="E27" s="13">
        <f>E26/E9*100</f>
        <v>61.3419513696522</v>
      </c>
      <c r="F27" s="13">
        <f>F9/F26*100</f>
        <v>100</v>
      </c>
      <c r="G27" s="13">
        <f>G26/G9*100</f>
        <v>72.222222222222214</v>
      </c>
      <c r="H27" s="13">
        <f>H26/H9*100</f>
        <v>51.111111111111107</v>
      </c>
      <c r="I27" s="13">
        <f>I26/I9*100</f>
        <v>77.777777777777786</v>
      </c>
      <c r="J27" s="13">
        <f>J26/J9*100</f>
        <v>74.509803921568633</v>
      </c>
      <c r="K27" s="13">
        <f>K9/K26*100</f>
        <v>48.333333333333336</v>
      </c>
      <c r="L27" s="13">
        <f>L26/L9*100</f>
        <v>81.191489361702125</v>
      </c>
      <c r="M27" s="13">
        <f>M26/M9*100</f>
        <v>61.613691931540338</v>
      </c>
      <c r="N27" s="13">
        <f>N26/N9*100</f>
        <v>100</v>
      </c>
      <c r="O27" s="13">
        <f>SUM(C27,E27,F27,G27,H27,I27,J27,K27,L27,M27,N27)</f>
        <v>811.21130059995335</v>
      </c>
      <c r="P27" s="23">
        <f>O27/11</f>
        <v>73.746481872723038</v>
      </c>
      <c r="Q27" s="11"/>
    </row>
    <row r="28" spans="1:17" x14ac:dyDescent="0.25">
      <c r="A28" s="7" t="s">
        <v>31</v>
      </c>
      <c r="B28" s="8">
        <v>349</v>
      </c>
      <c r="C28" s="8">
        <v>64.400000000000006</v>
      </c>
      <c r="D28" s="8">
        <v>3722</v>
      </c>
      <c r="E28" s="8">
        <v>1870</v>
      </c>
      <c r="F28" s="8">
        <v>2.2000000000000002</v>
      </c>
      <c r="G28" s="8">
        <v>20</v>
      </c>
      <c r="H28" s="8">
        <v>3.7</v>
      </c>
      <c r="I28" s="8">
        <v>173</v>
      </c>
      <c r="J28" s="8">
        <v>6.6</v>
      </c>
      <c r="K28" s="8">
        <v>8.1</v>
      </c>
      <c r="L28" s="8">
        <v>87.4</v>
      </c>
      <c r="M28" s="8">
        <v>55.7</v>
      </c>
      <c r="N28" s="8">
        <v>5</v>
      </c>
      <c r="O28" s="13"/>
      <c r="P28" s="23"/>
      <c r="Q28" s="9"/>
    </row>
    <row r="29" spans="1:17" x14ac:dyDescent="0.25">
      <c r="A29" s="10" t="s">
        <v>16</v>
      </c>
      <c r="B29" s="13">
        <f>B28/B9*100</f>
        <v>85.539215686274503</v>
      </c>
      <c r="C29" s="13">
        <f>C28/C9*100</f>
        <v>86.327077747989293</v>
      </c>
      <c r="D29" s="13">
        <f>D28/D9*100</f>
        <v>72.851830103738507</v>
      </c>
      <c r="E29" s="13">
        <f>E28/E9*100</f>
        <v>57.556171129578324</v>
      </c>
      <c r="F29" s="13">
        <f>F9/F28*100</f>
        <v>31.818181818181813</v>
      </c>
      <c r="G29" s="13">
        <f>G28/G9*100</f>
        <v>55.555555555555557</v>
      </c>
      <c r="H29" s="13">
        <f>H28/H9*100</f>
        <v>41.111111111111114</v>
      </c>
      <c r="I29" s="13">
        <f>I28/I9*100</f>
        <v>71.193415637860085</v>
      </c>
      <c r="J29" s="13">
        <f>J28/J9*100</f>
        <v>64.705882352941174</v>
      </c>
      <c r="K29" s="13">
        <f>K9/K28*100</f>
        <v>35.802469135802468</v>
      </c>
      <c r="L29" s="13">
        <f>L28/L9*100</f>
        <v>74.382978723404264</v>
      </c>
      <c r="M29" s="13">
        <f>M28/M9*100</f>
        <v>68.092909535452321</v>
      </c>
      <c r="N29" s="13">
        <f>N28/N9*100</f>
        <v>38.461538461538467</v>
      </c>
      <c r="O29" s="13">
        <f>SUM(C29,E29,F29,G29,H29,I29,J29,K29,L29,M29,N29)</f>
        <v>625.0072912094148</v>
      </c>
      <c r="P29" s="23">
        <f>O29/11</f>
        <v>56.818844655401342</v>
      </c>
      <c r="Q29" s="11"/>
    </row>
    <row r="30" spans="1:17" x14ac:dyDescent="0.25">
      <c r="A30" s="7" t="s">
        <v>32</v>
      </c>
      <c r="B30" s="8">
        <v>317</v>
      </c>
      <c r="C30" s="8">
        <v>59.4</v>
      </c>
      <c r="D30" s="8">
        <v>3827</v>
      </c>
      <c r="E30" s="8">
        <v>2007</v>
      </c>
      <c r="F30" s="8">
        <v>3.9</v>
      </c>
      <c r="G30" s="8">
        <v>22</v>
      </c>
      <c r="H30" s="8">
        <v>4.0999999999999996</v>
      </c>
      <c r="I30" s="8">
        <v>179</v>
      </c>
      <c r="J30" s="8">
        <v>6.2</v>
      </c>
      <c r="K30" s="14">
        <v>7</v>
      </c>
      <c r="L30" s="8">
        <v>78.8</v>
      </c>
      <c r="M30" s="8">
        <v>52.4</v>
      </c>
      <c r="N30" s="8">
        <v>6</v>
      </c>
      <c r="O30" s="13"/>
      <c r="P30" s="23"/>
      <c r="Q30" s="9"/>
    </row>
    <row r="31" spans="1:17" x14ac:dyDescent="0.25">
      <c r="A31" s="10" t="s">
        <v>16</v>
      </c>
      <c r="B31" s="13">
        <f>B30/B9*100</f>
        <v>77.696078431372555</v>
      </c>
      <c r="C31" s="13">
        <f>C30/C9*100</f>
        <v>79.624664879356573</v>
      </c>
      <c r="D31" s="13">
        <f>D30/D9*100</f>
        <v>74.907026815423762</v>
      </c>
      <c r="E31" s="13">
        <f>E30/E9*100</f>
        <v>61.772853185595565</v>
      </c>
      <c r="F31" s="13">
        <f>F9/F30*100</f>
        <v>17.948717948717949</v>
      </c>
      <c r="G31" s="13">
        <f>G30/G9*100</f>
        <v>61.111111111111114</v>
      </c>
      <c r="H31" s="13">
        <f>H30/H9*100</f>
        <v>45.55555555555555</v>
      </c>
      <c r="I31" s="13">
        <f>I30/I9*100</f>
        <v>73.66255144032921</v>
      </c>
      <c r="J31" s="13">
        <f>J30/J9*100</f>
        <v>60.7843137254902</v>
      </c>
      <c r="K31" s="13">
        <f>K9/K30*100</f>
        <v>41.428571428571423</v>
      </c>
      <c r="L31" s="13">
        <f>L30/L9*100</f>
        <v>67.063829787234042</v>
      </c>
      <c r="M31" s="13">
        <f>M30/M9*100</f>
        <v>64.058679706601467</v>
      </c>
      <c r="N31" s="13">
        <f>N30/N9*100</f>
        <v>46.153846153846153</v>
      </c>
      <c r="O31" s="13">
        <f>SUM(C31,E31,F31,G31,H31,I31,J31,K31,L31,M31,N31)</f>
        <v>619.16469492240935</v>
      </c>
      <c r="P31" s="23">
        <f>O31/11</f>
        <v>56.287699538400851</v>
      </c>
      <c r="Q31" s="11"/>
    </row>
    <row r="32" spans="1:17" x14ac:dyDescent="0.25">
      <c r="A32" s="7" t="s">
        <v>33</v>
      </c>
      <c r="B32" s="8">
        <v>314</v>
      </c>
      <c r="C32" s="8">
        <v>59.5</v>
      </c>
      <c r="D32" s="8">
        <v>3494</v>
      </c>
      <c r="E32" s="8">
        <v>1843</v>
      </c>
      <c r="F32" s="8">
        <v>2.7</v>
      </c>
      <c r="G32" s="8">
        <v>16</v>
      </c>
      <c r="H32" s="14">
        <v>3</v>
      </c>
      <c r="I32" s="8">
        <v>170</v>
      </c>
      <c r="J32" s="14">
        <v>6</v>
      </c>
      <c r="K32" s="8">
        <v>6.5</v>
      </c>
      <c r="L32" s="8">
        <v>78.3</v>
      </c>
      <c r="M32" s="8">
        <v>40.1</v>
      </c>
      <c r="N32" s="8">
        <v>2</v>
      </c>
      <c r="O32" s="13"/>
      <c r="P32" s="23"/>
      <c r="Q32" s="9"/>
    </row>
    <row r="33" spans="1:17" x14ac:dyDescent="0.25">
      <c r="A33" s="10" t="s">
        <v>16</v>
      </c>
      <c r="B33" s="13">
        <f>B32/B9*100</f>
        <v>76.960784313725497</v>
      </c>
      <c r="C33" s="13">
        <f>C32/C9*100</f>
        <v>79.758713136729227</v>
      </c>
      <c r="D33" s="13">
        <f>D32/D9*100</f>
        <v>68.389117244079074</v>
      </c>
      <c r="E33" s="13">
        <f>E32/E9*100</f>
        <v>56.725146198830409</v>
      </c>
      <c r="F33" s="13">
        <f>F9/F32*100</f>
        <v>25.925925925925924</v>
      </c>
      <c r="G33" s="13">
        <f>G32/G9*100</f>
        <v>44.444444444444443</v>
      </c>
      <c r="H33" s="13">
        <f>H32/H9*100</f>
        <v>33.333333333333329</v>
      </c>
      <c r="I33" s="13">
        <f>I32/I9*100</f>
        <v>69.958847736625515</v>
      </c>
      <c r="J33" s="13">
        <f>J32/J9*100</f>
        <v>58.82352941176471</v>
      </c>
      <c r="K33" s="13">
        <f>K9/K32*100</f>
        <v>44.615384615384613</v>
      </c>
      <c r="L33" s="13">
        <f>L32/L9*100</f>
        <v>66.638297872340431</v>
      </c>
      <c r="M33" s="13">
        <f>M32/M9*100</f>
        <v>49.022004889975548</v>
      </c>
      <c r="N33" s="13">
        <f>N32/N9*100</f>
        <v>15.384615384615385</v>
      </c>
      <c r="O33" s="13">
        <f>SUM(C33,E33,F33,G33,H33,I33,J33,K33,L33,M33,N33)</f>
        <v>544.63024294996944</v>
      </c>
      <c r="P33" s="23">
        <f>O33/11</f>
        <v>49.511840268179043</v>
      </c>
      <c r="Q33" s="11"/>
    </row>
    <row r="34" spans="1:17" x14ac:dyDescent="0.25">
      <c r="A34" s="7" t="s">
        <v>34</v>
      </c>
      <c r="B34" s="8">
        <v>326</v>
      </c>
      <c r="C34" s="8">
        <v>63.2</v>
      </c>
      <c r="D34" s="8">
        <v>3138</v>
      </c>
      <c r="E34" s="8">
        <v>1729</v>
      </c>
      <c r="F34" s="8">
        <v>1.9</v>
      </c>
      <c r="G34" s="8">
        <v>17</v>
      </c>
      <c r="H34" s="8">
        <v>3.3</v>
      </c>
      <c r="I34" s="8">
        <v>156</v>
      </c>
      <c r="J34" s="8">
        <v>5.9</v>
      </c>
      <c r="K34" s="8">
        <v>6.9</v>
      </c>
      <c r="L34" s="14">
        <v>83</v>
      </c>
      <c r="M34" s="8">
        <v>39.5</v>
      </c>
      <c r="N34" s="8">
        <v>8</v>
      </c>
      <c r="O34" s="13"/>
      <c r="P34" s="23"/>
      <c r="Q34" s="9"/>
    </row>
    <row r="35" spans="1:17" x14ac:dyDescent="0.25">
      <c r="A35" s="10" t="s">
        <v>16</v>
      </c>
      <c r="B35" s="13">
        <f>B34/B9*100</f>
        <v>79.901960784313729</v>
      </c>
      <c r="C35" s="13">
        <f>C34/C9*100</f>
        <v>84.718498659517437</v>
      </c>
      <c r="D35" s="13">
        <f>D34/D9*100</f>
        <v>61.421021726365232</v>
      </c>
      <c r="E35" s="13">
        <f>E34/E9*100</f>
        <v>53.216374269005854</v>
      </c>
      <c r="F35" s="13">
        <f>F9/F34*100</f>
        <v>36.84210526315789</v>
      </c>
      <c r="G35" s="13">
        <f>G34/G9*100</f>
        <v>47.222222222222221</v>
      </c>
      <c r="H35" s="13">
        <f>H34/H9*100</f>
        <v>36.666666666666664</v>
      </c>
      <c r="I35" s="13">
        <f>I34/I9*100</f>
        <v>64.197530864197532</v>
      </c>
      <c r="J35" s="13">
        <f>J34/J9*100</f>
        <v>57.843137254901968</v>
      </c>
      <c r="K35" s="13">
        <f>K9/K34*100</f>
        <v>42.028985507246375</v>
      </c>
      <c r="L35" s="13">
        <f>L34/L9*100</f>
        <v>70.638297872340431</v>
      </c>
      <c r="M35" s="13">
        <f>M34/M9*100</f>
        <v>48.288508557457213</v>
      </c>
      <c r="N35" s="13">
        <f>N34/N9*100</f>
        <v>61.53846153846154</v>
      </c>
      <c r="O35" s="13">
        <f>SUM(C35,E35,F35,G35,H35,I35,J35,K35,L35,M35,N35)</f>
        <v>603.2007886751752</v>
      </c>
      <c r="P35" s="23">
        <f>O35/11</f>
        <v>54.836435334106838</v>
      </c>
      <c r="Q35" s="11"/>
    </row>
    <row r="36" spans="1:17" x14ac:dyDescent="0.25">
      <c r="A36" s="7" t="s">
        <v>35</v>
      </c>
      <c r="B36" s="8">
        <v>341</v>
      </c>
      <c r="C36" s="8">
        <v>66.099999999999994</v>
      </c>
      <c r="D36" s="8">
        <v>4110</v>
      </c>
      <c r="E36" s="8">
        <v>2402</v>
      </c>
      <c r="F36" s="14">
        <v>1</v>
      </c>
      <c r="G36" s="8">
        <v>31</v>
      </c>
      <c r="H36" s="14">
        <v>6</v>
      </c>
      <c r="I36" s="8">
        <v>190</v>
      </c>
      <c r="J36" s="8">
        <v>8.6999999999999993</v>
      </c>
      <c r="K36" s="8">
        <v>8.5</v>
      </c>
      <c r="L36" s="8">
        <v>106.3</v>
      </c>
      <c r="M36" s="8">
        <v>69.8</v>
      </c>
      <c r="N36" s="8">
        <v>11</v>
      </c>
      <c r="O36" s="13"/>
      <c r="P36" s="23"/>
      <c r="Q36" s="9"/>
    </row>
    <row r="37" spans="1:17" x14ac:dyDescent="0.25">
      <c r="A37" s="10" t="s">
        <v>16</v>
      </c>
      <c r="B37" s="13">
        <f>B36/B9*100</f>
        <v>83.578431372549019</v>
      </c>
      <c r="C37" s="13">
        <f>C36/C9*100</f>
        <v>88.605898123324394</v>
      </c>
      <c r="D37" s="13">
        <f>D36/D9*100</f>
        <v>80.446271285965949</v>
      </c>
      <c r="E37" s="13">
        <f>E36/E9*100</f>
        <v>73.930440135426295</v>
      </c>
      <c r="F37" s="13">
        <f>F9/F36*100</f>
        <v>70</v>
      </c>
      <c r="G37" s="13">
        <f>G36/G9*100</f>
        <v>86.111111111111114</v>
      </c>
      <c r="H37" s="13">
        <f>H36/H9*100</f>
        <v>66.666666666666657</v>
      </c>
      <c r="I37" s="13">
        <f>I36/I9*100</f>
        <v>78.189300411522638</v>
      </c>
      <c r="J37" s="13">
        <f>J36/J9*100</f>
        <v>85.294117647058826</v>
      </c>
      <c r="K37" s="13">
        <f>K9/K36*100</f>
        <v>34.117647058823529</v>
      </c>
      <c r="L37" s="13">
        <f>L36/L9*100</f>
        <v>90.468085106382972</v>
      </c>
      <c r="M37" s="13">
        <f>M36/M9*100</f>
        <v>85.330073349633253</v>
      </c>
      <c r="N37" s="13">
        <f>N36/N9*100</f>
        <v>84.615384615384613</v>
      </c>
      <c r="O37" s="13">
        <f>SUM(C37,E37,F37,G37,H37,I37,J37,K37,L37,M37,N37)</f>
        <v>843.32872422533433</v>
      </c>
      <c r="P37" s="23">
        <f>O37/11</f>
        <v>76.666247656848569</v>
      </c>
      <c r="Q37" s="11"/>
    </row>
    <row r="38" spans="1:17" x14ac:dyDescent="0.25">
      <c r="A38" s="7" t="s">
        <v>36</v>
      </c>
      <c r="B38" s="8">
        <v>361</v>
      </c>
      <c r="C38" s="8">
        <v>70.400000000000006</v>
      </c>
      <c r="D38" s="18">
        <v>4054</v>
      </c>
      <c r="E38" s="8">
        <v>1932</v>
      </c>
      <c r="F38" s="8">
        <v>1.6</v>
      </c>
      <c r="G38" s="8">
        <v>21</v>
      </c>
      <c r="H38" s="8">
        <v>4.0999999999999996</v>
      </c>
      <c r="I38" s="8">
        <v>191</v>
      </c>
      <c r="J38" s="14">
        <v>8</v>
      </c>
      <c r="K38" s="8">
        <v>5.4</v>
      </c>
      <c r="L38" s="8">
        <v>100.8</v>
      </c>
      <c r="M38" s="8">
        <v>62.2</v>
      </c>
      <c r="N38" s="8">
        <v>7</v>
      </c>
      <c r="O38" s="13"/>
      <c r="P38" s="23"/>
      <c r="Q38" s="9"/>
    </row>
    <row r="39" spans="1:17" x14ac:dyDescent="0.25">
      <c r="A39" s="10" t="s">
        <v>16</v>
      </c>
      <c r="B39" s="13">
        <f>B38/B9*100</f>
        <v>88.480392156862735</v>
      </c>
      <c r="C39" s="13">
        <f>C38/C9*100</f>
        <v>94.369973190348546</v>
      </c>
      <c r="D39" s="13">
        <f>D38/D9*100</f>
        <v>79.35016637306714</v>
      </c>
      <c r="E39" s="13">
        <f>E38/E9*100</f>
        <v>59.464450600184669</v>
      </c>
      <c r="F39" s="13">
        <f>F9/F38*100</f>
        <v>43.749999999999993</v>
      </c>
      <c r="G39" s="13">
        <f>G38/G9*100</f>
        <v>58.333333333333336</v>
      </c>
      <c r="H39" s="13">
        <f>H38/H9*100</f>
        <v>45.55555555555555</v>
      </c>
      <c r="I39" s="13">
        <f>I38/I9*100</f>
        <v>78.600823045267489</v>
      </c>
      <c r="J39" s="13">
        <f>J38/J9*100</f>
        <v>78.431372549019613</v>
      </c>
      <c r="K39" s="13">
        <f>K9/K38*100</f>
        <v>53.703703703703695</v>
      </c>
      <c r="L39" s="13">
        <f>L38/L9*100</f>
        <v>85.78723404255318</v>
      </c>
      <c r="M39" s="13">
        <f>M38/M9*100</f>
        <v>76.039119804400983</v>
      </c>
      <c r="N39" s="13">
        <f>N38/N9*100</f>
        <v>53.846153846153847</v>
      </c>
      <c r="O39" s="13">
        <f>SUM(C39,E39,F39,G39,H39,I39,J39,K39,L39,M39,N39)</f>
        <v>727.88171967052097</v>
      </c>
      <c r="P39" s="23">
        <f>O39/11</f>
        <v>66.171065424592811</v>
      </c>
      <c r="Q39" s="11"/>
    </row>
    <row r="40" spans="1:17" x14ac:dyDescent="0.25">
      <c r="A40" s="7" t="s">
        <v>37</v>
      </c>
      <c r="B40" s="8">
        <v>311</v>
      </c>
      <c r="C40" s="14">
        <v>62</v>
      </c>
      <c r="D40" s="8">
        <v>3529</v>
      </c>
      <c r="E40" s="8">
        <v>2264</v>
      </c>
      <c r="F40" s="8">
        <v>2.6</v>
      </c>
      <c r="G40" s="8">
        <v>20</v>
      </c>
      <c r="H40" s="14">
        <v>4</v>
      </c>
      <c r="I40" s="8">
        <v>182</v>
      </c>
      <c r="J40" s="8">
        <v>6.7</v>
      </c>
      <c r="K40" s="8">
        <v>7.4</v>
      </c>
      <c r="L40" s="8">
        <v>85.5</v>
      </c>
      <c r="M40" s="8">
        <v>66.5</v>
      </c>
      <c r="N40" s="8">
        <v>5</v>
      </c>
      <c r="O40" s="13"/>
      <c r="P40" s="23"/>
      <c r="Q40" s="9"/>
    </row>
    <row r="41" spans="1:17" x14ac:dyDescent="0.25">
      <c r="A41" s="10" t="s">
        <v>16</v>
      </c>
      <c r="B41" s="13">
        <f>B40/B9*100</f>
        <v>76.225490196078425</v>
      </c>
      <c r="C41" s="13">
        <f>C40/C9*100</f>
        <v>83.109919571045594</v>
      </c>
      <c r="D41" s="13">
        <f>D40/D9*100</f>
        <v>69.074182814640821</v>
      </c>
      <c r="E41" s="13">
        <f>E40/E9*100</f>
        <v>69.682979378270232</v>
      </c>
      <c r="F41" s="13">
        <f>F9/F40*100</f>
        <v>26.923076923076923</v>
      </c>
      <c r="G41" s="13">
        <f>G40/G9*100</f>
        <v>55.555555555555557</v>
      </c>
      <c r="H41" s="13">
        <f>H40/H9*100</f>
        <v>44.444444444444443</v>
      </c>
      <c r="I41" s="13">
        <f>I40/I9*100</f>
        <v>74.897119341563794</v>
      </c>
      <c r="J41" s="13">
        <f>J40/J9*100</f>
        <v>65.686274509803937</v>
      </c>
      <c r="K41" s="13">
        <f>K9/K40*100</f>
        <v>39.189189189189186</v>
      </c>
      <c r="L41" s="13">
        <f>L40/L9*100</f>
        <v>72.765957446808514</v>
      </c>
      <c r="M41" s="13">
        <f>M40/M9*100</f>
        <v>81.295843520782398</v>
      </c>
      <c r="N41" s="13">
        <f>N40/N9*100</f>
        <v>38.461538461538467</v>
      </c>
      <c r="O41" s="13">
        <f>SUM(C41,E41,F41,G41,H41,I41,J41,K41,L41,M41,N41)</f>
        <v>652.01189834207901</v>
      </c>
      <c r="P41" s="23">
        <f>O41/11</f>
        <v>59.273808940188999</v>
      </c>
      <c r="Q41" s="11"/>
    </row>
    <row r="42" spans="1:17" x14ac:dyDescent="0.25">
      <c r="A42" s="7" t="s">
        <v>38</v>
      </c>
      <c r="B42" s="8">
        <v>333</v>
      </c>
      <c r="C42" s="8">
        <v>67.3</v>
      </c>
      <c r="D42" s="8">
        <v>3852</v>
      </c>
      <c r="E42" s="8">
        <v>2166</v>
      </c>
      <c r="F42" s="8">
        <v>2.4</v>
      </c>
      <c r="G42" s="8">
        <v>26</v>
      </c>
      <c r="H42" s="8">
        <v>5.3</v>
      </c>
      <c r="I42" s="8">
        <v>191</v>
      </c>
      <c r="J42" s="8">
        <v>7.7</v>
      </c>
      <c r="K42" s="8">
        <v>8.1999999999999993</v>
      </c>
      <c r="L42" s="14">
        <v>98</v>
      </c>
      <c r="M42" s="8">
        <v>68.7</v>
      </c>
      <c r="N42" s="8">
        <v>10</v>
      </c>
      <c r="O42" s="13"/>
      <c r="P42" s="23"/>
      <c r="Q42" s="9"/>
    </row>
    <row r="43" spans="1:17" x14ac:dyDescent="0.25">
      <c r="A43" s="10" t="s">
        <v>16</v>
      </c>
      <c r="B43" s="13">
        <f>B42/B9*100</f>
        <v>81.617647058823522</v>
      </c>
      <c r="C43" s="13">
        <f>C42/C9*100</f>
        <v>90.21447721179625</v>
      </c>
      <c r="D43" s="13">
        <f>D42/D9*100</f>
        <v>75.39635936582502</v>
      </c>
      <c r="E43" s="13">
        <f>E42/E9*100</f>
        <v>66.666666666666657</v>
      </c>
      <c r="F43" s="13">
        <f>F9/F42*100</f>
        <v>29.166666666666668</v>
      </c>
      <c r="G43" s="13">
        <f>G42/G9*100</f>
        <v>72.222222222222214</v>
      </c>
      <c r="H43" s="13">
        <f>H42/H9*100</f>
        <v>58.888888888888893</v>
      </c>
      <c r="I43" s="13">
        <f>I42/I9*100</f>
        <v>78.600823045267489</v>
      </c>
      <c r="J43" s="13">
        <f>J42/J9*100</f>
        <v>75.490196078431381</v>
      </c>
      <c r="K43" s="13">
        <f>K9/K42*100</f>
        <v>35.365853658536587</v>
      </c>
      <c r="L43" s="13">
        <f>L42/L9*100</f>
        <v>83.40425531914893</v>
      </c>
      <c r="M43" s="13">
        <f>M42/M9*100</f>
        <v>83.985330073349644</v>
      </c>
      <c r="N43" s="13">
        <f>N42/N9*100</f>
        <v>76.923076923076934</v>
      </c>
      <c r="O43" s="13">
        <f>SUM(C43,E43,F43,G43,H43,I43,J43,K43,L43,M43,N43)</f>
        <v>750.92845675405169</v>
      </c>
      <c r="P43" s="23">
        <f>O43/11</f>
        <v>68.266223341277424</v>
      </c>
      <c r="Q43" s="11"/>
    </row>
    <row r="44" spans="1:17" x14ac:dyDescent="0.25">
      <c r="A44" s="7" t="s">
        <v>39</v>
      </c>
      <c r="B44" s="8">
        <v>303</v>
      </c>
      <c r="C44" s="8">
        <v>62</v>
      </c>
      <c r="D44" s="8">
        <v>3322</v>
      </c>
      <c r="E44" s="8">
        <v>1649</v>
      </c>
      <c r="F44" s="8">
        <v>3.3</v>
      </c>
      <c r="G44" s="8">
        <v>17</v>
      </c>
      <c r="H44" s="8">
        <v>3.5</v>
      </c>
      <c r="I44" s="8">
        <v>188</v>
      </c>
      <c r="J44" s="8">
        <v>6</v>
      </c>
      <c r="K44" s="8">
        <v>8.6</v>
      </c>
      <c r="L44" s="8">
        <v>80</v>
      </c>
      <c r="M44" s="8">
        <v>36.4</v>
      </c>
      <c r="N44" s="8">
        <v>5</v>
      </c>
      <c r="O44" s="13"/>
      <c r="P44" s="23"/>
      <c r="Q44" s="9"/>
    </row>
    <row r="45" spans="1:17" x14ac:dyDescent="0.25">
      <c r="A45" s="10" t="s">
        <v>16</v>
      </c>
      <c r="B45" s="13">
        <f>B44/B9*100</f>
        <v>74.264705882352942</v>
      </c>
      <c r="C45" s="13">
        <f>C44/C9*100</f>
        <v>83.109919571045594</v>
      </c>
      <c r="D45" s="13">
        <f>D44/D9*100</f>
        <v>65.02250929731845</v>
      </c>
      <c r="E45" s="13">
        <f>E44/E9*100</f>
        <v>50.754078177900894</v>
      </c>
      <c r="F45" s="13">
        <f>F9/F44*100</f>
        <v>21.212121212121211</v>
      </c>
      <c r="G45" s="13">
        <f>G44/G9*100</f>
        <v>47.222222222222221</v>
      </c>
      <c r="H45" s="13">
        <f>H44/H9*100</f>
        <v>38.888888888888893</v>
      </c>
      <c r="I45" s="13">
        <f>I44/I9*100</f>
        <v>77.36625514403292</v>
      </c>
      <c r="J45" s="13">
        <f>J44/J9*100</f>
        <v>58.82352941176471</v>
      </c>
      <c r="K45" s="13">
        <f>K9/K44*100</f>
        <v>33.720930232558139</v>
      </c>
      <c r="L45" s="13">
        <f>L44/L9*100</f>
        <v>68.085106382978722</v>
      </c>
      <c r="M45" s="13">
        <f>M44/M9*100</f>
        <v>44.498777506112468</v>
      </c>
      <c r="N45" s="13">
        <f>N44/N9*100</f>
        <v>38.461538461538467</v>
      </c>
      <c r="O45" s="13">
        <f>SUM(C45,E45,F45,G45,H45,I45,J45,K45,L45,M45,N45)</f>
        <v>562.14336721116422</v>
      </c>
      <c r="P45" s="23">
        <f>O45/11</f>
        <v>51.103942473742201</v>
      </c>
      <c r="Q45" s="11"/>
    </row>
    <row r="46" spans="1:17" x14ac:dyDescent="0.25">
      <c r="A46" s="7" t="s">
        <v>40</v>
      </c>
      <c r="B46" s="8">
        <v>319</v>
      </c>
      <c r="C46" s="8">
        <v>65.900000000000006</v>
      </c>
      <c r="D46" s="8">
        <v>4031</v>
      </c>
      <c r="E46" s="8">
        <v>2076</v>
      </c>
      <c r="F46" s="8">
        <v>1</v>
      </c>
      <c r="G46" s="8">
        <v>26</v>
      </c>
      <c r="H46" s="8">
        <v>5.4</v>
      </c>
      <c r="I46" s="8">
        <v>176</v>
      </c>
      <c r="J46" s="8">
        <v>8.9</v>
      </c>
      <c r="K46" s="8">
        <v>3.4</v>
      </c>
      <c r="L46" s="8">
        <v>105.3</v>
      </c>
      <c r="M46" s="8">
        <v>76.3</v>
      </c>
      <c r="N46" s="8">
        <v>11</v>
      </c>
      <c r="O46" s="13"/>
      <c r="P46" s="23"/>
      <c r="Q46" s="9"/>
    </row>
    <row r="47" spans="1:17" x14ac:dyDescent="0.25">
      <c r="A47" s="10" t="s">
        <v>16</v>
      </c>
      <c r="B47" s="13">
        <f>B46/B9*100</f>
        <v>78.186274509803923</v>
      </c>
      <c r="C47" s="13">
        <f>C46/C9*100</f>
        <v>88.337801608579099</v>
      </c>
      <c r="D47" s="13">
        <f>D46/D9*100</f>
        <v>78.899980426697979</v>
      </c>
      <c r="E47" s="13">
        <f>E46/E9*100</f>
        <v>63.896583564173589</v>
      </c>
      <c r="F47" s="13">
        <f>F9/F46*100</f>
        <v>70</v>
      </c>
      <c r="G47" s="13">
        <f>G46/G9*100</f>
        <v>72.222222222222214</v>
      </c>
      <c r="H47" s="13">
        <f>H46/H9*100</f>
        <v>60.000000000000007</v>
      </c>
      <c r="I47" s="13">
        <f>I46/I9*100</f>
        <v>72.427983539094654</v>
      </c>
      <c r="J47" s="13">
        <f>J46/J9*100</f>
        <v>87.254901960784323</v>
      </c>
      <c r="K47" s="13">
        <f>K9/K46*100</f>
        <v>85.294117647058826</v>
      </c>
      <c r="L47" s="13">
        <f>L46/L9*100</f>
        <v>89.61702127659575</v>
      </c>
      <c r="M47" s="13">
        <f>M46/M9*100</f>
        <v>93.276283618581914</v>
      </c>
      <c r="N47" s="13">
        <f>N46/N9*100</f>
        <v>84.615384615384613</v>
      </c>
      <c r="O47" s="13">
        <f>SUM(C47,E47,F47,G47,H47,I47,J47,K47,L47,M47,N47)</f>
        <v>866.94230005247505</v>
      </c>
      <c r="P47" s="23">
        <f>O47/11</f>
        <v>78.812936368406824</v>
      </c>
      <c r="Q47" s="11"/>
    </row>
    <row r="48" spans="1:17" x14ac:dyDescent="0.25">
      <c r="A48" s="7" t="s">
        <v>41</v>
      </c>
      <c r="B48" s="8">
        <v>329</v>
      </c>
      <c r="C48" s="8">
        <v>69.099999999999994</v>
      </c>
      <c r="D48" s="8">
        <v>3978</v>
      </c>
      <c r="E48" s="8">
        <v>1819</v>
      </c>
      <c r="F48" s="8">
        <v>2.7</v>
      </c>
      <c r="G48" s="8">
        <v>27</v>
      </c>
      <c r="H48" s="8">
        <v>5.7</v>
      </c>
      <c r="I48" s="8">
        <v>193</v>
      </c>
      <c r="J48" s="8">
        <v>8.3000000000000007</v>
      </c>
      <c r="K48" s="8">
        <v>7</v>
      </c>
      <c r="L48" s="8">
        <v>102</v>
      </c>
      <c r="M48" s="8">
        <v>58.8</v>
      </c>
      <c r="N48" s="8">
        <v>13</v>
      </c>
      <c r="O48" s="13"/>
      <c r="P48" s="23"/>
      <c r="Q48" s="9"/>
    </row>
    <row r="49" spans="1:17" x14ac:dyDescent="0.25">
      <c r="A49" s="10" t="s">
        <v>16</v>
      </c>
      <c r="B49" s="13">
        <f>B48/B9*100</f>
        <v>80.637254901960787</v>
      </c>
      <c r="C49" s="13">
        <f>C48/C9*100</f>
        <v>92.627345844504021</v>
      </c>
      <c r="D49" s="13">
        <f>D48/D9*100</f>
        <v>77.862595419847324</v>
      </c>
      <c r="E49" s="13">
        <f>E48/E9*100</f>
        <v>55.986457371498922</v>
      </c>
      <c r="F49" s="13">
        <f>F9/F48*100</f>
        <v>25.925925925925924</v>
      </c>
      <c r="G49" s="13">
        <f>G48/G9*100</f>
        <v>75</v>
      </c>
      <c r="H49" s="13">
        <f>H48/H9*100</f>
        <v>63.333333333333329</v>
      </c>
      <c r="I49" s="13">
        <f>I48/I9*100</f>
        <v>79.423868312757207</v>
      </c>
      <c r="J49" s="13">
        <f>J48/J9*100</f>
        <v>81.37254901960786</v>
      </c>
      <c r="K49" s="13">
        <f>K9/K48*100</f>
        <v>41.428571428571423</v>
      </c>
      <c r="L49" s="13">
        <f>L48/L9*100</f>
        <v>86.808510638297875</v>
      </c>
      <c r="M49" s="13">
        <f>M48/M9*100</f>
        <v>71.882640586797066</v>
      </c>
      <c r="N49" s="13">
        <f>N48/N9*100</f>
        <v>100</v>
      </c>
      <c r="O49" s="13">
        <f>SUM(C49,E49,F49,G49,H49,I49,J49,K49,L49,M49,N49)</f>
        <v>773.7892024612936</v>
      </c>
      <c r="P49" s="23">
        <f>O49/11</f>
        <v>70.344472951026688</v>
      </c>
      <c r="Q49" s="11"/>
    </row>
    <row r="50" spans="1:17" x14ac:dyDescent="0.25">
      <c r="A50" s="7" t="s">
        <v>42</v>
      </c>
      <c r="B50" s="8">
        <v>285</v>
      </c>
      <c r="C50" s="8">
        <v>60.6</v>
      </c>
      <c r="D50" s="8">
        <v>3271</v>
      </c>
      <c r="E50" s="8">
        <v>1687</v>
      </c>
      <c r="F50" s="8">
        <v>1.3</v>
      </c>
      <c r="G50" s="8">
        <v>21</v>
      </c>
      <c r="H50" s="8">
        <v>4.5</v>
      </c>
      <c r="I50" s="8">
        <v>150</v>
      </c>
      <c r="J50" s="8">
        <v>7.3</v>
      </c>
      <c r="K50" s="8">
        <v>6.6</v>
      </c>
      <c r="L50" s="8">
        <v>91.2</v>
      </c>
      <c r="M50" s="8">
        <v>42.6</v>
      </c>
      <c r="N50" s="8">
        <v>6</v>
      </c>
      <c r="O50" s="13"/>
      <c r="P50" s="23"/>
      <c r="Q50" s="9"/>
    </row>
    <row r="51" spans="1:17" x14ac:dyDescent="0.25">
      <c r="A51" s="10" t="s">
        <v>16</v>
      </c>
      <c r="B51" s="13">
        <f>B50/B9*100</f>
        <v>69.85294117647058</v>
      </c>
      <c r="C51" s="13">
        <f>C50/C9*100</f>
        <v>81.233243967828429</v>
      </c>
      <c r="D51" s="13">
        <f>D50/D9*100</f>
        <v>64.024270894499907</v>
      </c>
      <c r="E51" s="13">
        <f>E50/E9*100</f>
        <v>51.923668821175752</v>
      </c>
      <c r="F51" s="13">
        <f>F9/F50*100</f>
        <v>53.846153846153847</v>
      </c>
      <c r="G51" s="13">
        <f>G50/G9*100</f>
        <v>58.333333333333336</v>
      </c>
      <c r="H51" s="13">
        <f>H50/H9*100</f>
        <v>50</v>
      </c>
      <c r="I51" s="13">
        <f>I50/I9*100</f>
        <v>61.728395061728392</v>
      </c>
      <c r="J51" s="13">
        <f>J50/J9*100</f>
        <v>71.568627450980387</v>
      </c>
      <c r="K51" s="13">
        <f>K9/K50*100</f>
        <v>43.939393939393938</v>
      </c>
      <c r="L51" s="13">
        <f>L50/L9*100</f>
        <v>77.61702127659575</v>
      </c>
      <c r="M51" s="13">
        <f>M50/M9*100</f>
        <v>52.078239608801958</v>
      </c>
      <c r="N51" s="13">
        <f>N50/N9*100</f>
        <v>46.153846153846153</v>
      </c>
      <c r="O51" s="13">
        <f>SUM(C51,E51,F51,G51,H51,I51,J51,K51,L51,M51,N51)</f>
        <v>648.42192345983801</v>
      </c>
      <c r="P51" s="23">
        <f>O51/11</f>
        <v>58.947447587258004</v>
      </c>
      <c r="Q51" s="11"/>
    </row>
    <row r="52" spans="1:17" x14ac:dyDescent="0.25">
      <c r="A52" s="7" t="s">
        <v>43</v>
      </c>
      <c r="B52" s="8">
        <v>271</v>
      </c>
      <c r="C52" s="8">
        <v>58.8</v>
      </c>
      <c r="D52" s="8">
        <v>3089</v>
      </c>
      <c r="E52" s="8">
        <v>1758</v>
      </c>
      <c r="F52" s="8">
        <v>2</v>
      </c>
      <c r="G52" s="8">
        <v>20</v>
      </c>
      <c r="H52" s="8">
        <v>4.3</v>
      </c>
      <c r="I52" s="8">
        <v>146</v>
      </c>
      <c r="J52" s="8">
        <v>6.7</v>
      </c>
      <c r="K52" s="8">
        <v>7.6</v>
      </c>
      <c r="L52" s="8">
        <v>85.3</v>
      </c>
      <c r="M52" s="8">
        <v>47.3</v>
      </c>
      <c r="N52" s="8">
        <v>10</v>
      </c>
      <c r="O52" s="13"/>
      <c r="P52" s="23"/>
      <c r="Q52" s="9"/>
    </row>
    <row r="53" spans="1:17" x14ac:dyDescent="0.25">
      <c r="A53" s="10" t="s">
        <v>16</v>
      </c>
      <c r="B53" s="13">
        <f>B52/B9*100</f>
        <v>66.421568627450981</v>
      </c>
      <c r="C53" s="13">
        <f>C52/C9*100</f>
        <v>78.820375335120644</v>
      </c>
      <c r="D53" s="13">
        <f>D52/D9*100</f>
        <v>60.461929927578787</v>
      </c>
      <c r="E53" s="13">
        <f>E52/E9*100</f>
        <v>54.108956602031398</v>
      </c>
      <c r="F53" s="13">
        <f>F9/F52*100</f>
        <v>35</v>
      </c>
      <c r="G53" s="13">
        <f>G52/G9*100</f>
        <v>55.555555555555557</v>
      </c>
      <c r="H53" s="13">
        <f>H52/H9*100</f>
        <v>47.777777777777771</v>
      </c>
      <c r="I53" s="13">
        <f>I52/I9*100</f>
        <v>60.082304526748977</v>
      </c>
      <c r="J53" s="13">
        <f>J52/J9*100</f>
        <v>65.686274509803937</v>
      </c>
      <c r="K53" s="13">
        <f>K9/K52*100</f>
        <v>38.15789473684211</v>
      </c>
      <c r="L53" s="13">
        <f>L52/L9*100</f>
        <v>72.595744680851055</v>
      </c>
      <c r="M53" s="13">
        <f>M52/M9*100</f>
        <v>57.8239608801956</v>
      </c>
      <c r="N53" s="13">
        <f>N52/N9*100</f>
        <v>76.923076923076934</v>
      </c>
      <c r="O53" s="13">
        <f>SUM(C53,E53,F53,G53,H53,I53,J53,K53,L53,M53,N53)</f>
        <v>642.53192152800386</v>
      </c>
      <c r="P53" s="23">
        <f>O53/11</f>
        <v>58.411992866182167</v>
      </c>
      <c r="Q53" s="11"/>
    </row>
    <row r="54" spans="1:17" x14ac:dyDescent="0.25">
      <c r="A54" s="7" t="s">
        <v>44</v>
      </c>
      <c r="B54" s="8">
        <v>284</v>
      </c>
      <c r="C54" s="8">
        <v>61.9</v>
      </c>
      <c r="D54" s="8">
        <v>3027</v>
      </c>
      <c r="E54" s="8">
        <v>1619</v>
      </c>
      <c r="F54" s="8">
        <v>2.6</v>
      </c>
      <c r="G54" s="8">
        <v>24</v>
      </c>
      <c r="H54" s="8">
        <v>5.2</v>
      </c>
      <c r="I54" s="8">
        <v>140</v>
      </c>
      <c r="J54" s="8">
        <v>6.5</v>
      </c>
      <c r="K54" s="8">
        <v>7.6</v>
      </c>
      <c r="L54" s="8">
        <v>87.7</v>
      </c>
      <c r="M54" s="8">
        <v>53.6</v>
      </c>
      <c r="N54" s="8">
        <v>3</v>
      </c>
      <c r="O54" s="13"/>
      <c r="P54" s="23"/>
      <c r="Q54" s="9"/>
    </row>
    <row r="55" spans="1:17" x14ac:dyDescent="0.25">
      <c r="A55" s="10" t="s">
        <v>16</v>
      </c>
      <c r="B55" s="13">
        <f>B54/B9*100</f>
        <v>69.607843137254903</v>
      </c>
      <c r="C55" s="13">
        <f>C54/C9*100</f>
        <v>82.975871313672926</v>
      </c>
      <c r="D55" s="13">
        <f>D54/D9*100</f>
        <v>59.248385202583677</v>
      </c>
      <c r="E55" s="13">
        <f>E54/E9*100</f>
        <v>49.830717143736535</v>
      </c>
      <c r="F55" s="13">
        <f>F9/F54*100</f>
        <v>26.923076923076923</v>
      </c>
      <c r="G55" s="13">
        <f>G54/G9*100</f>
        <v>66.666666666666657</v>
      </c>
      <c r="H55" s="13">
        <f>H54/H9*100</f>
        <v>57.777777777777786</v>
      </c>
      <c r="I55" s="13">
        <f>I54/I9*100</f>
        <v>57.613168724279838</v>
      </c>
      <c r="J55" s="13">
        <f>J54/J9*100</f>
        <v>63.725490196078439</v>
      </c>
      <c r="K55" s="13">
        <f>K9/K54*100</f>
        <v>38.15789473684211</v>
      </c>
      <c r="L55" s="13">
        <f>L54/L9*100</f>
        <v>74.638297872340431</v>
      </c>
      <c r="M55" s="13">
        <f>M54/M9*100</f>
        <v>65.525672371638137</v>
      </c>
      <c r="N55" s="13">
        <f>N54/N9*100</f>
        <v>23.076923076923077</v>
      </c>
      <c r="O55" s="13">
        <f>SUM(C55,E55,F55,G55,H55,I55,J55,K55,L55,M55,N55)</f>
        <v>606.91155680303291</v>
      </c>
      <c r="P55" s="23">
        <f>O55/11</f>
        <v>55.173777891184812</v>
      </c>
      <c r="Q55" s="11"/>
    </row>
    <row r="56" spans="1:17" x14ac:dyDescent="0.25">
      <c r="A56" s="7" t="s">
        <v>45</v>
      </c>
      <c r="B56" s="8">
        <v>272</v>
      </c>
      <c r="C56" s="8">
        <v>60.9</v>
      </c>
      <c r="D56" s="8">
        <v>2942</v>
      </c>
      <c r="E56" s="8">
        <v>1437</v>
      </c>
      <c r="F56" s="8">
        <v>1.3</v>
      </c>
      <c r="G56" s="8">
        <v>18</v>
      </c>
      <c r="H56" s="8">
        <v>4</v>
      </c>
      <c r="I56" s="8">
        <v>143</v>
      </c>
      <c r="J56" s="8">
        <v>6.8</v>
      </c>
      <c r="K56" s="8">
        <v>5.7</v>
      </c>
      <c r="L56" s="8">
        <v>88</v>
      </c>
      <c r="M56" s="8">
        <v>50.1</v>
      </c>
      <c r="N56" s="8">
        <v>7</v>
      </c>
      <c r="O56" s="13"/>
      <c r="P56" s="23"/>
      <c r="Q56" s="9"/>
    </row>
    <row r="57" spans="1:17" x14ac:dyDescent="0.25">
      <c r="A57" s="10" t="s">
        <v>16</v>
      </c>
      <c r="B57" s="13">
        <f>B56/B9*100</f>
        <v>66.666666666666657</v>
      </c>
      <c r="C57" s="13">
        <f>C56/C9*100</f>
        <v>81.635388739946379</v>
      </c>
      <c r="D57" s="13">
        <f>D56/D9*100</f>
        <v>57.584654531219414</v>
      </c>
      <c r="E57" s="13">
        <f>E56/E9*100</f>
        <v>44.228993536472757</v>
      </c>
      <c r="F57" s="13">
        <f>F9/F56*100</f>
        <v>53.846153846153847</v>
      </c>
      <c r="G57" s="13">
        <f>G56/G9*100</f>
        <v>50</v>
      </c>
      <c r="H57" s="13">
        <f>H56/H9*100</f>
        <v>44.444444444444443</v>
      </c>
      <c r="I57" s="13">
        <f>I56/I9*100</f>
        <v>58.847736625514401</v>
      </c>
      <c r="J57" s="13">
        <f>J56/J9*100</f>
        <v>66.666666666666671</v>
      </c>
      <c r="K57" s="13">
        <f>K9/K56*100</f>
        <v>50.87719298245613</v>
      </c>
      <c r="L57" s="13">
        <f>L56/L9*100</f>
        <v>74.893617021276597</v>
      </c>
      <c r="M57" s="13">
        <f>M56/M9*100</f>
        <v>61.246943765281181</v>
      </c>
      <c r="N57" s="13">
        <f>N56/N9*100</f>
        <v>53.846153846153847</v>
      </c>
      <c r="O57" s="13">
        <f>SUM(C57,E57,F57,G57,H57,I57,J57,K57,L57,M57,N57)</f>
        <v>640.53329147436625</v>
      </c>
      <c r="P57" s="23">
        <f>O57/11</f>
        <v>58.230299224942385</v>
      </c>
      <c r="Q57" s="11"/>
    </row>
    <row r="58" spans="1:17" x14ac:dyDescent="0.25">
      <c r="A58" s="7" t="s">
        <v>46</v>
      </c>
      <c r="B58" s="8">
        <v>307</v>
      </c>
      <c r="C58" s="8">
        <v>69.099999999999994</v>
      </c>
      <c r="D58" s="8">
        <v>3603</v>
      </c>
      <c r="E58" s="8">
        <v>1818</v>
      </c>
      <c r="F58" s="8">
        <v>1.4</v>
      </c>
      <c r="G58" s="8">
        <v>26</v>
      </c>
      <c r="H58" s="8">
        <v>5.9</v>
      </c>
      <c r="I58" s="8">
        <v>165</v>
      </c>
      <c r="J58" s="8">
        <v>8.6999999999999993</v>
      </c>
      <c r="K58" s="8">
        <v>5.9</v>
      </c>
      <c r="L58" s="8">
        <v>107.4</v>
      </c>
      <c r="M58" s="8">
        <v>58.4</v>
      </c>
      <c r="N58" s="8">
        <v>10</v>
      </c>
      <c r="O58" s="13"/>
      <c r="P58" s="23"/>
      <c r="Q58" s="9"/>
    </row>
    <row r="59" spans="1:17" x14ac:dyDescent="0.25">
      <c r="A59" s="10" t="s">
        <v>16</v>
      </c>
      <c r="B59" s="13">
        <f>B58/$B$9*100</f>
        <v>75.245098039215691</v>
      </c>
      <c r="C59" s="13">
        <f>C58/$C$9*100</f>
        <v>92.627345844504021</v>
      </c>
      <c r="D59" s="13">
        <f>D58/$D$9*100</f>
        <v>70.522607163828539</v>
      </c>
      <c r="E59" s="13">
        <f>E58/$E$9*100</f>
        <v>55.955678670360108</v>
      </c>
      <c r="F59" s="13">
        <f>$F$9/F58*100</f>
        <v>50</v>
      </c>
      <c r="G59" s="13">
        <f>G58/$G$9*100</f>
        <v>72.222222222222214</v>
      </c>
      <c r="H59" s="13">
        <f>H58/$H$9*100</f>
        <v>65.555555555555557</v>
      </c>
      <c r="I59" s="13">
        <f>I58/$I$9*100</f>
        <v>67.901234567901241</v>
      </c>
      <c r="J59" s="13">
        <f>J58/$J$9*100</f>
        <v>85.294117647058826</v>
      </c>
      <c r="K59" s="13">
        <f>$K$9/K58*100</f>
        <v>49.152542372881349</v>
      </c>
      <c r="L59" s="13">
        <f>L58/$L$9*100</f>
        <v>91.404255319148945</v>
      </c>
      <c r="M59" s="13">
        <f>M58/$M$9*100</f>
        <v>71.393643031784833</v>
      </c>
      <c r="N59" s="13">
        <f>N58/$N$9*100</f>
        <v>76.923076923076934</v>
      </c>
      <c r="O59" s="13">
        <f>SUM(C59,E59,F59,G59,H59,I59,J59,K59,L59,M59,N59)</f>
        <v>778.42967215449391</v>
      </c>
      <c r="P59" s="23">
        <f>O59/11</f>
        <v>70.766333832226721</v>
      </c>
      <c r="Q59" s="11"/>
    </row>
    <row r="60" spans="1:17" x14ac:dyDescent="0.25">
      <c r="A60" s="7" t="s">
        <v>47</v>
      </c>
      <c r="B60" s="16">
        <v>273</v>
      </c>
      <c r="C60" s="16">
        <v>61.9</v>
      </c>
      <c r="D60" s="16">
        <v>3024</v>
      </c>
      <c r="E60" s="16">
        <v>1549</v>
      </c>
      <c r="F60" s="16">
        <v>2.9</v>
      </c>
      <c r="G60" s="16">
        <v>19</v>
      </c>
      <c r="H60" s="16">
        <v>4.3</v>
      </c>
      <c r="I60" s="16">
        <v>147</v>
      </c>
      <c r="J60" s="16">
        <v>6.4</v>
      </c>
      <c r="K60" s="16">
        <v>33</v>
      </c>
      <c r="L60" s="16">
        <v>84.3</v>
      </c>
      <c r="M60" s="16">
        <v>43.6</v>
      </c>
      <c r="N60" s="16">
        <v>7</v>
      </c>
      <c r="O60" s="13"/>
      <c r="P60" s="23"/>
      <c r="Q60" s="9"/>
    </row>
    <row r="61" spans="1:17" x14ac:dyDescent="0.25">
      <c r="A61" s="10"/>
      <c r="B61" s="13">
        <f>B60/$B$9*100</f>
        <v>66.911764705882348</v>
      </c>
      <c r="C61" s="13">
        <f>C60/$C$9*100</f>
        <v>82.975871313672926</v>
      </c>
      <c r="D61" s="13">
        <f>D60/$D$9*100</f>
        <v>59.189665296535523</v>
      </c>
      <c r="E61" s="13">
        <f>E60/$E$9*100</f>
        <v>47.676208064019697</v>
      </c>
      <c r="F61" s="13">
        <f>$F$9/F60*100</f>
        <v>24.137931034482758</v>
      </c>
      <c r="G61" s="13">
        <f>G60/$G$9*100</f>
        <v>52.777777777777779</v>
      </c>
      <c r="H61" s="13">
        <f>H60/$H$9*100</f>
        <v>47.777777777777771</v>
      </c>
      <c r="I61" s="13">
        <f>I60/$I$9*100</f>
        <v>60.493827160493829</v>
      </c>
      <c r="J61" s="13">
        <f>J60/$J$9*100</f>
        <v>62.745098039215698</v>
      </c>
      <c r="K61" s="13">
        <f>$K$9/K60*100</f>
        <v>8.7878787878787872</v>
      </c>
      <c r="L61" s="13">
        <f>L60/$L$9*100</f>
        <v>71.744680851063819</v>
      </c>
      <c r="M61" s="13">
        <f>M60/$M$9*100</f>
        <v>53.300733496332519</v>
      </c>
      <c r="N61" s="13">
        <f>N60/$N$9*100</f>
        <v>53.846153846153847</v>
      </c>
      <c r="O61" s="13">
        <f>SUM(C61,E61,F61,G61,H61,I61,J61,K61,L61,M61,N61)</f>
        <v>566.26393814886944</v>
      </c>
      <c r="P61" s="23">
        <f>O61/11</f>
        <v>51.478539831715402</v>
      </c>
      <c r="Q61" s="11"/>
    </row>
    <row r="62" spans="1:17" x14ac:dyDescent="0.25">
      <c r="A62" s="15" t="s">
        <v>48</v>
      </c>
      <c r="B62" s="16">
        <v>265</v>
      </c>
      <c r="C62" s="16">
        <v>66.099999999999994</v>
      </c>
      <c r="D62" s="16">
        <v>3127</v>
      </c>
      <c r="E62" s="26">
        <v>1767</v>
      </c>
      <c r="F62" s="16">
        <v>1.5</v>
      </c>
      <c r="G62" s="16">
        <v>36</v>
      </c>
      <c r="H62" s="16">
        <v>9</v>
      </c>
      <c r="I62" s="16">
        <v>161</v>
      </c>
      <c r="J62" s="16">
        <v>8.9</v>
      </c>
      <c r="K62" s="16">
        <v>5.4</v>
      </c>
      <c r="L62" s="16">
        <v>113.3</v>
      </c>
      <c r="M62" s="16">
        <v>81.8</v>
      </c>
      <c r="N62" s="16">
        <v>13</v>
      </c>
      <c r="O62" s="13"/>
      <c r="P62" s="23"/>
      <c r="Q62" s="9"/>
    </row>
    <row r="63" spans="1:17" x14ac:dyDescent="0.25">
      <c r="A63" s="10"/>
      <c r="B63" s="13">
        <f>B62/$B$9*100</f>
        <v>64.950980392156865</v>
      </c>
      <c r="C63" s="13">
        <f>C62/$C$9*100</f>
        <v>88.605898123324394</v>
      </c>
      <c r="D63" s="13">
        <f>D62/$D$9*100</f>
        <v>61.205715404188688</v>
      </c>
      <c r="E63" s="13">
        <f>E62/$E$9*100</f>
        <v>54.385964912280706</v>
      </c>
      <c r="F63" s="13">
        <f>$F$9/F62*100</f>
        <v>46.666666666666664</v>
      </c>
      <c r="G63" s="13">
        <f>G62/$G$9*100</f>
        <v>100</v>
      </c>
      <c r="H63" s="13">
        <f>H62/$H$9*100</f>
        <v>100</v>
      </c>
      <c r="I63" s="13">
        <f>I62/$I$9*100</f>
        <v>66.255144032921805</v>
      </c>
      <c r="J63" s="13">
        <f>J62/$J$9*100</f>
        <v>87.254901960784323</v>
      </c>
      <c r="K63" s="13">
        <f>$K$9/K62*100</f>
        <v>53.703703703703695</v>
      </c>
      <c r="L63" s="13">
        <f>L62/$L$9*100</f>
        <v>96.425531914893611</v>
      </c>
      <c r="M63" s="13">
        <f>M62/$M$9*100</f>
        <v>100</v>
      </c>
      <c r="N63" s="13">
        <f>N62/$N$9*100</f>
        <v>100</v>
      </c>
      <c r="O63" s="13">
        <f>SUM(C63,E63,F63,G63,H63,I63,J63,K63,L63,M63,N63)</f>
        <v>893.29781131457526</v>
      </c>
      <c r="P63" s="23">
        <f>O63/11</f>
        <v>81.208891937688662</v>
      </c>
      <c r="Q63" s="11"/>
    </row>
    <row r="64" spans="1:17" x14ac:dyDescent="0.25">
      <c r="A64" s="7" t="s">
        <v>49</v>
      </c>
      <c r="B64" s="16">
        <v>281</v>
      </c>
      <c r="C64" s="16">
        <v>74.3</v>
      </c>
      <c r="D64" s="16">
        <v>2979</v>
      </c>
      <c r="E64" s="26">
        <v>1488</v>
      </c>
      <c r="F64" s="16">
        <v>1.1000000000000001</v>
      </c>
      <c r="G64" s="16">
        <v>27</v>
      </c>
      <c r="H64" s="16">
        <v>7.1</v>
      </c>
      <c r="I64" s="16">
        <v>159</v>
      </c>
      <c r="J64" s="16">
        <v>8.8000000000000007</v>
      </c>
      <c r="K64" s="16">
        <v>3.1</v>
      </c>
      <c r="L64" s="16">
        <v>116.3</v>
      </c>
      <c r="M64" s="16">
        <v>71.7</v>
      </c>
      <c r="N64" s="16">
        <v>8</v>
      </c>
      <c r="O64" s="13"/>
      <c r="P64" s="23"/>
      <c r="Q64" s="9"/>
    </row>
    <row r="65" spans="1:17" x14ac:dyDescent="0.25">
      <c r="A65" s="10"/>
      <c r="B65" s="13">
        <f>B64/$B$9*100</f>
        <v>68.872549019607845</v>
      </c>
      <c r="C65" s="13">
        <f>C64/$C$9*100</f>
        <v>99.597855227882036</v>
      </c>
      <c r="D65" s="13">
        <f>D64/$D$9*100</f>
        <v>58.308866705813266</v>
      </c>
      <c r="E65" s="13">
        <f>E64/$E$9*100</f>
        <v>45.798707294552173</v>
      </c>
      <c r="F65" s="13">
        <f>$F$9/F64*100</f>
        <v>63.636363636363626</v>
      </c>
      <c r="G65" s="13">
        <f>G64/$G$9*100</f>
        <v>75</v>
      </c>
      <c r="H65" s="13">
        <f>H64/$H$9*100</f>
        <v>78.888888888888886</v>
      </c>
      <c r="I65" s="13">
        <f>I64/$I$9*100</f>
        <v>65.432098765432102</v>
      </c>
      <c r="J65" s="13">
        <f>J64/$J$9*100</f>
        <v>86.274509803921589</v>
      </c>
      <c r="K65" s="13">
        <f>$K$9/K64*100</f>
        <v>93.548387096774192</v>
      </c>
      <c r="L65" s="13">
        <f>L64/$L$9*100</f>
        <v>98.978723404255319</v>
      </c>
      <c r="M65" s="13">
        <f>M64/$M$9*100</f>
        <v>87.652811735941327</v>
      </c>
      <c r="N65" s="13">
        <f>N64/$N$9*100</f>
        <v>61.53846153846154</v>
      </c>
      <c r="O65" s="13">
        <f>SUM(C65,E65,F65,G65,H65,I65,J65,K65,L65,M65,N65)</f>
        <v>856.34680739247278</v>
      </c>
      <c r="P65" s="23">
        <f>O65/11</f>
        <v>77.849709762952074</v>
      </c>
      <c r="Q65" s="11"/>
    </row>
    <row r="66" spans="1:17" x14ac:dyDescent="0.25">
      <c r="A66" s="7" t="s">
        <v>50</v>
      </c>
      <c r="B66" s="16">
        <v>187</v>
      </c>
      <c r="C66" s="16">
        <v>64.3</v>
      </c>
      <c r="D66" s="16">
        <v>2499</v>
      </c>
      <c r="E66" s="26">
        <v>1609</v>
      </c>
      <c r="F66" s="16">
        <v>1.7</v>
      </c>
      <c r="G66" s="16">
        <v>19</v>
      </c>
      <c r="H66" s="16">
        <v>6.5</v>
      </c>
      <c r="I66" s="16">
        <v>117</v>
      </c>
      <c r="J66" s="16">
        <v>9.1</v>
      </c>
      <c r="K66" s="16">
        <v>5.8</v>
      </c>
      <c r="L66" s="16">
        <v>106</v>
      </c>
      <c r="M66" s="16">
        <v>69.599999999999994</v>
      </c>
      <c r="N66" s="16">
        <v>3</v>
      </c>
      <c r="O66" s="13"/>
      <c r="P66" s="23"/>
      <c r="Q66" s="9"/>
    </row>
    <row r="67" spans="1:17" x14ac:dyDescent="0.25">
      <c r="A67" s="10"/>
      <c r="B67" s="13">
        <f>B66/$B$9*100</f>
        <v>45.833333333333329</v>
      </c>
      <c r="C67" s="13">
        <f>C66/$C$9*100</f>
        <v>86.193029490616624</v>
      </c>
      <c r="D67" s="13">
        <f>D66/$D$9*100</f>
        <v>48.913681738109219</v>
      </c>
      <c r="E67" s="13">
        <f>E66/$E$9*100</f>
        <v>49.522930132348414</v>
      </c>
      <c r="F67" s="13">
        <f>$F$9/F66*100</f>
        <v>41.17647058823529</v>
      </c>
      <c r="G67" s="13">
        <f>G66/$G$9*100</f>
        <v>52.777777777777779</v>
      </c>
      <c r="H67" s="13">
        <f>H66/$H$9*100</f>
        <v>72.222222222222214</v>
      </c>
      <c r="I67" s="13">
        <f>I66/$I$9*100</f>
        <v>48.148148148148145</v>
      </c>
      <c r="J67" s="13">
        <f>J66/$J$9*100</f>
        <v>89.215686274509807</v>
      </c>
      <c r="K67" s="13">
        <f>$K$9/K66*100</f>
        <v>50</v>
      </c>
      <c r="L67" s="13">
        <f>L66/$L$9*100</f>
        <v>90.212765957446805</v>
      </c>
      <c r="M67" s="13">
        <f>M66/$M$9*100</f>
        <v>85.085574572127129</v>
      </c>
      <c r="N67" s="13">
        <f>N66/$N$9*100</f>
        <v>23.076923076923077</v>
      </c>
      <c r="O67" s="13">
        <f>SUM(C67,E67,F67,G67,H67,I67,J67,K67,L67,M67,N67)</f>
        <v>687.63152824035535</v>
      </c>
      <c r="P67" s="23">
        <f>O67/11</f>
        <v>62.511957112759575</v>
      </c>
      <c r="Q67" s="11"/>
    </row>
    <row r="68" spans="1:17" x14ac:dyDescent="0.25">
      <c r="A68" s="7" t="s">
        <v>51</v>
      </c>
      <c r="B68" s="16">
        <v>201</v>
      </c>
      <c r="C68" s="16">
        <v>70.3</v>
      </c>
      <c r="D68" s="16">
        <v>2742</v>
      </c>
      <c r="E68" s="26">
        <v>1494</v>
      </c>
      <c r="F68" s="16">
        <v>2.1</v>
      </c>
      <c r="G68" s="16">
        <v>22</v>
      </c>
      <c r="H68" s="16">
        <v>7.7</v>
      </c>
      <c r="I68" s="16">
        <v>126</v>
      </c>
      <c r="J68" s="16">
        <v>10.199999999999999</v>
      </c>
      <c r="K68" s="16">
        <v>9.8000000000000007</v>
      </c>
      <c r="L68" s="16">
        <v>117.5</v>
      </c>
      <c r="M68" s="16">
        <v>62.2</v>
      </c>
      <c r="N68" s="16">
        <v>7</v>
      </c>
      <c r="O68" s="13"/>
      <c r="P68" s="23"/>
      <c r="Q68" s="9"/>
    </row>
    <row r="69" spans="1:17" x14ac:dyDescent="0.25">
      <c r="A69" s="10"/>
      <c r="B69" s="13">
        <f>B68/$B$9*100</f>
        <v>49.264705882352942</v>
      </c>
      <c r="C69" s="13">
        <f>C68/$C$9*100</f>
        <v>94.235924932975877</v>
      </c>
      <c r="D69" s="13">
        <f>D68/$D$9*100</f>
        <v>53.669994128009392</v>
      </c>
      <c r="E69" s="13">
        <f>E68/$E$9*100</f>
        <v>45.983379501385038</v>
      </c>
      <c r="F69" s="13">
        <f>$F$9/F68*100</f>
        <v>33.333333333333329</v>
      </c>
      <c r="G69" s="13">
        <f>G68/$G$9*100</f>
        <v>61.111111111111114</v>
      </c>
      <c r="H69" s="13">
        <f>H68/$H$9*100</f>
        <v>85.555555555555557</v>
      </c>
      <c r="I69" s="13">
        <f>I68/$I$9*100</f>
        <v>51.851851851851848</v>
      </c>
      <c r="J69" s="13">
        <f>J68/$J$9*100</f>
        <v>100</v>
      </c>
      <c r="K69" s="13">
        <f>$K$9/K68*100</f>
        <v>29.591836734693878</v>
      </c>
      <c r="L69" s="13">
        <f>L68/$L$9*100</f>
        <v>100</v>
      </c>
      <c r="M69" s="13">
        <f>M68/$M$9*100</f>
        <v>76.039119804400983</v>
      </c>
      <c r="N69" s="13">
        <f>N68/$N$9*100</f>
        <v>53.846153846153847</v>
      </c>
      <c r="O69" s="13">
        <f>SUM(C69,E69,F69,G69,H69,I69,J69,K69,L69,M69,N69)</f>
        <v>731.54826667146153</v>
      </c>
      <c r="P69" s="23">
        <f>O69/11</f>
        <v>66.504387879223771</v>
      </c>
      <c r="Q69" s="11"/>
    </row>
    <row r="70" spans="1:17" x14ac:dyDescent="0.25">
      <c r="A70" s="7" t="s">
        <v>52</v>
      </c>
      <c r="B70" s="16">
        <v>176</v>
      </c>
      <c r="C70" s="16">
        <v>62.2</v>
      </c>
      <c r="D70" s="16">
        <v>1765</v>
      </c>
      <c r="E70" s="26">
        <v>836</v>
      </c>
      <c r="F70" s="16">
        <v>3.2</v>
      </c>
      <c r="G70" s="16">
        <v>13</v>
      </c>
      <c r="H70" s="16">
        <v>4.5999999999999996</v>
      </c>
      <c r="I70" s="16">
        <v>80</v>
      </c>
      <c r="J70" s="16">
        <v>5.7</v>
      </c>
      <c r="K70" s="16">
        <v>5</v>
      </c>
      <c r="L70" s="16">
        <v>82</v>
      </c>
      <c r="M70" s="16">
        <v>34.4</v>
      </c>
      <c r="N70" s="16">
        <v>5</v>
      </c>
      <c r="O70" s="13"/>
      <c r="P70" s="23"/>
      <c r="Q70" s="9"/>
    </row>
    <row r="71" spans="1:17" x14ac:dyDescent="0.25">
      <c r="A71" s="10"/>
      <c r="B71" s="13">
        <f>B70/$B$9*100</f>
        <v>43.137254901960787</v>
      </c>
      <c r="C71" s="13">
        <f>C70/$C$9*100</f>
        <v>83.37801608579089</v>
      </c>
      <c r="D71" s="13">
        <f>D70/$D$9*100</f>
        <v>34.546878058328438</v>
      </c>
      <c r="E71" s="13">
        <f>E70/$E$9*100</f>
        <v>25.730994152046783</v>
      </c>
      <c r="F71" s="13">
        <f>$F$9/F70*100</f>
        <v>21.874999999999996</v>
      </c>
      <c r="G71" s="13">
        <f>G70/$G$9*100</f>
        <v>36.111111111111107</v>
      </c>
      <c r="H71" s="13">
        <f>H70/$H$9*100</f>
        <v>51.111111111111107</v>
      </c>
      <c r="I71" s="13">
        <f>I70/$I$9*100</f>
        <v>32.921810699588477</v>
      </c>
      <c r="J71" s="13">
        <f>J70/$J$9*100</f>
        <v>55.882352941176471</v>
      </c>
      <c r="K71" s="13">
        <f>$K$9/K70*100</f>
        <v>57.999999999999993</v>
      </c>
      <c r="L71" s="13">
        <f>L70/$L$9*100</f>
        <v>69.787234042553195</v>
      </c>
      <c r="M71" s="13">
        <f>M70/$M$9*100</f>
        <v>42.053789731051346</v>
      </c>
      <c r="N71" s="13">
        <f>N70/$N$9*100</f>
        <v>38.461538461538467</v>
      </c>
      <c r="O71" s="13">
        <f>SUM(C71,E71,F71,G71,H71,I71,J71,K71,L71,M71,N71)</f>
        <v>515.31295833596778</v>
      </c>
      <c r="P71" s="23">
        <f>O71/11</f>
        <v>46.84663257599707</v>
      </c>
      <c r="Q71" s="11"/>
    </row>
    <row r="72" spans="1:17" x14ac:dyDescent="0.25">
      <c r="A72" s="7" t="s">
        <v>53</v>
      </c>
      <c r="B72" s="16">
        <v>171</v>
      </c>
      <c r="C72" s="16">
        <v>65.3</v>
      </c>
      <c r="D72" s="16">
        <v>1822</v>
      </c>
      <c r="E72" s="26">
        <v>915</v>
      </c>
      <c r="F72" s="16">
        <v>1.9</v>
      </c>
      <c r="G72" s="16">
        <v>6</v>
      </c>
      <c r="H72" s="16">
        <v>2.2999999999999998</v>
      </c>
      <c r="I72" s="16">
        <v>86</v>
      </c>
      <c r="J72" s="16">
        <v>6.6</v>
      </c>
      <c r="K72" s="16">
        <v>9</v>
      </c>
      <c r="L72" s="16">
        <v>85.1</v>
      </c>
      <c r="M72" s="16">
        <v>48.7</v>
      </c>
      <c r="N72" s="16">
        <v>2</v>
      </c>
      <c r="O72" s="13"/>
      <c r="P72" s="23"/>
      <c r="Q72" s="9"/>
    </row>
    <row r="73" spans="1:17" x14ac:dyDescent="0.25">
      <c r="A73" s="10"/>
      <c r="B73" s="13">
        <f>B72/$B$9*100</f>
        <v>41.911764705882355</v>
      </c>
      <c r="C73" s="13">
        <f>C72/$C$9*100</f>
        <v>87.533512064343171</v>
      </c>
      <c r="D73" s="13">
        <f>D72/$D$9*100</f>
        <v>35.662556273243297</v>
      </c>
      <c r="E73" s="13">
        <f>E72/$E$9*100</f>
        <v>28.162511542012926</v>
      </c>
      <c r="F73" s="13">
        <f>$F$9/F72*100</f>
        <v>36.84210526315789</v>
      </c>
      <c r="G73" s="13">
        <f>G72/$G$9*100</f>
        <v>16.666666666666664</v>
      </c>
      <c r="H73" s="13">
        <f>H72/$H$9*100</f>
        <v>25.555555555555554</v>
      </c>
      <c r="I73" s="13">
        <f>I72/$I$9*100</f>
        <v>35.390946502057616</v>
      </c>
      <c r="J73" s="13">
        <f>J72/$J$9*100</f>
        <v>64.705882352941174</v>
      </c>
      <c r="K73" s="13">
        <f>$K$9/K72*100</f>
        <v>32.222222222222221</v>
      </c>
      <c r="L73" s="13">
        <f>L72/$L$9*100</f>
        <v>72.425531914893611</v>
      </c>
      <c r="M73" s="13">
        <f>M72/$M$9*100</f>
        <v>59.535452322738394</v>
      </c>
      <c r="N73" s="13">
        <f>N72/$N$9*100</f>
        <v>15.384615384615385</v>
      </c>
      <c r="O73" s="13">
        <f>SUM(C73,E73,F73,G73,H73,I73,J73,K73,L73,M73,N73)</f>
        <v>474.42500179120452</v>
      </c>
      <c r="P73" s="23">
        <f>O73/11</f>
        <v>43.129545617382227</v>
      </c>
      <c r="Q73" s="11"/>
    </row>
    <row r="74" spans="1:17" x14ac:dyDescent="0.25">
      <c r="A74" s="7" t="s">
        <v>54</v>
      </c>
      <c r="B74" s="16">
        <v>160</v>
      </c>
      <c r="C74" s="16">
        <v>64.8</v>
      </c>
      <c r="D74" s="16">
        <v>1707</v>
      </c>
      <c r="E74" s="26">
        <v>907</v>
      </c>
      <c r="F74" s="16">
        <v>2</v>
      </c>
      <c r="G74" s="16">
        <v>11</v>
      </c>
      <c r="H74" s="16">
        <v>4.5</v>
      </c>
      <c r="I74" s="16">
        <v>83</v>
      </c>
      <c r="J74" s="16">
        <v>6.9</v>
      </c>
      <c r="K74" s="16">
        <v>5.7</v>
      </c>
      <c r="L74" s="16">
        <v>91.3</v>
      </c>
      <c r="M74" s="16">
        <v>43.5</v>
      </c>
      <c r="N74" s="16">
        <v>1</v>
      </c>
      <c r="O74" s="13"/>
      <c r="P74" s="23"/>
      <c r="Q74" s="9"/>
    </row>
    <row r="75" spans="1:17" x14ac:dyDescent="0.25">
      <c r="A75" s="10"/>
      <c r="B75" s="13">
        <f>B74/$B$9*100</f>
        <v>39.215686274509807</v>
      </c>
      <c r="C75" s="13">
        <f>C74/$C$9*100</f>
        <v>86.863270777479897</v>
      </c>
      <c r="D75" s="13">
        <f>D74/$D$9*100</f>
        <v>33.411626541397531</v>
      </c>
      <c r="E75" s="13">
        <f>E74/$E$9*100</f>
        <v>27.916281932902432</v>
      </c>
      <c r="F75" s="13">
        <f>$F$9/F74*100</f>
        <v>35</v>
      </c>
      <c r="G75" s="13">
        <f>G74/$G$9*100</f>
        <v>30.555555555555557</v>
      </c>
      <c r="H75" s="13">
        <f>H74/$H$9*100</f>
        <v>50</v>
      </c>
      <c r="I75" s="13">
        <f>I74/$I$9*100</f>
        <v>34.156378600823047</v>
      </c>
      <c r="J75" s="13">
        <f>J74/$J$9*100</f>
        <v>67.64705882352942</v>
      </c>
      <c r="K75" s="13">
        <f>$K$9/K74*100</f>
        <v>50.87719298245613</v>
      </c>
      <c r="L75" s="13">
        <f>L74/$L$9*100</f>
        <v>77.702127659574458</v>
      </c>
      <c r="M75" s="13">
        <f>M74/$M$9*100</f>
        <v>53.178484107579457</v>
      </c>
      <c r="N75" s="13">
        <f>N74/$N$9*100</f>
        <v>7.6923076923076925</v>
      </c>
      <c r="O75" s="13">
        <f>SUM(C75,E75,F75,G75,H75,I75,J75,K75,L75,M75,N75)</f>
        <v>521.58865813220814</v>
      </c>
      <c r="P75" s="23">
        <f>O75/11</f>
        <v>47.41715073929165</v>
      </c>
      <c r="Q75" s="11"/>
    </row>
    <row r="76" spans="1:17" x14ac:dyDescent="0.25">
      <c r="A76" s="7" t="s">
        <v>55</v>
      </c>
      <c r="B76" s="16">
        <v>119</v>
      </c>
      <c r="C76" s="16">
        <v>58.6</v>
      </c>
      <c r="D76" s="16">
        <v>1365</v>
      </c>
      <c r="E76" s="26">
        <v>750</v>
      </c>
      <c r="F76" s="16">
        <v>3.4</v>
      </c>
      <c r="G76" s="16">
        <v>7</v>
      </c>
      <c r="H76" s="16">
        <v>3.4</v>
      </c>
      <c r="I76" s="16">
        <v>65</v>
      </c>
      <c r="J76" s="16">
        <v>5.9</v>
      </c>
      <c r="K76" s="16">
        <v>12.5</v>
      </c>
      <c r="L76" s="16">
        <v>76.099999999999994</v>
      </c>
      <c r="M76" s="16">
        <v>26.4</v>
      </c>
      <c r="N76" s="16">
        <v>2</v>
      </c>
      <c r="O76" s="13"/>
      <c r="P76" s="23"/>
      <c r="Q76" s="9"/>
    </row>
    <row r="77" spans="1:17" x14ac:dyDescent="0.25">
      <c r="A77" s="10"/>
      <c r="B77" s="13">
        <f>B76/$B$9*100</f>
        <v>29.166666666666668</v>
      </c>
      <c r="C77" s="13">
        <f>C76/$C$9*100</f>
        <v>78.552278820375349</v>
      </c>
      <c r="D77" s="13">
        <f>D76/$D$9*100</f>
        <v>26.717557251908396</v>
      </c>
      <c r="E77" s="13">
        <f>E76/$E$9*100</f>
        <v>23.084025854108955</v>
      </c>
      <c r="F77" s="13">
        <f>$F$9/F76*100</f>
        <v>20.588235294117645</v>
      </c>
      <c r="G77" s="13">
        <f>G76/$G$9*100</f>
        <v>19.444444444444446</v>
      </c>
      <c r="H77" s="13">
        <f>H76/$H$9*100</f>
        <v>37.777777777777779</v>
      </c>
      <c r="I77" s="13">
        <f>I76/$I$9*100</f>
        <v>26.748971193415638</v>
      </c>
      <c r="J77" s="13">
        <f>J76/$J$9*100</f>
        <v>57.843137254901968</v>
      </c>
      <c r="K77" s="13">
        <f>$K$9/K76*100</f>
        <v>23.2</v>
      </c>
      <c r="L77" s="13">
        <f>L76/$L$9*100</f>
        <v>64.765957446808514</v>
      </c>
      <c r="M77" s="13">
        <f>M76/$M$9*100</f>
        <v>32.273838630806843</v>
      </c>
      <c r="N77" s="13">
        <f>N76/$N$9*100</f>
        <v>15.384615384615385</v>
      </c>
      <c r="O77" s="13">
        <f>SUM(C77,E77,F77,G77,H77,I77,J77,K77,L77,M77,N77)</f>
        <v>399.66328210137249</v>
      </c>
      <c r="P77" s="23">
        <f>O77/11</f>
        <v>36.333025645579319</v>
      </c>
      <c r="Q77" s="11"/>
    </row>
    <row r="78" spans="1:17" x14ac:dyDescent="0.25">
      <c r="A78" s="7" t="s">
        <v>56</v>
      </c>
      <c r="B78" s="16">
        <v>133</v>
      </c>
      <c r="C78" s="16">
        <v>67.900000000000006</v>
      </c>
      <c r="D78" s="16">
        <v>1384</v>
      </c>
      <c r="E78" s="26">
        <v>632</v>
      </c>
      <c r="F78" s="16">
        <v>1</v>
      </c>
      <c r="G78" s="16">
        <v>9</v>
      </c>
      <c r="H78" s="16">
        <v>4.5999999999999996</v>
      </c>
      <c r="I78" s="16">
        <v>67</v>
      </c>
      <c r="J78" s="16">
        <v>7.5</v>
      </c>
      <c r="K78" s="16">
        <v>5.8</v>
      </c>
      <c r="L78" s="16">
        <v>99.1</v>
      </c>
      <c r="M78" s="16">
        <v>48.9</v>
      </c>
      <c r="N78" s="16">
        <v>5</v>
      </c>
      <c r="O78" s="13"/>
      <c r="P78" s="23"/>
      <c r="Q78" s="9"/>
    </row>
    <row r="79" spans="1:17" x14ac:dyDescent="0.25">
      <c r="A79" s="10"/>
      <c r="B79" s="13">
        <f>B78/$B$9*100</f>
        <v>32.598039215686278</v>
      </c>
      <c r="C79" s="13">
        <f>C78/$C$9*100</f>
        <v>91.018766756032193</v>
      </c>
      <c r="D79" s="13">
        <f>D78/$D$9*100</f>
        <v>27.08944999021335</v>
      </c>
      <c r="E79" s="13">
        <f>E78/$E$9*100</f>
        <v>19.452139119729146</v>
      </c>
      <c r="F79" s="13">
        <f>$F$9/F78*100</f>
        <v>70</v>
      </c>
      <c r="G79" s="13">
        <f>G78/$G$9*100</f>
        <v>25</v>
      </c>
      <c r="H79" s="13">
        <f>H78/$H$9*100</f>
        <v>51.111111111111107</v>
      </c>
      <c r="I79" s="13">
        <f>I78/$I$9*100</f>
        <v>27.572016460905353</v>
      </c>
      <c r="J79" s="13">
        <f>J78/$J$9*100</f>
        <v>73.529411764705884</v>
      </c>
      <c r="K79" s="13">
        <f>$K$9/K78*100</f>
        <v>50</v>
      </c>
      <c r="L79" s="13">
        <f>L78/$L$9*100</f>
        <v>84.340425531914889</v>
      </c>
      <c r="M79" s="13">
        <f>M78/$M$9*100</f>
        <v>59.779951100244503</v>
      </c>
      <c r="N79" s="13">
        <f>N78/$N$9*100</f>
        <v>38.461538461538467</v>
      </c>
      <c r="O79" s="13">
        <f>SUM(C79,E79,F79,G79,H79,I79,J79,K79,L79,M79,N79)</f>
        <v>590.26536030618149</v>
      </c>
      <c r="P79" s="23">
        <f>O79/11</f>
        <v>53.660487300561954</v>
      </c>
      <c r="Q79" s="11"/>
    </row>
    <row r="80" spans="1:17" x14ac:dyDescent="0.25">
      <c r="A80" s="7" t="s">
        <v>57</v>
      </c>
      <c r="B80" s="16">
        <v>94</v>
      </c>
      <c r="C80" s="16">
        <v>54</v>
      </c>
      <c r="D80" s="16">
        <v>984</v>
      </c>
      <c r="E80" s="26">
        <v>655</v>
      </c>
      <c r="F80" s="16">
        <v>3.4</v>
      </c>
      <c r="G80" s="16">
        <v>4</v>
      </c>
      <c r="H80" s="16">
        <v>2.2999999999999998</v>
      </c>
      <c r="I80" s="16">
        <v>47</v>
      </c>
      <c r="J80" s="16">
        <v>4.5999999999999996</v>
      </c>
      <c r="K80" s="16">
        <v>7.4</v>
      </c>
      <c r="L80" s="16">
        <v>64</v>
      </c>
      <c r="M80" s="16">
        <v>32.1</v>
      </c>
      <c r="N80" s="16">
        <v>0</v>
      </c>
      <c r="O80" s="26"/>
      <c r="P80" s="27"/>
      <c r="Q80" s="9"/>
    </row>
    <row r="81" spans="1:17" x14ac:dyDescent="0.25">
      <c r="A81" s="10"/>
      <c r="B81" s="13">
        <f>B80/$B$9*100</f>
        <v>23.03921568627451</v>
      </c>
      <c r="C81" s="13">
        <f>C80/$C$9*100</f>
        <v>72.386058981233248</v>
      </c>
      <c r="D81" s="13">
        <f>D80/$D$9*100</f>
        <v>19.260129183793307</v>
      </c>
      <c r="E81" s="13">
        <f>E80/$E$9*100</f>
        <v>20.160049245921822</v>
      </c>
      <c r="F81" s="13">
        <f>$F$9/F80*100</f>
        <v>20.588235294117645</v>
      </c>
      <c r="G81" s="13">
        <f>G80/$G$9*100</f>
        <v>11.111111111111111</v>
      </c>
      <c r="H81" s="13">
        <f>H80/$H$9*100</f>
        <v>25.555555555555554</v>
      </c>
      <c r="I81" s="13">
        <f>I80/$I$9*100</f>
        <v>19.34156378600823</v>
      </c>
      <c r="J81" s="13">
        <f>J80/$J$9*100</f>
        <v>45.098039215686278</v>
      </c>
      <c r="K81" s="13">
        <f>$K$9/K80*100</f>
        <v>39.189189189189186</v>
      </c>
      <c r="L81" s="13">
        <f>L80/$L$9*100</f>
        <v>54.468085106382979</v>
      </c>
      <c r="M81" s="13">
        <f>M80/$M$9*100</f>
        <v>39.242053789731052</v>
      </c>
      <c r="N81" s="13">
        <f>N80/$N$9*100</f>
        <v>0</v>
      </c>
      <c r="O81" s="13">
        <f>SUM(C81,E81,F81,G81,H81,I81,J81,K81,L81,M81,N81)</f>
        <v>347.13994127493714</v>
      </c>
      <c r="P81" s="23">
        <f>O81/11</f>
        <v>31.558176479539739</v>
      </c>
      <c r="Q81" s="11"/>
    </row>
    <row r="82" spans="1:17" x14ac:dyDescent="0.25">
      <c r="A82" s="7" t="s">
        <v>58</v>
      </c>
      <c r="B82" s="16">
        <v>100</v>
      </c>
      <c r="C82" s="16">
        <v>62.5</v>
      </c>
      <c r="D82" s="16">
        <v>1063</v>
      </c>
      <c r="E82" s="26">
        <v>482</v>
      </c>
      <c r="F82" s="16">
        <v>5</v>
      </c>
      <c r="G82" s="16">
        <v>5</v>
      </c>
      <c r="H82" s="16">
        <v>3.1</v>
      </c>
      <c r="I82" s="16">
        <v>51</v>
      </c>
      <c r="J82" s="16">
        <v>5</v>
      </c>
      <c r="K82" s="16">
        <v>8.6</v>
      </c>
      <c r="L82" s="16">
        <v>71.400000000000006</v>
      </c>
      <c r="M82" s="16">
        <v>30.1</v>
      </c>
      <c r="N82" s="16">
        <v>3</v>
      </c>
      <c r="O82" s="26"/>
      <c r="P82" s="27"/>
      <c r="Q82" s="9"/>
    </row>
    <row r="83" spans="1:17" x14ac:dyDescent="0.25">
      <c r="A83" s="10"/>
      <c r="B83" s="13">
        <f>B82/$B$9*100</f>
        <v>24.509803921568626</v>
      </c>
      <c r="C83" s="13">
        <f>C82/$C$9*100</f>
        <v>83.780160857908854</v>
      </c>
      <c r="D83" s="13">
        <f>D82/$D$9*100</f>
        <v>20.806420043061262</v>
      </c>
      <c r="E83" s="13">
        <f>E82/$E$9*100</f>
        <v>14.835333948907357</v>
      </c>
      <c r="F83" s="13">
        <f>$F$9/F82*100</f>
        <v>13.999999999999998</v>
      </c>
      <c r="G83" s="13">
        <f>G82/$G$9*100</f>
        <v>13.888888888888889</v>
      </c>
      <c r="H83" s="13">
        <f>H82/$H$9*100</f>
        <v>34.444444444444443</v>
      </c>
      <c r="I83" s="13">
        <f>I82/$I$9*100</f>
        <v>20.987654320987652</v>
      </c>
      <c r="J83" s="13">
        <f>J82/$J$9*100</f>
        <v>49.019607843137258</v>
      </c>
      <c r="K83" s="13">
        <f>$K$9/K82*100</f>
        <v>33.720930232558139</v>
      </c>
      <c r="L83" s="13">
        <f>L82/$L$9*100</f>
        <v>60.765957446808514</v>
      </c>
      <c r="M83" s="13">
        <f>M82/$M$9*100</f>
        <v>36.79706601466993</v>
      </c>
      <c r="N83" s="13">
        <f>N82/$N$9*100</f>
        <v>23.076923076923077</v>
      </c>
      <c r="O83" s="13">
        <f>SUM(C83,E83,F83,G83,H83,I83,J83,K83,L83,M83,N83)</f>
        <v>385.31696707523412</v>
      </c>
      <c r="P83" s="23">
        <f>O83/11</f>
        <v>35.028815188657646</v>
      </c>
      <c r="Q83" s="11"/>
    </row>
    <row r="84" spans="1:17" x14ac:dyDescent="0.25">
      <c r="A84" s="7" t="s">
        <v>59</v>
      </c>
      <c r="B84" s="16">
        <v>95</v>
      </c>
      <c r="C84" s="16">
        <v>59.4</v>
      </c>
      <c r="D84" s="16">
        <v>1203</v>
      </c>
      <c r="E84" s="26">
        <v>606</v>
      </c>
      <c r="F84" s="16">
        <v>1.3</v>
      </c>
      <c r="G84" s="16">
        <v>7</v>
      </c>
      <c r="H84" s="16">
        <v>4.4000000000000004</v>
      </c>
      <c r="I84" s="16">
        <v>50</v>
      </c>
      <c r="J84" s="16">
        <v>7.8</v>
      </c>
      <c r="K84" s="16">
        <v>13.5</v>
      </c>
      <c r="L84" s="16">
        <v>92.3</v>
      </c>
      <c r="M84" s="16">
        <v>33.700000000000003</v>
      </c>
      <c r="N84" s="16">
        <v>2</v>
      </c>
      <c r="O84" s="26"/>
      <c r="P84" s="27"/>
      <c r="Q84" s="9"/>
    </row>
    <row r="85" spans="1:17" x14ac:dyDescent="0.25">
      <c r="A85" s="10"/>
      <c r="B85" s="13">
        <f>B84/$B$9*100</f>
        <v>23.284313725490197</v>
      </c>
      <c r="C85" s="13">
        <f>C84/$C$9*100</f>
        <v>79.624664879356573</v>
      </c>
      <c r="D85" s="13">
        <f>D84/$D$9*100</f>
        <v>23.546682325308279</v>
      </c>
      <c r="E85" s="13">
        <f>E84/$E$9*100</f>
        <v>18.651892890120038</v>
      </c>
      <c r="F85" s="13">
        <f>$F$9/F84*100</f>
        <v>53.846153846153847</v>
      </c>
      <c r="G85" s="13">
        <f>G84/$G$9*100</f>
        <v>19.444444444444446</v>
      </c>
      <c r="H85" s="13">
        <f>H84/$H$9*100</f>
        <v>48.888888888888893</v>
      </c>
      <c r="I85" s="13">
        <f>I84/$I$9*100</f>
        <v>20.5761316872428</v>
      </c>
      <c r="J85" s="13">
        <f>J84/$J$9*100</f>
        <v>76.47058823529413</v>
      </c>
      <c r="K85" s="13">
        <f>$K$9/K84*100</f>
        <v>21.481481481481481</v>
      </c>
      <c r="L85" s="13">
        <f>L84/$L$9*100</f>
        <v>78.553191489361694</v>
      </c>
      <c r="M85" s="13">
        <f>M84/$M$9*100</f>
        <v>41.198044009779956</v>
      </c>
      <c r="N85" s="13">
        <f>N84/$N$9*100</f>
        <v>15.384615384615385</v>
      </c>
      <c r="O85" s="13">
        <f>SUM(C85,E85,F85,G85,H85,I85,J85,K85,L85,M85,N85)</f>
        <v>474.12009723673924</v>
      </c>
      <c r="P85" s="23">
        <f>O85/11</f>
        <v>43.10182702152175</v>
      </c>
      <c r="Q85" s="11"/>
    </row>
    <row r="86" spans="1:17" x14ac:dyDescent="0.25">
      <c r="A86" s="7" t="s">
        <v>60</v>
      </c>
      <c r="B86" s="16">
        <v>100</v>
      </c>
      <c r="C86" s="16">
        <v>64.099999999999994</v>
      </c>
      <c r="D86" s="16">
        <v>1020</v>
      </c>
      <c r="E86" s="26">
        <v>467</v>
      </c>
      <c r="F86" s="16">
        <v>1.9</v>
      </c>
      <c r="G86" s="16">
        <v>7</v>
      </c>
      <c r="H86" s="16">
        <v>4.5</v>
      </c>
      <c r="I86" s="16">
        <v>54</v>
      </c>
      <c r="J86" s="16">
        <v>6.6</v>
      </c>
      <c r="K86" s="16">
        <v>3.1</v>
      </c>
      <c r="L86" s="16">
        <v>89.7</v>
      </c>
      <c r="M86" s="16">
        <v>48.2</v>
      </c>
      <c r="N86" s="16">
        <v>4</v>
      </c>
      <c r="O86" s="26"/>
      <c r="P86" s="27"/>
      <c r="Q86" s="9"/>
    </row>
    <row r="87" spans="1:17" x14ac:dyDescent="0.25">
      <c r="A87" s="10"/>
      <c r="B87" s="13">
        <f>B86/$B$9*100</f>
        <v>24.509803921568626</v>
      </c>
      <c r="C87" s="13">
        <f>C86/$C$9*100</f>
        <v>85.924932975871315</v>
      </c>
      <c r="D87" s="13">
        <f>D86/$D$9*100</f>
        <v>19.96476805637111</v>
      </c>
      <c r="E87" s="13">
        <f>E86/$E$9*100</f>
        <v>14.373653431825176</v>
      </c>
      <c r="F87" s="13">
        <f>$F$9/F86*100</f>
        <v>36.84210526315789</v>
      </c>
      <c r="G87" s="13">
        <f>G86/$G$9*100</f>
        <v>19.444444444444446</v>
      </c>
      <c r="H87" s="13">
        <f>H86/$H$9*100</f>
        <v>50</v>
      </c>
      <c r="I87" s="13">
        <f>I86/$I$9*100</f>
        <v>22.222222222222221</v>
      </c>
      <c r="J87" s="13">
        <f>J86/$J$9*100</f>
        <v>64.705882352941174</v>
      </c>
      <c r="K87" s="13">
        <f>$K$9/K86*100</f>
        <v>93.548387096774192</v>
      </c>
      <c r="L87" s="13">
        <f>L86/$L$9*100</f>
        <v>76.340425531914889</v>
      </c>
      <c r="M87" s="13">
        <f>M86/$M$9*100</f>
        <v>58.924205378973113</v>
      </c>
      <c r="N87" s="13">
        <f>N86/$N$9*100</f>
        <v>30.76923076923077</v>
      </c>
      <c r="O87" s="13">
        <f>SUM(C87,E87,F87,G87,H87,I87,J87,K87,L87,M87,N87)</f>
        <v>553.09548946735515</v>
      </c>
      <c r="P87" s="23">
        <f>O87/11</f>
        <v>50.281408133395921</v>
      </c>
      <c r="Q87" s="11"/>
    </row>
    <row r="88" spans="1:17" x14ac:dyDescent="0.25">
      <c r="A88" s="7" t="s">
        <v>61</v>
      </c>
      <c r="B88" s="16">
        <v>77</v>
      </c>
      <c r="C88" s="16">
        <v>65.8</v>
      </c>
      <c r="D88" s="16">
        <v>736</v>
      </c>
      <c r="E88" s="26">
        <v>382</v>
      </c>
      <c r="F88" s="16">
        <v>1.7</v>
      </c>
      <c r="G88" s="16">
        <v>3</v>
      </c>
      <c r="H88" s="16">
        <v>2.6</v>
      </c>
      <c r="I88" s="16">
        <v>31</v>
      </c>
      <c r="J88" s="16">
        <v>6</v>
      </c>
      <c r="K88" s="16">
        <v>6.4</v>
      </c>
      <c r="L88" s="16">
        <v>84.6</v>
      </c>
      <c r="M88" s="16">
        <v>33.6</v>
      </c>
      <c r="N88" s="16">
        <v>0</v>
      </c>
      <c r="O88" s="26"/>
      <c r="P88" s="27"/>
      <c r="Q88" s="9"/>
    </row>
    <row r="89" spans="1:17" x14ac:dyDescent="0.25">
      <c r="A89" s="10"/>
      <c r="B89" s="13">
        <f>B88/$B$9*100</f>
        <v>18.872549019607842</v>
      </c>
      <c r="C89" s="13">
        <f>C88/$C$9*100</f>
        <v>88.203753351206444</v>
      </c>
      <c r="D89" s="13">
        <f>D88/$D$9*100</f>
        <v>14.40595028381288</v>
      </c>
      <c r="E89" s="13">
        <f>E88/$E$9*100</f>
        <v>11.757463835026162</v>
      </c>
      <c r="F89" s="13">
        <f>$F$9/F88*100</f>
        <v>41.17647058823529</v>
      </c>
      <c r="G89" s="13">
        <f>G88/$G$9*100</f>
        <v>8.3333333333333321</v>
      </c>
      <c r="H89" s="13">
        <f>H88/$H$9*100</f>
        <v>28.888888888888893</v>
      </c>
      <c r="I89" s="13">
        <f>I88/$I$9*100</f>
        <v>12.757201646090536</v>
      </c>
      <c r="J89" s="13">
        <f>J88/$J$9*100</f>
        <v>58.82352941176471</v>
      </c>
      <c r="K89" s="13">
        <f>$K$9/K88*100</f>
        <v>45.312499999999993</v>
      </c>
      <c r="L89" s="13">
        <f>L88/$L$9*100</f>
        <v>72</v>
      </c>
      <c r="M89" s="13">
        <f>M88/$M$9*100</f>
        <v>41.075794621026894</v>
      </c>
      <c r="N89" s="13">
        <f>N88/$N$9*100</f>
        <v>0</v>
      </c>
      <c r="O89" s="13">
        <f>SUM(C89,E89,F89,G89,H89,I89,J89,K89,L89,M89,N89)</f>
        <v>408.32893567557227</v>
      </c>
      <c r="P89" s="23">
        <f>O89/11</f>
        <v>37.120812334142933</v>
      </c>
      <c r="Q89" s="11"/>
    </row>
    <row r="90" spans="1:17" x14ac:dyDescent="0.25">
      <c r="A90" s="7" t="s">
        <v>62</v>
      </c>
      <c r="B90" s="16">
        <v>58</v>
      </c>
      <c r="C90" s="16">
        <v>53.2</v>
      </c>
      <c r="D90" s="16">
        <v>567</v>
      </c>
      <c r="E90" s="26">
        <v>250</v>
      </c>
      <c r="F90" s="16">
        <v>4.5999999999999996</v>
      </c>
      <c r="G90" s="16">
        <v>1</v>
      </c>
      <c r="H90" s="16">
        <v>0.9</v>
      </c>
      <c r="I90" s="16">
        <v>26</v>
      </c>
      <c r="J90" s="16">
        <v>3.3</v>
      </c>
      <c r="K90" s="16">
        <v>12.8</v>
      </c>
      <c r="L90" s="16">
        <v>52</v>
      </c>
      <c r="M90" s="16">
        <v>18.399999999999999</v>
      </c>
      <c r="N90" s="16">
        <v>0</v>
      </c>
      <c r="O90" s="26"/>
      <c r="P90" s="27"/>
      <c r="Q90" s="9"/>
    </row>
    <row r="91" spans="1:17" x14ac:dyDescent="0.25">
      <c r="A91" s="10"/>
      <c r="B91" s="13">
        <f>B90/$B$9*100</f>
        <v>14.215686274509803</v>
      </c>
      <c r="C91" s="13">
        <f>C90/$C$9*100</f>
        <v>71.313672922252024</v>
      </c>
      <c r="D91" s="13">
        <f>D90/$D$9*100</f>
        <v>11.098062243100411</v>
      </c>
      <c r="E91" s="13">
        <f>E90/$E$9*100</f>
        <v>7.6946752847029858</v>
      </c>
      <c r="F91" s="13">
        <f>$F$9/F90*100</f>
        <v>15.217391304347828</v>
      </c>
      <c r="G91" s="13">
        <f>G90/$G$9*100</f>
        <v>2.7777777777777777</v>
      </c>
      <c r="H91" s="13">
        <f>H90/$H$9*100</f>
        <v>10</v>
      </c>
      <c r="I91" s="13">
        <f>I90/$I$9*100</f>
        <v>10.699588477366255</v>
      </c>
      <c r="J91" s="13">
        <f>J90/$J$9*100</f>
        <v>32.352941176470587</v>
      </c>
      <c r="K91" s="13">
        <f>$K$9/K90*100</f>
        <v>22.656249999999996</v>
      </c>
      <c r="L91" s="13">
        <f>L90/$L$9*100</f>
        <v>44.255319148936167</v>
      </c>
      <c r="M91" s="13">
        <f>M90/$M$9*100</f>
        <v>22.493887530562347</v>
      </c>
      <c r="N91" s="13">
        <f>N90/$N$9*100</f>
        <v>0</v>
      </c>
      <c r="O91" s="13">
        <f>SUM(C91,E91,F91,G91,H91,I91,J91,K91,L91,M91,N91)</f>
        <v>239.46150362241596</v>
      </c>
      <c r="P91" s="23">
        <f>O91/11</f>
        <v>21.769227602037816</v>
      </c>
      <c r="Q91" s="11"/>
    </row>
    <row r="92" spans="1:17" x14ac:dyDescent="0.25">
      <c r="A92" s="7" t="s">
        <v>63</v>
      </c>
      <c r="B92" s="16">
        <v>62</v>
      </c>
      <c r="C92" s="16">
        <v>59</v>
      </c>
      <c r="D92" s="16">
        <v>685</v>
      </c>
      <c r="E92" s="26">
        <v>405</v>
      </c>
      <c r="F92" s="16">
        <v>3.8</v>
      </c>
      <c r="G92" s="16">
        <v>4</v>
      </c>
      <c r="H92" s="16">
        <v>3.8</v>
      </c>
      <c r="I92" s="16">
        <v>31</v>
      </c>
      <c r="J92" s="16">
        <v>5.6</v>
      </c>
      <c r="K92" s="16">
        <v>9.5</v>
      </c>
      <c r="L92" s="16">
        <v>75.3</v>
      </c>
      <c r="M92" s="16">
        <v>47.9</v>
      </c>
      <c r="N92" s="16">
        <f>N91/$N$9*100</f>
        <v>0</v>
      </c>
      <c r="O92" s="26"/>
      <c r="P92" s="27"/>
      <c r="Q92" s="9"/>
    </row>
    <row r="93" spans="1:17" x14ac:dyDescent="0.25">
      <c r="A93" s="10"/>
      <c r="B93" s="13">
        <f>B92/$B$9*100</f>
        <v>15.196078431372548</v>
      </c>
      <c r="C93" s="13">
        <f>C92/$C$9*100</f>
        <v>79.088471849865954</v>
      </c>
      <c r="D93" s="13">
        <f>D92/$D$9*100</f>
        <v>13.407711880994325</v>
      </c>
      <c r="E93" s="13">
        <f>E92/$E$9*100</f>
        <v>12.465373961218837</v>
      </c>
      <c r="F93" s="13">
        <f>$F$9/F92*100</f>
        <v>18.421052631578945</v>
      </c>
      <c r="G93" s="13">
        <f>G92/$G$9*100</f>
        <v>11.111111111111111</v>
      </c>
      <c r="H93" s="13">
        <f>H92/$H$9*100</f>
        <v>42.222222222222221</v>
      </c>
      <c r="I93" s="13">
        <f>I92/$I$9*100</f>
        <v>12.757201646090536</v>
      </c>
      <c r="J93" s="13">
        <f>J92/$J$9*100</f>
        <v>54.901960784313729</v>
      </c>
      <c r="K93" s="13">
        <f>$K$9/K92*100</f>
        <v>30.526315789473685</v>
      </c>
      <c r="L93" s="13">
        <f>L92/$L$9*100</f>
        <v>64.085106382978722</v>
      </c>
      <c r="M93" s="13">
        <f>M92/$M$9*100</f>
        <v>58.557457212713935</v>
      </c>
      <c r="N93" s="13">
        <f>N92/$N$9*100</f>
        <v>0</v>
      </c>
      <c r="O93" s="13">
        <f>SUM(C93,E93,F93,G93,H93,I93,J93,K93,L93,M93,N93)</f>
        <v>384.13627359156766</v>
      </c>
      <c r="P93" s="23">
        <f>O93/11</f>
        <v>34.921479417415242</v>
      </c>
      <c r="Q93" s="11"/>
    </row>
    <row r="94" spans="1:17" x14ac:dyDescent="0.25">
      <c r="A94" s="7" t="s">
        <v>64</v>
      </c>
      <c r="B94" s="16">
        <v>59</v>
      </c>
      <c r="C94" s="16">
        <v>64.8</v>
      </c>
      <c r="D94" s="16">
        <v>659</v>
      </c>
      <c r="E94" s="26">
        <v>377</v>
      </c>
      <c r="F94" s="16">
        <v>0.7</v>
      </c>
      <c r="G94" s="16">
        <v>4</v>
      </c>
      <c r="H94" s="16">
        <v>4.4000000000000004</v>
      </c>
      <c r="I94" s="16">
        <v>35</v>
      </c>
      <c r="J94" s="16">
        <v>8.1</v>
      </c>
      <c r="K94" s="16">
        <v>8.1</v>
      </c>
      <c r="L94" s="16">
        <v>100.9</v>
      </c>
      <c r="M94" s="16">
        <v>55.4</v>
      </c>
      <c r="N94" s="16">
        <v>1</v>
      </c>
      <c r="O94" s="26"/>
      <c r="P94" s="27"/>
      <c r="Q94" s="9"/>
    </row>
    <row r="95" spans="1:17" x14ac:dyDescent="0.25">
      <c r="A95" s="10"/>
      <c r="B95" s="13">
        <f>B94/$B$9*100</f>
        <v>14.460784313725492</v>
      </c>
      <c r="C95" s="13">
        <f>C94/$C$9*100</f>
        <v>86.863270777479897</v>
      </c>
      <c r="D95" s="13">
        <f>D94/$D$9*100</f>
        <v>12.89880602857702</v>
      </c>
      <c r="E95" s="13">
        <f>E94/$E$9*100</f>
        <v>11.603570329332102</v>
      </c>
      <c r="F95" s="13">
        <f>$F$9/F94*100</f>
        <v>100</v>
      </c>
      <c r="G95" s="13">
        <f>G94/$G$9*100</f>
        <v>11.111111111111111</v>
      </c>
      <c r="H95" s="13">
        <f>H94/$H$9*100</f>
        <v>48.888888888888893</v>
      </c>
      <c r="I95" s="13">
        <f>I94/$I$9*100</f>
        <v>14.403292181069959</v>
      </c>
      <c r="J95" s="13">
        <f>J94/$J$9*100</f>
        <v>79.411764705882362</v>
      </c>
      <c r="K95" s="13">
        <f>$K$9/K94*100</f>
        <v>35.802469135802468</v>
      </c>
      <c r="L95" s="13">
        <f>L94/$L$9*100</f>
        <v>85.872340425531917</v>
      </c>
      <c r="M95" s="13">
        <f>M94/$M$9*100</f>
        <v>67.72616136919315</v>
      </c>
      <c r="N95" s="13">
        <f>N94/$N$9*100</f>
        <v>7.6923076923076925</v>
      </c>
      <c r="O95" s="13">
        <f>SUM(C95,E95,F95,G95,H95,I95,J95,K95,L95,M95,N95)</f>
        <v>549.37517661659967</v>
      </c>
      <c r="P95" s="23">
        <f>O95/11</f>
        <v>49.943197874236333</v>
      </c>
      <c r="Q95" s="11"/>
    </row>
    <row r="96" spans="1:17" x14ac:dyDescent="0.25">
      <c r="A96" s="7" t="s">
        <v>65</v>
      </c>
      <c r="B96" s="16">
        <v>50</v>
      </c>
      <c r="C96" s="16">
        <v>56.2</v>
      </c>
      <c r="D96" s="16">
        <v>572</v>
      </c>
      <c r="E96" s="26">
        <v>368</v>
      </c>
      <c r="F96" s="16">
        <v>1.1000000000000001</v>
      </c>
      <c r="G96" s="16">
        <v>0</v>
      </c>
      <c r="H96" s="16">
        <v>0</v>
      </c>
      <c r="I96" s="16">
        <v>29</v>
      </c>
      <c r="J96" s="16">
        <v>5.9</v>
      </c>
      <c r="K96" s="16">
        <v>6.3</v>
      </c>
      <c r="L96" s="16">
        <v>71</v>
      </c>
      <c r="M96" s="16">
        <v>21.1</v>
      </c>
      <c r="N96" s="16">
        <v>0</v>
      </c>
      <c r="O96" s="26"/>
      <c r="P96" s="27"/>
      <c r="Q96" s="9"/>
    </row>
    <row r="97" spans="1:17" x14ac:dyDescent="0.25">
      <c r="A97" s="10"/>
      <c r="B97" s="13">
        <f>B96/$B$9*100</f>
        <v>12.254901960784313</v>
      </c>
      <c r="C97" s="13">
        <f>C96/$C$9*100</f>
        <v>75.335120643431637</v>
      </c>
      <c r="D97" s="13">
        <f>D96/$D$9*100</f>
        <v>11.195928753180661</v>
      </c>
      <c r="E97" s="13">
        <f>E96/$E$9*100</f>
        <v>11.326562019082795</v>
      </c>
      <c r="F97" s="13">
        <f>$F$9/F96*100</f>
        <v>63.636363636363626</v>
      </c>
      <c r="G97" s="13">
        <f>G96/$G$9*100</f>
        <v>0</v>
      </c>
      <c r="H97" s="13">
        <f>H96/$H$9*100</f>
        <v>0</v>
      </c>
      <c r="I97" s="13">
        <f>I96/$I$9*100</f>
        <v>11.934156378600823</v>
      </c>
      <c r="J97" s="13">
        <f>J96/$J$9*100</f>
        <v>57.843137254901968</v>
      </c>
      <c r="K97" s="13">
        <f>$K$9/K96*100</f>
        <v>46.031746031746032</v>
      </c>
      <c r="L97" s="13">
        <f>L96/$L$9*100</f>
        <v>60.425531914893618</v>
      </c>
      <c r="M97" s="13">
        <f>M96/$M$9*100</f>
        <v>25.79462102689487</v>
      </c>
      <c r="N97" s="13">
        <f>N96/$N$9*100</f>
        <v>0</v>
      </c>
      <c r="O97" s="13">
        <f>SUM(C97,E97,F97,G97,H97,I97,J97,K97,L97,M97,N97)</f>
        <v>352.32723890591535</v>
      </c>
      <c r="P97" s="23">
        <f>O97/11</f>
        <v>32.029748991446851</v>
      </c>
      <c r="Q97" s="11"/>
    </row>
    <row r="98" spans="1:17" x14ac:dyDescent="0.25">
      <c r="A98" s="7" t="s">
        <v>66</v>
      </c>
      <c r="B98" s="16">
        <v>41</v>
      </c>
      <c r="C98" s="16">
        <v>47.1</v>
      </c>
      <c r="D98" s="16">
        <v>474</v>
      </c>
      <c r="E98" s="26">
        <v>271</v>
      </c>
      <c r="F98" s="16">
        <v>2.2999999999999998</v>
      </c>
      <c r="G98" s="16">
        <v>2</v>
      </c>
      <c r="H98" s="16">
        <v>2.2999999999999998</v>
      </c>
      <c r="I98" s="16">
        <v>20</v>
      </c>
      <c r="J98" s="16">
        <v>4.9000000000000004</v>
      </c>
      <c r="K98" s="16">
        <v>11.2</v>
      </c>
      <c r="L98" s="16">
        <v>62.1</v>
      </c>
      <c r="M98" s="16">
        <v>23.5</v>
      </c>
      <c r="N98" s="16">
        <f>N97/$N$9*100</f>
        <v>0</v>
      </c>
      <c r="O98" s="26"/>
      <c r="P98" s="27"/>
      <c r="Q98" s="9"/>
    </row>
    <row r="99" spans="1:17" x14ac:dyDescent="0.25">
      <c r="A99" s="10"/>
      <c r="B99" s="13">
        <f>B98/$B$9*100</f>
        <v>10.049019607843137</v>
      </c>
      <c r="C99" s="13">
        <f>C98/$C$9*100</f>
        <v>63.136729222520117</v>
      </c>
      <c r="D99" s="13">
        <f>D98/$D$9*100</f>
        <v>9.2777451556077519</v>
      </c>
      <c r="E99" s="13">
        <f>E98/$E$9*100</f>
        <v>8.3410280086180357</v>
      </c>
      <c r="F99" s="13">
        <f>$F$9/F98*100</f>
        <v>30.434782608695656</v>
      </c>
      <c r="G99" s="13">
        <f>G98/$G$9*100</f>
        <v>5.5555555555555554</v>
      </c>
      <c r="H99" s="13">
        <f>H98/$H$9*100</f>
        <v>25.555555555555554</v>
      </c>
      <c r="I99" s="13">
        <f>I98/$I$9*100</f>
        <v>8.2304526748971192</v>
      </c>
      <c r="J99" s="13">
        <f>J98/$J$9*100</f>
        <v>48.039215686274517</v>
      </c>
      <c r="K99" s="13">
        <f>$K$9/K98*100</f>
        <v>25.892857142857146</v>
      </c>
      <c r="L99" s="13">
        <f>L98/$L$9*100</f>
        <v>52.851063829787236</v>
      </c>
      <c r="M99" s="13">
        <f>M98/$M$9*100</f>
        <v>28.728606356968218</v>
      </c>
      <c r="N99" s="13">
        <f>N98/$N$9*100</f>
        <v>0</v>
      </c>
      <c r="O99" s="13">
        <f>SUM(C99,E99,F99,G99,H99,I99,J99,K99,L99,M99,N99)</f>
        <v>296.76584664172918</v>
      </c>
      <c r="P99" s="23">
        <f>O99/11</f>
        <v>26.978713331066288</v>
      </c>
      <c r="Q99" s="11"/>
    </row>
    <row r="100" spans="1:17" x14ac:dyDescent="0.25">
      <c r="A100" s="7" t="s">
        <v>67</v>
      </c>
      <c r="B100" s="16">
        <v>39</v>
      </c>
      <c r="C100" s="16">
        <v>46.4</v>
      </c>
      <c r="D100" s="16">
        <v>515</v>
      </c>
      <c r="E100" s="26">
        <v>281</v>
      </c>
      <c r="F100" s="16">
        <v>2.4</v>
      </c>
      <c r="G100" s="16">
        <v>3</v>
      </c>
      <c r="H100" s="16">
        <v>3.6</v>
      </c>
      <c r="I100" s="16">
        <v>20</v>
      </c>
      <c r="J100" s="16">
        <v>5.8</v>
      </c>
      <c r="K100" s="16">
        <v>9.6999999999999993</v>
      </c>
      <c r="L100" s="16">
        <v>58.3</v>
      </c>
      <c r="M100" s="16">
        <v>38.1</v>
      </c>
      <c r="N100" s="16">
        <v>1</v>
      </c>
      <c r="O100" s="26"/>
      <c r="P100" s="27"/>
      <c r="Q100" s="9"/>
    </row>
    <row r="101" spans="1:17" x14ac:dyDescent="0.25">
      <c r="A101" s="10"/>
      <c r="B101" s="13">
        <f>B100/$B$9*100</f>
        <v>9.5588235294117645</v>
      </c>
      <c r="C101" s="13">
        <f>C100/$C$9*100</f>
        <v>62.198391420911534</v>
      </c>
      <c r="D101" s="13">
        <f>D100/$D$9*100</f>
        <v>10.080250538265807</v>
      </c>
      <c r="E101" s="13">
        <f>E100/$E$9*100</f>
        <v>8.6488150200061558</v>
      </c>
      <c r="F101" s="13">
        <f>$F$9/F100*100</f>
        <v>29.166666666666668</v>
      </c>
      <c r="G101" s="13">
        <f>G100/$G$9*100</f>
        <v>8.3333333333333321</v>
      </c>
      <c r="H101" s="13">
        <f>H100/$H$9*100</f>
        <v>40</v>
      </c>
      <c r="I101" s="13">
        <f>I100/$I$9*100</f>
        <v>8.2304526748971192</v>
      </c>
      <c r="J101" s="13">
        <f>J100/$J$9*100</f>
        <v>56.862745098039213</v>
      </c>
      <c r="K101" s="13">
        <f>$K$9/K100*100</f>
        <v>29.896907216494846</v>
      </c>
      <c r="L101" s="13">
        <f>L100/$L$9*100</f>
        <v>49.617021276595743</v>
      </c>
      <c r="M101" s="13">
        <f>M100/$M$9*100</f>
        <v>46.577017114914426</v>
      </c>
      <c r="N101" s="13">
        <f>N100/$N$9*100</f>
        <v>7.6923076923076925</v>
      </c>
      <c r="O101" s="13">
        <f>SUM(C101,E101,F101,G101,H101,I101,J101,K101,L101,M101,N101)</f>
        <v>347.22365751416675</v>
      </c>
      <c r="P101" s="23">
        <f>O101/11</f>
        <v>31.565787046742432</v>
      </c>
      <c r="Q101" s="11"/>
    </row>
    <row r="102" spans="1:17" x14ac:dyDescent="0.25">
      <c r="A102" s="7" t="s">
        <v>68</v>
      </c>
      <c r="B102" s="16">
        <v>47</v>
      </c>
      <c r="C102" s="16">
        <v>64.400000000000006</v>
      </c>
      <c r="D102" s="16">
        <v>416</v>
      </c>
      <c r="E102" s="26">
        <v>152</v>
      </c>
      <c r="F102" s="16">
        <v>4.0999999999999996</v>
      </c>
      <c r="G102" s="16">
        <v>0</v>
      </c>
      <c r="H102" s="16">
        <v>0</v>
      </c>
      <c r="I102" s="16">
        <v>15</v>
      </c>
      <c r="J102" s="16">
        <v>3.8</v>
      </c>
      <c r="K102" s="16">
        <v>18</v>
      </c>
      <c r="L102" s="16">
        <v>62.4</v>
      </c>
      <c r="M102" s="16">
        <v>16.8</v>
      </c>
      <c r="N102" s="16">
        <v>0</v>
      </c>
      <c r="O102" s="26"/>
      <c r="P102" s="27"/>
      <c r="Q102" s="9"/>
    </row>
    <row r="103" spans="1:17" x14ac:dyDescent="0.25">
      <c r="A103" s="10"/>
      <c r="B103" s="13">
        <f>B102/$B$9*100</f>
        <v>11.519607843137255</v>
      </c>
      <c r="C103" s="13">
        <f>C102/$C$9*100</f>
        <v>86.327077747989293</v>
      </c>
      <c r="D103" s="13">
        <f>D102/$D$9*100</f>
        <v>8.1424936386768447</v>
      </c>
      <c r="E103" s="13">
        <f>E102/$E$9*100</f>
        <v>4.6783625730994149</v>
      </c>
      <c r="F103" s="13">
        <f>$F$9/F102*100</f>
        <v>17.073170731707318</v>
      </c>
      <c r="G103" s="13">
        <f>G102/$G$9*100</f>
        <v>0</v>
      </c>
      <c r="H103" s="13">
        <f>H102/$H$9*100</f>
        <v>0</v>
      </c>
      <c r="I103" s="13">
        <f>I102/$I$9*100</f>
        <v>6.1728395061728394</v>
      </c>
      <c r="J103" s="13">
        <f>J102/$J$9*100</f>
        <v>37.254901960784316</v>
      </c>
      <c r="K103" s="13">
        <f>$K$9/K102*100</f>
        <v>16.111111111111111</v>
      </c>
      <c r="L103" s="13">
        <f>L102/$L$9*100</f>
        <v>53.106382978723396</v>
      </c>
      <c r="M103" s="13">
        <f>M102/$M$9*100</f>
        <v>20.537897310513447</v>
      </c>
      <c r="N103" s="13">
        <f t="shared" ref="N103:N115" si="1">N102/$N$9*100</f>
        <v>0</v>
      </c>
      <c r="O103" s="13">
        <f>SUM(C103,E103,F103,G103,H103,I103,J103,K103,L103,M103,N103)</f>
        <v>241.26174392010114</v>
      </c>
      <c r="P103" s="23">
        <f>O103/11</f>
        <v>21.932885810918286</v>
      </c>
      <c r="Q103" s="11"/>
    </row>
    <row r="104" spans="1:17" x14ac:dyDescent="0.25">
      <c r="A104" s="7" t="s">
        <v>69</v>
      </c>
      <c r="B104" s="16">
        <v>50</v>
      </c>
      <c r="C104" s="16">
        <v>74.599999999999994</v>
      </c>
      <c r="D104" s="16">
        <v>580</v>
      </c>
      <c r="E104" s="26">
        <v>314</v>
      </c>
      <c r="F104" s="16">
        <v>1.5</v>
      </c>
      <c r="G104" s="16">
        <v>3</v>
      </c>
      <c r="H104" s="16">
        <v>4.5</v>
      </c>
      <c r="I104" s="16">
        <v>30</v>
      </c>
      <c r="J104" s="16">
        <v>8.9</v>
      </c>
      <c r="K104" s="16">
        <v>2.9</v>
      </c>
      <c r="L104" s="16">
        <v>109</v>
      </c>
      <c r="M104" s="16">
        <v>78.900000000000006</v>
      </c>
      <c r="N104" s="16">
        <f t="shared" si="1"/>
        <v>0</v>
      </c>
      <c r="O104" s="26"/>
      <c r="P104" s="27"/>
      <c r="Q104" s="9"/>
    </row>
    <row r="105" spans="1:17" x14ac:dyDescent="0.25">
      <c r="A105" s="10"/>
      <c r="B105" s="13">
        <f>B104/$B$9*100</f>
        <v>12.254901960784313</v>
      </c>
      <c r="C105" s="13">
        <f>C104/$C$9*100</f>
        <v>100</v>
      </c>
      <c r="D105" s="13">
        <f>D104/$D$9*100</f>
        <v>11.352515169309063</v>
      </c>
      <c r="E105" s="13">
        <f>E104/$E$9*100</f>
        <v>9.6645121575869499</v>
      </c>
      <c r="F105" s="13">
        <f>$F$9/F104*100</f>
        <v>46.666666666666664</v>
      </c>
      <c r="G105" s="13">
        <f>G104/$G$9*100</f>
        <v>8.3333333333333321</v>
      </c>
      <c r="H105" s="13">
        <f>H104/$H$9*100</f>
        <v>50</v>
      </c>
      <c r="I105" s="13">
        <f>I104/$I$9*100</f>
        <v>12.345679012345679</v>
      </c>
      <c r="J105" s="13">
        <f>J104/$J$9*100</f>
        <v>87.254901960784323</v>
      </c>
      <c r="K105" s="13">
        <f>$K$9/K104*100</f>
        <v>100</v>
      </c>
      <c r="L105" s="13">
        <f>L104/$L$9*100</f>
        <v>92.765957446808514</v>
      </c>
      <c r="M105" s="13">
        <f>M104/$M$9*100</f>
        <v>96.454767726161379</v>
      </c>
      <c r="N105" s="13">
        <f t="shared" si="1"/>
        <v>0</v>
      </c>
      <c r="O105" s="13">
        <f>SUM(C105,E105,F105,G105,H105,I105,J105,K105,L105,M105,N105)</f>
        <v>603.48581830368676</v>
      </c>
      <c r="P105" s="23">
        <f>O105/11</f>
        <v>54.862347118516979</v>
      </c>
      <c r="Q105" s="11"/>
    </row>
    <row r="106" spans="1:17" x14ac:dyDescent="0.25">
      <c r="A106" s="7" t="s">
        <v>71</v>
      </c>
      <c r="B106" s="16">
        <v>35</v>
      </c>
      <c r="C106" s="16">
        <v>53.8</v>
      </c>
      <c r="D106" s="16">
        <v>372</v>
      </c>
      <c r="E106" s="26">
        <v>215</v>
      </c>
      <c r="F106" s="16">
        <v>6.2</v>
      </c>
      <c r="G106" s="16">
        <v>4</v>
      </c>
      <c r="H106" s="16">
        <v>6.2</v>
      </c>
      <c r="I106" s="16">
        <v>22</v>
      </c>
      <c r="J106" s="16">
        <v>4.2</v>
      </c>
      <c r="K106" s="16">
        <v>7.1</v>
      </c>
      <c r="L106" s="16">
        <v>93</v>
      </c>
      <c r="M106" s="16">
        <v>16.3</v>
      </c>
      <c r="N106" s="16">
        <f t="shared" si="1"/>
        <v>0</v>
      </c>
      <c r="O106" s="26"/>
      <c r="P106" s="27"/>
      <c r="Q106" s="9"/>
    </row>
    <row r="107" spans="1:17" x14ac:dyDescent="0.25">
      <c r="A107" s="10"/>
      <c r="B107" s="13">
        <f>B106/$B$9*100</f>
        <v>8.5784313725490193</v>
      </c>
      <c r="C107" s="13">
        <f>C106/$C$9*100</f>
        <v>72.117962466487938</v>
      </c>
      <c r="D107" s="13">
        <f>D106/$D$9*100</f>
        <v>7.2812683499706408</v>
      </c>
      <c r="E107" s="13">
        <f>E106/$E$9*100</f>
        <v>6.6174207448445683</v>
      </c>
      <c r="F107" s="13">
        <f>$F$9/F106*100</f>
        <v>11.29032258064516</v>
      </c>
      <c r="G107" s="13">
        <f>G106/$G$9*100</f>
        <v>11.111111111111111</v>
      </c>
      <c r="H107" s="13">
        <f>H106/$H$9*100</f>
        <v>68.888888888888886</v>
      </c>
      <c r="I107" s="13">
        <f>I106/$I$9*100</f>
        <v>9.0534979423868318</v>
      </c>
      <c r="J107" s="13">
        <f>J106/$J$9*100</f>
        <v>41.176470588235297</v>
      </c>
      <c r="K107" s="13">
        <f>$K$9/K106*100</f>
        <v>40.845070422535215</v>
      </c>
      <c r="L107" s="13">
        <f>L106/$L$9*100</f>
        <v>79.148936170212764</v>
      </c>
      <c r="M107" s="13">
        <f>M106/$M$9*100</f>
        <v>19.926650366748166</v>
      </c>
      <c r="N107" s="13">
        <f t="shared" si="1"/>
        <v>0</v>
      </c>
      <c r="O107" s="13">
        <f>SUM(C107,E107,F107,G107,H107,I107,J107,K107,L107,M107,N107)</f>
        <v>360.17633128209593</v>
      </c>
      <c r="P107" s="23">
        <f>O107/11</f>
        <v>32.743302843826903</v>
      </c>
      <c r="Q107" s="11"/>
    </row>
    <row r="108" spans="1:17" x14ac:dyDescent="0.25">
      <c r="A108" s="7" t="s">
        <v>72</v>
      </c>
      <c r="B108" s="16">
        <v>45</v>
      </c>
      <c r="C108" s="16">
        <v>70.3</v>
      </c>
      <c r="D108" s="16">
        <v>435</v>
      </c>
      <c r="E108" s="26">
        <v>300</v>
      </c>
      <c r="F108" s="16">
        <v>3.1</v>
      </c>
      <c r="G108" s="16">
        <v>3</v>
      </c>
      <c r="H108" s="16">
        <v>4.7</v>
      </c>
      <c r="I108" s="16">
        <v>22</v>
      </c>
      <c r="J108" s="16">
        <v>6.3</v>
      </c>
      <c r="K108" s="16">
        <v>9.9</v>
      </c>
      <c r="L108" s="16">
        <v>91.6</v>
      </c>
      <c r="M108" s="16">
        <v>57.6</v>
      </c>
      <c r="N108" s="16">
        <f t="shared" si="1"/>
        <v>0</v>
      </c>
      <c r="O108" s="26"/>
      <c r="P108" s="27"/>
      <c r="Q108" s="9"/>
    </row>
    <row r="109" spans="1:17" x14ac:dyDescent="0.25">
      <c r="A109" s="10"/>
      <c r="B109" s="13">
        <f>B108/$B$9*100</f>
        <v>11.029411764705882</v>
      </c>
      <c r="C109" s="13">
        <f>C108/$C$9*100</f>
        <v>94.235924932975877</v>
      </c>
      <c r="D109" s="13">
        <f>D108/$D$9*100</f>
        <v>8.5143863769817969</v>
      </c>
      <c r="E109" s="13">
        <f>E108/$E$9*100</f>
        <v>9.2336103416435833</v>
      </c>
      <c r="F109" s="13">
        <f>$F$9/F108*100</f>
        <v>22.58064516129032</v>
      </c>
      <c r="G109" s="13">
        <f>G108/$G$9*100</f>
        <v>8.3333333333333321</v>
      </c>
      <c r="H109" s="13">
        <f>H108/$H$9*100</f>
        <v>52.222222222222229</v>
      </c>
      <c r="I109" s="13">
        <f>I108/$I$9*100</f>
        <v>9.0534979423868318</v>
      </c>
      <c r="J109" s="13">
        <f>J108/$J$9*100</f>
        <v>61.764705882352942</v>
      </c>
      <c r="K109" s="13">
        <f>$K$9/K108*100</f>
        <v>29.292929292929294</v>
      </c>
      <c r="L109" s="13">
        <f>L108/$L$9*100</f>
        <v>77.957446808510639</v>
      </c>
      <c r="M109" s="13">
        <f>M108/$M$9*100</f>
        <v>70.415647921760396</v>
      </c>
      <c r="N109" s="13">
        <f t="shared" si="1"/>
        <v>0</v>
      </c>
      <c r="O109" s="13">
        <f>SUM(C109,E109,F109,G109,H109,I109,J109,K109,L109,M109,N109)</f>
        <v>435.08996383940541</v>
      </c>
      <c r="P109" s="23">
        <f>O109/11</f>
        <v>39.55363307630958</v>
      </c>
      <c r="Q109" s="11"/>
    </row>
    <row r="110" spans="1:17" x14ac:dyDescent="0.25">
      <c r="A110" s="7" t="s">
        <v>73</v>
      </c>
      <c r="B110" s="16">
        <v>35</v>
      </c>
      <c r="C110" s="16">
        <v>56.5</v>
      </c>
      <c r="D110" s="16">
        <v>351</v>
      </c>
      <c r="E110" s="26">
        <v>158</v>
      </c>
      <c r="F110" s="16">
        <v>1.6</v>
      </c>
      <c r="G110" s="16">
        <v>0</v>
      </c>
      <c r="H110" s="16">
        <v>0</v>
      </c>
      <c r="I110" s="16">
        <v>14</v>
      </c>
      <c r="J110" s="16">
        <v>4.9000000000000004</v>
      </c>
      <c r="K110" s="16">
        <v>3.1</v>
      </c>
      <c r="L110" s="16">
        <v>66</v>
      </c>
      <c r="M110" s="16">
        <v>27.1</v>
      </c>
      <c r="N110" s="16">
        <f t="shared" si="1"/>
        <v>0</v>
      </c>
      <c r="O110" s="26"/>
      <c r="P110" s="27"/>
      <c r="Q110" s="9"/>
    </row>
    <row r="111" spans="1:17" x14ac:dyDescent="0.25">
      <c r="A111" s="10"/>
      <c r="B111" s="13">
        <f>B110/$B$9*100</f>
        <v>8.5784313725490193</v>
      </c>
      <c r="C111" s="13">
        <f>C110/$C$9*100</f>
        <v>75.737265415549601</v>
      </c>
      <c r="D111" s="13">
        <f>D110/$D$9*100</f>
        <v>6.8702290076335881</v>
      </c>
      <c r="E111" s="13">
        <f>E110/$E$9*100</f>
        <v>4.8630347799322866</v>
      </c>
      <c r="F111" s="13">
        <f>$F$9/F110*100</f>
        <v>43.749999999999993</v>
      </c>
      <c r="G111" s="13">
        <f>G110/$G$9*100</f>
        <v>0</v>
      </c>
      <c r="H111" s="13">
        <f>H110/$H$9*100</f>
        <v>0</v>
      </c>
      <c r="I111" s="13">
        <f>I110/$I$9*100</f>
        <v>5.761316872427984</v>
      </c>
      <c r="J111" s="13">
        <f>J110/$J$9*100</f>
        <v>48.039215686274517</v>
      </c>
      <c r="K111" s="13">
        <f>$K$9/K110*100</f>
        <v>93.548387096774192</v>
      </c>
      <c r="L111" s="13">
        <f>L110/$L$9*100</f>
        <v>56.170212765957451</v>
      </c>
      <c r="M111" s="13">
        <f>M110/$M$9*100</f>
        <v>33.129584352078247</v>
      </c>
      <c r="N111" s="13">
        <f t="shared" si="1"/>
        <v>0</v>
      </c>
      <c r="O111" s="13">
        <f>SUM(C111,E111,F111,G111,H111,I111,J111,K111,L111,M111,N111)</f>
        <v>360.99901696899428</v>
      </c>
      <c r="P111" s="23">
        <f>O111/11</f>
        <v>32.818092451726756</v>
      </c>
      <c r="Q111" s="11"/>
    </row>
    <row r="112" spans="1:17" x14ac:dyDescent="0.25">
      <c r="A112" s="7" t="s">
        <v>74</v>
      </c>
      <c r="B112" s="16">
        <v>28</v>
      </c>
      <c r="C112" s="16">
        <v>53.8</v>
      </c>
      <c r="D112" s="16">
        <v>228</v>
      </c>
      <c r="E112" s="26">
        <v>49</v>
      </c>
      <c r="F112" s="16">
        <v>7.7</v>
      </c>
      <c r="G112" s="16">
        <v>0</v>
      </c>
      <c r="H112" s="16">
        <v>0</v>
      </c>
      <c r="I112" s="16">
        <v>12</v>
      </c>
      <c r="J112" s="16">
        <v>0.9</v>
      </c>
      <c r="K112" s="16">
        <v>10.3</v>
      </c>
      <c r="L112" s="16">
        <v>33.200000000000003</v>
      </c>
      <c r="M112" s="16">
        <v>2.5</v>
      </c>
      <c r="N112" s="16">
        <f t="shared" si="1"/>
        <v>0</v>
      </c>
      <c r="O112" s="26"/>
      <c r="P112" s="27"/>
      <c r="Q112" s="9"/>
    </row>
    <row r="113" spans="1:17" x14ac:dyDescent="0.25">
      <c r="A113" s="10"/>
      <c r="B113" s="13">
        <f>B112/$B$9*100</f>
        <v>6.8627450980392162</v>
      </c>
      <c r="C113" s="13">
        <f>C112/$C$9*100</f>
        <v>72.117962466487938</v>
      </c>
      <c r="D113" s="13">
        <f>D112/$D$9*100</f>
        <v>4.4627128596594252</v>
      </c>
      <c r="E113" s="13">
        <f>E112/$E$9*100</f>
        <v>1.5081563558017852</v>
      </c>
      <c r="F113" s="13">
        <f>$F$9/F112*100</f>
        <v>9.0909090909090899</v>
      </c>
      <c r="G113" s="13">
        <f>G112/$G$9*100</f>
        <v>0</v>
      </c>
      <c r="H113" s="13">
        <f>H112/$H$9*100</f>
        <v>0</v>
      </c>
      <c r="I113" s="13">
        <f>I112/$I$9*100</f>
        <v>4.9382716049382713</v>
      </c>
      <c r="J113" s="13">
        <f>J112/$J$9*100</f>
        <v>8.8235294117647065</v>
      </c>
      <c r="K113" s="13">
        <f>$K$9/K112*100</f>
        <v>28.155339805825243</v>
      </c>
      <c r="L113" s="13">
        <f>L112/$L$9*100</f>
        <v>28.25531914893617</v>
      </c>
      <c r="M113" s="13">
        <f>M112/$M$9*100</f>
        <v>3.0562347188264063</v>
      </c>
      <c r="N113" s="13">
        <f t="shared" si="1"/>
        <v>0</v>
      </c>
      <c r="O113" s="13">
        <f>SUM(C113,E113,F113,G113,H113,I113,J113,K113,L113,M113,N113)</f>
        <v>155.9457226034896</v>
      </c>
      <c r="P113" s="23">
        <f>O113/11</f>
        <v>14.17688387304451</v>
      </c>
      <c r="Q113" s="11"/>
    </row>
    <row r="114" spans="1:17" x14ac:dyDescent="0.25">
      <c r="A114" s="7" t="s">
        <v>75</v>
      </c>
      <c r="B114" s="16">
        <v>27</v>
      </c>
      <c r="C114" s="16">
        <v>52.9</v>
      </c>
      <c r="D114" s="16">
        <v>359</v>
      </c>
      <c r="E114" s="26">
        <v>203</v>
      </c>
      <c r="F114" s="16">
        <v>5.9</v>
      </c>
      <c r="G114" s="16">
        <f>G113/$G$9*100</f>
        <v>0</v>
      </c>
      <c r="H114" s="16">
        <f>H113/$H$9*100</f>
        <v>0</v>
      </c>
      <c r="I114" s="16">
        <v>15</v>
      </c>
      <c r="J114" s="16">
        <v>4.4000000000000004</v>
      </c>
      <c r="K114" s="16">
        <v>3.8</v>
      </c>
      <c r="L114" s="16">
        <v>51</v>
      </c>
      <c r="M114" s="16">
        <v>9.5</v>
      </c>
      <c r="N114" s="16">
        <f t="shared" si="1"/>
        <v>0</v>
      </c>
      <c r="O114" s="26"/>
      <c r="P114" s="27"/>
      <c r="Q114" s="9"/>
    </row>
    <row r="115" spans="1:17" x14ac:dyDescent="0.25">
      <c r="A115" s="10"/>
      <c r="B115" s="13">
        <f>B114/$B$9*100</f>
        <v>6.6176470588235299</v>
      </c>
      <c r="C115" s="13">
        <f>C114/$C$9*100</f>
        <v>70.911528150134046</v>
      </c>
      <c r="D115" s="13">
        <f>D114/$D$9*100</f>
        <v>7.0268154237619882</v>
      </c>
      <c r="E115" s="13">
        <f>E114/$E$9*100</f>
        <v>6.2480763311788241</v>
      </c>
      <c r="F115" s="13">
        <f>$F$9/F114*100</f>
        <v>11.864406779661016</v>
      </c>
      <c r="G115" s="13">
        <f>G114/$G$9*100</f>
        <v>0</v>
      </c>
      <c r="H115" s="13">
        <f>H114/$H$9*100</f>
        <v>0</v>
      </c>
      <c r="I115" s="13">
        <f>I114/$I$9*100</f>
        <v>6.1728395061728394</v>
      </c>
      <c r="J115" s="13">
        <f>J114/$J$9*100</f>
        <v>43.137254901960794</v>
      </c>
      <c r="K115" s="13">
        <f>$K$9/K114*100</f>
        <v>76.31578947368422</v>
      </c>
      <c r="L115" s="13">
        <f>L114/$L$9*100</f>
        <v>43.404255319148938</v>
      </c>
      <c r="M115" s="13">
        <f>M114/$M$9*100</f>
        <v>11.613691931540343</v>
      </c>
      <c r="N115" s="13">
        <f t="shared" si="1"/>
        <v>0</v>
      </c>
      <c r="O115" s="13">
        <f>SUM(C115,E115,F115,G115,H115,I115,J115,K115,L115,M115,N115)</f>
        <v>269.66784239348101</v>
      </c>
      <c r="P115" s="23">
        <f>O115/11</f>
        <v>24.515258399407365</v>
      </c>
      <c r="Q115" s="11"/>
    </row>
    <row r="116" spans="1:17" x14ac:dyDescent="0.25">
      <c r="A116" s="7" t="s">
        <v>76</v>
      </c>
      <c r="B116" s="16">
        <v>23</v>
      </c>
      <c r="C116" s="16">
        <v>60.5</v>
      </c>
      <c r="D116" s="16">
        <v>225</v>
      </c>
      <c r="E116" s="26">
        <v>141</v>
      </c>
      <c r="F116" s="16">
        <v>5.3</v>
      </c>
      <c r="G116" s="16">
        <v>1</v>
      </c>
      <c r="H116" s="16">
        <v>2.6</v>
      </c>
      <c r="I116" s="16">
        <v>10</v>
      </c>
      <c r="J116" s="16">
        <v>4.0999999999999996</v>
      </c>
      <c r="K116" s="16">
        <v>11.6</v>
      </c>
      <c r="L116" s="16">
        <v>64</v>
      </c>
      <c r="M116" s="16">
        <v>52.8</v>
      </c>
      <c r="N116" s="16">
        <v>1</v>
      </c>
      <c r="O116" s="26"/>
      <c r="P116" s="27"/>
      <c r="Q116" s="9"/>
    </row>
    <row r="117" spans="1:17" x14ac:dyDescent="0.25">
      <c r="A117" s="10"/>
      <c r="B117" s="13">
        <f>B116/$B$9*100</f>
        <v>5.6372549019607847</v>
      </c>
      <c r="C117" s="13">
        <f>C116/$C$9*100</f>
        <v>81.099195710455774</v>
      </c>
      <c r="D117" s="13">
        <f>D116/$D$9*100</f>
        <v>4.4039929536112741</v>
      </c>
      <c r="E117" s="13">
        <f>E116/$E$9*100</f>
        <v>4.3397968605724841</v>
      </c>
      <c r="F117" s="13">
        <f>$F$9/F116*100</f>
        <v>13.20754716981132</v>
      </c>
      <c r="G117" s="13">
        <f>G116/$G$9*100</f>
        <v>2.7777777777777777</v>
      </c>
      <c r="H117" s="13">
        <f>H116/$H$9*100</f>
        <v>28.888888888888893</v>
      </c>
      <c r="I117" s="13">
        <f>I116/$I$9*100</f>
        <v>4.1152263374485596</v>
      </c>
      <c r="J117" s="13">
        <f>J116/$J$9*100</f>
        <v>40.196078431372548</v>
      </c>
      <c r="K117" s="13">
        <f>$K$9/K116*100</f>
        <v>25</v>
      </c>
      <c r="L117" s="13">
        <f>L116/$L$9*100</f>
        <v>54.468085106382979</v>
      </c>
      <c r="M117" s="13">
        <f>M116/$M$9*100</f>
        <v>64.547677261613686</v>
      </c>
      <c r="N117" s="13">
        <f>N116/$N$9*100</f>
        <v>7.6923076923076925</v>
      </c>
      <c r="O117" s="13">
        <f>SUM(C117,E117,F117,G117,H117,I117,J117,K117,L117,M117,N117)</f>
        <v>326.33258123663165</v>
      </c>
      <c r="P117" s="23">
        <f>O117/11</f>
        <v>29.66659829423924</v>
      </c>
      <c r="Q117" s="11"/>
    </row>
    <row r="118" spans="1:17" x14ac:dyDescent="0.25">
      <c r="A118" s="7" t="s">
        <v>77</v>
      </c>
      <c r="B118" s="16">
        <v>21</v>
      </c>
      <c r="C118" s="16">
        <v>56.8</v>
      </c>
      <c r="D118" s="16">
        <v>225</v>
      </c>
      <c r="E118" s="26">
        <v>95</v>
      </c>
      <c r="F118" s="16">
        <v>2.7</v>
      </c>
      <c r="G118" s="16">
        <v>0</v>
      </c>
      <c r="H118" s="16">
        <v>0</v>
      </c>
      <c r="I118" s="16">
        <v>11</v>
      </c>
      <c r="J118" s="16">
        <v>4.9000000000000004</v>
      </c>
      <c r="K118" s="16">
        <v>11.9</v>
      </c>
      <c r="L118" s="16">
        <v>63.5</v>
      </c>
      <c r="M118" s="16">
        <v>25.5</v>
      </c>
      <c r="N118" s="16">
        <v>0</v>
      </c>
      <c r="O118" s="26"/>
      <c r="P118" s="27"/>
      <c r="Q118" s="9"/>
    </row>
    <row r="119" spans="1:17" x14ac:dyDescent="0.25">
      <c r="A119" s="10"/>
      <c r="B119" s="13">
        <f>B118/$B$9*100</f>
        <v>5.1470588235294112</v>
      </c>
      <c r="C119" s="13">
        <f>C118/$C$9*100</f>
        <v>76.139410187667565</v>
      </c>
      <c r="D119" s="13">
        <f>D118/$D$9*100</f>
        <v>4.4039929536112741</v>
      </c>
      <c r="E119" s="13">
        <f>E118/$E$9*100</f>
        <v>2.9239766081871341</v>
      </c>
      <c r="F119" s="13">
        <f>$F$9/F118*100</f>
        <v>25.925925925925924</v>
      </c>
      <c r="G119" s="13">
        <f>G118/$G$9*100</f>
        <v>0</v>
      </c>
      <c r="H119" s="13">
        <f>H118/$H$9*100</f>
        <v>0</v>
      </c>
      <c r="I119" s="13">
        <f>I118/$I$9*100</f>
        <v>4.5267489711934159</v>
      </c>
      <c r="J119" s="13">
        <f>J118/$J$9*100</f>
        <v>48.039215686274517</v>
      </c>
      <c r="K119" s="13">
        <f>$K$9/K118*100</f>
        <v>24.369747899159663</v>
      </c>
      <c r="L119" s="13">
        <f>L118/$L$9*100</f>
        <v>54.042553191489361</v>
      </c>
      <c r="M119" s="13">
        <f>M118/$M$9*100</f>
        <v>31.173594132029343</v>
      </c>
      <c r="N119" s="13">
        <f>N118/$N$9*100</f>
        <v>0</v>
      </c>
      <c r="O119" s="13">
        <f>SUM(C119,E119,F119,G119,H119,I119,J119,K119,L119,M119,N119)</f>
        <v>267.14117260192694</v>
      </c>
      <c r="P119" s="23">
        <f>O119/11</f>
        <v>24.285561145629721</v>
      </c>
      <c r="Q119" s="11"/>
    </row>
    <row r="120" spans="1:17" x14ac:dyDescent="0.25">
      <c r="A120" s="7" t="s">
        <v>78</v>
      </c>
      <c r="B120" s="16">
        <v>18</v>
      </c>
      <c r="C120" s="16">
        <v>66.7</v>
      </c>
      <c r="D120" s="16">
        <v>122</v>
      </c>
      <c r="E120" s="26">
        <v>88</v>
      </c>
      <c r="F120" s="16">
        <v>3.7</v>
      </c>
      <c r="G120" s="16">
        <f>G119/$G$9*100</f>
        <v>0</v>
      </c>
      <c r="H120" s="16">
        <f>H119/$H$9*100</f>
        <v>0</v>
      </c>
      <c r="I120" s="16">
        <v>5</v>
      </c>
      <c r="J120" s="16">
        <v>2.9</v>
      </c>
      <c r="K120" s="16">
        <v>18.2</v>
      </c>
      <c r="L120" s="16">
        <v>61</v>
      </c>
      <c r="M120" s="16">
        <v>13.9</v>
      </c>
      <c r="N120" s="16">
        <f>N119/$N$9*100</f>
        <v>0</v>
      </c>
      <c r="O120" s="26"/>
      <c r="P120" s="27"/>
      <c r="Q120" s="9"/>
    </row>
    <row r="121" spans="1:17" x14ac:dyDescent="0.25">
      <c r="A121" s="10"/>
      <c r="B121" s="13">
        <f>B120/$B$9*100</f>
        <v>4.4117647058823533</v>
      </c>
      <c r="C121" s="13">
        <f>C120/$C$9*100</f>
        <v>89.410187667560336</v>
      </c>
      <c r="D121" s="13">
        <f>D120/$D$9*100</f>
        <v>2.3879428459581131</v>
      </c>
      <c r="E121" s="13">
        <f>E120/$E$9*100</f>
        <v>2.7085257002154512</v>
      </c>
      <c r="F121" s="13">
        <f>$F$9/F120*100</f>
        <v>18.918918918918916</v>
      </c>
      <c r="G121" s="13">
        <f>G120/$G$9*100</f>
        <v>0</v>
      </c>
      <c r="H121" s="13">
        <f>H120/$H$9*100</f>
        <v>0</v>
      </c>
      <c r="I121" s="13">
        <f>I120/$I$9*100</f>
        <v>2.0576131687242798</v>
      </c>
      <c r="J121" s="13">
        <f>J120/$J$9*100</f>
        <v>28.431372549019606</v>
      </c>
      <c r="K121" s="13">
        <f>$K$9/K120*100</f>
        <v>15.934065934065933</v>
      </c>
      <c r="L121" s="13">
        <f>L120/$L$9*100</f>
        <v>51.914893617021271</v>
      </c>
      <c r="M121" s="13">
        <f>M120/$M$9*100</f>
        <v>16.992665036674818</v>
      </c>
      <c r="N121" s="13">
        <f>N120/$N$9*100</f>
        <v>0</v>
      </c>
      <c r="O121" s="13">
        <f>SUM(C121,E121,F121,G121,H121,I121,J121,K121,L121,M121,N121)</f>
        <v>226.3682425922006</v>
      </c>
      <c r="P121" s="23">
        <f>O121/11</f>
        <v>20.578931144745511</v>
      </c>
      <c r="Q121" s="11"/>
    </row>
    <row r="122" spans="1:17" x14ac:dyDescent="0.25">
      <c r="A122" s="7" t="s">
        <v>79</v>
      </c>
      <c r="B122" s="16">
        <v>12</v>
      </c>
      <c r="C122" s="16">
        <v>57.1</v>
      </c>
      <c r="D122" s="16">
        <v>126</v>
      </c>
      <c r="E122" s="26">
        <v>60</v>
      </c>
      <c r="F122" s="16">
        <v>9.5</v>
      </c>
      <c r="G122" s="16">
        <f>G121/$G$9*100</f>
        <v>0</v>
      </c>
      <c r="H122" s="16">
        <f>H121/$H$9*100</f>
        <v>0</v>
      </c>
      <c r="I122" s="16">
        <v>6</v>
      </c>
      <c r="J122" s="16">
        <v>1.7</v>
      </c>
      <c r="K122" s="16">
        <v>3</v>
      </c>
      <c r="L122" s="16">
        <v>35.1</v>
      </c>
      <c r="M122" s="16">
        <v>24.8</v>
      </c>
      <c r="N122" s="16">
        <f>N121/$N$9*100</f>
        <v>0</v>
      </c>
      <c r="O122" s="26"/>
      <c r="P122" s="27"/>
      <c r="Q122" s="9"/>
    </row>
    <row r="123" spans="1:17" x14ac:dyDescent="0.25">
      <c r="A123" s="10"/>
      <c r="B123" s="13">
        <f>B122/$B$9*100</f>
        <v>2.9411764705882351</v>
      </c>
      <c r="C123" s="13">
        <f>C122/$C$9*100</f>
        <v>76.541554959785529</v>
      </c>
      <c r="D123" s="13">
        <f>D122/$D$9*100</f>
        <v>2.4662360540223136</v>
      </c>
      <c r="E123" s="13">
        <f>E122/$E$9*100</f>
        <v>1.8467220683287167</v>
      </c>
      <c r="F123" s="13">
        <f>$F$9/F122*100</f>
        <v>7.3684210526315779</v>
      </c>
      <c r="G123" s="13">
        <f>G122/$G$9*100</f>
        <v>0</v>
      </c>
      <c r="H123" s="13">
        <f>H122/$H$9*100</f>
        <v>0</v>
      </c>
      <c r="I123" s="13">
        <f>I122/$I$9*100</f>
        <v>2.4691358024691357</v>
      </c>
      <c r="J123" s="13">
        <f>J122/$J$9*100</f>
        <v>16.666666666666668</v>
      </c>
      <c r="K123" s="13">
        <f>$K$9/K122*100</f>
        <v>96.666666666666671</v>
      </c>
      <c r="L123" s="13">
        <f>L122/$L$9*100</f>
        <v>29.872340425531917</v>
      </c>
      <c r="M123" s="13">
        <f>M122/$M$9*100</f>
        <v>30.317848410757946</v>
      </c>
      <c r="N123" s="13">
        <f>N122/$N$9*100</f>
        <v>0</v>
      </c>
      <c r="O123" s="13">
        <f>SUM(C123,E123,F123,G123,H123,I123,J123,K123,L123,M123,N123)</f>
        <v>261.74935605283815</v>
      </c>
      <c r="P123" s="23">
        <f>O123/11</f>
        <v>23.795396004803468</v>
      </c>
      <c r="Q123" s="11"/>
    </row>
    <row r="126" spans="1:17" ht="18.75" x14ac:dyDescent="0.3">
      <c r="A126" s="31" t="s">
        <v>80</v>
      </c>
      <c r="B126" s="31" t="s">
        <v>13</v>
      </c>
      <c r="C126" s="31" t="s">
        <v>16</v>
      </c>
      <c r="D126" s="39" t="s">
        <v>85</v>
      </c>
      <c r="E126" s="49"/>
    </row>
    <row r="127" spans="1:17" ht="18.75" x14ac:dyDescent="0.3">
      <c r="A127" s="36" t="s">
        <v>48</v>
      </c>
      <c r="B127" s="37">
        <v>1</v>
      </c>
      <c r="C127" s="38">
        <v>81.209999999999994</v>
      </c>
      <c r="D127" s="49" t="s">
        <v>93</v>
      </c>
    </row>
    <row r="128" spans="1:17" x14ac:dyDescent="0.25">
      <c r="A128" s="36" t="s">
        <v>27</v>
      </c>
      <c r="B128" s="37">
        <v>2</v>
      </c>
      <c r="C128" s="38">
        <v>79.56</v>
      </c>
    </row>
    <row r="129" spans="1:4" x14ac:dyDescent="0.25">
      <c r="A129" s="36" t="s">
        <v>40</v>
      </c>
      <c r="B129" s="37">
        <v>3</v>
      </c>
      <c r="C129" s="38">
        <v>78.81</v>
      </c>
    </row>
    <row r="130" spans="1:4" x14ac:dyDescent="0.25">
      <c r="A130" s="36" t="s">
        <v>49</v>
      </c>
      <c r="B130" s="37">
        <v>4</v>
      </c>
      <c r="C130" s="38">
        <v>77.849999999999994</v>
      </c>
    </row>
    <row r="131" spans="1:4" x14ac:dyDescent="0.25">
      <c r="A131" s="36" t="s">
        <v>35</v>
      </c>
      <c r="B131" s="37">
        <v>5</v>
      </c>
      <c r="C131" s="38">
        <v>76.67</v>
      </c>
    </row>
    <row r="132" spans="1:4" x14ac:dyDescent="0.25">
      <c r="A132" s="36" t="s">
        <v>29</v>
      </c>
      <c r="B132" s="37">
        <v>6</v>
      </c>
      <c r="C132" s="38">
        <v>73.75</v>
      </c>
    </row>
    <row r="133" spans="1:4" x14ac:dyDescent="0.25">
      <c r="A133" s="33" t="s">
        <v>46</v>
      </c>
      <c r="B133" s="34">
        <v>7</v>
      </c>
      <c r="C133" s="35">
        <v>70.77</v>
      </c>
    </row>
    <row r="134" spans="1:4" x14ac:dyDescent="0.25">
      <c r="A134" s="33" t="s">
        <v>81</v>
      </c>
      <c r="B134" s="34">
        <v>8</v>
      </c>
      <c r="C134" s="35">
        <v>70.34</v>
      </c>
    </row>
    <row r="135" spans="1:4" x14ac:dyDescent="0.25">
      <c r="A135" s="33" t="s">
        <v>26</v>
      </c>
      <c r="B135" s="34">
        <v>9</v>
      </c>
      <c r="C135" s="35">
        <v>69.69</v>
      </c>
    </row>
    <row r="136" spans="1:4" x14ac:dyDescent="0.25">
      <c r="A136" s="33" t="s">
        <v>82</v>
      </c>
      <c r="B136" s="34">
        <v>10</v>
      </c>
      <c r="C136" s="35">
        <v>69.28</v>
      </c>
    </row>
    <row r="137" spans="1:4" x14ac:dyDescent="0.25">
      <c r="A137" s="33" t="s">
        <v>83</v>
      </c>
      <c r="B137" s="34">
        <v>11</v>
      </c>
      <c r="C137" s="35">
        <v>69.13</v>
      </c>
      <c r="D137" t="s">
        <v>84</v>
      </c>
    </row>
    <row r="138" spans="1:4" x14ac:dyDescent="0.25">
      <c r="A138" s="33" t="s">
        <v>38</v>
      </c>
      <c r="B138" s="34">
        <v>12</v>
      </c>
      <c r="C138" s="35">
        <v>68.27</v>
      </c>
    </row>
    <row r="139" spans="1:4" x14ac:dyDescent="0.25">
      <c r="A139" s="33" t="s">
        <v>51</v>
      </c>
      <c r="B139" s="34">
        <v>13</v>
      </c>
      <c r="C139" s="35">
        <v>66.5</v>
      </c>
    </row>
    <row r="140" spans="1:4" x14ac:dyDescent="0.25">
      <c r="A140" s="33" t="s">
        <v>17</v>
      </c>
      <c r="B140" s="34">
        <v>14</v>
      </c>
      <c r="C140" s="35">
        <v>66.48</v>
      </c>
    </row>
    <row r="141" spans="1:4" x14ac:dyDescent="0.25">
      <c r="A141" s="33" t="s">
        <v>22</v>
      </c>
      <c r="B141" s="34">
        <v>15</v>
      </c>
      <c r="C141" s="35">
        <v>66.459999999999994</v>
      </c>
    </row>
    <row r="142" spans="1:4" x14ac:dyDescent="0.25">
      <c r="A142" s="33" t="s">
        <v>86</v>
      </c>
      <c r="B142" s="34">
        <v>16</v>
      </c>
      <c r="C142" s="35">
        <v>66.17</v>
      </c>
    </row>
    <row r="143" spans="1:4" x14ac:dyDescent="0.25">
      <c r="A143" s="33" t="s">
        <v>50</v>
      </c>
      <c r="B143" s="34">
        <v>17</v>
      </c>
      <c r="C143" s="35">
        <v>62.51</v>
      </c>
    </row>
    <row r="144" spans="1:4" x14ac:dyDescent="0.25">
      <c r="A144" s="33" t="s">
        <v>87</v>
      </c>
      <c r="B144" s="34">
        <v>18</v>
      </c>
      <c r="C144" s="35">
        <v>61.53</v>
      </c>
    </row>
    <row r="145" spans="1:4" x14ac:dyDescent="0.25">
      <c r="A145" s="40" t="s">
        <v>37</v>
      </c>
      <c r="B145" s="41">
        <v>19</v>
      </c>
      <c r="C145" s="42">
        <v>59.27</v>
      </c>
    </row>
    <row r="146" spans="1:4" x14ac:dyDescent="0.25">
      <c r="A146" s="40" t="s">
        <v>42</v>
      </c>
      <c r="B146" s="41">
        <v>20</v>
      </c>
      <c r="C146" s="42">
        <v>58.95</v>
      </c>
    </row>
    <row r="147" spans="1:4" x14ac:dyDescent="0.25">
      <c r="A147" s="40" t="s">
        <v>43</v>
      </c>
      <c r="B147" s="41">
        <v>21</v>
      </c>
      <c r="C147" s="42">
        <v>58.41</v>
      </c>
    </row>
    <row r="148" spans="1:4" x14ac:dyDescent="0.25">
      <c r="A148" s="40" t="s">
        <v>45</v>
      </c>
      <c r="B148" s="41">
        <v>22</v>
      </c>
      <c r="C148" s="42">
        <v>58.23</v>
      </c>
      <c r="D148" t="s">
        <v>84</v>
      </c>
    </row>
    <row r="149" spans="1:4" x14ac:dyDescent="0.25">
      <c r="A149" s="40" t="s">
        <v>31</v>
      </c>
      <c r="B149" s="41">
        <v>23</v>
      </c>
      <c r="C149" s="42">
        <v>56.82</v>
      </c>
    </row>
    <row r="150" spans="1:4" x14ac:dyDescent="0.25">
      <c r="A150" s="40" t="s">
        <v>32</v>
      </c>
      <c r="B150" s="41">
        <v>24</v>
      </c>
      <c r="C150" s="42">
        <v>56.29</v>
      </c>
    </row>
    <row r="151" spans="1:4" x14ac:dyDescent="0.25">
      <c r="A151" s="40" t="s">
        <v>44</v>
      </c>
      <c r="B151" s="41">
        <v>25</v>
      </c>
      <c r="C151" s="42">
        <v>55.17</v>
      </c>
    </row>
    <row r="152" spans="1:4" x14ac:dyDescent="0.25">
      <c r="A152" s="40" t="s">
        <v>69</v>
      </c>
      <c r="B152" s="41">
        <v>26</v>
      </c>
      <c r="C152" s="42">
        <v>54.86</v>
      </c>
      <c r="D152" t="s">
        <v>84</v>
      </c>
    </row>
    <row r="153" spans="1:4" x14ac:dyDescent="0.25">
      <c r="A153" s="40" t="s">
        <v>88</v>
      </c>
      <c r="B153" s="41">
        <v>27</v>
      </c>
      <c r="C153" s="42">
        <v>54.84</v>
      </c>
    </row>
    <row r="154" spans="1:4" x14ac:dyDescent="0.25">
      <c r="A154" s="40" t="s">
        <v>89</v>
      </c>
      <c r="B154" s="41">
        <v>28</v>
      </c>
      <c r="C154" s="42">
        <v>53.66</v>
      </c>
    </row>
    <row r="155" spans="1:4" x14ac:dyDescent="0.25">
      <c r="A155" s="40" t="s">
        <v>47</v>
      </c>
      <c r="B155" s="41">
        <v>29</v>
      </c>
      <c r="C155" s="42">
        <v>51.48</v>
      </c>
      <c r="D155" t="s">
        <v>94</v>
      </c>
    </row>
    <row r="156" spans="1:4" x14ac:dyDescent="0.25">
      <c r="A156" s="40" t="s">
        <v>90</v>
      </c>
      <c r="B156" s="41">
        <v>30</v>
      </c>
      <c r="C156" s="42">
        <v>51.1</v>
      </c>
      <c r="D156" t="s">
        <v>84</v>
      </c>
    </row>
    <row r="157" spans="1:4" x14ac:dyDescent="0.25">
      <c r="A157" s="43" t="s">
        <v>60</v>
      </c>
      <c r="B157" s="44">
        <v>31</v>
      </c>
      <c r="C157" s="45">
        <v>50.28</v>
      </c>
    </row>
    <row r="158" spans="1:4" x14ac:dyDescent="0.25">
      <c r="A158" s="43" t="s">
        <v>64</v>
      </c>
      <c r="B158" s="44">
        <v>32</v>
      </c>
      <c r="C158" s="45">
        <v>49.94</v>
      </c>
      <c r="D158" t="s">
        <v>84</v>
      </c>
    </row>
    <row r="159" spans="1:4" x14ac:dyDescent="0.25">
      <c r="A159" s="43" t="s">
        <v>91</v>
      </c>
      <c r="B159" s="44">
        <v>33</v>
      </c>
      <c r="C159" s="45">
        <v>49.51</v>
      </c>
      <c r="D159" t="s">
        <v>84</v>
      </c>
    </row>
    <row r="160" spans="1:4" x14ac:dyDescent="0.25">
      <c r="A160" s="43" t="s">
        <v>92</v>
      </c>
      <c r="B160" s="44">
        <v>34</v>
      </c>
      <c r="C160" s="45">
        <v>47.42</v>
      </c>
      <c r="D160" t="s">
        <v>84</v>
      </c>
    </row>
    <row r="161" spans="1:4" x14ac:dyDescent="0.25">
      <c r="A161" s="43" t="s">
        <v>52</v>
      </c>
      <c r="B161" s="44">
        <v>35</v>
      </c>
      <c r="C161" s="45">
        <v>46.85</v>
      </c>
      <c r="D161" t="s">
        <v>84</v>
      </c>
    </row>
    <row r="162" spans="1:4" x14ac:dyDescent="0.25">
      <c r="A162" s="43" t="s">
        <v>95</v>
      </c>
      <c r="B162" s="44">
        <v>36</v>
      </c>
      <c r="C162" s="45">
        <v>43.13</v>
      </c>
      <c r="D162" t="s">
        <v>84</v>
      </c>
    </row>
    <row r="163" spans="1:4" x14ac:dyDescent="0.25">
      <c r="A163" s="43" t="s">
        <v>96</v>
      </c>
      <c r="B163" s="44">
        <v>37</v>
      </c>
      <c r="C163" s="45">
        <v>43.1</v>
      </c>
      <c r="D163" t="s">
        <v>84</v>
      </c>
    </row>
    <row r="164" spans="1:4" x14ac:dyDescent="0.25">
      <c r="A164" s="46" t="s">
        <v>97</v>
      </c>
      <c r="B164" s="47">
        <v>38</v>
      </c>
      <c r="C164" s="48">
        <v>39.549999999999997</v>
      </c>
      <c r="D164" t="s">
        <v>84</v>
      </c>
    </row>
    <row r="165" spans="1:4" x14ac:dyDescent="0.25">
      <c r="A165" s="46" t="s">
        <v>98</v>
      </c>
      <c r="B165" s="47">
        <v>39</v>
      </c>
      <c r="C165" s="48">
        <v>37.119999999999997</v>
      </c>
      <c r="D165" t="s">
        <v>99</v>
      </c>
    </row>
    <row r="166" spans="1:4" x14ac:dyDescent="0.25">
      <c r="A166" s="46" t="s">
        <v>55</v>
      </c>
      <c r="B166" s="47">
        <v>40</v>
      </c>
      <c r="C166" s="48">
        <v>36.33</v>
      </c>
    </row>
    <row r="167" spans="1:4" x14ac:dyDescent="0.25">
      <c r="A167" s="46" t="s">
        <v>58</v>
      </c>
      <c r="B167" s="47">
        <v>41</v>
      </c>
      <c r="C167" s="48">
        <v>35.03</v>
      </c>
      <c r="D167" t="s">
        <v>84</v>
      </c>
    </row>
    <row r="168" spans="1:4" x14ac:dyDescent="0.25">
      <c r="A168" s="46" t="s">
        <v>100</v>
      </c>
      <c r="B168" s="47">
        <v>42</v>
      </c>
      <c r="C168" s="48">
        <v>34.92</v>
      </c>
      <c r="D168" t="s">
        <v>84</v>
      </c>
    </row>
    <row r="169" spans="1:4" x14ac:dyDescent="0.25">
      <c r="A169" s="46" t="s">
        <v>73</v>
      </c>
      <c r="B169" s="47">
        <v>43</v>
      </c>
      <c r="C169" s="48">
        <v>32.82</v>
      </c>
      <c r="D169" t="s">
        <v>94</v>
      </c>
    </row>
    <row r="170" spans="1:4" x14ac:dyDescent="0.25">
      <c r="A170" s="46" t="s">
        <v>70</v>
      </c>
      <c r="B170" s="47">
        <v>44</v>
      </c>
      <c r="C170" s="48">
        <v>32.74</v>
      </c>
      <c r="D170" t="s">
        <v>84</v>
      </c>
    </row>
    <row r="171" spans="1:4" x14ac:dyDescent="0.25">
      <c r="A171" s="46" t="s">
        <v>101</v>
      </c>
      <c r="B171" s="47">
        <v>45</v>
      </c>
      <c r="C171" s="48">
        <v>32.03</v>
      </c>
      <c r="D171" t="s">
        <v>94</v>
      </c>
    </row>
    <row r="172" spans="1:4" x14ac:dyDescent="0.25">
      <c r="A172" s="46" t="s">
        <v>102</v>
      </c>
      <c r="B172" s="47">
        <v>46</v>
      </c>
      <c r="C172" s="48">
        <v>31.57</v>
      </c>
      <c r="D172" t="s">
        <v>84</v>
      </c>
    </row>
    <row r="173" spans="1:4" x14ac:dyDescent="0.25">
      <c r="A173" s="46" t="s">
        <v>57</v>
      </c>
      <c r="B173" s="47">
        <v>47</v>
      </c>
      <c r="C173" s="48">
        <v>31.56</v>
      </c>
      <c r="D173" t="s">
        <v>84</v>
      </c>
    </row>
    <row r="174" spans="1:4" x14ac:dyDescent="0.25">
      <c r="A174" s="50" t="s">
        <v>103</v>
      </c>
      <c r="B174" s="51">
        <v>48</v>
      </c>
      <c r="C174" s="52">
        <v>29.67</v>
      </c>
      <c r="D174" t="s">
        <v>84</v>
      </c>
    </row>
    <row r="175" spans="1:4" x14ac:dyDescent="0.25">
      <c r="A175" s="50" t="s">
        <v>66</v>
      </c>
      <c r="B175" s="51">
        <v>49</v>
      </c>
      <c r="C175" s="52">
        <v>26.98</v>
      </c>
      <c r="D175" t="s">
        <v>84</v>
      </c>
    </row>
    <row r="176" spans="1:4" x14ac:dyDescent="0.25">
      <c r="A176" s="50" t="s">
        <v>75</v>
      </c>
      <c r="B176" s="51">
        <v>50</v>
      </c>
      <c r="C176" s="52">
        <v>24.52</v>
      </c>
      <c r="D176" t="s">
        <v>84</v>
      </c>
    </row>
    <row r="177" spans="1:4" x14ac:dyDescent="0.25">
      <c r="A177" s="50" t="s">
        <v>77</v>
      </c>
      <c r="B177" s="51">
        <v>51</v>
      </c>
      <c r="C177" s="52">
        <v>24.29</v>
      </c>
      <c r="D177" t="s">
        <v>84</v>
      </c>
    </row>
    <row r="178" spans="1:4" x14ac:dyDescent="0.25">
      <c r="A178" s="50" t="s">
        <v>79</v>
      </c>
      <c r="B178" s="51">
        <v>52</v>
      </c>
      <c r="C178" s="52">
        <v>23.8</v>
      </c>
      <c r="D178" t="s">
        <v>84</v>
      </c>
    </row>
    <row r="179" spans="1:4" x14ac:dyDescent="0.25">
      <c r="A179" s="50" t="s">
        <v>104</v>
      </c>
      <c r="B179" s="51">
        <v>53</v>
      </c>
      <c r="C179" s="52">
        <v>21.93</v>
      </c>
      <c r="D179" t="s">
        <v>84</v>
      </c>
    </row>
    <row r="180" spans="1:4" x14ac:dyDescent="0.25">
      <c r="A180" s="50" t="s">
        <v>62</v>
      </c>
      <c r="B180" s="51">
        <v>54</v>
      </c>
      <c r="C180" s="52">
        <v>21.77</v>
      </c>
      <c r="D180" t="s">
        <v>84</v>
      </c>
    </row>
    <row r="181" spans="1:4" x14ac:dyDescent="0.25">
      <c r="A181" s="53" t="s">
        <v>105</v>
      </c>
      <c r="B181" s="54">
        <v>55</v>
      </c>
      <c r="C181" s="55">
        <v>20.58</v>
      </c>
      <c r="D181" t="s">
        <v>84</v>
      </c>
    </row>
    <row r="182" spans="1:4" x14ac:dyDescent="0.25">
      <c r="A182" s="53" t="s">
        <v>74</v>
      </c>
      <c r="B182" s="54">
        <v>56</v>
      </c>
      <c r="C182" s="55">
        <v>14.18</v>
      </c>
      <c r="D182" t="s">
        <v>84</v>
      </c>
    </row>
    <row r="183" spans="1:4" x14ac:dyDescent="0.25">
      <c r="A183" s="18"/>
      <c r="B183" s="32"/>
      <c r="C183" s="28"/>
    </row>
    <row r="184" spans="1:4" x14ac:dyDescent="0.25">
      <c r="A184" s="18"/>
      <c r="B184" s="32"/>
      <c r="C184" s="28"/>
    </row>
    <row r="185" spans="1:4" x14ac:dyDescent="0.25">
      <c r="A185" s="18"/>
      <c r="B185" s="32"/>
      <c r="C185" s="28"/>
    </row>
    <row r="186" spans="1:4" x14ac:dyDescent="0.25">
      <c r="A186" s="18"/>
      <c r="B186" s="32"/>
      <c r="C186" s="28"/>
    </row>
    <row r="187" spans="1:4" x14ac:dyDescent="0.25">
      <c r="A187" s="18"/>
      <c r="B187" s="32"/>
      <c r="C187" s="28"/>
    </row>
    <row r="188" spans="1:4" x14ac:dyDescent="0.25">
      <c r="A188" s="18"/>
      <c r="B188" s="32"/>
      <c r="C188" s="28"/>
    </row>
    <row r="189" spans="1:4" x14ac:dyDescent="0.25">
      <c r="A189" s="18"/>
      <c r="B189" s="32"/>
      <c r="C189" s="28"/>
    </row>
    <row r="190" spans="1:4" x14ac:dyDescent="0.25">
      <c r="A190" s="18"/>
      <c r="B190" s="32"/>
      <c r="C190" s="28"/>
    </row>
    <row r="191" spans="1:4" x14ac:dyDescent="0.25">
      <c r="A191" s="18"/>
      <c r="B191" s="32"/>
      <c r="C191" s="28"/>
    </row>
    <row r="192" spans="1:4" x14ac:dyDescent="0.25">
      <c r="A192" s="18"/>
      <c r="B192" s="32"/>
      <c r="C192" s="28"/>
    </row>
    <row r="193" spans="1:3" x14ac:dyDescent="0.25">
      <c r="A193" s="18"/>
      <c r="B193" s="32"/>
      <c r="C193" s="28"/>
    </row>
    <row r="194" spans="1:3" x14ac:dyDescent="0.25">
      <c r="A194" s="18"/>
      <c r="B194" s="32"/>
      <c r="C194" s="28"/>
    </row>
    <row r="195" spans="1:3" x14ac:dyDescent="0.25">
      <c r="A195" s="18"/>
      <c r="B195" s="32"/>
      <c r="C195" s="28"/>
    </row>
    <row r="196" spans="1:3" x14ac:dyDescent="0.25">
      <c r="A196" s="18"/>
      <c r="B196" s="32"/>
      <c r="C196" s="28"/>
    </row>
    <row r="197" spans="1:3" x14ac:dyDescent="0.25">
      <c r="A197" s="18"/>
      <c r="B197" s="32"/>
      <c r="C197" s="28"/>
    </row>
    <row r="198" spans="1:3" x14ac:dyDescent="0.25">
      <c r="A198" s="18"/>
      <c r="B198" s="32"/>
      <c r="C198" s="28"/>
    </row>
    <row r="199" spans="1:3" x14ac:dyDescent="0.25">
      <c r="A199" s="18"/>
      <c r="B199" s="32"/>
      <c r="C199" s="28"/>
    </row>
    <row r="200" spans="1:3" x14ac:dyDescent="0.25">
      <c r="A200" s="18"/>
      <c r="B200" s="32"/>
      <c r="C200" s="28"/>
    </row>
    <row r="201" spans="1:3" x14ac:dyDescent="0.25">
      <c r="A201" s="18"/>
      <c r="B201" s="32"/>
      <c r="C201" s="28"/>
    </row>
    <row r="202" spans="1:3" x14ac:dyDescent="0.25">
      <c r="A202" s="18"/>
      <c r="B202" s="32"/>
      <c r="C202" s="28"/>
    </row>
    <row r="203" spans="1:3" x14ac:dyDescent="0.25">
      <c r="A203" s="18"/>
      <c r="B203" s="32"/>
      <c r="C203" s="28"/>
    </row>
    <row r="204" spans="1:3" x14ac:dyDescent="0.25">
      <c r="A204" s="18"/>
      <c r="B204" s="32"/>
      <c r="C204" s="28"/>
    </row>
    <row r="205" spans="1:3" x14ac:dyDescent="0.25">
      <c r="A205" s="18"/>
      <c r="B205" s="32"/>
      <c r="C205" s="28"/>
    </row>
    <row r="206" spans="1:3" x14ac:dyDescent="0.25">
      <c r="A206" s="18"/>
      <c r="B206" s="32"/>
      <c r="C206" s="28"/>
    </row>
    <row r="207" spans="1:3" x14ac:dyDescent="0.25">
      <c r="A207" s="18"/>
      <c r="B207" s="32"/>
      <c r="C207" s="28"/>
    </row>
    <row r="208" spans="1:3" x14ac:dyDescent="0.25">
      <c r="A208" s="18"/>
      <c r="B208" s="32"/>
      <c r="C208" s="28"/>
    </row>
    <row r="209" spans="1:3" x14ac:dyDescent="0.25">
      <c r="A209" s="18"/>
      <c r="B209" s="32"/>
      <c r="C209" s="28"/>
    </row>
    <row r="210" spans="1:3" x14ac:dyDescent="0.25">
      <c r="A210" s="18"/>
      <c r="B210" s="32"/>
      <c r="C210" s="28"/>
    </row>
    <row r="211" spans="1:3" x14ac:dyDescent="0.25">
      <c r="A211" s="18"/>
      <c r="B211" s="32"/>
      <c r="C211" s="28"/>
    </row>
    <row r="212" spans="1:3" x14ac:dyDescent="0.25">
      <c r="A212" s="18"/>
      <c r="B212" s="32"/>
      <c r="C212" s="28"/>
    </row>
    <row r="213" spans="1:3" x14ac:dyDescent="0.25">
      <c r="A213" s="18"/>
      <c r="B213" s="32"/>
      <c r="C213" s="28"/>
    </row>
    <row r="214" spans="1:3" x14ac:dyDescent="0.25">
      <c r="A214" s="18"/>
      <c r="B214" s="32"/>
      <c r="C214" s="28"/>
    </row>
    <row r="215" spans="1:3" x14ac:dyDescent="0.25">
      <c r="A215" s="18"/>
      <c r="B215" s="32"/>
      <c r="C215" s="28"/>
    </row>
    <row r="216" spans="1:3" x14ac:dyDescent="0.25">
      <c r="A216" s="18"/>
      <c r="B216" s="32"/>
      <c r="C216" s="28"/>
    </row>
    <row r="217" spans="1:3" x14ac:dyDescent="0.25">
      <c r="A217" s="18"/>
      <c r="B217" s="32"/>
      <c r="C217" s="28"/>
    </row>
    <row r="218" spans="1:3" x14ac:dyDescent="0.25">
      <c r="A218" s="18"/>
      <c r="B218" s="32"/>
      <c r="C218" s="28"/>
    </row>
    <row r="219" spans="1:3" x14ac:dyDescent="0.25">
      <c r="A219" s="18"/>
      <c r="B219" s="32"/>
      <c r="C219" s="28"/>
    </row>
    <row r="220" spans="1:3" x14ac:dyDescent="0.25">
      <c r="A220" s="18"/>
      <c r="B220" s="32"/>
      <c r="C220" s="28"/>
    </row>
    <row r="221" spans="1:3" x14ac:dyDescent="0.25">
      <c r="A221" s="18"/>
      <c r="B221" s="32"/>
      <c r="C221" s="28"/>
    </row>
    <row r="222" spans="1:3" x14ac:dyDescent="0.25">
      <c r="A222" s="18"/>
      <c r="B222" s="32"/>
      <c r="C222" s="28"/>
    </row>
    <row r="223" spans="1:3" x14ac:dyDescent="0.25">
      <c r="A223" s="18"/>
      <c r="B223" s="32"/>
      <c r="C223" s="28"/>
    </row>
    <row r="224" spans="1:3" x14ac:dyDescent="0.25">
      <c r="A224" s="18"/>
      <c r="B224" s="32"/>
      <c r="C224" s="28"/>
    </row>
    <row r="225" spans="1:3" x14ac:dyDescent="0.25">
      <c r="A225" s="18"/>
      <c r="B225" s="32"/>
      <c r="C225" s="28"/>
    </row>
    <row r="226" spans="1:3" x14ac:dyDescent="0.25">
      <c r="A226" s="18"/>
      <c r="B226" s="32"/>
      <c r="C226" s="28"/>
    </row>
    <row r="227" spans="1:3" x14ac:dyDescent="0.25">
      <c r="A227" s="18"/>
      <c r="B227" s="32"/>
      <c r="C227" s="28"/>
    </row>
    <row r="228" spans="1:3" x14ac:dyDescent="0.25">
      <c r="A228" s="18"/>
      <c r="B228" s="32"/>
      <c r="C228" s="28"/>
    </row>
    <row r="229" spans="1:3" x14ac:dyDescent="0.25">
      <c r="A229" s="18"/>
      <c r="B229" s="32"/>
      <c r="C229" s="28"/>
    </row>
    <row r="230" spans="1:3" x14ac:dyDescent="0.25">
      <c r="A230" s="18"/>
      <c r="B230" s="32"/>
      <c r="C230" s="28"/>
    </row>
    <row r="231" spans="1:3" x14ac:dyDescent="0.25">
      <c r="A231" s="18"/>
      <c r="B231" s="32"/>
      <c r="C231" s="28"/>
    </row>
    <row r="232" spans="1:3" x14ac:dyDescent="0.25">
      <c r="A232" s="18"/>
      <c r="B232" s="32"/>
      <c r="C232" s="28"/>
    </row>
    <row r="233" spans="1:3" x14ac:dyDescent="0.25">
      <c r="A233" s="18"/>
      <c r="B233" s="32"/>
      <c r="C233" s="28"/>
    </row>
    <row r="234" spans="1:3" x14ac:dyDescent="0.25">
      <c r="A234" s="18"/>
      <c r="B234" s="32"/>
      <c r="C234" s="28"/>
    </row>
    <row r="235" spans="1:3" x14ac:dyDescent="0.25">
      <c r="A235" s="18"/>
      <c r="B235" s="32"/>
      <c r="C235" s="28"/>
    </row>
    <row r="236" spans="1:3" x14ac:dyDescent="0.25">
      <c r="A236" s="18"/>
      <c r="B236" s="32"/>
      <c r="C236" s="28"/>
    </row>
    <row r="237" spans="1:3" x14ac:dyDescent="0.25">
      <c r="A237" s="18"/>
      <c r="B237" s="32"/>
      <c r="C237" s="28"/>
    </row>
    <row r="238" spans="1:3" x14ac:dyDescent="0.25">
      <c r="A238" s="18"/>
      <c r="B238" s="32"/>
      <c r="C238" s="28"/>
    </row>
    <row r="239" spans="1:3" x14ac:dyDescent="0.25">
      <c r="A239" s="18"/>
      <c r="B239" s="32"/>
      <c r="C239" s="28"/>
    </row>
    <row r="240" spans="1:3" x14ac:dyDescent="0.25">
      <c r="A240" s="18"/>
      <c r="B240" s="32"/>
      <c r="C240" s="28"/>
    </row>
    <row r="241" spans="1:3" x14ac:dyDescent="0.25">
      <c r="A241" s="18"/>
      <c r="B241" s="32"/>
      <c r="C241" s="28"/>
    </row>
    <row r="242" spans="1:3" x14ac:dyDescent="0.25">
      <c r="A242" s="18"/>
      <c r="B242" s="32"/>
      <c r="C242" s="28"/>
    </row>
    <row r="243" spans="1:3" x14ac:dyDescent="0.25">
      <c r="A243" s="18"/>
      <c r="B243" s="32"/>
      <c r="C243" s="28"/>
    </row>
    <row r="244" spans="1:3" x14ac:dyDescent="0.25">
      <c r="A244" s="18"/>
      <c r="B244" s="32"/>
      <c r="C244" s="28"/>
    </row>
    <row r="245" spans="1:3" x14ac:dyDescent="0.25">
      <c r="A245" s="18"/>
      <c r="B245" s="32"/>
      <c r="C245" s="28"/>
    </row>
    <row r="246" spans="1:3" x14ac:dyDescent="0.25">
      <c r="A246" s="18"/>
      <c r="B246" s="32"/>
      <c r="C246" s="28"/>
    </row>
    <row r="247" spans="1:3" x14ac:dyDescent="0.25">
      <c r="A247" s="18"/>
      <c r="B247" s="32"/>
      <c r="C247" s="28"/>
    </row>
    <row r="248" spans="1:3" x14ac:dyDescent="0.25">
      <c r="A248" s="18"/>
      <c r="B248" s="32"/>
      <c r="C248" s="28"/>
    </row>
    <row r="249" spans="1:3" x14ac:dyDescent="0.25">
      <c r="A249" s="18"/>
      <c r="B249" s="32"/>
      <c r="C249" s="28"/>
    </row>
    <row r="250" spans="1:3" x14ac:dyDescent="0.25">
      <c r="A250" s="18"/>
      <c r="B250" s="32"/>
      <c r="C250" s="28"/>
    </row>
    <row r="251" spans="1:3" x14ac:dyDescent="0.25">
      <c r="A251" s="18"/>
      <c r="B251" s="32"/>
      <c r="C251" s="28"/>
    </row>
    <row r="252" spans="1:3" x14ac:dyDescent="0.25">
      <c r="A252" s="18"/>
      <c r="B252" s="32"/>
      <c r="C252" s="28"/>
    </row>
    <row r="253" spans="1:3" x14ac:dyDescent="0.25">
      <c r="A253" s="18"/>
      <c r="B253" s="32"/>
      <c r="C253" s="28"/>
    </row>
    <row r="254" spans="1:3" x14ac:dyDescent="0.25">
      <c r="A254" s="18"/>
      <c r="B254" s="32"/>
      <c r="C254" s="28"/>
    </row>
    <row r="255" spans="1:3" x14ac:dyDescent="0.25">
      <c r="A255" s="18"/>
      <c r="B255" s="32"/>
      <c r="C255" s="28"/>
    </row>
    <row r="256" spans="1:3" x14ac:dyDescent="0.25">
      <c r="A256" s="18"/>
      <c r="B256" s="32"/>
      <c r="C256" s="28"/>
    </row>
    <row r="257" spans="1:3" x14ac:dyDescent="0.25">
      <c r="A257" s="18"/>
      <c r="B257" s="32"/>
      <c r="C257" s="28"/>
    </row>
    <row r="258" spans="1:3" x14ac:dyDescent="0.25">
      <c r="A258" s="18"/>
      <c r="B258" s="32"/>
      <c r="C258" s="28"/>
    </row>
    <row r="259" spans="1:3" x14ac:dyDescent="0.25">
      <c r="A259" s="18"/>
      <c r="B259" s="32"/>
      <c r="C259" s="28"/>
    </row>
    <row r="260" spans="1:3" x14ac:dyDescent="0.25">
      <c r="A260" s="18"/>
      <c r="B260" s="32"/>
      <c r="C260" s="28"/>
    </row>
    <row r="261" spans="1:3" x14ac:dyDescent="0.25">
      <c r="A261" s="18"/>
      <c r="B261" s="32"/>
      <c r="C261" s="28"/>
    </row>
    <row r="262" spans="1:3" x14ac:dyDescent="0.25">
      <c r="A262" s="18"/>
      <c r="B262" s="32"/>
      <c r="C262" s="28"/>
    </row>
    <row r="263" spans="1:3" x14ac:dyDescent="0.25">
      <c r="A263" s="18"/>
      <c r="B263" s="32"/>
      <c r="C263" s="28"/>
    </row>
    <row r="264" spans="1:3" x14ac:dyDescent="0.25">
      <c r="A264" s="18"/>
      <c r="B264" s="32"/>
      <c r="C264" s="28"/>
    </row>
    <row r="265" spans="1:3" x14ac:dyDescent="0.25">
      <c r="A265" s="18"/>
      <c r="B265" s="32"/>
      <c r="C265" s="28"/>
    </row>
    <row r="266" spans="1:3" x14ac:dyDescent="0.25">
      <c r="A266" s="18"/>
      <c r="B266" s="32"/>
      <c r="C266" s="28"/>
    </row>
    <row r="267" spans="1:3" x14ac:dyDescent="0.25">
      <c r="A267" s="18"/>
      <c r="B267" s="32"/>
      <c r="C267" s="28"/>
    </row>
    <row r="268" spans="1:3" x14ac:dyDescent="0.25">
      <c r="A268" s="18"/>
      <c r="B268" s="32"/>
      <c r="C268" s="28"/>
    </row>
    <row r="269" spans="1:3" x14ac:dyDescent="0.25">
      <c r="A269" s="18"/>
      <c r="B269" s="32"/>
      <c r="C269" s="28"/>
    </row>
    <row r="270" spans="1:3" x14ac:dyDescent="0.25">
      <c r="A270" s="18"/>
      <c r="B270" s="32"/>
      <c r="C270" s="28"/>
    </row>
    <row r="271" spans="1:3" x14ac:dyDescent="0.25">
      <c r="A271" s="18"/>
      <c r="B271" s="32"/>
      <c r="C271" s="28"/>
    </row>
    <row r="272" spans="1:3" x14ac:dyDescent="0.25">
      <c r="A272" s="18"/>
      <c r="B272" s="32"/>
      <c r="C272" s="28"/>
    </row>
    <row r="273" spans="1:17" x14ac:dyDescent="0.25">
      <c r="A273" s="18"/>
      <c r="B273" s="32"/>
      <c r="C273" s="28"/>
    </row>
    <row r="274" spans="1:17" x14ac:dyDescent="0.25">
      <c r="A274" s="18"/>
      <c r="B274" s="32"/>
      <c r="C274" s="28"/>
    </row>
    <row r="275" spans="1:17" x14ac:dyDescent="0.25">
      <c r="A275" s="18"/>
      <c r="B275" s="32"/>
      <c r="C275" s="28"/>
    </row>
    <row r="276" spans="1:17" x14ac:dyDescent="0.25">
      <c r="A276" s="18"/>
      <c r="B276" s="32"/>
      <c r="C276" s="28"/>
    </row>
    <row r="277" spans="1:17" x14ac:dyDescent="0.25">
      <c r="A277" s="18"/>
      <c r="B277" s="32"/>
      <c r="C277" s="28"/>
    </row>
    <row r="278" spans="1:17" x14ac:dyDescent="0.25">
      <c r="A278" s="18"/>
      <c r="B278" s="32"/>
      <c r="C278" s="28"/>
    </row>
    <row r="279" spans="1:17" x14ac:dyDescent="0.25">
      <c r="A279" s="18"/>
      <c r="B279" s="32"/>
      <c r="C279" s="28"/>
    </row>
    <row r="281" spans="1:17" ht="94.5" x14ac:dyDescent="0.25">
      <c r="A281" s="3" t="s">
        <v>0</v>
      </c>
      <c r="B281" s="4" t="s">
        <v>1</v>
      </c>
      <c r="C281" s="4" t="s">
        <v>2</v>
      </c>
      <c r="D281" s="4" t="s">
        <v>3</v>
      </c>
      <c r="E281" s="4" t="s">
        <v>12</v>
      </c>
      <c r="F281" s="4" t="s">
        <v>4</v>
      </c>
      <c r="G281" s="4" t="s">
        <v>11</v>
      </c>
      <c r="H281" s="4" t="s">
        <v>5</v>
      </c>
      <c r="I281" s="4" t="s">
        <v>6</v>
      </c>
      <c r="J281" s="4" t="s">
        <v>7</v>
      </c>
      <c r="K281" s="4" t="s">
        <v>8</v>
      </c>
      <c r="L281" s="4" t="s">
        <v>9</v>
      </c>
      <c r="M281" s="4" t="s">
        <v>10</v>
      </c>
      <c r="N281" s="4" t="s">
        <v>30</v>
      </c>
      <c r="O281" s="4" t="s">
        <v>15</v>
      </c>
      <c r="P281" s="25" t="s">
        <v>24</v>
      </c>
      <c r="Q281" s="4" t="s">
        <v>13</v>
      </c>
    </row>
  </sheetData>
  <mergeCells count="1">
    <mergeCell ref="D1:P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A2" workbookViewId="0">
      <pane ySplit="1" topLeftCell="A3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58.140625" style="86" customWidth="1"/>
    <col min="2" max="2" width="9.85546875" customWidth="1"/>
    <col min="3" max="3" width="7.42578125" style="100" customWidth="1"/>
    <col min="4" max="4" width="9" customWidth="1"/>
    <col min="5" max="5" width="7.5703125" style="100" customWidth="1"/>
    <col min="6" max="6" width="7.28515625" customWidth="1"/>
    <col min="7" max="7" width="7.42578125" style="100" customWidth="1"/>
    <col min="8" max="8" width="6.140625" customWidth="1"/>
    <col min="9" max="9" width="7.5703125" style="100" customWidth="1"/>
    <col min="10" max="10" width="10.5703125" customWidth="1"/>
    <col min="11" max="11" width="7.5703125" style="100" customWidth="1"/>
    <col min="12" max="12" width="12.7109375" customWidth="1"/>
    <col min="13" max="13" width="7.42578125" style="100" customWidth="1"/>
    <col min="14" max="14" width="9.7109375" customWidth="1"/>
    <col min="15" max="15" width="7.7109375" style="100" customWidth="1"/>
    <col min="16" max="16" width="11.5703125" style="103" customWidth="1"/>
  </cols>
  <sheetData>
    <row r="1" spans="1:16" x14ac:dyDescent="0.25">
      <c r="A1" s="62" t="s">
        <v>109</v>
      </c>
    </row>
    <row r="2" spans="1:16" s="56" customFormat="1" ht="60.75" thickBot="1" x14ac:dyDescent="0.3">
      <c r="A2" s="63" t="s">
        <v>106</v>
      </c>
      <c r="B2" s="57" t="s">
        <v>149</v>
      </c>
      <c r="C2" s="101" t="s">
        <v>153</v>
      </c>
      <c r="D2" s="57" t="s">
        <v>150</v>
      </c>
      <c r="E2" s="101" t="s">
        <v>153</v>
      </c>
      <c r="F2" s="57" t="s">
        <v>136</v>
      </c>
      <c r="G2" s="101" t="s">
        <v>153</v>
      </c>
      <c r="H2" s="57" t="s">
        <v>151</v>
      </c>
      <c r="I2" s="101" t="s">
        <v>153</v>
      </c>
      <c r="J2" s="57" t="s">
        <v>152</v>
      </c>
      <c r="K2" s="101" t="s">
        <v>153</v>
      </c>
      <c r="L2" s="57" t="s">
        <v>107</v>
      </c>
      <c r="M2" s="101" t="s">
        <v>153</v>
      </c>
      <c r="N2" s="57" t="s">
        <v>108</v>
      </c>
      <c r="O2" s="101" t="s">
        <v>153</v>
      </c>
      <c r="P2" s="104" t="s">
        <v>111</v>
      </c>
    </row>
    <row r="3" spans="1:16" x14ac:dyDescent="0.25">
      <c r="A3" s="72" t="s">
        <v>110</v>
      </c>
      <c r="B3" s="58">
        <v>3305</v>
      </c>
      <c r="C3" s="58"/>
      <c r="D3" s="58">
        <v>8</v>
      </c>
      <c r="E3" s="58"/>
      <c r="F3" s="58">
        <v>51</v>
      </c>
      <c r="G3" s="58"/>
      <c r="H3" s="58">
        <v>9.1</v>
      </c>
      <c r="I3" s="58"/>
      <c r="J3" s="60">
        <v>98.4</v>
      </c>
      <c r="K3" s="58"/>
      <c r="L3" s="58">
        <v>70.7</v>
      </c>
      <c r="M3" s="58"/>
      <c r="N3" s="58">
        <v>267</v>
      </c>
      <c r="O3" s="58"/>
      <c r="P3" s="92">
        <v>100</v>
      </c>
    </row>
    <row r="4" spans="1:16" x14ac:dyDescent="0.25">
      <c r="A4" s="64" t="s">
        <v>138</v>
      </c>
      <c r="B4">
        <v>2883</v>
      </c>
      <c r="C4" s="102">
        <f>(B4/3305)*100</f>
        <v>87.231467473524958</v>
      </c>
      <c r="D4">
        <v>7.2</v>
      </c>
      <c r="E4" s="102">
        <f>((D4-4)/(8-4))*100</f>
        <v>80</v>
      </c>
      <c r="F4">
        <v>28</v>
      </c>
      <c r="G4" s="102">
        <f>(F4/51)*100</f>
        <v>54.901960784313729</v>
      </c>
      <c r="H4">
        <v>4.2</v>
      </c>
      <c r="I4" s="102">
        <f>(H4/9.1)*100</f>
        <v>46.153846153846153</v>
      </c>
      <c r="J4" s="59">
        <v>97.4</v>
      </c>
      <c r="K4" s="102">
        <f>((J4-94.7)/(98.4-94.7))*100</f>
        <v>72.972972972972997</v>
      </c>
      <c r="L4" s="59">
        <v>65</v>
      </c>
      <c r="M4" s="102">
        <f>((L4-44)/(70.7-44))*100</f>
        <v>78.651685393258418</v>
      </c>
      <c r="N4">
        <v>250</v>
      </c>
      <c r="O4" s="102">
        <f t="shared" ref="O4:O13" si="0">(N4/267)*100</f>
        <v>93.63295880149812</v>
      </c>
      <c r="P4" s="105">
        <f>SUM(C4,G4,K4,M4,O4,I4,E4)/7</f>
        <v>73.363555939916324</v>
      </c>
    </row>
    <row r="5" spans="1:16" x14ac:dyDescent="0.25">
      <c r="A5" s="65" t="s">
        <v>139</v>
      </c>
      <c r="B5">
        <v>2845</v>
      </c>
      <c r="C5" s="102">
        <f t="shared" ref="C5:C39" si="1">(B5/3305)*100</f>
        <v>86.081694402420567</v>
      </c>
      <c r="D5">
        <v>7.1</v>
      </c>
      <c r="E5" s="102">
        <f t="shared" ref="E5:E39" si="2">((D5-4)/(8-4))*100</f>
        <v>77.499999999999986</v>
      </c>
      <c r="F5" s="61">
        <v>43</v>
      </c>
      <c r="G5" s="102">
        <f t="shared" ref="G5:G39" si="3">(F5/51)*100</f>
        <v>84.313725490196077</v>
      </c>
      <c r="H5" s="59">
        <v>6.6</v>
      </c>
      <c r="I5" s="102">
        <f t="shared" ref="I5:I39" si="4">(H5/9.1)*100</f>
        <v>72.527472527472526</v>
      </c>
      <c r="J5" s="59">
        <v>97.5</v>
      </c>
      <c r="K5" s="102">
        <f t="shared" ref="K5:K39" si="5">((J5-94.7)/(98.4-94.7))*100</f>
        <v>75.675675675675535</v>
      </c>
      <c r="L5" s="59">
        <v>65.7</v>
      </c>
      <c r="M5" s="102">
        <f t="shared" ref="M5:M39" si="6">((L5-44)/(70.7-44))*100</f>
        <v>81.273408239700373</v>
      </c>
      <c r="N5" s="61">
        <v>240</v>
      </c>
      <c r="O5" s="102">
        <f t="shared" si="0"/>
        <v>89.887640449438194</v>
      </c>
      <c r="P5" s="105">
        <f t="shared" ref="P5:P39" si="7">SUM(C5,G5,K5,M5,O5,I5,E5)/7</f>
        <v>81.037088112129041</v>
      </c>
    </row>
    <row r="6" spans="1:16" x14ac:dyDescent="0.25">
      <c r="A6" s="66" t="s">
        <v>140</v>
      </c>
      <c r="B6">
        <v>1861</v>
      </c>
      <c r="C6" s="102">
        <f t="shared" si="1"/>
        <v>56.308623298033275</v>
      </c>
      <c r="D6">
        <v>4.5999999999999996</v>
      </c>
      <c r="E6" s="102">
        <f t="shared" si="2"/>
        <v>14.999999999999991</v>
      </c>
      <c r="F6" s="61">
        <v>33</v>
      </c>
      <c r="G6" s="102">
        <f t="shared" si="3"/>
        <v>64.705882352941174</v>
      </c>
      <c r="H6" s="59">
        <v>5.4</v>
      </c>
      <c r="I6" s="102">
        <f t="shared" si="4"/>
        <v>59.34065934065935</v>
      </c>
      <c r="J6" s="59">
        <v>97.6</v>
      </c>
      <c r="K6" s="102">
        <f t="shared" si="5"/>
        <v>78.378378378378088</v>
      </c>
      <c r="L6" s="59">
        <v>65.599999999999994</v>
      </c>
      <c r="M6" s="102">
        <f t="shared" si="6"/>
        <v>80.898876404494359</v>
      </c>
      <c r="N6" s="61">
        <v>196</v>
      </c>
      <c r="O6" s="102">
        <f t="shared" si="0"/>
        <v>73.408239700374537</v>
      </c>
      <c r="P6" s="105">
        <f t="shared" si="7"/>
        <v>61.148665639268685</v>
      </c>
    </row>
    <row r="7" spans="1:16" x14ac:dyDescent="0.25">
      <c r="A7" s="67" t="s">
        <v>112</v>
      </c>
      <c r="B7">
        <v>2363</v>
      </c>
      <c r="C7" s="102">
        <f t="shared" si="1"/>
        <v>71.497730711043872</v>
      </c>
      <c r="D7">
        <v>5.4</v>
      </c>
      <c r="E7" s="102">
        <f t="shared" si="2"/>
        <v>35.000000000000007</v>
      </c>
      <c r="F7" s="61">
        <v>36</v>
      </c>
      <c r="G7" s="102">
        <f t="shared" si="3"/>
        <v>70.588235294117652</v>
      </c>
      <c r="H7" s="59">
        <v>5.2</v>
      </c>
      <c r="I7" s="102">
        <f t="shared" si="4"/>
        <v>57.142857142857153</v>
      </c>
      <c r="J7" s="59">
        <v>97.7</v>
      </c>
      <c r="K7" s="102">
        <f t="shared" si="5"/>
        <v>81.081081081081024</v>
      </c>
      <c r="L7" s="59">
        <v>66.599999999999994</v>
      </c>
      <c r="M7" s="102">
        <f t="shared" si="6"/>
        <v>84.644194756554285</v>
      </c>
      <c r="N7" s="61">
        <v>236</v>
      </c>
      <c r="O7" s="102">
        <f t="shared" si="0"/>
        <v>88.389513108614238</v>
      </c>
      <c r="P7" s="105">
        <f t="shared" si="7"/>
        <v>69.763373156324036</v>
      </c>
    </row>
    <row r="8" spans="1:16" x14ac:dyDescent="0.25">
      <c r="A8" s="68" t="s">
        <v>113</v>
      </c>
      <c r="B8">
        <v>2789</v>
      </c>
      <c r="C8" s="102">
        <f t="shared" si="1"/>
        <v>84.387291981845692</v>
      </c>
      <c r="D8">
        <v>6.4</v>
      </c>
      <c r="E8" s="102">
        <f t="shared" si="2"/>
        <v>60.000000000000007</v>
      </c>
      <c r="F8" s="61">
        <v>40</v>
      </c>
      <c r="G8" s="102">
        <f t="shared" si="3"/>
        <v>78.431372549019613</v>
      </c>
      <c r="H8" s="59">
        <v>6.5</v>
      </c>
      <c r="I8" s="102">
        <f t="shared" si="4"/>
        <v>71.428571428571431</v>
      </c>
      <c r="J8" s="59">
        <v>98.3</v>
      </c>
      <c r="K8" s="102">
        <f t="shared" si="5"/>
        <v>97.297297297297064</v>
      </c>
      <c r="L8" s="59">
        <v>66.3</v>
      </c>
      <c r="M8" s="102">
        <f t="shared" si="6"/>
        <v>83.520599250936314</v>
      </c>
      <c r="N8" s="61">
        <v>260</v>
      </c>
      <c r="O8" s="102">
        <f t="shared" si="0"/>
        <v>97.378277153558059</v>
      </c>
      <c r="P8" s="105">
        <f t="shared" si="7"/>
        <v>81.777629951604027</v>
      </c>
    </row>
    <row r="9" spans="1:16" x14ac:dyDescent="0.25">
      <c r="A9" s="69" t="s">
        <v>114</v>
      </c>
      <c r="B9">
        <v>3129</v>
      </c>
      <c r="C9" s="102">
        <f t="shared" si="1"/>
        <v>94.67473524962179</v>
      </c>
      <c r="D9">
        <v>6.8</v>
      </c>
      <c r="E9" s="102">
        <f t="shared" si="2"/>
        <v>70</v>
      </c>
      <c r="F9" s="61">
        <v>46</v>
      </c>
      <c r="G9" s="102">
        <f t="shared" si="3"/>
        <v>90.196078431372555</v>
      </c>
      <c r="H9" s="59">
        <v>6.5</v>
      </c>
      <c r="I9" s="102">
        <f t="shared" si="4"/>
        <v>71.428571428571431</v>
      </c>
      <c r="J9" s="59">
        <v>97.2</v>
      </c>
      <c r="K9" s="102">
        <f t="shared" si="5"/>
        <v>67.567567567567508</v>
      </c>
      <c r="L9" s="59">
        <v>69.2</v>
      </c>
      <c r="M9" s="102">
        <f t="shared" si="6"/>
        <v>94.382022471910105</v>
      </c>
      <c r="N9" s="61">
        <v>267</v>
      </c>
      <c r="O9" s="102">
        <f t="shared" si="0"/>
        <v>100</v>
      </c>
      <c r="P9" s="105">
        <f t="shared" si="7"/>
        <v>84.035567878434762</v>
      </c>
    </row>
    <row r="10" spans="1:16" x14ac:dyDescent="0.25">
      <c r="A10" s="70" t="s">
        <v>115</v>
      </c>
      <c r="B10">
        <v>3060</v>
      </c>
      <c r="C10" s="102">
        <f t="shared" si="1"/>
        <v>92.586989409984881</v>
      </c>
      <c r="D10" s="59">
        <v>6</v>
      </c>
      <c r="E10" s="102">
        <f t="shared" si="2"/>
        <v>50</v>
      </c>
      <c r="F10" s="61">
        <v>37</v>
      </c>
      <c r="G10" s="102">
        <f t="shared" si="3"/>
        <v>72.549019607843135</v>
      </c>
      <c r="H10" s="59">
        <v>4.7</v>
      </c>
      <c r="I10" s="102">
        <f t="shared" si="4"/>
        <v>51.648351648351657</v>
      </c>
      <c r="J10" s="59">
        <v>97</v>
      </c>
      <c r="K10" s="102">
        <f t="shared" si="5"/>
        <v>62.162162162162041</v>
      </c>
      <c r="L10" s="59">
        <v>67.2</v>
      </c>
      <c r="M10" s="102">
        <f t="shared" si="6"/>
        <v>86.891385767790268</v>
      </c>
      <c r="N10" s="61">
        <v>257</v>
      </c>
      <c r="O10" s="102">
        <f t="shared" si="0"/>
        <v>96.254681647940075</v>
      </c>
      <c r="P10" s="105">
        <f t="shared" si="7"/>
        <v>73.156084320581726</v>
      </c>
    </row>
    <row r="11" spans="1:16" x14ac:dyDescent="0.25">
      <c r="A11" s="74" t="s">
        <v>116</v>
      </c>
      <c r="B11">
        <v>2913</v>
      </c>
      <c r="C11" s="102">
        <f t="shared" si="1"/>
        <v>88.139183055975792</v>
      </c>
      <c r="D11">
        <v>6.3</v>
      </c>
      <c r="E11" s="102">
        <f t="shared" si="2"/>
        <v>57.499999999999993</v>
      </c>
      <c r="F11" s="61">
        <v>42</v>
      </c>
      <c r="G11" s="102">
        <f t="shared" si="3"/>
        <v>82.35294117647058</v>
      </c>
      <c r="H11" s="59">
        <v>7.2</v>
      </c>
      <c r="I11" s="102">
        <f t="shared" si="4"/>
        <v>79.120879120879124</v>
      </c>
      <c r="J11" s="59">
        <v>96.9</v>
      </c>
      <c r="K11" s="102">
        <f t="shared" si="5"/>
        <v>59.459459459459495</v>
      </c>
      <c r="L11" s="59">
        <v>68.8</v>
      </c>
      <c r="M11" s="102">
        <f t="shared" si="6"/>
        <v>92.883895131086121</v>
      </c>
      <c r="N11" s="61">
        <v>238</v>
      </c>
      <c r="O11" s="102">
        <f t="shared" si="0"/>
        <v>89.138576779026209</v>
      </c>
      <c r="P11" s="105">
        <f t="shared" si="7"/>
        <v>78.370704960413903</v>
      </c>
    </row>
    <row r="12" spans="1:16" x14ac:dyDescent="0.25">
      <c r="A12" s="71" t="s">
        <v>117</v>
      </c>
      <c r="B12">
        <v>1920</v>
      </c>
      <c r="C12" s="102">
        <f t="shared" si="1"/>
        <v>58.093797276853252</v>
      </c>
      <c r="D12">
        <v>4.9000000000000004</v>
      </c>
      <c r="E12" s="102">
        <f t="shared" si="2"/>
        <v>22.500000000000007</v>
      </c>
      <c r="F12" s="61">
        <v>24</v>
      </c>
      <c r="G12" s="102">
        <f t="shared" si="3"/>
        <v>47.058823529411761</v>
      </c>
      <c r="H12" s="59">
        <v>3.6</v>
      </c>
      <c r="I12" s="102">
        <f t="shared" si="4"/>
        <v>39.560439560439562</v>
      </c>
      <c r="J12" s="59">
        <v>96.7</v>
      </c>
      <c r="K12" s="102">
        <f t="shared" si="5"/>
        <v>54.054054054054014</v>
      </c>
      <c r="L12" s="59">
        <v>67</v>
      </c>
      <c r="M12" s="102">
        <f t="shared" si="6"/>
        <v>86.142322097378269</v>
      </c>
      <c r="N12" s="61">
        <v>206</v>
      </c>
      <c r="O12" s="102">
        <f t="shared" si="0"/>
        <v>77.153558052434462</v>
      </c>
      <c r="P12" s="105">
        <f t="shared" si="7"/>
        <v>54.937570652938753</v>
      </c>
    </row>
    <row r="13" spans="1:16" x14ac:dyDescent="0.25">
      <c r="A13" s="73" t="s">
        <v>118</v>
      </c>
      <c r="B13">
        <v>3305</v>
      </c>
      <c r="C13" s="102">
        <f t="shared" si="1"/>
        <v>100</v>
      </c>
      <c r="D13">
        <v>7.5</v>
      </c>
      <c r="E13" s="102">
        <f t="shared" si="2"/>
        <v>87.5</v>
      </c>
      <c r="F13" s="61">
        <v>36</v>
      </c>
      <c r="G13" s="102">
        <f t="shared" si="3"/>
        <v>70.588235294117652</v>
      </c>
      <c r="H13" s="59">
        <v>6.1</v>
      </c>
      <c r="I13" s="102">
        <f t="shared" si="4"/>
        <v>67.032967032967022</v>
      </c>
      <c r="J13" s="59">
        <v>97.6</v>
      </c>
      <c r="K13" s="102">
        <f t="shared" si="5"/>
        <v>78.378378378378088</v>
      </c>
      <c r="L13" s="59">
        <v>70.2</v>
      </c>
      <c r="M13" s="102">
        <f t="shared" si="6"/>
        <v>98.12734082397003</v>
      </c>
      <c r="N13" s="61">
        <v>253</v>
      </c>
      <c r="O13" s="102">
        <f t="shared" si="0"/>
        <v>94.756554307116104</v>
      </c>
      <c r="P13" s="105">
        <f t="shared" si="7"/>
        <v>85.197639405221267</v>
      </c>
    </row>
    <row r="14" spans="1:16" x14ac:dyDescent="0.25">
      <c r="A14" s="75" t="s">
        <v>119</v>
      </c>
      <c r="B14">
        <v>1961</v>
      </c>
      <c r="C14" s="102">
        <f t="shared" si="1"/>
        <v>59.334341906202724</v>
      </c>
      <c r="D14">
        <v>5.3</v>
      </c>
      <c r="E14" s="102">
        <f t="shared" si="2"/>
        <v>32.499999999999993</v>
      </c>
      <c r="F14" s="61">
        <v>24</v>
      </c>
      <c r="G14" s="102">
        <f t="shared" si="3"/>
        <v>47.058823529411761</v>
      </c>
      <c r="H14" s="59">
        <v>4.4000000000000004</v>
      </c>
      <c r="I14" s="102">
        <f t="shared" si="4"/>
        <v>48.351648351648358</v>
      </c>
      <c r="J14" s="59">
        <v>97.7</v>
      </c>
      <c r="K14" s="102">
        <f t="shared" si="5"/>
        <v>81.081081081081024</v>
      </c>
      <c r="L14" s="59">
        <v>68</v>
      </c>
      <c r="M14" s="102">
        <f t="shared" si="6"/>
        <v>89.887640449438194</v>
      </c>
      <c r="N14" s="61">
        <v>200</v>
      </c>
      <c r="O14" s="102">
        <f t="shared" ref="O14:O39" si="8">(N14/267)*100</f>
        <v>74.906367041198507</v>
      </c>
      <c r="P14" s="105">
        <f t="shared" si="7"/>
        <v>61.874271765568658</v>
      </c>
    </row>
    <row r="15" spans="1:16" x14ac:dyDescent="0.25">
      <c r="A15" s="76" t="s">
        <v>120</v>
      </c>
      <c r="B15">
        <v>2458</v>
      </c>
      <c r="C15" s="102">
        <f t="shared" si="1"/>
        <v>74.37216338880485</v>
      </c>
      <c r="D15">
        <v>6.9</v>
      </c>
      <c r="E15" s="102">
        <f t="shared" si="2"/>
        <v>72.500000000000014</v>
      </c>
      <c r="F15" s="61">
        <v>26</v>
      </c>
      <c r="G15" s="102">
        <f t="shared" si="3"/>
        <v>50.980392156862742</v>
      </c>
      <c r="H15" s="59">
        <v>4.9000000000000004</v>
      </c>
      <c r="I15" s="102">
        <f t="shared" si="4"/>
        <v>53.846153846153854</v>
      </c>
      <c r="J15" s="59">
        <v>97.8</v>
      </c>
      <c r="K15" s="102">
        <f t="shared" si="5"/>
        <v>83.783783783783562</v>
      </c>
      <c r="L15" s="59">
        <v>64.2</v>
      </c>
      <c r="M15" s="102">
        <f t="shared" si="6"/>
        <v>75.655430711610492</v>
      </c>
      <c r="N15" s="61">
        <v>217</v>
      </c>
      <c r="O15" s="102">
        <f t="shared" si="8"/>
        <v>81.273408239700373</v>
      </c>
      <c r="P15" s="105">
        <f t="shared" si="7"/>
        <v>70.344476018130848</v>
      </c>
    </row>
    <row r="16" spans="1:16" x14ac:dyDescent="0.25">
      <c r="A16" s="77" t="s">
        <v>121</v>
      </c>
      <c r="B16">
        <v>2132</v>
      </c>
      <c r="C16" s="102">
        <f t="shared" si="1"/>
        <v>64.508320726172457</v>
      </c>
      <c r="D16">
        <v>5.3</v>
      </c>
      <c r="E16" s="102">
        <f t="shared" si="2"/>
        <v>32.499999999999993</v>
      </c>
      <c r="F16" s="61">
        <v>51</v>
      </c>
      <c r="G16" s="102">
        <f t="shared" si="3"/>
        <v>100</v>
      </c>
      <c r="H16" s="59">
        <v>9.1</v>
      </c>
      <c r="I16" s="102">
        <f t="shared" si="4"/>
        <v>100</v>
      </c>
      <c r="J16" s="59">
        <v>98.4</v>
      </c>
      <c r="K16" s="102">
        <f t="shared" si="5"/>
        <v>100</v>
      </c>
      <c r="L16" s="59">
        <v>70.7</v>
      </c>
      <c r="M16" s="102">
        <f t="shared" si="6"/>
        <v>100</v>
      </c>
      <c r="N16" s="61">
        <v>231</v>
      </c>
      <c r="O16" s="102">
        <f t="shared" si="8"/>
        <v>86.516853932584269</v>
      </c>
      <c r="P16" s="105">
        <f t="shared" si="7"/>
        <v>83.360739236965244</v>
      </c>
    </row>
    <row r="17" spans="1:16" x14ac:dyDescent="0.25">
      <c r="A17" s="78" t="s">
        <v>122</v>
      </c>
      <c r="B17">
        <v>2287</v>
      </c>
      <c r="C17" s="102">
        <f t="shared" si="1"/>
        <v>69.198184568835103</v>
      </c>
      <c r="D17">
        <v>6.2</v>
      </c>
      <c r="E17" s="102">
        <f t="shared" si="2"/>
        <v>55.000000000000007</v>
      </c>
      <c r="F17" s="61">
        <v>30</v>
      </c>
      <c r="G17" s="102">
        <f t="shared" si="3"/>
        <v>58.82352941176471</v>
      </c>
      <c r="H17" s="59">
        <v>5.2</v>
      </c>
      <c r="I17" s="102">
        <f t="shared" si="4"/>
        <v>57.142857142857153</v>
      </c>
      <c r="J17" s="59">
        <v>96.4</v>
      </c>
      <c r="K17" s="102">
        <f t="shared" si="5"/>
        <v>45.945945945945986</v>
      </c>
      <c r="L17" s="59">
        <v>67.3</v>
      </c>
      <c r="M17" s="102">
        <f t="shared" si="6"/>
        <v>87.26591760299624</v>
      </c>
      <c r="N17" s="61">
        <v>209</v>
      </c>
      <c r="O17" s="102">
        <f t="shared" si="8"/>
        <v>78.277153558052433</v>
      </c>
      <c r="P17" s="105">
        <f t="shared" si="7"/>
        <v>64.521941175778807</v>
      </c>
    </row>
    <row r="18" spans="1:16" x14ac:dyDescent="0.25">
      <c r="A18" s="79" t="s">
        <v>123</v>
      </c>
      <c r="B18">
        <v>2468</v>
      </c>
      <c r="C18" s="102">
        <f t="shared" si="1"/>
        <v>74.674735249621776</v>
      </c>
      <c r="D18">
        <v>6.6</v>
      </c>
      <c r="E18" s="102">
        <f t="shared" si="2"/>
        <v>64.999999999999986</v>
      </c>
      <c r="F18" s="61">
        <v>36</v>
      </c>
      <c r="G18" s="102">
        <f t="shared" si="3"/>
        <v>70.588235294117652</v>
      </c>
      <c r="H18" s="59">
        <v>6.8</v>
      </c>
      <c r="I18" s="102">
        <f t="shared" si="4"/>
        <v>74.72527472527473</v>
      </c>
      <c r="J18" s="59">
        <v>95.9</v>
      </c>
      <c r="K18" s="102">
        <f t="shared" si="5"/>
        <v>32.432432432432485</v>
      </c>
      <c r="L18" s="59">
        <v>67.599999999999994</v>
      </c>
      <c r="M18" s="102">
        <f t="shared" si="6"/>
        <v>88.38951310861421</v>
      </c>
      <c r="N18" s="61">
        <v>228</v>
      </c>
      <c r="O18" s="102">
        <f t="shared" si="8"/>
        <v>85.393258426966284</v>
      </c>
      <c r="P18" s="105">
        <f t="shared" si="7"/>
        <v>70.171921319575304</v>
      </c>
    </row>
    <row r="19" spans="1:16" x14ac:dyDescent="0.25">
      <c r="A19" s="80" t="s">
        <v>124</v>
      </c>
      <c r="B19">
        <v>2137</v>
      </c>
      <c r="C19" s="102">
        <f t="shared" si="1"/>
        <v>64.659606656580934</v>
      </c>
      <c r="D19">
        <v>5.5</v>
      </c>
      <c r="E19" s="102">
        <f t="shared" si="2"/>
        <v>37.5</v>
      </c>
      <c r="F19" s="61">
        <v>20</v>
      </c>
      <c r="G19" s="102">
        <f t="shared" si="3"/>
        <v>39.215686274509807</v>
      </c>
      <c r="H19" s="59">
        <v>3</v>
      </c>
      <c r="I19" s="102">
        <f t="shared" si="4"/>
        <v>32.967032967032964</v>
      </c>
      <c r="J19" s="59">
        <v>96.9</v>
      </c>
      <c r="K19" s="102">
        <f t="shared" si="5"/>
        <v>59.459459459459495</v>
      </c>
      <c r="L19" s="59">
        <v>69.099999999999994</v>
      </c>
      <c r="M19" s="102">
        <f t="shared" si="6"/>
        <v>94.007490636704077</v>
      </c>
      <c r="N19" s="61">
        <v>192</v>
      </c>
      <c r="O19" s="102">
        <f t="shared" si="8"/>
        <v>71.910112359550567</v>
      </c>
      <c r="P19" s="105">
        <f t="shared" si="7"/>
        <v>57.10276976483398</v>
      </c>
    </row>
    <row r="20" spans="1:16" x14ac:dyDescent="0.25">
      <c r="A20" s="81" t="s">
        <v>125</v>
      </c>
      <c r="B20">
        <v>2411</v>
      </c>
      <c r="C20" s="102">
        <f t="shared" si="1"/>
        <v>72.950075642965203</v>
      </c>
      <c r="D20">
        <v>7.3</v>
      </c>
      <c r="E20" s="102">
        <f t="shared" si="2"/>
        <v>82.5</v>
      </c>
      <c r="F20" s="61">
        <v>27</v>
      </c>
      <c r="G20" s="102">
        <f t="shared" si="3"/>
        <v>52.941176470588239</v>
      </c>
      <c r="H20" s="59">
        <v>5.3</v>
      </c>
      <c r="I20" s="102">
        <f t="shared" si="4"/>
        <v>58.241758241758248</v>
      </c>
      <c r="J20" s="59">
        <v>97</v>
      </c>
      <c r="K20" s="102">
        <f t="shared" si="5"/>
        <v>62.162162162162041</v>
      </c>
      <c r="L20" s="59">
        <v>62.8</v>
      </c>
      <c r="M20" s="102">
        <f t="shared" si="6"/>
        <v>70.411985018726568</v>
      </c>
      <c r="N20" s="61">
        <v>207</v>
      </c>
      <c r="O20" s="102">
        <f t="shared" si="8"/>
        <v>77.528089887640448</v>
      </c>
      <c r="P20" s="105">
        <f t="shared" si="7"/>
        <v>68.105035346262966</v>
      </c>
    </row>
    <row r="21" spans="1:16" x14ac:dyDescent="0.25">
      <c r="A21" s="82" t="s">
        <v>126</v>
      </c>
      <c r="B21">
        <v>2560</v>
      </c>
      <c r="C21" s="102">
        <f t="shared" si="1"/>
        <v>77.458396369137674</v>
      </c>
      <c r="D21">
        <v>7.3</v>
      </c>
      <c r="E21" s="102">
        <f t="shared" si="2"/>
        <v>82.5</v>
      </c>
      <c r="F21" s="61">
        <v>40</v>
      </c>
      <c r="G21" s="102">
        <f t="shared" si="3"/>
        <v>78.431372549019613</v>
      </c>
      <c r="H21" s="59">
        <v>6.9</v>
      </c>
      <c r="I21" s="102">
        <f t="shared" si="4"/>
        <v>75.824175824175839</v>
      </c>
      <c r="J21" s="59">
        <v>97.5</v>
      </c>
      <c r="K21" s="102">
        <f t="shared" si="5"/>
        <v>75.675675675675535</v>
      </c>
      <c r="L21" s="59">
        <v>65.5</v>
      </c>
      <c r="M21" s="102">
        <f t="shared" si="6"/>
        <v>80.524344569288388</v>
      </c>
      <c r="N21" s="61">
        <v>224</v>
      </c>
      <c r="O21" s="102">
        <f t="shared" si="8"/>
        <v>83.895131086142328</v>
      </c>
      <c r="P21" s="105">
        <f t="shared" si="7"/>
        <v>79.18701372477706</v>
      </c>
    </row>
    <row r="22" spans="1:16" x14ac:dyDescent="0.25">
      <c r="A22" s="83" t="s">
        <v>141</v>
      </c>
      <c r="B22">
        <v>2250</v>
      </c>
      <c r="C22" s="102">
        <f t="shared" si="1"/>
        <v>68.07866868381241</v>
      </c>
      <c r="D22">
        <v>6.5</v>
      </c>
      <c r="E22" s="102">
        <f t="shared" si="2"/>
        <v>62.5</v>
      </c>
      <c r="F22" s="61">
        <v>12</v>
      </c>
      <c r="G22" s="102">
        <f t="shared" si="3"/>
        <v>23.52941176470588</v>
      </c>
      <c r="H22" s="59">
        <v>2.5</v>
      </c>
      <c r="I22" s="102">
        <f t="shared" si="4"/>
        <v>27.472527472527474</v>
      </c>
      <c r="J22" s="59">
        <v>95.9</v>
      </c>
      <c r="K22" s="102">
        <f t="shared" si="5"/>
        <v>32.432432432432485</v>
      </c>
      <c r="L22" s="59">
        <v>62.5</v>
      </c>
      <c r="M22" s="102">
        <f t="shared" si="6"/>
        <v>69.288389513108612</v>
      </c>
      <c r="N22" s="61">
        <v>175</v>
      </c>
      <c r="O22" s="102">
        <f t="shared" si="8"/>
        <v>65.543071161048687</v>
      </c>
      <c r="P22" s="105">
        <f t="shared" si="7"/>
        <v>49.834928718233648</v>
      </c>
    </row>
    <row r="23" spans="1:16" x14ac:dyDescent="0.25">
      <c r="A23" s="84" t="s">
        <v>127</v>
      </c>
      <c r="B23">
        <v>1690</v>
      </c>
      <c r="C23" s="102">
        <f t="shared" si="1"/>
        <v>51.134644478063542</v>
      </c>
      <c r="D23" s="59">
        <v>6</v>
      </c>
      <c r="E23" s="102">
        <f t="shared" si="2"/>
        <v>50</v>
      </c>
      <c r="F23" s="61">
        <v>19</v>
      </c>
      <c r="G23" s="102">
        <f t="shared" si="3"/>
        <v>37.254901960784316</v>
      </c>
      <c r="H23" s="59">
        <v>3.6</v>
      </c>
      <c r="I23" s="102">
        <f t="shared" si="4"/>
        <v>39.560439560439562</v>
      </c>
      <c r="J23" s="59">
        <v>95.3</v>
      </c>
      <c r="K23" s="102">
        <f t="shared" si="5"/>
        <v>16.216216216216051</v>
      </c>
      <c r="L23" s="59">
        <v>57.3</v>
      </c>
      <c r="M23" s="102">
        <f t="shared" si="6"/>
        <v>49.812734082396986</v>
      </c>
      <c r="N23" s="61">
        <v>158</v>
      </c>
      <c r="O23" s="102">
        <f t="shared" si="8"/>
        <v>59.176029962546814</v>
      </c>
      <c r="P23" s="105">
        <f t="shared" si="7"/>
        <v>43.307852322921043</v>
      </c>
    </row>
    <row r="24" spans="1:16" x14ac:dyDescent="0.25">
      <c r="A24" s="85" t="s">
        <v>128</v>
      </c>
      <c r="B24">
        <v>1896</v>
      </c>
      <c r="C24" s="102">
        <f t="shared" si="1"/>
        <v>57.367624810892593</v>
      </c>
      <c r="D24">
        <v>6.5</v>
      </c>
      <c r="E24" s="102">
        <f t="shared" si="2"/>
        <v>62.5</v>
      </c>
      <c r="F24" s="61">
        <v>21</v>
      </c>
      <c r="G24" s="102">
        <f t="shared" si="3"/>
        <v>41.17647058823529</v>
      </c>
      <c r="H24" s="59">
        <v>3.7</v>
      </c>
      <c r="I24" s="102">
        <f t="shared" si="4"/>
        <v>40.659340659340664</v>
      </c>
      <c r="J24" s="59">
        <v>94.9</v>
      </c>
      <c r="K24" s="102">
        <f t="shared" si="5"/>
        <v>5.4054054054054781</v>
      </c>
      <c r="L24" s="59">
        <v>57.4</v>
      </c>
      <c r="M24" s="102">
        <f t="shared" si="6"/>
        <v>50.187265917602986</v>
      </c>
      <c r="N24" s="61">
        <v>155</v>
      </c>
      <c r="O24" s="102">
        <f t="shared" si="8"/>
        <v>58.052434456928836</v>
      </c>
      <c r="P24" s="105">
        <f t="shared" si="7"/>
        <v>45.049791691200831</v>
      </c>
    </row>
    <row r="25" spans="1:16" x14ac:dyDescent="0.25">
      <c r="A25" s="87" t="s">
        <v>129</v>
      </c>
      <c r="C25" s="102">
        <f t="shared" si="1"/>
        <v>0</v>
      </c>
      <c r="E25" s="102">
        <f t="shared" si="2"/>
        <v>-100</v>
      </c>
      <c r="F25" s="61">
        <v>16</v>
      </c>
      <c r="G25" s="102">
        <f t="shared" si="3"/>
        <v>31.372549019607842</v>
      </c>
      <c r="H25" s="59">
        <v>3.2</v>
      </c>
      <c r="I25" s="102">
        <f t="shared" si="4"/>
        <v>35.164835164835168</v>
      </c>
      <c r="J25" s="59"/>
      <c r="K25" s="102">
        <f t="shared" si="5"/>
        <v>-2559.4594594594573</v>
      </c>
      <c r="L25" s="59">
        <v>65.3</v>
      </c>
      <c r="M25" s="102">
        <f t="shared" si="6"/>
        <v>79.775280898876389</v>
      </c>
      <c r="N25" s="61">
        <v>164</v>
      </c>
      <c r="O25" s="102">
        <f t="shared" si="8"/>
        <v>61.423220973782769</v>
      </c>
      <c r="P25" s="105">
        <f t="shared" si="7"/>
        <v>-350.24622477176501</v>
      </c>
    </row>
    <row r="26" spans="1:16" x14ac:dyDescent="0.25">
      <c r="A26" s="88" t="s">
        <v>130</v>
      </c>
      <c r="C26" s="102">
        <f t="shared" si="1"/>
        <v>0</v>
      </c>
      <c r="E26" s="102">
        <f t="shared" si="2"/>
        <v>-100</v>
      </c>
      <c r="F26" s="61">
        <v>26</v>
      </c>
      <c r="G26" s="102">
        <f t="shared" si="3"/>
        <v>50.980392156862742</v>
      </c>
      <c r="H26" s="59">
        <v>6.2</v>
      </c>
      <c r="I26" s="102">
        <f t="shared" si="4"/>
        <v>68.131868131868131</v>
      </c>
      <c r="J26" s="59"/>
      <c r="K26" s="102">
        <f t="shared" si="5"/>
        <v>-2559.4594594594573</v>
      </c>
      <c r="L26" s="59">
        <v>70.5</v>
      </c>
      <c r="M26" s="102">
        <f t="shared" si="6"/>
        <v>99.250936329588001</v>
      </c>
      <c r="N26" s="61">
        <v>153</v>
      </c>
      <c r="O26" s="102">
        <f t="shared" si="8"/>
        <v>57.303370786516851</v>
      </c>
      <c r="P26" s="105">
        <f t="shared" si="7"/>
        <v>-340.5418417220888</v>
      </c>
    </row>
    <row r="27" spans="1:16" x14ac:dyDescent="0.25">
      <c r="A27" s="89" t="s">
        <v>131</v>
      </c>
      <c r="C27" s="102">
        <f t="shared" si="1"/>
        <v>0</v>
      </c>
      <c r="E27" s="102">
        <f t="shared" si="2"/>
        <v>-100</v>
      </c>
      <c r="F27" s="61">
        <v>33</v>
      </c>
      <c r="G27" s="102">
        <f t="shared" si="3"/>
        <v>64.705882352941174</v>
      </c>
      <c r="H27" s="59">
        <v>6.9</v>
      </c>
      <c r="I27" s="102">
        <f t="shared" si="4"/>
        <v>75.824175824175839</v>
      </c>
      <c r="J27" s="59"/>
      <c r="K27" s="102">
        <f t="shared" si="5"/>
        <v>-2559.4594594594573</v>
      </c>
      <c r="L27" s="59">
        <v>64.400000000000006</v>
      </c>
      <c r="M27" s="102">
        <f t="shared" si="6"/>
        <v>76.404494382022477</v>
      </c>
      <c r="N27" s="61">
        <v>207</v>
      </c>
      <c r="O27" s="102">
        <f t="shared" si="8"/>
        <v>77.528089887640448</v>
      </c>
      <c r="P27" s="105">
        <f t="shared" si="7"/>
        <v>-337.85668814466823</v>
      </c>
    </row>
    <row r="28" spans="1:16" x14ac:dyDescent="0.25">
      <c r="A28" s="91" t="s">
        <v>132</v>
      </c>
      <c r="C28" s="102">
        <f t="shared" si="1"/>
        <v>0</v>
      </c>
      <c r="E28" s="102">
        <f t="shared" si="2"/>
        <v>-100</v>
      </c>
      <c r="F28" s="61">
        <v>21</v>
      </c>
      <c r="G28" s="102">
        <f t="shared" si="3"/>
        <v>41.17647058823529</v>
      </c>
      <c r="H28" s="59">
        <v>2.2000000000000002</v>
      </c>
      <c r="I28" s="102">
        <f t="shared" si="4"/>
        <v>24.175824175824179</v>
      </c>
      <c r="J28" s="59"/>
      <c r="K28" s="102">
        <f t="shared" si="5"/>
        <v>-2559.4594594594573</v>
      </c>
      <c r="L28" s="59">
        <v>65.8</v>
      </c>
      <c r="M28" s="102">
        <f t="shared" si="6"/>
        <v>81.647940074906344</v>
      </c>
      <c r="N28" s="61">
        <v>190</v>
      </c>
      <c r="O28" s="102">
        <f t="shared" si="8"/>
        <v>71.161048689138568</v>
      </c>
      <c r="P28" s="105">
        <f t="shared" si="7"/>
        <v>-348.75688227590757</v>
      </c>
    </row>
    <row r="29" spans="1:16" x14ac:dyDescent="0.25">
      <c r="A29" s="93" t="s">
        <v>133</v>
      </c>
      <c r="C29" s="102">
        <f t="shared" si="1"/>
        <v>0</v>
      </c>
      <c r="E29" s="102">
        <f t="shared" si="2"/>
        <v>-100</v>
      </c>
      <c r="F29" s="61">
        <v>11</v>
      </c>
      <c r="G29" s="102">
        <f t="shared" si="3"/>
        <v>21.568627450980394</v>
      </c>
      <c r="H29" s="59">
        <v>2.5</v>
      </c>
      <c r="I29" s="102">
        <f t="shared" si="4"/>
        <v>27.472527472527474</v>
      </c>
      <c r="J29" s="59"/>
      <c r="K29" s="102">
        <f t="shared" si="5"/>
        <v>-2559.4594594594573</v>
      </c>
      <c r="L29" s="59">
        <v>59.6</v>
      </c>
      <c r="M29" s="102">
        <f t="shared" si="6"/>
        <v>58.426966292134829</v>
      </c>
      <c r="N29" s="61">
        <v>122</v>
      </c>
      <c r="O29" s="102">
        <f t="shared" si="8"/>
        <v>45.692883895131089</v>
      </c>
      <c r="P29" s="105">
        <f t="shared" si="7"/>
        <v>-358.04263633552625</v>
      </c>
    </row>
    <row r="30" spans="1:16" x14ac:dyDescent="0.25">
      <c r="A30" s="94" t="s">
        <v>142</v>
      </c>
      <c r="C30" s="102">
        <f t="shared" si="1"/>
        <v>0</v>
      </c>
      <c r="E30" s="102">
        <f t="shared" si="2"/>
        <v>-100</v>
      </c>
      <c r="F30" s="61">
        <v>14</v>
      </c>
      <c r="G30" s="102">
        <f t="shared" si="3"/>
        <v>27.450980392156865</v>
      </c>
      <c r="H30" s="59">
        <v>4.2</v>
      </c>
      <c r="I30" s="102">
        <f t="shared" si="4"/>
        <v>46.153846153846153</v>
      </c>
      <c r="J30" s="59"/>
      <c r="K30" s="102">
        <f t="shared" si="5"/>
        <v>-2559.4594594594573</v>
      </c>
      <c r="L30" s="59">
        <v>64.900000000000006</v>
      </c>
      <c r="M30" s="102">
        <f t="shared" si="6"/>
        <v>78.277153558052447</v>
      </c>
      <c r="N30" s="61">
        <v>127</v>
      </c>
      <c r="O30" s="102">
        <f t="shared" si="8"/>
        <v>47.565543071161045</v>
      </c>
      <c r="P30" s="105">
        <f t="shared" si="7"/>
        <v>-351.43027661203445</v>
      </c>
    </row>
    <row r="31" spans="1:16" x14ac:dyDescent="0.25">
      <c r="A31" s="95" t="s">
        <v>143</v>
      </c>
      <c r="C31" s="102">
        <f t="shared" si="1"/>
        <v>0</v>
      </c>
      <c r="E31" s="102">
        <f t="shared" si="2"/>
        <v>-100</v>
      </c>
      <c r="F31" s="61">
        <v>17</v>
      </c>
      <c r="G31" s="102">
        <f t="shared" si="3"/>
        <v>33.333333333333329</v>
      </c>
      <c r="H31" s="59">
        <v>4.9000000000000004</v>
      </c>
      <c r="I31" s="102">
        <f t="shared" si="4"/>
        <v>53.846153846153854</v>
      </c>
      <c r="J31" s="59"/>
      <c r="K31" s="102">
        <f t="shared" si="5"/>
        <v>-2559.4594594594573</v>
      </c>
      <c r="L31" s="59">
        <v>66.099999999999994</v>
      </c>
      <c r="M31" s="102">
        <f t="shared" si="6"/>
        <v>82.771535580524315</v>
      </c>
      <c r="N31" s="61">
        <v>127</v>
      </c>
      <c r="O31" s="102">
        <f t="shared" si="8"/>
        <v>47.565543071161045</v>
      </c>
      <c r="P31" s="105">
        <f t="shared" si="7"/>
        <v>-348.8489848040407</v>
      </c>
    </row>
    <row r="32" spans="1:16" x14ac:dyDescent="0.25">
      <c r="A32" s="96" t="s">
        <v>134</v>
      </c>
      <c r="C32" s="102">
        <f t="shared" si="1"/>
        <v>0</v>
      </c>
      <c r="E32" s="102">
        <f t="shared" si="2"/>
        <v>-100</v>
      </c>
      <c r="F32" s="61">
        <v>12</v>
      </c>
      <c r="G32" s="102">
        <f t="shared" si="3"/>
        <v>23.52941176470588</v>
      </c>
      <c r="H32" s="59">
        <v>3.7</v>
      </c>
      <c r="I32" s="102">
        <f t="shared" si="4"/>
        <v>40.659340659340664</v>
      </c>
      <c r="J32" s="59"/>
      <c r="K32" s="102">
        <f t="shared" si="5"/>
        <v>-2559.4594594594573</v>
      </c>
      <c r="L32" s="59">
        <v>64.7</v>
      </c>
      <c r="M32" s="102">
        <f t="shared" si="6"/>
        <v>77.528089887640448</v>
      </c>
      <c r="N32" s="61">
        <v>121</v>
      </c>
      <c r="O32" s="102">
        <f t="shared" si="8"/>
        <v>45.31835205992509</v>
      </c>
      <c r="P32" s="105">
        <f t="shared" si="7"/>
        <v>-353.20346644112078</v>
      </c>
    </row>
    <row r="33" spans="1:16" x14ac:dyDescent="0.25">
      <c r="A33" s="97" t="s">
        <v>144</v>
      </c>
      <c r="C33" s="102">
        <f t="shared" si="1"/>
        <v>0</v>
      </c>
      <c r="E33" s="102">
        <f t="shared" si="2"/>
        <v>-100</v>
      </c>
      <c r="F33" s="61">
        <v>11</v>
      </c>
      <c r="G33" s="102">
        <f t="shared" si="3"/>
        <v>21.568627450980394</v>
      </c>
      <c r="H33" s="59">
        <v>3.2</v>
      </c>
      <c r="I33" s="102">
        <f t="shared" si="4"/>
        <v>35.164835164835168</v>
      </c>
      <c r="J33" s="59"/>
      <c r="K33" s="102">
        <f t="shared" si="5"/>
        <v>-2559.4594594594573</v>
      </c>
      <c r="L33" s="59">
        <v>64.7</v>
      </c>
      <c r="M33" s="102">
        <f t="shared" si="6"/>
        <v>77.528089887640448</v>
      </c>
      <c r="N33" s="61">
        <v>95</v>
      </c>
      <c r="O33" s="102">
        <f t="shared" si="8"/>
        <v>35.580524344569284</v>
      </c>
      <c r="P33" s="105">
        <f t="shared" si="7"/>
        <v>-355.65962608734748</v>
      </c>
    </row>
    <row r="34" spans="1:16" x14ac:dyDescent="0.25">
      <c r="A34" s="97" t="s">
        <v>145</v>
      </c>
      <c r="C34" s="102">
        <f t="shared" si="1"/>
        <v>0</v>
      </c>
      <c r="E34" s="102">
        <f t="shared" si="2"/>
        <v>-100</v>
      </c>
      <c r="F34" s="61">
        <v>17</v>
      </c>
      <c r="G34" s="102">
        <f t="shared" si="3"/>
        <v>33.333333333333329</v>
      </c>
      <c r="H34" s="59">
        <v>5.4</v>
      </c>
      <c r="I34" s="102">
        <f t="shared" si="4"/>
        <v>59.34065934065935</v>
      </c>
      <c r="J34" s="59"/>
      <c r="K34" s="102">
        <f t="shared" si="5"/>
        <v>-2559.4594594594573</v>
      </c>
      <c r="L34" s="59">
        <v>67</v>
      </c>
      <c r="M34" s="102">
        <f t="shared" si="6"/>
        <v>86.142322097378269</v>
      </c>
      <c r="N34" s="61">
        <v>136</v>
      </c>
      <c r="O34" s="102">
        <f t="shared" si="8"/>
        <v>50.936329588014985</v>
      </c>
      <c r="P34" s="105">
        <f t="shared" si="7"/>
        <v>-347.10097358572449</v>
      </c>
    </row>
    <row r="35" spans="1:16" x14ac:dyDescent="0.25">
      <c r="A35" s="98" t="s">
        <v>135</v>
      </c>
      <c r="C35" s="102">
        <f t="shared" si="1"/>
        <v>0</v>
      </c>
      <c r="E35" s="102">
        <f t="shared" si="2"/>
        <v>-100</v>
      </c>
      <c r="F35" s="61">
        <v>14</v>
      </c>
      <c r="G35" s="102">
        <f t="shared" si="3"/>
        <v>27.450980392156865</v>
      </c>
      <c r="H35" s="59">
        <v>3.8</v>
      </c>
      <c r="I35" s="102">
        <f t="shared" si="4"/>
        <v>41.758241758241759</v>
      </c>
      <c r="J35" s="59"/>
      <c r="K35" s="102">
        <f t="shared" si="5"/>
        <v>-2559.4594594594573</v>
      </c>
      <c r="L35" s="59">
        <v>64.099999999999994</v>
      </c>
      <c r="M35" s="102">
        <f t="shared" si="6"/>
        <v>75.280898876404464</v>
      </c>
      <c r="N35" s="61">
        <v>113</v>
      </c>
      <c r="O35" s="102">
        <f t="shared" si="8"/>
        <v>42.322097378277149</v>
      </c>
      <c r="P35" s="105">
        <f t="shared" si="7"/>
        <v>-353.23532015062528</v>
      </c>
    </row>
    <row r="36" spans="1:16" x14ac:dyDescent="0.25">
      <c r="A36" s="98" t="s">
        <v>137</v>
      </c>
      <c r="C36" s="102">
        <f t="shared" si="1"/>
        <v>0</v>
      </c>
      <c r="E36" s="102">
        <f t="shared" si="2"/>
        <v>-100</v>
      </c>
      <c r="F36" s="61">
        <v>15</v>
      </c>
      <c r="G36" s="102">
        <f t="shared" si="3"/>
        <v>29.411764705882355</v>
      </c>
      <c r="H36" s="59">
        <v>4.9000000000000004</v>
      </c>
      <c r="I36" s="102">
        <f t="shared" si="4"/>
        <v>53.846153846153854</v>
      </c>
      <c r="J36" s="59"/>
      <c r="K36" s="102">
        <f t="shared" si="5"/>
        <v>-2559.4594594594573</v>
      </c>
      <c r="L36" s="59">
        <v>68.5</v>
      </c>
      <c r="M36" s="102">
        <f t="shared" si="6"/>
        <v>91.76029962546815</v>
      </c>
      <c r="N36" s="61">
        <v>118</v>
      </c>
      <c r="O36" s="102">
        <f t="shared" si="8"/>
        <v>44.194756554307119</v>
      </c>
      <c r="P36" s="105">
        <f t="shared" si="7"/>
        <v>-348.60664067537795</v>
      </c>
    </row>
    <row r="37" spans="1:16" x14ac:dyDescent="0.25">
      <c r="A37" s="99" t="s">
        <v>146</v>
      </c>
      <c r="C37" s="102">
        <f t="shared" si="1"/>
        <v>0</v>
      </c>
      <c r="E37" s="102">
        <f t="shared" si="2"/>
        <v>-100</v>
      </c>
      <c r="F37" s="61">
        <v>6</v>
      </c>
      <c r="G37" s="102">
        <f t="shared" si="3"/>
        <v>11.76470588235294</v>
      </c>
      <c r="H37" s="59">
        <v>2.4</v>
      </c>
      <c r="I37" s="102">
        <f t="shared" si="4"/>
        <v>26.373626373626376</v>
      </c>
      <c r="J37" s="59"/>
      <c r="K37" s="102">
        <f t="shared" si="5"/>
        <v>-2559.4594594594573</v>
      </c>
      <c r="L37" s="59">
        <v>66.7</v>
      </c>
      <c r="M37" s="102">
        <f t="shared" si="6"/>
        <v>85.018726591760299</v>
      </c>
      <c r="N37" s="61">
        <v>74</v>
      </c>
      <c r="O37" s="102">
        <f t="shared" si="8"/>
        <v>27.715355805243448</v>
      </c>
      <c r="P37" s="105">
        <f t="shared" si="7"/>
        <v>-358.36957782949634</v>
      </c>
    </row>
    <row r="38" spans="1:16" x14ac:dyDescent="0.25">
      <c r="A38" s="99" t="s">
        <v>147</v>
      </c>
      <c r="C38" s="102">
        <f t="shared" si="1"/>
        <v>0</v>
      </c>
      <c r="E38" s="102">
        <f t="shared" si="2"/>
        <v>-100</v>
      </c>
      <c r="F38" s="61">
        <v>6</v>
      </c>
      <c r="G38" s="102">
        <f t="shared" si="3"/>
        <v>11.76470588235294</v>
      </c>
      <c r="H38" s="59">
        <v>2.1</v>
      </c>
      <c r="I38" s="102">
        <f t="shared" si="4"/>
        <v>23.076923076923077</v>
      </c>
      <c r="J38" s="59"/>
      <c r="K38" s="102">
        <f t="shared" si="5"/>
        <v>-2559.4594594594573</v>
      </c>
      <c r="L38" s="59">
        <v>61.4</v>
      </c>
      <c r="M38" s="102">
        <f t="shared" si="6"/>
        <v>65.168539325842687</v>
      </c>
      <c r="N38" s="61">
        <v>79</v>
      </c>
      <c r="O38" s="102">
        <f t="shared" si="8"/>
        <v>29.588014981273407</v>
      </c>
      <c r="P38" s="105">
        <f t="shared" si="7"/>
        <v>-361.40875374186646</v>
      </c>
    </row>
    <row r="39" spans="1:16" x14ac:dyDescent="0.25">
      <c r="A39" s="94" t="s">
        <v>148</v>
      </c>
      <c r="C39" s="102">
        <f t="shared" si="1"/>
        <v>0</v>
      </c>
      <c r="E39" s="102">
        <f t="shared" si="2"/>
        <v>-100</v>
      </c>
      <c r="F39" s="61">
        <v>13</v>
      </c>
      <c r="G39" s="102">
        <f t="shared" si="3"/>
        <v>25.490196078431371</v>
      </c>
      <c r="H39" s="59">
        <v>4.0999999999999996</v>
      </c>
      <c r="I39" s="102">
        <f t="shared" si="4"/>
        <v>45.054945054945051</v>
      </c>
      <c r="J39" s="59"/>
      <c r="K39" s="102">
        <f t="shared" si="5"/>
        <v>-2559.4594594594573</v>
      </c>
      <c r="L39" s="59">
        <v>68</v>
      </c>
      <c r="M39" s="102">
        <f t="shared" si="6"/>
        <v>89.887640449438194</v>
      </c>
      <c r="N39" s="61">
        <v>102</v>
      </c>
      <c r="O39" s="102">
        <f t="shared" si="8"/>
        <v>38.202247191011232</v>
      </c>
      <c r="P39" s="105">
        <f t="shared" si="7"/>
        <v>-351.54634724080449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micha_000</dc:creator>
  <cp:lastModifiedBy>micha_000</cp:lastModifiedBy>
  <dcterms:created xsi:type="dcterms:W3CDTF">2020-07-16T01:14:19Z</dcterms:created>
  <dcterms:modified xsi:type="dcterms:W3CDTF">2021-01-14T20:44:49Z</dcterms:modified>
</cp:coreProperties>
</file>