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</sheets>
  <calcPr calcId="145621"/>
  <fileRecoveryPr autoRecover="0"/>
</workbook>
</file>

<file path=xl/calcChain.xml><?xml version="1.0" encoding="utf-8"?>
<calcChain xmlns="http://schemas.openxmlformats.org/spreadsheetml/2006/main">
  <c r="R217" i="3" l="1"/>
  <c r="Q217" i="3"/>
  <c r="U217" i="3" s="1"/>
  <c r="P217" i="3"/>
  <c r="O217" i="3"/>
  <c r="M217" i="3"/>
  <c r="H217" i="3"/>
  <c r="N217" i="3" s="1"/>
  <c r="T217" i="3" s="1"/>
  <c r="R216" i="3"/>
  <c r="Q216" i="3"/>
  <c r="U216" i="3" s="1"/>
  <c r="P216" i="3"/>
  <c r="O216" i="3"/>
  <c r="N216" i="3"/>
  <c r="T216" i="3" s="1"/>
  <c r="M216" i="3"/>
  <c r="H216" i="3"/>
  <c r="R215" i="3"/>
  <c r="Q215" i="3"/>
  <c r="U215" i="3" s="1"/>
  <c r="P215" i="3"/>
  <c r="O215" i="3"/>
  <c r="M215" i="3"/>
  <c r="H215" i="3"/>
  <c r="N215" i="3" s="1"/>
  <c r="T215" i="3" s="1"/>
  <c r="R214" i="3"/>
  <c r="Q214" i="3"/>
  <c r="U214" i="3" s="1"/>
  <c r="P214" i="3"/>
  <c r="O214" i="3"/>
  <c r="M214" i="3"/>
  <c r="H214" i="3"/>
  <c r="N214" i="3" s="1"/>
  <c r="T214" i="3" s="1"/>
  <c r="R213" i="3"/>
  <c r="Q213" i="3"/>
  <c r="P213" i="3"/>
  <c r="O213" i="3"/>
  <c r="M213" i="3"/>
  <c r="H213" i="3"/>
  <c r="N213" i="3" s="1"/>
  <c r="T213" i="3" s="1"/>
  <c r="R212" i="3"/>
  <c r="Q212" i="3"/>
  <c r="P212" i="3"/>
  <c r="O212" i="3"/>
  <c r="M212" i="3"/>
  <c r="H212" i="3"/>
  <c r="N212" i="3" s="1"/>
  <c r="S212" i="3" s="1"/>
  <c r="R211" i="3"/>
  <c r="Q211" i="3"/>
  <c r="U211" i="3" s="1"/>
  <c r="P211" i="3"/>
  <c r="O211" i="3"/>
  <c r="M211" i="3"/>
  <c r="H211" i="3"/>
  <c r="N211" i="3" s="1"/>
  <c r="T211" i="3" s="1"/>
  <c r="R210" i="3"/>
  <c r="Q210" i="3"/>
  <c r="U210" i="3" s="1"/>
  <c r="P210" i="3"/>
  <c r="O210" i="3"/>
  <c r="M210" i="3"/>
  <c r="H210" i="3"/>
  <c r="N210" i="3" s="1"/>
  <c r="T210" i="3" s="1"/>
  <c r="B209" i="3"/>
  <c r="B210" i="3"/>
  <c r="B211" i="3"/>
  <c r="B212" i="3"/>
  <c r="B213" i="3"/>
  <c r="B214" i="3"/>
  <c r="B215" i="3"/>
  <c r="B216" i="3"/>
  <c r="B217" i="3"/>
  <c r="R208" i="3"/>
  <c r="Q208" i="3"/>
  <c r="U208" i="3" s="1"/>
  <c r="P208" i="3"/>
  <c r="O208" i="3"/>
  <c r="M208" i="3"/>
  <c r="H208" i="3"/>
  <c r="N208" i="3" s="1"/>
  <c r="T208" i="3" s="1"/>
  <c r="R207" i="3"/>
  <c r="Q207" i="3"/>
  <c r="U207" i="3" s="1"/>
  <c r="P207" i="3"/>
  <c r="O207" i="3"/>
  <c r="N207" i="3"/>
  <c r="T207" i="3" s="1"/>
  <c r="M207" i="3"/>
  <c r="S207" i="3" s="1"/>
  <c r="H207" i="3"/>
  <c r="R206" i="3"/>
  <c r="Q206" i="3"/>
  <c r="U206" i="3" s="1"/>
  <c r="P206" i="3"/>
  <c r="O206" i="3"/>
  <c r="M206" i="3"/>
  <c r="H206" i="3"/>
  <c r="N206" i="3" s="1"/>
  <c r="T206" i="3" s="1"/>
  <c r="R205" i="3"/>
  <c r="Q205" i="3"/>
  <c r="U205" i="3" s="1"/>
  <c r="P205" i="3"/>
  <c r="O205" i="3"/>
  <c r="N205" i="3"/>
  <c r="T205" i="3" s="1"/>
  <c r="M205" i="3"/>
  <c r="S205" i="3" s="1"/>
  <c r="H205" i="3"/>
  <c r="R204" i="3"/>
  <c r="Q204" i="3"/>
  <c r="U204" i="3" s="1"/>
  <c r="P204" i="3"/>
  <c r="O204" i="3"/>
  <c r="N204" i="3"/>
  <c r="T204" i="3" s="1"/>
  <c r="M204" i="3"/>
  <c r="S204" i="3" s="1"/>
  <c r="H204" i="3"/>
  <c r="R203" i="3"/>
  <c r="Q203" i="3"/>
  <c r="U203" i="3" s="1"/>
  <c r="P203" i="3"/>
  <c r="O203" i="3"/>
  <c r="N203" i="3"/>
  <c r="T203" i="3" s="1"/>
  <c r="M203" i="3"/>
  <c r="S203" i="3" s="1"/>
  <c r="H203" i="3"/>
  <c r="R202" i="3"/>
  <c r="Q202" i="3"/>
  <c r="U202" i="3" s="1"/>
  <c r="P202" i="3"/>
  <c r="O202" i="3"/>
  <c r="M202" i="3"/>
  <c r="H202" i="3"/>
  <c r="N202" i="3" s="1"/>
  <c r="T202" i="3" s="1"/>
  <c r="R201" i="3"/>
  <c r="Q201" i="3"/>
  <c r="U201" i="3" s="1"/>
  <c r="P201" i="3"/>
  <c r="O201" i="3"/>
  <c r="M201" i="3"/>
  <c r="H201" i="3"/>
  <c r="N201" i="3" s="1"/>
  <c r="R200" i="3"/>
  <c r="Q200" i="3"/>
  <c r="U200" i="3" s="1"/>
  <c r="P200" i="3"/>
  <c r="O200" i="3"/>
  <c r="M200" i="3"/>
  <c r="H200" i="3"/>
  <c r="N200" i="3" s="1"/>
  <c r="R199" i="3"/>
  <c r="Q199" i="3"/>
  <c r="U199" i="3" s="1"/>
  <c r="P199" i="3"/>
  <c r="O199" i="3"/>
  <c r="M199" i="3"/>
  <c r="H199" i="3"/>
  <c r="N199" i="3" s="1"/>
  <c r="S216" i="3" l="1"/>
  <c r="S217" i="3"/>
  <c r="S215" i="3"/>
  <c r="S214" i="3"/>
  <c r="S213" i="3"/>
  <c r="U213" i="3"/>
  <c r="U212" i="3"/>
  <c r="T212" i="3"/>
  <c r="S211" i="3"/>
  <c r="S210" i="3"/>
  <c r="S206" i="3"/>
  <c r="S208" i="3"/>
  <c r="S202" i="3"/>
  <c r="T201" i="3"/>
  <c r="T200" i="3"/>
  <c r="S200" i="3"/>
  <c r="T199" i="3"/>
  <c r="S199" i="3"/>
  <c r="S201" i="3"/>
  <c r="R209" i="3"/>
  <c r="Q209" i="3"/>
  <c r="U209" i="3" s="1"/>
  <c r="P209" i="3"/>
  <c r="O209" i="3"/>
  <c r="M209" i="3"/>
  <c r="H209" i="3"/>
  <c r="N209" i="3" s="1"/>
  <c r="T209" i="3" s="1"/>
  <c r="B197" i="3"/>
  <c r="B198" i="3"/>
  <c r="B199" i="3"/>
  <c r="B200" i="3"/>
  <c r="B201" i="3"/>
  <c r="B202" i="3"/>
  <c r="B203" i="3"/>
  <c r="B204" i="3"/>
  <c r="B205" i="3"/>
  <c r="B206" i="3"/>
  <c r="B207" i="3"/>
  <c r="B208" i="3"/>
  <c r="S209" i="3" l="1"/>
  <c r="R198" i="3"/>
  <c r="Q198" i="3"/>
  <c r="P198" i="3"/>
  <c r="O198" i="3"/>
  <c r="M198" i="3"/>
  <c r="H198" i="3"/>
  <c r="N198" i="3" s="1"/>
  <c r="R197" i="3"/>
  <c r="Q197" i="3"/>
  <c r="U197" i="3" s="1"/>
  <c r="P197" i="3"/>
  <c r="O197" i="3"/>
  <c r="M197" i="3"/>
  <c r="H197" i="3"/>
  <c r="N197" i="3" s="1"/>
  <c r="R196" i="3"/>
  <c r="Q196" i="3"/>
  <c r="P196" i="3"/>
  <c r="O196" i="3"/>
  <c r="M196" i="3"/>
  <c r="H196" i="3"/>
  <c r="N196" i="3" s="1"/>
  <c r="B196" i="3"/>
  <c r="R195" i="3"/>
  <c r="Q195" i="3"/>
  <c r="P195" i="3"/>
  <c r="O195" i="3"/>
  <c r="M195" i="3"/>
  <c r="H195" i="3"/>
  <c r="N195" i="3" s="1"/>
  <c r="B195" i="3"/>
  <c r="R194" i="3"/>
  <c r="Q194" i="3"/>
  <c r="P194" i="3"/>
  <c r="O194" i="3"/>
  <c r="M194" i="3"/>
  <c r="H194" i="3"/>
  <c r="N194" i="3" s="1"/>
  <c r="B194" i="3"/>
  <c r="T194" i="3" l="1"/>
  <c r="T195" i="3"/>
  <c r="T197" i="3"/>
  <c r="T196" i="3"/>
  <c r="U196" i="3"/>
  <c r="U198" i="3"/>
  <c r="U195" i="3"/>
  <c r="U194" i="3"/>
  <c r="S198" i="3"/>
  <c r="T198" i="3"/>
  <c r="S197" i="3"/>
  <c r="S196" i="3"/>
  <c r="S195" i="3"/>
  <c r="S194" i="3"/>
  <c r="R167" i="3"/>
  <c r="Q167" i="3"/>
  <c r="U167" i="3" s="1"/>
  <c r="P167" i="3"/>
  <c r="O167" i="3"/>
  <c r="M167" i="3"/>
  <c r="R166" i="3"/>
  <c r="Q166" i="3"/>
  <c r="U166" i="3" s="1"/>
  <c r="P166" i="3"/>
  <c r="O166" i="3"/>
  <c r="M166" i="3"/>
  <c r="R165" i="3"/>
  <c r="Q165" i="3"/>
  <c r="P165" i="3"/>
  <c r="O165" i="3"/>
  <c r="M165" i="3"/>
  <c r="R164" i="3"/>
  <c r="Q164" i="3"/>
  <c r="U164" i="3" s="1"/>
  <c r="P164" i="3"/>
  <c r="O164" i="3"/>
  <c r="M164" i="3"/>
  <c r="R163" i="3"/>
  <c r="Q163" i="3"/>
  <c r="U163" i="3" s="1"/>
  <c r="P163" i="3"/>
  <c r="O163" i="3"/>
  <c r="M163" i="3"/>
  <c r="R162" i="3"/>
  <c r="Q162" i="3"/>
  <c r="P162" i="3"/>
  <c r="O162" i="3"/>
  <c r="M162" i="3"/>
  <c r="R161" i="3"/>
  <c r="Q161" i="3"/>
  <c r="P161" i="3"/>
  <c r="O161" i="3"/>
  <c r="M161" i="3"/>
  <c r="R160" i="3"/>
  <c r="Q160" i="3"/>
  <c r="U160" i="3" s="1"/>
  <c r="P160" i="3"/>
  <c r="O160" i="3"/>
  <c r="M160" i="3"/>
  <c r="R159" i="3"/>
  <c r="Q159" i="3"/>
  <c r="P159" i="3"/>
  <c r="O159" i="3"/>
  <c r="M159" i="3"/>
  <c r="R158" i="3"/>
  <c r="Q158" i="3"/>
  <c r="P158" i="3"/>
  <c r="O158" i="3"/>
  <c r="M158" i="3"/>
  <c r="R157" i="3"/>
  <c r="Q157" i="3"/>
  <c r="P157" i="3"/>
  <c r="O157" i="3"/>
  <c r="M157" i="3"/>
  <c r="R156" i="3"/>
  <c r="Q156" i="3"/>
  <c r="U156" i="3" s="1"/>
  <c r="P156" i="3"/>
  <c r="O156" i="3"/>
  <c r="M156" i="3"/>
  <c r="R155" i="3"/>
  <c r="Q155" i="3"/>
  <c r="P155" i="3"/>
  <c r="O155" i="3"/>
  <c r="M155" i="3"/>
  <c r="R154" i="3"/>
  <c r="Q154" i="3"/>
  <c r="P154" i="3"/>
  <c r="O154" i="3"/>
  <c r="M154" i="3"/>
  <c r="R149" i="3"/>
  <c r="Q149" i="3"/>
  <c r="U149" i="3" s="1"/>
  <c r="P149" i="3"/>
  <c r="O149" i="3"/>
  <c r="M149" i="3"/>
  <c r="R148" i="3"/>
  <c r="Q148" i="3"/>
  <c r="U148" i="3" s="1"/>
  <c r="P148" i="3"/>
  <c r="O148" i="3"/>
  <c r="M148" i="3"/>
  <c r="R147" i="3"/>
  <c r="Q147" i="3"/>
  <c r="P147" i="3"/>
  <c r="O147" i="3"/>
  <c r="M147" i="3"/>
  <c r="R146" i="3"/>
  <c r="Q146" i="3"/>
  <c r="P146" i="3"/>
  <c r="O146" i="3"/>
  <c r="M146" i="3"/>
  <c r="R145" i="3"/>
  <c r="Q145" i="3"/>
  <c r="P145" i="3"/>
  <c r="O145" i="3"/>
  <c r="M145" i="3"/>
  <c r="R144" i="3"/>
  <c r="Q144" i="3"/>
  <c r="U144" i="3" s="1"/>
  <c r="P144" i="3"/>
  <c r="O144" i="3"/>
  <c r="M144" i="3"/>
  <c r="R143" i="3"/>
  <c r="Q143" i="3"/>
  <c r="P143" i="3"/>
  <c r="O143" i="3"/>
  <c r="M143" i="3"/>
  <c r="R142" i="3"/>
  <c r="Q142" i="3"/>
  <c r="U142" i="3" s="1"/>
  <c r="P142" i="3"/>
  <c r="O142" i="3"/>
  <c r="M142" i="3"/>
  <c r="R132" i="3"/>
  <c r="Q132" i="3"/>
  <c r="U132" i="3" s="1"/>
  <c r="P132" i="3"/>
  <c r="O132" i="3"/>
  <c r="M132" i="3"/>
  <c r="R131" i="3"/>
  <c r="Q131" i="3"/>
  <c r="P131" i="3"/>
  <c r="O131" i="3"/>
  <c r="M131" i="3"/>
  <c r="R130" i="3"/>
  <c r="Q130" i="3"/>
  <c r="P130" i="3"/>
  <c r="O130" i="3"/>
  <c r="M130" i="3"/>
  <c r="R129" i="3"/>
  <c r="Q129" i="3"/>
  <c r="P129" i="3"/>
  <c r="O129" i="3"/>
  <c r="M129" i="3"/>
  <c r="R128" i="3"/>
  <c r="Q128" i="3"/>
  <c r="U128" i="3" s="1"/>
  <c r="P128" i="3"/>
  <c r="O128" i="3"/>
  <c r="M128" i="3"/>
  <c r="R127" i="3"/>
  <c r="Q127" i="3"/>
  <c r="U127" i="3" s="1"/>
  <c r="P127" i="3"/>
  <c r="O127" i="3"/>
  <c r="M127" i="3"/>
  <c r="R126" i="3"/>
  <c r="Q126" i="3"/>
  <c r="P126" i="3"/>
  <c r="O126" i="3"/>
  <c r="M126" i="3"/>
  <c r="R125" i="3"/>
  <c r="Q125" i="3"/>
  <c r="U125" i="3" s="1"/>
  <c r="P125" i="3"/>
  <c r="O125" i="3"/>
  <c r="M125" i="3"/>
  <c r="R124" i="3"/>
  <c r="Q124" i="3"/>
  <c r="U124" i="3" s="1"/>
  <c r="P124" i="3"/>
  <c r="O124" i="3"/>
  <c r="M124" i="3"/>
  <c r="R123" i="3"/>
  <c r="Q123" i="3"/>
  <c r="P123" i="3"/>
  <c r="O123" i="3"/>
  <c r="M123" i="3"/>
  <c r="R122" i="3"/>
  <c r="Q122" i="3"/>
  <c r="P122" i="3"/>
  <c r="O122" i="3"/>
  <c r="M122" i="3"/>
  <c r="R121" i="3"/>
  <c r="Q121" i="3"/>
  <c r="P121" i="3"/>
  <c r="O121" i="3"/>
  <c r="M121" i="3"/>
  <c r="R120" i="3"/>
  <c r="Q120" i="3"/>
  <c r="P120" i="3"/>
  <c r="O120" i="3"/>
  <c r="M120" i="3"/>
  <c r="R119" i="3"/>
  <c r="Q119" i="3"/>
  <c r="U119" i="3" s="1"/>
  <c r="P119" i="3"/>
  <c r="O119" i="3"/>
  <c r="M119" i="3"/>
  <c r="R118" i="3"/>
  <c r="Q118" i="3"/>
  <c r="P118" i="3"/>
  <c r="O118" i="3"/>
  <c r="M118" i="3"/>
  <c r="R117" i="3"/>
  <c r="Q117" i="3"/>
  <c r="U117" i="3" s="1"/>
  <c r="P117" i="3"/>
  <c r="O117" i="3"/>
  <c r="M117" i="3"/>
  <c r="H105" i="3"/>
  <c r="H104" i="3"/>
  <c r="R6" i="3"/>
  <c r="Q6" i="3"/>
  <c r="U6" i="3" s="1"/>
  <c r="P6" i="3"/>
  <c r="O6" i="3"/>
  <c r="M6" i="3"/>
  <c r="R5" i="3"/>
  <c r="Q5" i="3"/>
  <c r="P5" i="3"/>
  <c r="O5" i="3"/>
  <c r="M5" i="3"/>
  <c r="R4" i="3"/>
  <c r="Q4" i="3"/>
  <c r="P4" i="3"/>
  <c r="O4" i="3"/>
  <c r="M4" i="3"/>
  <c r="R3" i="3"/>
  <c r="Q3" i="3"/>
  <c r="P3" i="3"/>
  <c r="O3" i="3"/>
  <c r="M3" i="3"/>
  <c r="R11" i="3"/>
  <c r="Q11" i="3"/>
  <c r="U11" i="3" s="1"/>
  <c r="P11" i="3"/>
  <c r="O11" i="3"/>
  <c r="M11" i="3"/>
  <c r="R10" i="3"/>
  <c r="Q10" i="3"/>
  <c r="P10" i="3"/>
  <c r="O10" i="3"/>
  <c r="M10" i="3"/>
  <c r="R9" i="3"/>
  <c r="Q9" i="3"/>
  <c r="P9" i="3"/>
  <c r="O9" i="3"/>
  <c r="M9" i="3"/>
  <c r="R21" i="3"/>
  <c r="Q21" i="3"/>
  <c r="U21" i="3" s="1"/>
  <c r="P21" i="3"/>
  <c r="O21" i="3"/>
  <c r="M21" i="3"/>
  <c r="R20" i="3"/>
  <c r="Q20" i="3"/>
  <c r="P20" i="3"/>
  <c r="O20" i="3"/>
  <c r="M20" i="3"/>
  <c r="R19" i="3"/>
  <c r="Q19" i="3"/>
  <c r="U19" i="3" s="1"/>
  <c r="P19" i="3"/>
  <c r="O19" i="3"/>
  <c r="M19" i="3"/>
  <c r="R18" i="3"/>
  <c r="Q18" i="3"/>
  <c r="P18" i="3"/>
  <c r="O18" i="3"/>
  <c r="M18" i="3"/>
  <c r="R17" i="3"/>
  <c r="Q17" i="3"/>
  <c r="U17" i="3" s="1"/>
  <c r="P17" i="3"/>
  <c r="O17" i="3"/>
  <c r="M17" i="3"/>
  <c r="R36" i="3"/>
  <c r="Q36" i="3"/>
  <c r="U36" i="3" s="1"/>
  <c r="P36" i="3"/>
  <c r="O36" i="3"/>
  <c r="N36" i="3"/>
  <c r="M36" i="3"/>
  <c r="R35" i="3"/>
  <c r="Q35" i="3"/>
  <c r="U35" i="3" s="1"/>
  <c r="P35" i="3"/>
  <c r="O35" i="3"/>
  <c r="N35" i="3"/>
  <c r="M35" i="3"/>
  <c r="S35" i="3" s="1"/>
  <c r="R34" i="3"/>
  <c r="Q34" i="3"/>
  <c r="U34" i="3" s="1"/>
  <c r="P34" i="3"/>
  <c r="O34" i="3"/>
  <c r="N34" i="3"/>
  <c r="M34" i="3"/>
  <c r="R33" i="3"/>
  <c r="Q33" i="3"/>
  <c r="P33" i="3"/>
  <c r="O33" i="3"/>
  <c r="M33" i="3"/>
  <c r="R32" i="3"/>
  <c r="Q32" i="3"/>
  <c r="U32" i="3" s="1"/>
  <c r="P32" i="3"/>
  <c r="O32" i="3"/>
  <c r="M32" i="3"/>
  <c r="R31" i="3"/>
  <c r="Q31" i="3"/>
  <c r="P31" i="3"/>
  <c r="O31" i="3"/>
  <c r="M31" i="3"/>
  <c r="R43" i="3"/>
  <c r="Q43" i="3"/>
  <c r="U43" i="3" s="1"/>
  <c r="P43" i="3"/>
  <c r="O43" i="3"/>
  <c r="N43" i="3"/>
  <c r="M43" i="3"/>
  <c r="S43" i="3" s="1"/>
  <c r="R42" i="3"/>
  <c r="Q42" i="3"/>
  <c r="U42" i="3" s="1"/>
  <c r="P42" i="3"/>
  <c r="O42" i="3"/>
  <c r="M42" i="3"/>
  <c r="R41" i="3"/>
  <c r="Q41" i="3"/>
  <c r="U41" i="3" s="1"/>
  <c r="P41" i="3"/>
  <c r="O41" i="3"/>
  <c r="M41" i="3"/>
  <c r="H50" i="3"/>
  <c r="N50" i="3" s="1"/>
  <c r="R50" i="3"/>
  <c r="Q50" i="3"/>
  <c r="P50" i="3"/>
  <c r="O50" i="3"/>
  <c r="M50" i="3"/>
  <c r="R49" i="3"/>
  <c r="Q49" i="3"/>
  <c r="U49" i="3" s="1"/>
  <c r="P49" i="3"/>
  <c r="O49" i="3"/>
  <c r="M49" i="3"/>
  <c r="R93" i="3"/>
  <c r="Q93" i="3"/>
  <c r="U93" i="3" s="1"/>
  <c r="P93" i="3"/>
  <c r="O93" i="3"/>
  <c r="M93" i="3"/>
  <c r="R92" i="3"/>
  <c r="Q92" i="3"/>
  <c r="P92" i="3"/>
  <c r="O92" i="3"/>
  <c r="M92" i="3"/>
  <c r="R91" i="3"/>
  <c r="Q91" i="3"/>
  <c r="U91" i="3" s="1"/>
  <c r="P91" i="3"/>
  <c r="O91" i="3"/>
  <c r="M91" i="3"/>
  <c r="R90" i="3"/>
  <c r="Q90" i="3"/>
  <c r="U90" i="3" s="1"/>
  <c r="P90" i="3"/>
  <c r="O90" i="3"/>
  <c r="M90" i="3"/>
  <c r="R89" i="3"/>
  <c r="Q89" i="3"/>
  <c r="P89" i="3"/>
  <c r="O89" i="3"/>
  <c r="M89" i="3"/>
  <c r="R88" i="3"/>
  <c r="Q88" i="3"/>
  <c r="P88" i="3"/>
  <c r="O88" i="3"/>
  <c r="M88" i="3"/>
  <c r="R87" i="3"/>
  <c r="Q87" i="3"/>
  <c r="P87" i="3"/>
  <c r="O87" i="3"/>
  <c r="M87" i="3"/>
  <c r="R86" i="3"/>
  <c r="Q86" i="3"/>
  <c r="P86" i="3"/>
  <c r="O86" i="3"/>
  <c r="M86" i="3"/>
  <c r="R85" i="3"/>
  <c r="Q85" i="3"/>
  <c r="P85" i="3"/>
  <c r="O85" i="3"/>
  <c r="M85" i="3"/>
  <c r="R84" i="3"/>
  <c r="Q84" i="3"/>
  <c r="P84" i="3"/>
  <c r="O84" i="3"/>
  <c r="M84" i="3"/>
  <c r="R83" i="3"/>
  <c r="Q83" i="3"/>
  <c r="U83" i="3" s="1"/>
  <c r="P83" i="3"/>
  <c r="O83" i="3"/>
  <c r="M83" i="3"/>
  <c r="U85" i="3" l="1"/>
  <c r="S34" i="3"/>
  <c r="S36" i="3"/>
  <c r="U118" i="3"/>
  <c r="U126" i="3"/>
  <c r="U143" i="3"/>
  <c r="U155" i="3"/>
  <c r="U159" i="3"/>
  <c r="U157" i="3"/>
  <c r="U161" i="3"/>
  <c r="U84" i="3"/>
  <c r="U92" i="3"/>
  <c r="T34" i="3"/>
  <c r="T35" i="3"/>
  <c r="U87" i="3"/>
  <c r="U89" i="3"/>
  <c r="U50" i="3"/>
  <c r="T43" i="3"/>
  <c r="U10" i="3"/>
  <c r="U3" i="3"/>
  <c r="U5" i="3"/>
  <c r="U121" i="3"/>
  <c r="U123" i="3"/>
  <c r="U130" i="3"/>
  <c r="U146" i="3"/>
  <c r="U158" i="3"/>
  <c r="U31" i="3"/>
  <c r="U33" i="3"/>
  <c r="U18" i="3"/>
  <c r="U165" i="3"/>
  <c r="U86" i="3"/>
  <c r="U88" i="3"/>
  <c r="T36" i="3"/>
  <c r="U20" i="3"/>
  <c r="U9" i="3"/>
  <c r="U4" i="3"/>
  <c r="U120" i="3"/>
  <c r="U122" i="3"/>
  <c r="U129" i="3"/>
  <c r="U131" i="3"/>
  <c r="U145" i="3"/>
  <c r="U147" i="3"/>
  <c r="U154" i="3"/>
  <c r="U162" i="3"/>
  <c r="T50" i="3"/>
  <c r="S50" i="3"/>
  <c r="C65" i="4"/>
  <c r="B65" i="4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B41" i="4"/>
  <c r="C41" i="4" s="1"/>
  <c r="B40" i="4"/>
  <c r="C40" i="4" s="1"/>
  <c r="C39" i="4"/>
  <c r="B39" i="4"/>
  <c r="C38" i="4"/>
  <c r="C37" i="4"/>
  <c r="B36" i="4"/>
  <c r="C36" i="4" s="1"/>
  <c r="B35" i="4"/>
  <c r="C35" i="4" s="1"/>
  <c r="B34" i="4"/>
  <c r="C34" i="4" s="1"/>
  <c r="B30" i="4"/>
  <c r="B29" i="4"/>
  <c r="B31" i="4"/>
  <c r="B28" i="4"/>
  <c r="C28" i="4" s="1"/>
  <c r="C33" i="4"/>
  <c r="B33" i="4"/>
  <c r="B32" i="4"/>
  <c r="C32" i="4" s="1"/>
  <c r="C31" i="4"/>
  <c r="C30" i="4"/>
  <c r="C29" i="4"/>
  <c r="C27" i="4"/>
  <c r="B27" i="4"/>
  <c r="B26" i="4"/>
  <c r="C26" i="4" s="1"/>
  <c r="B23" i="4"/>
  <c r="B22" i="4"/>
  <c r="B21" i="4"/>
  <c r="B20" i="4"/>
  <c r="B24" i="4"/>
  <c r="C24" i="4" s="1"/>
  <c r="B19" i="4"/>
  <c r="C19" i="4" s="1"/>
  <c r="B25" i="4"/>
  <c r="C25" i="4" s="1"/>
  <c r="C23" i="4"/>
  <c r="C22" i="4"/>
  <c r="C21" i="4"/>
  <c r="C20" i="4"/>
  <c r="B18" i="4"/>
  <c r="C18" i="4" s="1"/>
  <c r="B17" i="4"/>
  <c r="C17" i="4" s="1"/>
  <c r="B16" i="4"/>
  <c r="B15" i="4"/>
  <c r="C15" i="4" s="1"/>
  <c r="B14" i="4"/>
  <c r="C14" i="4" s="1"/>
  <c r="B13" i="4"/>
  <c r="B12" i="4"/>
  <c r="B10" i="4"/>
  <c r="D8" i="4" s="1"/>
  <c r="B11" i="4"/>
  <c r="C11" i="4" s="1"/>
  <c r="C16" i="4"/>
  <c r="C13" i="4"/>
  <c r="C12" i="4"/>
  <c r="C10" i="4"/>
  <c r="D2" i="4"/>
  <c r="D5" i="4"/>
  <c r="C9" i="4"/>
  <c r="C8" i="4"/>
  <c r="C7" i="4"/>
  <c r="C6" i="4"/>
  <c r="C5" i="4"/>
  <c r="C4" i="4"/>
  <c r="C3" i="4"/>
  <c r="C2" i="4"/>
  <c r="B177" i="3" l="1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73" i="3"/>
  <c r="B174" i="3"/>
  <c r="B175" i="3"/>
  <c r="B176" i="3"/>
  <c r="B172" i="3"/>
  <c r="B171" i="3"/>
  <c r="B170" i="3"/>
  <c r="B169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H166" i="3"/>
  <c r="N166" i="3" s="1"/>
  <c r="H165" i="3"/>
  <c r="N165" i="3" s="1"/>
  <c r="H164" i="3"/>
  <c r="N164" i="3" s="1"/>
  <c r="H154" i="3"/>
  <c r="N154" i="3" s="1"/>
  <c r="B154" i="3"/>
  <c r="H159" i="3"/>
  <c r="N159" i="3" s="1"/>
  <c r="H167" i="3"/>
  <c r="N167" i="3" s="1"/>
  <c r="H163" i="3"/>
  <c r="N163" i="3" s="1"/>
  <c r="H162" i="3"/>
  <c r="N162" i="3" s="1"/>
  <c r="H161" i="3"/>
  <c r="N161" i="3" s="1"/>
  <c r="H160" i="3"/>
  <c r="N160" i="3" s="1"/>
  <c r="H158" i="3"/>
  <c r="N158" i="3" s="1"/>
  <c r="H157" i="3"/>
  <c r="N157" i="3" s="1"/>
  <c r="H156" i="3"/>
  <c r="N156" i="3" s="1"/>
  <c r="H155" i="3"/>
  <c r="N155" i="3" s="1"/>
  <c r="T159" i="3" l="1"/>
  <c r="S159" i="3"/>
  <c r="T166" i="3"/>
  <c r="S166" i="3"/>
  <c r="T161" i="3"/>
  <c r="S161" i="3"/>
  <c r="T162" i="3"/>
  <c r="S162" i="3"/>
  <c r="T158" i="3"/>
  <c r="S158" i="3"/>
  <c r="T163" i="3"/>
  <c r="S163" i="3"/>
  <c r="T154" i="3"/>
  <c r="S154" i="3"/>
  <c r="S157" i="3"/>
  <c r="T157" i="3"/>
  <c r="T155" i="3"/>
  <c r="S155" i="3"/>
  <c r="T160" i="3"/>
  <c r="S160" i="3"/>
  <c r="T167" i="3"/>
  <c r="S167" i="3"/>
  <c r="T164" i="3"/>
  <c r="S164" i="3"/>
  <c r="T156" i="3"/>
  <c r="S156" i="3"/>
  <c r="S165" i="3"/>
  <c r="T165" i="3"/>
  <c r="H147" i="3"/>
  <c r="N147" i="3" s="1"/>
  <c r="H148" i="3"/>
  <c r="N148" i="3" s="1"/>
  <c r="H146" i="3"/>
  <c r="N146" i="3" s="1"/>
  <c r="H143" i="3"/>
  <c r="N143" i="3" s="1"/>
  <c r="H145" i="3"/>
  <c r="N145" i="3" s="1"/>
  <c r="R141" i="3"/>
  <c r="Q141" i="3"/>
  <c r="P141" i="3"/>
  <c r="O141" i="3"/>
  <c r="M141" i="3"/>
  <c r="H149" i="3"/>
  <c r="N149" i="3" s="1"/>
  <c r="S143" i="3" l="1"/>
  <c r="T143" i="3"/>
  <c r="T145" i="3"/>
  <c r="S145" i="3"/>
  <c r="T149" i="3"/>
  <c r="S149" i="3"/>
  <c r="T146" i="3"/>
  <c r="S146" i="3"/>
  <c r="T148" i="3"/>
  <c r="S148" i="3"/>
  <c r="S147" i="3"/>
  <c r="T147" i="3"/>
  <c r="U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H141" i="3"/>
  <c r="N141" i="3" s="1"/>
  <c r="T141" i="3" s="1"/>
  <c r="H142" i="3"/>
  <c r="N142" i="3" s="1"/>
  <c r="H144" i="3"/>
  <c r="N144" i="3" s="1"/>
  <c r="B143" i="3"/>
  <c r="B142" i="3"/>
  <c r="B141" i="3"/>
  <c r="P112" i="3"/>
  <c r="P111" i="3"/>
  <c r="P110" i="3"/>
  <c r="P109" i="3"/>
  <c r="P108" i="3"/>
  <c r="P107" i="3"/>
  <c r="P106" i="3"/>
  <c r="P104" i="3"/>
  <c r="P103" i="3"/>
  <c r="P102" i="3"/>
  <c r="P105" i="3"/>
  <c r="T144" i="3" l="1"/>
  <c r="S144" i="3"/>
  <c r="T142" i="3"/>
  <c r="S142" i="3"/>
  <c r="S141" i="3"/>
  <c r="R110" i="3"/>
  <c r="Q110" i="3"/>
  <c r="U110" i="3" s="1"/>
  <c r="O110" i="3"/>
  <c r="M110" i="3"/>
  <c r="S110" i="3" s="1"/>
  <c r="H110" i="3"/>
  <c r="N110" i="3" s="1"/>
  <c r="R109" i="3"/>
  <c r="Q109" i="3"/>
  <c r="O109" i="3"/>
  <c r="M109" i="3"/>
  <c r="H109" i="3"/>
  <c r="N109" i="3" s="1"/>
  <c r="R112" i="3"/>
  <c r="Q112" i="3"/>
  <c r="U112" i="3" s="1"/>
  <c r="O112" i="3"/>
  <c r="M112" i="3"/>
  <c r="H112" i="3"/>
  <c r="N112" i="3" s="1"/>
  <c r="R108" i="3"/>
  <c r="Q108" i="3"/>
  <c r="O108" i="3"/>
  <c r="M108" i="3"/>
  <c r="H108" i="3"/>
  <c r="N108" i="3" s="1"/>
  <c r="R111" i="3"/>
  <c r="Q111" i="3"/>
  <c r="U111" i="3" s="1"/>
  <c r="O111" i="3"/>
  <c r="M111" i="3"/>
  <c r="S111" i="3" s="1"/>
  <c r="H111" i="3"/>
  <c r="N111" i="3" s="1"/>
  <c r="R107" i="3"/>
  <c r="Q107" i="3"/>
  <c r="O107" i="3"/>
  <c r="M107" i="3"/>
  <c r="H107" i="3"/>
  <c r="N107" i="3" s="1"/>
  <c r="R106" i="3"/>
  <c r="Q106" i="3"/>
  <c r="O106" i="3"/>
  <c r="M106" i="3"/>
  <c r="H106" i="3"/>
  <c r="N106" i="3" s="1"/>
  <c r="R105" i="3"/>
  <c r="Q105" i="3"/>
  <c r="O105" i="3"/>
  <c r="N105" i="3"/>
  <c r="M105" i="3"/>
  <c r="R104" i="3"/>
  <c r="Q104" i="3"/>
  <c r="U104" i="3" s="1"/>
  <c r="O104" i="3"/>
  <c r="N104" i="3"/>
  <c r="S104" i="3" s="1"/>
  <c r="M104" i="3"/>
  <c r="R103" i="3"/>
  <c r="Q103" i="3"/>
  <c r="O103" i="3"/>
  <c r="M103" i="3"/>
  <c r="H103" i="3"/>
  <c r="N103" i="3" s="1"/>
  <c r="B112" i="3"/>
  <c r="B111" i="3"/>
  <c r="B110" i="3"/>
  <c r="B109" i="3"/>
  <c r="B108" i="3"/>
  <c r="B107" i="3"/>
  <c r="R102" i="3"/>
  <c r="Q102" i="3"/>
  <c r="U102" i="3" s="1"/>
  <c r="O102" i="3"/>
  <c r="M102" i="3"/>
  <c r="S102" i="3" s="1"/>
  <c r="H102" i="3"/>
  <c r="N102" i="3" s="1"/>
  <c r="T103" i="3" l="1"/>
  <c r="T109" i="3"/>
  <c r="S112" i="3"/>
  <c r="T102" i="3"/>
  <c r="T111" i="3"/>
  <c r="T110" i="3"/>
  <c r="S106" i="3"/>
  <c r="U106" i="3"/>
  <c r="T108" i="3"/>
  <c r="U103" i="3"/>
  <c r="S105" i="3"/>
  <c r="T106" i="3"/>
  <c r="U107" i="3"/>
  <c r="S108" i="3"/>
  <c r="T112" i="3"/>
  <c r="U109" i="3"/>
  <c r="T107" i="3"/>
  <c r="S103" i="3"/>
  <c r="U105" i="3"/>
  <c r="S107" i="3"/>
  <c r="U108" i="3"/>
  <c r="S109" i="3"/>
  <c r="T105" i="3"/>
  <c r="T104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H131" i="3"/>
  <c r="N131" i="3" s="1"/>
  <c r="H129" i="3"/>
  <c r="N129" i="3" s="1"/>
  <c r="H132" i="3"/>
  <c r="N132" i="3" s="1"/>
  <c r="H128" i="3"/>
  <c r="N128" i="3" s="1"/>
  <c r="H130" i="3"/>
  <c r="N130" i="3" s="1"/>
  <c r="H127" i="3"/>
  <c r="N127" i="3" s="1"/>
  <c r="H124" i="3"/>
  <c r="N124" i="3" s="1"/>
  <c r="H122" i="3"/>
  <c r="N122" i="3" s="1"/>
  <c r="H126" i="3"/>
  <c r="N126" i="3" s="1"/>
  <c r="H123" i="3"/>
  <c r="N123" i="3" s="1"/>
  <c r="H121" i="3"/>
  <c r="N121" i="3" s="1"/>
  <c r="H120" i="3"/>
  <c r="N120" i="3" s="1"/>
  <c r="H118" i="3"/>
  <c r="N118" i="3" s="1"/>
  <c r="H117" i="3"/>
  <c r="N117" i="3" s="1"/>
  <c r="H125" i="3"/>
  <c r="N125" i="3" s="1"/>
  <c r="T126" i="3" l="1"/>
  <c r="S126" i="3"/>
  <c r="S131" i="3"/>
  <c r="T131" i="3"/>
  <c r="T130" i="3"/>
  <c r="S130" i="3"/>
  <c r="T120" i="3"/>
  <c r="S120" i="3"/>
  <c r="S122" i="3"/>
  <c r="T122" i="3"/>
  <c r="T128" i="3"/>
  <c r="S128" i="3"/>
  <c r="S118" i="3"/>
  <c r="T118" i="3"/>
  <c r="T125" i="3"/>
  <c r="S125" i="3"/>
  <c r="T121" i="3"/>
  <c r="S121" i="3"/>
  <c r="T124" i="3"/>
  <c r="S124" i="3"/>
  <c r="T132" i="3"/>
  <c r="S132" i="3"/>
  <c r="T117" i="3"/>
  <c r="S117" i="3"/>
  <c r="S123" i="3"/>
  <c r="T123" i="3"/>
  <c r="S127" i="3"/>
  <c r="T127" i="3"/>
  <c r="T129" i="3"/>
  <c r="S129" i="3"/>
  <c r="H92" i="3"/>
  <c r="N92" i="3" s="1"/>
  <c r="H89" i="3"/>
  <c r="N89" i="3" s="1"/>
  <c r="B93" i="3"/>
  <c r="B92" i="3"/>
  <c r="B91" i="3"/>
  <c r="B90" i="3"/>
  <c r="B89" i="3"/>
  <c r="H93" i="3"/>
  <c r="N93" i="3" s="1"/>
  <c r="H91" i="3"/>
  <c r="N91" i="3" s="1"/>
  <c r="H90" i="3"/>
  <c r="N90" i="3" s="1"/>
  <c r="H88" i="3"/>
  <c r="N88" i="3" s="1"/>
  <c r="H87" i="3"/>
  <c r="N87" i="3" s="1"/>
  <c r="H86" i="3"/>
  <c r="N86" i="3" s="1"/>
  <c r="H85" i="3"/>
  <c r="N85" i="3" s="1"/>
  <c r="H84" i="3"/>
  <c r="N84" i="3" s="1"/>
  <c r="H83" i="3"/>
  <c r="N83" i="3" s="1"/>
  <c r="B87" i="3"/>
  <c r="B86" i="3"/>
  <c r="B85" i="3"/>
  <c r="B84" i="3"/>
  <c r="B83" i="3"/>
  <c r="H49" i="3"/>
  <c r="N49" i="3" s="1"/>
  <c r="T90" i="3" l="1"/>
  <c r="S90" i="3"/>
  <c r="S89" i="3"/>
  <c r="T89" i="3"/>
  <c r="S85" i="3"/>
  <c r="T85" i="3"/>
  <c r="T86" i="3"/>
  <c r="S86" i="3"/>
  <c r="T91" i="3"/>
  <c r="S91" i="3"/>
  <c r="T92" i="3"/>
  <c r="S92" i="3"/>
  <c r="T83" i="3"/>
  <c r="S83" i="3"/>
  <c r="S87" i="3"/>
  <c r="T87" i="3"/>
  <c r="T93" i="3"/>
  <c r="S93" i="3"/>
  <c r="S49" i="3"/>
  <c r="T49" i="3"/>
  <c r="T84" i="3"/>
  <c r="S84" i="3"/>
  <c r="T88" i="3"/>
  <c r="S88" i="3"/>
  <c r="H42" i="3"/>
  <c r="N42" i="3" s="1"/>
  <c r="H41" i="3"/>
  <c r="N41" i="3" s="1"/>
  <c r="H33" i="3"/>
  <c r="N33" i="3" s="1"/>
  <c r="H32" i="3"/>
  <c r="N32" i="3" s="1"/>
  <c r="H31" i="3"/>
  <c r="N31" i="3" s="1"/>
  <c r="H21" i="3"/>
  <c r="N21" i="3" s="1"/>
  <c r="H20" i="3"/>
  <c r="N20" i="3" s="1"/>
  <c r="H19" i="3"/>
  <c r="N19" i="3" s="1"/>
  <c r="H18" i="3"/>
  <c r="N18" i="3" s="1"/>
  <c r="H17" i="3"/>
  <c r="N17" i="3" s="1"/>
  <c r="T32" i="3" l="1"/>
  <c r="S32" i="3"/>
  <c r="S20" i="3"/>
  <c r="T20" i="3"/>
  <c r="T33" i="3"/>
  <c r="S33" i="3"/>
  <c r="S19" i="3"/>
  <c r="T19" i="3"/>
  <c r="T17" i="3"/>
  <c r="S17" i="3"/>
  <c r="T21" i="3"/>
  <c r="S21" i="3"/>
  <c r="S41" i="3"/>
  <c r="T41" i="3"/>
  <c r="S18" i="3"/>
  <c r="T18" i="3"/>
  <c r="T31" i="3"/>
  <c r="S31" i="3"/>
  <c r="T42" i="3"/>
  <c r="S42" i="3"/>
  <c r="H11" i="3"/>
  <c r="N11" i="3" s="1"/>
  <c r="B11" i="3"/>
  <c r="H10" i="3"/>
  <c r="N10" i="3" s="1"/>
  <c r="B10" i="3"/>
  <c r="H9" i="3"/>
  <c r="N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T10" i="3" l="1"/>
  <c r="S10" i="3"/>
  <c r="S9" i="3"/>
  <c r="T9" i="3"/>
  <c r="T11" i="3"/>
  <c r="S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H119" i="3"/>
  <c r="N119" i="3" s="1"/>
  <c r="B136" i="3"/>
  <c r="B135" i="3"/>
  <c r="B134" i="3"/>
  <c r="H5" i="3"/>
  <c r="N5" i="3" s="1"/>
  <c r="H4" i="3"/>
  <c r="N4" i="3" s="1"/>
  <c r="H3" i="3"/>
  <c r="N3" i="3" s="1"/>
  <c r="H6" i="3"/>
  <c r="N6" i="3" s="1"/>
  <c r="Z17" i="3"/>
  <c r="T5" i="3" l="1"/>
  <c r="S5" i="3"/>
  <c r="T6" i="3"/>
  <c r="S6" i="3"/>
  <c r="S3" i="3"/>
  <c r="T3" i="3"/>
  <c r="S4" i="3"/>
  <c r="T4" i="3"/>
  <c r="T119" i="3"/>
  <c r="S119" i="3"/>
  <c r="B119" i="3"/>
  <c r="B118" i="3"/>
  <c r="B117" i="3"/>
  <c r="B88" i="3" l="1"/>
  <c r="B98" i="3" l="1"/>
  <c r="B97" i="3"/>
  <c r="B96" i="3"/>
  <c r="B95" i="3"/>
  <c r="B106" i="3" l="1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3" i="1" l="1"/>
  <c r="AM3" i="1" s="1"/>
  <c r="AG3" i="1" l="1"/>
  <c r="B50" i="3"/>
  <c r="B49" i="3"/>
  <c r="B44" i="3"/>
  <c r="B43" i="3"/>
  <c r="B42" i="3"/>
  <c r="B41" i="3"/>
  <c r="B36" i="3"/>
  <c r="B35" i="3"/>
  <c r="B34" i="3"/>
  <c r="B33" i="3"/>
  <c r="B32" i="3"/>
  <c r="B31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<sst xmlns="http://schemas.openxmlformats.org/spreadsheetml/2006/main" count="578" uniqueCount="284">
  <si>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</si>
  <si>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</si>
  <si>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</si>
  <si>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</si>
  <si>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</si>
  <si>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</si>
  <si>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</si>
  <si>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</si>
  <si>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</si>
  <si>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</si>
  <si>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</si>
  <si>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</si>
  <si>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</si>
  <si>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</si>
  <si>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</si>
  <si>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</si>
  <si>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</si>
  <si>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</si>
  <si>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</si>
  <si>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</si>
  <si>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</si>
  <si>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</si>
  <si>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</si>
  <si>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</si>
  <si>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</si>
  <si>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</si>
  <si>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</si>
  <si>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</si>
  <si>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</si>
  <si>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</si>
  <si>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</si>
  <si>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</si>
  <si>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</si>
  <si>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</si>
  <si>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</si>
  <si>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</si>
  <si>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</si>
  <si>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</si>
  <si>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</si>
  <si>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</si>
  <si>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</si>
  <si>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</si>
  <si>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</si>
  <si>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</si>
  <si>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</si>
  <si>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</si>
  <si>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</si>
  <si>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</si>
  <si>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</si>
  <si>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</si>
  <si>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</si>
  <si>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</si>
  <si>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</si>
  <si>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</si>
  <si>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</si>
  <si>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</si>
  <si>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</si>
  <si>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</si>
  <si>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</si>
  <si>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</si>
  <si>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</si>
  <si>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</si>
  <si>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</si>
  <si>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</si>
  <si>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</si>
  <si>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</si>
  <si>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Write byte value of R1 in output selected in R2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</si>
  <si>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</si>
  <si>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</si>
  <si>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</si>
  <si>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</si>
  <si>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</si>
  <si>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</si>
  <si>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</si>
  <si>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</si>
  <si>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</si>
  <si>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</si>
  <si>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</si>
  <si>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</si>
  <si>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</si>
  <si>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</si>
  <si>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</si>
  <si>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</si>
  <si>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</si>
  <si>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</si>
  <si>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</si>
  <si>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</si>
  <si>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</si>
  <si>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</si>
  <si>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</si>
  <si>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</si>
  <si>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</si>
  <si>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</si>
  <si>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</si>
  <si>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</si>
  <si>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</si>
  <si>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</si>
  <si>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</si>
  <si>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</si>
  <si>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</si>
  <si>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</si>
  <si>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</si>
  <si>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</si>
  <si>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</si>
  <si>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</si>
  <si>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</si>
  <si>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</si>
  <si>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</si>
  <si>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</si>
  <si>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</si>
  <si>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</si>
  <si>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</si>
  <si>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</si>
  <si>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</si>
  <si>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</si>
  <si>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</si>
  <si>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</si>
  <si>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</si>
  <si>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</si>
  <si>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</si>
  <si>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</si>
  <si>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</si>
  <si>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</si>
  <si>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</si>
  <si>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</si>
  <si>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</si>
  <si>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</si>
  <si>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</si>
  <si>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</si>
  <si>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</si>
  <si>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</si>
  <si>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</si>
  <si>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</si>
  <si>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</si>
  <si>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</si>
  <si>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</si>
  <si>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</si>
  <si>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</si>
  <si>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</si>
  <si>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</si>
  <si>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</si>
  <si>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</si>
  <si>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</si>
  <si>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</si>
  <si>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</si>
  <si>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</si>
  <si>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</si>
  <si>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</si>
  <si>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</si>
  <si>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</si>
  <si>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</si>
  <si>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</si>
  <si>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</si>
  <si>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</si>
  <si>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</si>
  <si>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</si>
  <si>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</si>
  <si>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</si>
  <si>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</si>
  <si>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</si>
  <si>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</si>
  <si>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</si>
  <si>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</si>
  <si>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</si>
  <si>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</si>
  <si>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</si>
  <si>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</si>
  <si>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</si>
  <si>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</si>
  <si>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</si>
  <si>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</si>
  <si>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</si>
  <si>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</si>
  <si>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</si>
  <si>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</si>
  <si>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</si>
  <si>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</si>
  <si>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</si>
  <si>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</si>
  <si>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</si>
  <si>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</si>
  <si>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</si>
  <si>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</si>
  <si>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</si>
  <si>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</si>
  <si>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</si>
  <si>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</si>
  <si>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</si>
  <si>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</si>
  <si>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</si>
  <si>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</si>
  <si>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</si>
  <si>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</si>
  <si>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</si>
  <si>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</si>
  <si>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</si>
  <si>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</si>
  <si>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</si>
  <si>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</si>
  <si>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</si>
  <si>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</si>
  <si>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</si>
  <si>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</si>
  <si>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</si>
  <si>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</si>
  <si>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</si>
  <si>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</si>
  <si>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</si>
  <si>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</si>
  <si>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</si>
  <si>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</si>
  <si>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</si>
  <si>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</si>
  <si>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</si>
  <si>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</si>
  <si>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</si>
  <si>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</si>
  <si>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</si>
  <si>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</si>
  <si>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</si>
  <si>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</si>
  <si>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</si>
  <si>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</si>
  <si>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</si>
  <si>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(hi)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</si>
  <si>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</si>
  <si>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</si>
  <si>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</si>
  <si>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</si>
  <si>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</si>
  <si>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</si>
  <si>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</si>
  <si>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LD F, 0x70</t>
  </si>
  <si>
    <t>SUB B, F</t>
  </si>
  <si>
    <t>Frame #</t>
  </si>
  <si>
    <t>44 80 00</t>
  </si>
  <si>
    <t>CLOSE_REGS_BRIDGE = 1 would allow to output all registers, instead of only the first four</t>
  </si>
  <si>
    <t>One register ALU instructions can be modified to use all registers, as the above OUT instruction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</si>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</sst>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3" activePane="bottomLeft" state="frozen"/>
      <selection pane="bottomLeft" activeCell="C40" sqref="C40"/>
    </sheetView>
  </sheetViews>
  <sheetFormatPr defaultRowHeight="15" x14ac:dyDescent="0.25"/>
  <cols>
    <col min="1" max="1" width="7.85546875" style="2" bestFit="1" customWidth="1"/>
    <col min="2" max="2" width="7.85546875" style="2" customWidth="1"/>
    <col min="3" max="3" width="21" style="1" bestFit="1" customWidth="1"/>
    <col min="4" max="17" width="3.28515625" customWidth="1"/>
    <col min="18" max="19" width="3.28515625" style="4" customWidth="1"/>
    <col min="20" max="20" width="3.28515625" customWidth="1"/>
    <col min="21" max="21" width="3.28515625" style="41" customWidth="1"/>
    <col min="22" max="27" width="3.28515625" customWidth="1"/>
    <col min="28" max="30" width="5.85546875" customWidth="1"/>
    <col min="31" max="31" width="2" customWidth="1"/>
  </cols>
  <sheetData>
    <row r="1" spans="1:39" ht="14.45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4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29" x14ac:dyDescent="0.3">
      <c r="A2" s="22" t="s">
        <v>173</v>
      </c>
      <c r="B2" s="22" t="s">
        <v>219</v>
      </c>
      <c r="C2" s="32" t="s">
        <v>71</v>
      </c>
      <c r="D2" s="29" t="s">
        <v>1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15</v>
      </c>
      <c r="K2" s="23" t="s">
        <v>49</v>
      </c>
      <c r="L2" s="23" t="s">
        <v>11</v>
      </c>
      <c r="M2" s="23" t="s">
        <v>12</v>
      </c>
      <c r="N2" s="23" t="s">
        <v>13</v>
      </c>
      <c r="O2" s="24" t="s">
        <v>102</v>
      </c>
      <c r="P2" s="23" t="s">
        <v>171</v>
      </c>
      <c r="Q2" s="23" t="s">
        <v>170</v>
      </c>
      <c r="R2" s="25" t="s">
        <v>20</v>
      </c>
      <c r="S2" s="25" t="s">
        <v>21</v>
      </c>
      <c r="T2" s="23" t="s">
        <v>109</v>
      </c>
      <c r="U2" s="40" t="s">
        <v>178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  <c r="AA2" s="23" t="s">
        <v>37</v>
      </c>
      <c r="AB2" s="49" t="s">
        <v>72</v>
      </c>
      <c r="AC2" s="49"/>
      <c r="AD2" s="49"/>
    </row>
    <row r="3" spans="1:39" ht="14.45" x14ac:dyDescent="0.3">
      <c r="A3" s="2">
        <v>0</v>
      </c>
      <c r="B3" s="2" t="str">
        <f>"0x" &amp; DEC2HEX(A3)</f>
        <v>0x0</v>
      </c>
      <c r="C3" s="3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42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2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2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2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8" t="str">
        <f t="shared" ref="AM3:AM11" si="3">AB3 &amp; AC3 &amp; AD3</f>
        <v>000000</v>
      </c>
    </row>
    <row r="4" spans="1:39" ht="14.45" x14ac:dyDescent="0.3">
      <c r="A4" s="2">
        <v>1</v>
      </c>
      <c r="B4" s="2" t="str">
        <f>"0x" &amp; DEC2HEX(A4)</f>
        <v>0x1</v>
      </c>
      <c r="C4" s="3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42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11" t="str">
        <f t="shared" si="0"/>
        <v>C0</v>
      </c>
      <c r="AC4" s="12" t="str">
        <f t="shared" si="1"/>
        <v>00</v>
      </c>
      <c r="AD4" s="13" t="str">
        <f t="shared" si="2"/>
        <v>00</v>
      </c>
      <c r="AM4" s="8" t="str">
        <f t="shared" si="3"/>
        <v>C00000</v>
      </c>
    </row>
    <row r="5" spans="1:39" ht="14.45" x14ac:dyDescent="0.3">
      <c r="A5" s="2">
        <v>2</v>
      </c>
      <c r="B5" s="2" t="str">
        <f t="shared" ref="B5:B44" si="4">"0x" &amp; DEC2HEX(A5)</f>
        <v>0x2</v>
      </c>
      <c r="C5" s="3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42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11" t="str">
        <f t="shared" si="0"/>
        <v>60</v>
      </c>
      <c r="AC5" s="12" t="str">
        <f t="shared" si="1"/>
        <v>04</v>
      </c>
      <c r="AD5" s="13" t="str">
        <f t="shared" si="2"/>
        <v>00</v>
      </c>
      <c r="AM5" s="8" t="str">
        <f t="shared" si="3"/>
        <v>600400</v>
      </c>
    </row>
    <row r="6" spans="1:39" ht="14.45" x14ac:dyDescent="0.3">
      <c r="A6" s="2">
        <v>3</v>
      </c>
      <c r="B6" s="2" t="str">
        <f t="shared" si="4"/>
        <v>0x3</v>
      </c>
      <c r="C6" s="3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42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11" t="str">
        <f t="shared" si="0"/>
        <v>5E</v>
      </c>
      <c r="AC6" s="12" t="str">
        <f t="shared" si="1"/>
        <v>00</v>
      </c>
      <c r="AD6" s="13" t="str">
        <f t="shared" si="2"/>
        <v>00</v>
      </c>
      <c r="AM6" s="8" t="str">
        <f t="shared" si="3"/>
        <v>5E0000</v>
      </c>
    </row>
    <row r="7" spans="1:39" ht="14.45" x14ac:dyDescent="0.3">
      <c r="A7" s="2">
        <v>4</v>
      </c>
      <c r="B7" s="2" t="str">
        <f t="shared" si="4"/>
        <v>0x4</v>
      </c>
      <c r="C7" s="30" t="s">
        <v>181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42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11" t="str">
        <f t="shared" si="0"/>
        <v>4F</v>
      </c>
      <c r="AC7" s="12" t="str">
        <f t="shared" si="1"/>
        <v>00</v>
      </c>
      <c r="AD7" s="13" t="str">
        <f t="shared" si="2"/>
        <v>00</v>
      </c>
      <c r="AM7" s="8" t="str">
        <f t="shared" si="3"/>
        <v>4F0000</v>
      </c>
    </row>
    <row r="8" spans="1:39" ht="14.45" x14ac:dyDescent="0.3">
      <c r="A8" s="2">
        <v>5</v>
      </c>
      <c r="B8" s="2" t="str">
        <f t="shared" si="4"/>
        <v>0x5</v>
      </c>
      <c r="C8" s="3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42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11" t="str">
        <f t="shared" si="0"/>
        <v>00</v>
      </c>
      <c r="AC8" s="12" t="str">
        <f t="shared" si="1"/>
        <v>40</v>
      </c>
      <c r="AD8" s="13" t="str">
        <f t="shared" si="2"/>
        <v>00</v>
      </c>
      <c r="AM8" s="8" t="str">
        <f t="shared" si="3"/>
        <v>004000</v>
      </c>
    </row>
    <row r="9" spans="1:39" ht="14.45" x14ac:dyDescent="0.3">
      <c r="A9" s="2">
        <v>6</v>
      </c>
      <c r="B9" s="2" t="str">
        <f t="shared" si="4"/>
        <v>0x6</v>
      </c>
      <c r="C9" s="3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42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11" t="str">
        <f t="shared" si="0"/>
        <v>00</v>
      </c>
      <c r="AC9" s="12" t="str">
        <f t="shared" si="1"/>
        <v>60</v>
      </c>
      <c r="AD9" s="13" t="str">
        <f t="shared" si="2"/>
        <v>00</v>
      </c>
      <c r="AM9" s="8" t="str">
        <f t="shared" si="3"/>
        <v>006000</v>
      </c>
    </row>
    <row r="10" spans="1:39" s="8" customFormat="1" ht="14.45" x14ac:dyDescent="0.3">
      <c r="A10" s="33">
        <v>7</v>
      </c>
      <c r="B10" s="2" t="str">
        <f t="shared" si="4"/>
        <v>0x7</v>
      </c>
      <c r="C10" s="34" t="s">
        <v>17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 t="s">
        <v>14</v>
      </c>
      <c r="J10" s="33">
        <v>0</v>
      </c>
      <c r="K10" s="33">
        <v>0</v>
      </c>
      <c r="L10" s="33">
        <v>0</v>
      </c>
      <c r="M10" s="33">
        <v>1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8">
        <v>0</v>
      </c>
      <c r="T10" s="33">
        <v>0</v>
      </c>
      <c r="U10" s="42">
        <v>0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3" t="s">
        <v>14</v>
      </c>
      <c r="AB10" s="35" t="str">
        <f t="shared" si="0"/>
        <v>00</v>
      </c>
      <c r="AC10" s="36" t="str">
        <f t="shared" si="1"/>
        <v>42</v>
      </c>
      <c r="AD10" s="37" t="str">
        <f t="shared" si="2"/>
        <v>00</v>
      </c>
      <c r="AM10" s="8" t="str">
        <f t="shared" si="3"/>
        <v>004200</v>
      </c>
    </row>
    <row r="11" spans="1:39" s="8" customFormat="1" ht="14.45" x14ac:dyDescent="0.3">
      <c r="A11" s="33">
        <v>8</v>
      </c>
      <c r="B11" s="2" t="str">
        <f t="shared" si="4"/>
        <v>0x8</v>
      </c>
      <c r="C11" s="34" t="s">
        <v>18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 t="s">
        <v>14</v>
      </c>
      <c r="J11" s="33">
        <v>0</v>
      </c>
      <c r="K11" s="33">
        <v>0</v>
      </c>
      <c r="L11" s="33">
        <v>0</v>
      </c>
      <c r="M11" s="33">
        <v>1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8">
        <v>0</v>
      </c>
      <c r="T11" s="33">
        <v>0</v>
      </c>
      <c r="U11" s="42">
        <v>0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3" t="s">
        <v>14</v>
      </c>
      <c r="AB11" s="35" t="str">
        <f t="shared" si="0"/>
        <v>00</v>
      </c>
      <c r="AC11" s="36" t="str">
        <f t="shared" si="1"/>
        <v>62</v>
      </c>
      <c r="AD11" s="37" t="str">
        <f t="shared" si="2"/>
        <v>00</v>
      </c>
      <c r="AM11" s="8" t="str">
        <f t="shared" si="3"/>
        <v>006200</v>
      </c>
    </row>
    <row r="12" spans="1:39" s="8" customFormat="1" ht="14.45" x14ac:dyDescent="0.3">
      <c r="A12" s="33">
        <v>9</v>
      </c>
      <c r="B12" s="2" t="str">
        <f t="shared" si="4"/>
        <v>0x9</v>
      </c>
      <c r="C12" s="34" t="s">
        <v>19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>
        <v>0</v>
      </c>
      <c r="S12" s="8">
        <v>1</v>
      </c>
      <c r="T12" s="33">
        <v>0</v>
      </c>
      <c r="U12" s="42">
        <v>0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3" t="s">
        <v>14</v>
      </c>
      <c r="AB12" s="35" t="str">
        <f t="shared" si="0"/>
        <v>00</v>
      </c>
      <c r="AC12" s="36" t="str">
        <f t="shared" si="1"/>
        <v>01</v>
      </c>
      <c r="AD12" s="37" t="str">
        <f t="shared" si="2"/>
        <v>00</v>
      </c>
      <c r="AM12" s="8" t="str">
        <f>AB12 &amp; AC12 &amp; AD12</f>
        <v>000100</v>
      </c>
    </row>
    <row r="13" spans="1:39" ht="14.45" x14ac:dyDescent="0.3">
      <c r="A13" s="2">
        <v>10</v>
      </c>
      <c r="B13" s="2" t="str">
        <f t="shared" si="4"/>
        <v>0xA</v>
      </c>
      <c r="C13" s="3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42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11" t="str">
        <f t="shared" si="0"/>
        <v>18</v>
      </c>
      <c r="AC13" s="12" t="str">
        <f t="shared" si="1"/>
        <v>18</v>
      </c>
      <c r="AD13" s="13" t="str">
        <f t="shared" si="2"/>
        <v>00</v>
      </c>
      <c r="AF13" s="5" t="s">
        <v>185</v>
      </c>
      <c r="AM13" s="8" t="str">
        <f t="shared" ref="AM13:AM44" si="5">AB13 &amp; AC13 &amp; AD13</f>
        <v>181800</v>
      </c>
    </row>
    <row r="14" spans="1:39" ht="14.45" x14ac:dyDescent="0.3">
      <c r="A14" s="2">
        <v>11</v>
      </c>
      <c r="B14" s="2" t="str">
        <f t="shared" si="4"/>
        <v>0xB</v>
      </c>
      <c r="C14" s="30" t="s">
        <v>186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42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11" t="str">
        <f t="shared" si="0"/>
        <v>09</v>
      </c>
      <c r="AC14" s="12" t="str">
        <f t="shared" si="1"/>
        <v>18</v>
      </c>
      <c r="AD14" s="13" t="str">
        <f t="shared" si="2"/>
        <v>00</v>
      </c>
      <c r="AM14" s="8" t="str">
        <f t="shared" si="5"/>
        <v>091800</v>
      </c>
    </row>
    <row r="15" spans="1:39" s="8" customFormat="1" ht="14.45" x14ac:dyDescent="0.3">
      <c r="A15" s="33">
        <v>12</v>
      </c>
      <c r="B15" s="2" t="str">
        <f t="shared" si="4"/>
        <v>0xC</v>
      </c>
      <c r="C15" s="34" t="s">
        <v>43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T15" s="33">
        <v>0</v>
      </c>
      <c r="U15" s="42">
        <v>0</v>
      </c>
      <c r="V15" s="33"/>
      <c r="W15" s="33"/>
      <c r="X15" s="33"/>
      <c r="Y15" s="33"/>
      <c r="Z15" s="33"/>
      <c r="AA15" s="33"/>
      <c r="AB15" s="3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3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3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8" t="str">
        <f t="shared" si="5"/>
        <v>000000</v>
      </c>
    </row>
    <row r="16" spans="1:39" s="8" customFormat="1" ht="14.45" x14ac:dyDescent="0.3">
      <c r="A16" s="33">
        <v>13</v>
      </c>
      <c r="B16" s="2" t="str">
        <f t="shared" si="4"/>
        <v>0xD</v>
      </c>
      <c r="C16" s="34" t="s">
        <v>44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T16" s="33">
        <v>0</v>
      </c>
      <c r="U16" s="42">
        <v>0</v>
      </c>
      <c r="V16" s="33"/>
      <c r="W16" s="33"/>
      <c r="X16" s="33"/>
      <c r="Y16" s="33"/>
      <c r="Z16" s="33"/>
      <c r="AA16" s="33"/>
      <c r="AB16" s="3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3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3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8" t="str">
        <f t="shared" si="5"/>
        <v>000000</v>
      </c>
    </row>
    <row r="17" spans="1:40" s="8" customFormat="1" ht="14.45" x14ac:dyDescent="0.3">
      <c r="A17" s="33">
        <v>14</v>
      </c>
      <c r="B17" s="2" t="str">
        <f t="shared" si="4"/>
        <v>0xE</v>
      </c>
      <c r="C17" s="34" t="s">
        <v>45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T17" s="33">
        <v>0</v>
      </c>
      <c r="U17" s="42">
        <v>0</v>
      </c>
      <c r="V17" s="33"/>
      <c r="W17" s="33"/>
      <c r="X17" s="33"/>
      <c r="Y17" s="33"/>
      <c r="Z17" s="33"/>
      <c r="AA17" s="33"/>
      <c r="AB17" s="35" t="str">
        <f t="shared" si="9"/>
        <v>00</v>
      </c>
      <c r="AC17" s="36" t="str">
        <f t="shared" si="10"/>
        <v>00</v>
      </c>
      <c r="AD17" s="37" t="str">
        <f t="shared" si="11"/>
        <v>00</v>
      </c>
      <c r="AM17" s="8" t="str">
        <f t="shared" si="5"/>
        <v>000000</v>
      </c>
    </row>
    <row r="18" spans="1:40" s="8" customFormat="1" ht="14.45" x14ac:dyDescent="0.3">
      <c r="A18" s="33">
        <v>15</v>
      </c>
      <c r="B18" s="2" t="str">
        <f t="shared" si="4"/>
        <v>0xF</v>
      </c>
      <c r="C18" s="34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T18" s="33">
        <v>0</v>
      </c>
      <c r="U18" s="42">
        <v>0</v>
      </c>
      <c r="V18" s="33"/>
      <c r="W18" s="33"/>
      <c r="X18" s="33"/>
      <c r="Y18" s="33"/>
      <c r="Z18" s="33"/>
      <c r="AA18" s="33"/>
      <c r="AB18" s="35" t="str">
        <f t="shared" si="9"/>
        <v>00</v>
      </c>
      <c r="AC18" s="36" t="str">
        <f t="shared" si="10"/>
        <v>00</v>
      </c>
      <c r="AD18" s="37" t="str">
        <f t="shared" si="11"/>
        <v>00</v>
      </c>
      <c r="AM18" s="8" t="str">
        <f t="shared" si="5"/>
        <v>000000</v>
      </c>
    </row>
    <row r="19" spans="1:40" s="8" customFormat="1" ht="14.45" x14ac:dyDescent="0.3">
      <c r="A19" s="33">
        <v>16</v>
      </c>
      <c r="B19" s="2" t="str">
        <f t="shared" si="4"/>
        <v>0x10</v>
      </c>
      <c r="C19" s="34" t="s">
        <v>106</v>
      </c>
      <c r="P19" s="8">
        <v>0</v>
      </c>
      <c r="Q19" s="8">
        <v>0</v>
      </c>
      <c r="T19" s="8">
        <v>0</v>
      </c>
      <c r="U19" s="42">
        <v>0</v>
      </c>
      <c r="AB19" s="35" t="str">
        <f t="shared" si="9"/>
        <v>00</v>
      </c>
      <c r="AC19" s="36" t="str">
        <f t="shared" si="10"/>
        <v>00</v>
      </c>
      <c r="AD19" s="37" t="str">
        <f t="shared" si="11"/>
        <v>00</v>
      </c>
      <c r="AF19" s="8" t="s">
        <v>143</v>
      </c>
      <c r="AM19" s="8" t="str">
        <f t="shared" si="5"/>
        <v>000000</v>
      </c>
    </row>
    <row r="20" spans="1:40" ht="14.45" x14ac:dyDescent="0.3">
      <c r="A20" s="2">
        <v>17</v>
      </c>
      <c r="B20" s="2" t="str">
        <f t="shared" si="4"/>
        <v>0x11</v>
      </c>
      <c r="C20" s="31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42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11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2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3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66</v>
      </c>
      <c r="AM20" s="8" t="str">
        <f t="shared" si="5"/>
        <v>000880</v>
      </c>
      <c r="AN20" s="5" t="s">
        <v>236</v>
      </c>
    </row>
    <row r="21" spans="1:40" ht="14.45" hidden="1" x14ac:dyDescent="0.3">
      <c r="A21" s="2">
        <v>18</v>
      </c>
      <c r="B21" s="2" t="str">
        <f t="shared" si="4"/>
        <v>0x12</v>
      </c>
      <c r="C21" s="31"/>
      <c r="U21" s="42"/>
      <c r="V21" s="2"/>
      <c r="W21" s="2"/>
      <c r="X21" s="2"/>
      <c r="Y21" s="2"/>
      <c r="Z21" s="2"/>
      <c r="AA21" s="2"/>
      <c r="AB21" s="11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2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3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8" t="str">
        <f t="shared" si="5"/>
        <v>000000</v>
      </c>
    </row>
    <row r="22" spans="1:40" ht="14.45" hidden="1" x14ac:dyDescent="0.3">
      <c r="A22" s="2">
        <v>19</v>
      </c>
      <c r="B22" s="2" t="str">
        <f t="shared" si="4"/>
        <v>0x13</v>
      </c>
      <c r="C22" s="31"/>
      <c r="U22" s="42"/>
      <c r="V22" s="2"/>
      <c r="W22" s="2"/>
      <c r="X22" s="2"/>
      <c r="Y22" s="2"/>
      <c r="Z22" s="2"/>
      <c r="AA22" s="2"/>
      <c r="AB22" s="11" t="str">
        <f t="shared" si="15"/>
        <v>00</v>
      </c>
      <c r="AC22" s="12" t="str">
        <f t="shared" si="16"/>
        <v>00</v>
      </c>
      <c r="AD22" s="13" t="str">
        <f t="shared" si="17"/>
        <v>00</v>
      </c>
      <c r="AM22" s="8" t="str">
        <f t="shared" si="5"/>
        <v>000000</v>
      </c>
    </row>
    <row r="23" spans="1:40" ht="14.45" hidden="1" x14ac:dyDescent="0.3">
      <c r="A23" s="2">
        <v>20</v>
      </c>
      <c r="B23" s="2" t="str">
        <f t="shared" si="4"/>
        <v>0x14</v>
      </c>
      <c r="C23" s="31"/>
      <c r="U23" s="42"/>
      <c r="V23" s="2"/>
      <c r="W23" s="2"/>
      <c r="X23" s="2"/>
      <c r="Y23" s="2"/>
      <c r="Z23" s="2"/>
      <c r="AA23" s="2"/>
      <c r="AB23" s="11" t="str">
        <f t="shared" si="15"/>
        <v>00</v>
      </c>
      <c r="AC23" s="12" t="str">
        <f t="shared" si="16"/>
        <v>00</v>
      </c>
      <c r="AD23" s="13" t="str">
        <f t="shared" si="17"/>
        <v>00</v>
      </c>
      <c r="AM23" s="8" t="str">
        <f t="shared" si="5"/>
        <v>000000</v>
      </c>
    </row>
    <row r="24" spans="1:40" ht="14.45" hidden="1" x14ac:dyDescent="0.3">
      <c r="A24" s="2">
        <v>21</v>
      </c>
      <c r="B24" s="2" t="str">
        <f t="shared" si="4"/>
        <v>0x15</v>
      </c>
      <c r="C24" s="31"/>
      <c r="U24" s="42"/>
      <c r="V24" s="2"/>
      <c r="W24" s="2"/>
      <c r="X24" s="2"/>
      <c r="Y24" s="2"/>
      <c r="Z24" s="2"/>
      <c r="AA24" s="2"/>
      <c r="AB24" s="11" t="str">
        <f t="shared" si="15"/>
        <v>00</v>
      </c>
      <c r="AC24" s="12" t="str">
        <f t="shared" si="16"/>
        <v>00</v>
      </c>
      <c r="AD24" s="13" t="str">
        <f t="shared" si="17"/>
        <v>00</v>
      </c>
      <c r="AM24" s="8" t="str">
        <f t="shared" si="5"/>
        <v>000000</v>
      </c>
    </row>
    <row r="25" spans="1:40" ht="14.45" hidden="1" x14ac:dyDescent="0.3">
      <c r="A25" s="2">
        <v>22</v>
      </c>
      <c r="B25" s="2" t="str">
        <f t="shared" si="4"/>
        <v>0x16</v>
      </c>
      <c r="C25" s="31"/>
      <c r="U25" s="42"/>
      <c r="V25" s="2"/>
      <c r="W25" s="2"/>
      <c r="X25" s="2"/>
      <c r="Y25" s="2"/>
      <c r="Z25" s="2"/>
      <c r="AA25" s="2"/>
      <c r="AB25" s="11" t="str">
        <f t="shared" si="15"/>
        <v>00</v>
      </c>
      <c r="AC25" s="12" t="str">
        <f t="shared" si="16"/>
        <v>00</v>
      </c>
      <c r="AD25" s="13" t="str">
        <f t="shared" si="17"/>
        <v>00</v>
      </c>
      <c r="AM25" s="8" t="str">
        <f t="shared" si="5"/>
        <v>000000</v>
      </c>
    </row>
    <row r="26" spans="1:40" ht="14.45" hidden="1" x14ac:dyDescent="0.3">
      <c r="A26" s="2">
        <v>23</v>
      </c>
      <c r="B26" s="2" t="str">
        <f t="shared" si="4"/>
        <v>0x17</v>
      </c>
      <c r="C26" s="31"/>
      <c r="U26" s="42"/>
      <c r="V26" s="2"/>
      <c r="W26" s="2"/>
      <c r="X26" s="2"/>
      <c r="Y26" s="2"/>
      <c r="Z26" s="2"/>
      <c r="AA26" s="2"/>
      <c r="AB26" s="11" t="str">
        <f t="shared" si="15"/>
        <v>00</v>
      </c>
      <c r="AC26" s="12" t="str">
        <f t="shared" si="16"/>
        <v>00</v>
      </c>
      <c r="AD26" s="13" t="str">
        <f t="shared" si="17"/>
        <v>00</v>
      </c>
      <c r="AM26" s="8" t="str">
        <f t="shared" si="5"/>
        <v>000000</v>
      </c>
    </row>
    <row r="27" spans="1:40" ht="14.45" hidden="1" x14ac:dyDescent="0.3">
      <c r="A27" s="2">
        <v>24</v>
      </c>
      <c r="B27" s="2" t="str">
        <f t="shared" si="4"/>
        <v>0x18</v>
      </c>
      <c r="C27" s="31"/>
      <c r="U27" s="42"/>
      <c r="V27" s="2"/>
      <c r="W27" s="2"/>
      <c r="X27" s="2"/>
      <c r="Y27" s="2"/>
      <c r="Z27" s="2"/>
      <c r="AA27" s="2"/>
      <c r="AB27" s="11" t="str">
        <f t="shared" si="15"/>
        <v>00</v>
      </c>
      <c r="AC27" s="12" t="str">
        <f t="shared" si="16"/>
        <v>00</v>
      </c>
      <c r="AD27" s="13" t="str">
        <f t="shared" si="17"/>
        <v>00</v>
      </c>
      <c r="AM27" s="8" t="str">
        <f t="shared" si="5"/>
        <v>000000</v>
      </c>
    </row>
    <row r="28" spans="1:40" ht="14.45" hidden="1" x14ac:dyDescent="0.3">
      <c r="A28" s="2">
        <v>25</v>
      </c>
      <c r="B28" s="2" t="str">
        <f t="shared" si="4"/>
        <v>0x19</v>
      </c>
      <c r="C28" s="31"/>
      <c r="U28" s="42"/>
      <c r="V28" s="2"/>
      <c r="W28" s="2"/>
      <c r="X28" s="2"/>
      <c r="Y28" s="2"/>
      <c r="Z28" s="2"/>
      <c r="AA28" s="2"/>
      <c r="AB28" s="11" t="str">
        <f t="shared" si="15"/>
        <v>00</v>
      </c>
      <c r="AC28" s="12" t="str">
        <f t="shared" si="16"/>
        <v>00</v>
      </c>
      <c r="AD28" s="13" t="str">
        <f t="shared" si="17"/>
        <v>00</v>
      </c>
      <c r="AM28" s="8" t="str">
        <f t="shared" si="5"/>
        <v>000000</v>
      </c>
    </row>
    <row r="29" spans="1:40" ht="14.45" hidden="1" x14ac:dyDescent="0.3">
      <c r="A29" s="2">
        <v>26</v>
      </c>
      <c r="B29" s="2" t="str">
        <f t="shared" si="4"/>
        <v>0x1A</v>
      </c>
      <c r="C29" s="31"/>
      <c r="U29" s="42"/>
      <c r="V29" s="2"/>
      <c r="W29" s="2"/>
      <c r="X29" s="2"/>
      <c r="Y29" s="2"/>
      <c r="Z29" s="2"/>
      <c r="AA29" s="2"/>
      <c r="AB29" s="11" t="str">
        <f t="shared" si="15"/>
        <v>00</v>
      </c>
      <c r="AC29" s="12" t="str">
        <f t="shared" si="16"/>
        <v>00</v>
      </c>
      <c r="AD29" s="13" t="str">
        <f t="shared" si="17"/>
        <v>00</v>
      </c>
      <c r="AM29" s="8" t="str">
        <f t="shared" si="5"/>
        <v>000000</v>
      </c>
    </row>
    <row r="30" spans="1:40" ht="14.45" hidden="1" x14ac:dyDescent="0.3">
      <c r="A30" s="2">
        <v>27</v>
      </c>
      <c r="B30" s="2" t="str">
        <f t="shared" si="4"/>
        <v>0x1B</v>
      </c>
      <c r="C30" s="31"/>
      <c r="U30" s="42"/>
      <c r="V30" s="2"/>
      <c r="W30" s="2"/>
      <c r="X30" s="2"/>
      <c r="Y30" s="2"/>
      <c r="Z30" s="2"/>
      <c r="AA30" s="2"/>
      <c r="AB30" s="11" t="str">
        <f t="shared" si="15"/>
        <v>00</v>
      </c>
      <c r="AC30" s="12" t="str">
        <f t="shared" si="16"/>
        <v>00</v>
      </c>
      <c r="AD30" s="13" t="str">
        <f t="shared" si="17"/>
        <v>00</v>
      </c>
      <c r="AM30" s="8" t="str">
        <f t="shared" si="5"/>
        <v>000000</v>
      </c>
    </row>
    <row r="31" spans="1:40" ht="14.45" hidden="1" x14ac:dyDescent="0.3">
      <c r="A31" s="2">
        <v>28</v>
      </c>
      <c r="B31" s="2" t="str">
        <f t="shared" si="4"/>
        <v>0x1C</v>
      </c>
      <c r="C31" s="31"/>
      <c r="U31" s="42"/>
      <c r="V31" s="2"/>
      <c r="W31" s="2"/>
      <c r="X31" s="2"/>
      <c r="Y31" s="2"/>
      <c r="Z31" s="2"/>
      <c r="AA31" s="2"/>
      <c r="AB31" s="11" t="str">
        <f t="shared" si="15"/>
        <v>00</v>
      </c>
      <c r="AC31" s="12" t="str">
        <f t="shared" si="16"/>
        <v>00</v>
      </c>
      <c r="AD31" s="13" t="str">
        <f t="shared" si="17"/>
        <v>00</v>
      </c>
      <c r="AM31" s="8" t="str">
        <f t="shared" si="5"/>
        <v>000000</v>
      </c>
    </row>
    <row r="32" spans="1:40" ht="14.45" hidden="1" x14ac:dyDescent="0.3">
      <c r="A32" s="2">
        <v>29</v>
      </c>
      <c r="B32" s="2" t="str">
        <f t="shared" si="4"/>
        <v>0x1D</v>
      </c>
      <c r="C32" s="31"/>
      <c r="U32" s="42"/>
      <c r="V32" s="2"/>
      <c r="W32" s="2"/>
      <c r="X32" s="2"/>
      <c r="Y32" s="2"/>
      <c r="Z32" s="2"/>
      <c r="AA32" s="2"/>
      <c r="AB32" s="11" t="str">
        <f t="shared" si="15"/>
        <v>00</v>
      </c>
      <c r="AC32" s="12" t="str">
        <f t="shared" si="16"/>
        <v>00</v>
      </c>
      <c r="AD32" s="13" t="str">
        <f t="shared" si="17"/>
        <v>00</v>
      </c>
      <c r="AM32" s="8" t="str">
        <f t="shared" si="5"/>
        <v>000000</v>
      </c>
    </row>
    <row r="33" spans="1:40" ht="14.45" hidden="1" x14ac:dyDescent="0.3">
      <c r="A33" s="2">
        <v>30</v>
      </c>
      <c r="B33" s="2" t="str">
        <f t="shared" si="4"/>
        <v>0x1E</v>
      </c>
      <c r="C33" s="31"/>
      <c r="U33" s="42"/>
      <c r="V33" s="2"/>
      <c r="W33" s="2"/>
      <c r="X33" s="2"/>
      <c r="Y33" s="2"/>
      <c r="Z33" s="2"/>
      <c r="AA33" s="2"/>
      <c r="AB33" s="11" t="str">
        <f t="shared" si="15"/>
        <v>00</v>
      </c>
      <c r="AC33" s="12" t="str">
        <f t="shared" si="16"/>
        <v>00</v>
      </c>
      <c r="AD33" s="13" t="str">
        <f t="shared" si="17"/>
        <v>00</v>
      </c>
      <c r="AM33" s="8" t="str">
        <f t="shared" si="5"/>
        <v>000000</v>
      </c>
    </row>
    <row r="34" spans="1:40" ht="14.45" hidden="1" x14ac:dyDescent="0.3">
      <c r="A34" s="2">
        <v>31</v>
      </c>
      <c r="B34" s="2" t="str">
        <f t="shared" si="4"/>
        <v>0x1F</v>
      </c>
      <c r="C34" s="31"/>
      <c r="U34" s="42"/>
      <c r="V34" s="2"/>
      <c r="W34" s="2"/>
      <c r="X34" s="2"/>
      <c r="Y34" s="2"/>
      <c r="Z34" s="2"/>
      <c r="AA34" s="2"/>
      <c r="AB34" s="11" t="str">
        <f t="shared" si="15"/>
        <v>00</v>
      </c>
      <c r="AC34" s="12" t="str">
        <f t="shared" si="16"/>
        <v>00</v>
      </c>
      <c r="AD34" s="13" t="str">
        <f t="shared" si="17"/>
        <v>00</v>
      </c>
      <c r="AM34" s="8" t="str">
        <f t="shared" si="5"/>
        <v>000000</v>
      </c>
    </row>
    <row r="35" spans="1:40" ht="14.45" x14ac:dyDescent="0.3">
      <c r="A35" s="2">
        <v>32</v>
      </c>
      <c r="B35" s="2" t="str">
        <f t="shared" si="4"/>
        <v>0x20</v>
      </c>
      <c r="C35" s="3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4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11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2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3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172</v>
      </c>
      <c r="AM35" s="8" t="str">
        <f t="shared" si="5"/>
        <v>408825</v>
      </c>
    </row>
    <row r="36" spans="1:40" ht="14.45" x14ac:dyDescent="0.3">
      <c r="A36" s="2">
        <v>33</v>
      </c>
      <c r="B36" s="2" t="str">
        <f t="shared" si="4"/>
        <v>0x21</v>
      </c>
      <c r="C36" s="3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4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11" t="str">
        <f t="shared" si="18"/>
        <v>40</v>
      </c>
      <c r="AC36" s="12" t="str">
        <f t="shared" si="19"/>
        <v>88</v>
      </c>
      <c r="AD36" s="13" t="str">
        <f t="shared" si="20"/>
        <v>18</v>
      </c>
      <c r="AF36" t="s">
        <v>205</v>
      </c>
      <c r="AM36" s="8" t="str">
        <f t="shared" si="5"/>
        <v>408818</v>
      </c>
    </row>
    <row r="37" spans="1:40" ht="14.45" x14ac:dyDescent="0.3">
      <c r="A37" s="2">
        <v>34</v>
      </c>
      <c r="B37" s="2" t="str">
        <f t="shared" si="4"/>
        <v>0x22</v>
      </c>
      <c r="C37" s="3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11" t="str">
        <f t="shared" si="18"/>
        <v>40</v>
      </c>
      <c r="AC37" s="12" t="str">
        <f t="shared" si="19"/>
        <v>88</v>
      </c>
      <c r="AD37" s="13" t="str">
        <f t="shared" si="20"/>
        <v>02</v>
      </c>
      <c r="AM37" s="8" t="str">
        <f t="shared" si="5"/>
        <v>408802</v>
      </c>
      <c r="AN37" s="5" t="s">
        <v>237</v>
      </c>
    </row>
    <row r="38" spans="1:40" ht="14.45" x14ac:dyDescent="0.3">
      <c r="A38" s="2">
        <v>35</v>
      </c>
      <c r="B38" s="2" t="str">
        <f t="shared" si="4"/>
        <v>0x23</v>
      </c>
      <c r="C38" s="3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42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11" t="str">
        <f t="shared" si="18"/>
        <v>40</v>
      </c>
      <c r="AC38" s="12" t="str">
        <f t="shared" si="19"/>
        <v>88</v>
      </c>
      <c r="AD38" s="13" t="str">
        <f t="shared" si="20"/>
        <v>2E</v>
      </c>
      <c r="AM38" s="8" t="str">
        <f t="shared" si="5"/>
        <v>40882E</v>
      </c>
    </row>
    <row r="39" spans="1:40" ht="14.45" x14ac:dyDescent="0.3">
      <c r="A39" s="2">
        <v>36</v>
      </c>
      <c r="B39" s="2" t="str">
        <f t="shared" si="4"/>
        <v>0x24</v>
      </c>
      <c r="C39" s="3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42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11" t="str">
        <f t="shared" si="18"/>
        <v>40</v>
      </c>
      <c r="AC39" s="12" t="str">
        <f t="shared" si="19"/>
        <v>88</v>
      </c>
      <c r="AD39" s="13" t="str">
        <f t="shared" si="20"/>
        <v>3A</v>
      </c>
      <c r="AM39" s="8" t="str">
        <f t="shared" si="5"/>
        <v>40883A</v>
      </c>
    </row>
    <row r="40" spans="1:40" ht="14.45" x14ac:dyDescent="0.3">
      <c r="A40" s="2">
        <v>37</v>
      </c>
      <c r="B40" s="2" t="str">
        <f t="shared" si="4"/>
        <v>0x25</v>
      </c>
      <c r="C40" s="3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42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11" t="str">
        <f t="shared" si="18"/>
        <v>40</v>
      </c>
      <c r="AC40" s="12" t="str">
        <f t="shared" si="19"/>
        <v>88</v>
      </c>
      <c r="AD40" s="13" t="str">
        <f t="shared" si="20"/>
        <v>1A</v>
      </c>
      <c r="AM40" s="8" t="str">
        <f t="shared" si="5"/>
        <v>40881A</v>
      </c>
    </row>
    <row r="41" spans="1:40" ht="14.45" x14ac:dyDescent="0.3">
      <c r="A41" s="2">
        <v>38</v>
      </c>
      <c r="B41" s="2" t="str">
        <f t="shared" si="4"/>
        <v>0x26</v>
      </c>
      <c r="C41" s="30" t="s">
        <v>174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42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11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2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3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8" t="str">
        <f t="shared" si="5"/>
        <v>408806</v>
      </c>
    </row>
    <row r="42" spans="1:40" ht="14.45" x14ac:dyDescent="0.3">
      <c r="A42" s="2">
        <v>39</v>
      </c>
      <c r="B42" s="2" t="str">
        <f t="shared" si="4"/>
        <v>0x27</v>
      </c>
      <c r="C42" s="30" t="s">
        <v>175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42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11" t="str">
        <f t="shared" si="21"/>
        <v>40</v>
      </c>
      <c r="AC42" s="12" t="str">
        <f t="shared" si="22"/>
        <v>88</v>
      </c>
      <c r="AD42" s="13" t="str">
        <f t="shared" si="23"/>
        <v>26</v>
      </c>
      <c r="AM42" s="8" t="str">
        <f t="shared" si="5"/>
        <v>408826</v>
      </c>
    </row>
    <row r="43" spans="1:40" ht="14.45" x14ac:dyDescent="0.3">
      <c r="A43" s="2">
        <v>40</v>
      </c>
      <c r="B43" s="2" t="str">
        <f t="shared" si="4"/>
        <v>0x28</v>
      </c>
      <c r="C43" s="30" t="s">
        <v>176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4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1" t="str">
        <f t="shared" si="21"/>
        <v>40</v>
      </c>
      <c r="AC43" s="12" t="str">
        <f t="shared" si="22"/>
        <v>88</v>
      </c>
      <c r="AD43" s="13" t="str">
        <f t="shared" si="23"/>
        <v>00</v>
      </c>
      <c r="AM43" s="8" t="str">
        <f t="shared" si="5"/>
        <v>408800</v>
      </c>
    </row>
    <row r="44" spans="1:40" ht="14.45" x14ac:dyDescent="0.3">
      <c r="A44" s="2">
        <v>41</v>
      </c>
      <c r="B44" s="2" t="str">
        <f t="shared" si="4"/>
        <v>0x29</v>
      </c>
      <c r="C44" s="30" t="s">
        <v>177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42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11" t="str">
        <f t="shared" si="21"/>
        <v>40</v>
      </c>
      <c r="AC44" s="12" t="str">
        <f t="shared" si="22"/>
        <v>88</v>
      </c>
      <c r="AD44" s="13" t="str">
        <f t="shared" si="23"/>
        <v>3D</v>
      </c>
      <c r="AM44" s="8" t="str">
        <f t="shared" si="5"/>
        <v>40883D</v>
      </c>
    </row>
    <row r="46" spans="1:40" ht="14.45" x14ac:dyDescent="0.3">
      <c r="C46" s="3" t="s">
        <v>22</v>
      </c>
      <c r="D46" t="s">
        <v>23</v>
      </c>
    </row>
    <row r="47" spans="1:40" ht="14.45" x14ac:dyDescent="0.3">
      <c r="C47" s="5" t="s">
        <v>30</v>
      </c>
      <c r="D47" t="s">
        <v>31</v>
      </c>
    </row>
    <row r="49" spans="1:19" ht="14.45" x14ac:dyDescent="0.3">
      <c r="C49" s="1" t="s">
        <v>50</v>
      </c>
      <c r="D49" t="s">
        <v>107</v>
      </c>
    </row>
    <row r="50" spans="1:19" ht="14.45" x14ac:dyDescent="0.3">
      <c r="C50" s="1" t="s">
        <v>52</v>
      </c>
      <c r="D50" t="s">
        <v>108</v>
      </c>
    </row>
    <row r="51" spans="1:19" ht="14.45" x14ac:dyDescent="0.3">
      <c r="C51" s="1" t="s">
        <v>47</v>
      </c>
      <c r="D51" t="s">
        <v>214</v>
      </c>
    </row>
    <row r="52" spans="1:19" ht="14.45" x14ac:dyDescent="0.3">
      <c r="A52"/>
      <c r="B52"/>
      <c r="C52" s="1" t="s">
        <v>206</v>
      </c>
      <c r="D52" t="s">
        <v>207</v>
      </c>
      <c r="R52"/>
      <c r="S52"/>
    </row>
    <row r="53" spans="1:19" ht="14.45" x14ac:dyDescent="0.3">
      <c r="A53"/>
      <c r="B53"/>
      <c r="C53" s="1" t="s">
        <v>105</v>
      </c>
      <c r="D53" t="s">
        <v>101</v>
      </c>
      <c r="R53"/>
      <c r="S53"/>
    </row>
    <row r="54" spans="1:19" ht="14.45" x14ac:dyDescent="0.3">
      <c r="A54"/>
      <c r="B54"/>
      <c r="C54" s="1" t="s">
        <v>104</v>
      </c>
      <c r="D54" t="s">
        <v>100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7"/>
  <sheetViews>
    <sheetView tabSelected="1" zoomScale="80" zoomScaleNormal="80" workbookViewId="0">
      <pane ySplit="1" topLeftCell="A189" activePane="bottomLeft" state="frozen"/>
      <selection pane="bottomLeft" activeCell="E221" sqref="E221"/>
    </sheetView>
  </sheetViews>
  <sheetFormatPr defaultRowHeight="15" x14ac:dyDescent="0.25"/>
  <cols>
    <col min="3" max="3" width="19" customWidth="1"/>
    <col min="4" max="4" width="17.7109375" style="7" bestFit="1" customWidth="1"/>
    <col min="5" max="5" width="40" bestFit="1" customWidth="1"/>
    <col min="6" max="6" width="12.5703125" style="11" bestFit="1" customWidth="1"/>
    <col min="7" max="7" width="3" style="12" bestFit="1" customWidth="1"/>
    <col min="8" max="9" width="3" bestFit="1" customWidth="1"/>
    <col min="10" max="10" width="3.28515625" bestFit="1" customWidth="1"/>
    <col min="11" max="11" width="10.140625" bestFit="1" customWidth="1"/>
    <col min="13" max="13" width="15.42578125" style="16" customWidth="1"/>
    <col min="14" max="15" width="9.140625" style="2"/>
    <col min="16" max="16" width="8.85546875" style="2"/>
    <col min="17" max="17" width="10.85546875" style="2" bestFit="1" customWidth="1"/>
    <col min="18" max="18" width="10.85546875" style="18" bestFit="1" customWidth="1"/>
    <col min="19" max="20" width="3.42578125" bestFit="1" customWidth="1"/>
    <col min="21" max="21" width="3.42578125" style="13" bestFit="1" customWidth="1"/>
  </cols>
  <sheetData>
    <row r="1" spans="1:24" ht="14.45" x14ac:dyDescent="0.3">
      <c r="A1" s="1" t="s">
        <v>60</v>
      </c>
      <c r="B1" s="1" t="s">
        <v>70</v>
      </c>
      <c r="F1" s="14" t="s">
        <v>155</v>
      </c>
      <c r="G1" s="15" t="s">
        <v>145</v>
      </c>
      <c r="H1" s="1" t="s">
        <v>145</v>
      </c>
      <c r="I1" s="1" t="s">
        <v>146</v>
      </c>
      <c r="J1" s="1" t="s">
        <v>216</v>
      </c>
      <c r="K1" s="1" t="s">
        <v>156</v>
      </c>
      <c r="L1" s="1" t="s">
        <v>154</v>
      </c>
      <c r="M1" s="19" t="s">
        <v>147</v>
      </c>
      <c r="N1" s="20" t="s">
        <v>148</v>
      </c>
      <c r="O1" s="20" t="s">
        <v>149</v>
      </c>
      <c r="P1" s="20" t="s">
        <v>215</v>
      </c>
      <c r="Q1" s="20" t="s">
        <v>151</v>
      </c>
      <c r="R1" s="21" t="s">
        <v>150</v>
      </c>
      <c r="S1" s="50" t="s">
        <v>153</v>
      </c>
      <c r="T1" s="51"/>
      <c r="U1" s="52"/>
      <c r="V1" s="10"/>
    </row>
    <row r="2" spans="1:24" ht="14.45" x14ac:dyDescent="0.3">
      <c r="A2" s="1"/>
      <c r="B2" s="1"/>
      <c r="C2" s="8" t="s">
        <v>238</v>
      </c>
      <c r="N2" s="17"/>
      <c r="O2" s="17"/>
      <c r="P2" s="17"/>
      <c r="Q2" s="17"/>
      <c r="W2" t="s">
        <v>160</v>
      </c>
    </row>
    <row r="3" spans="1:24" ht="14.45" x14ac:dyDescent="0.3">
      <c r="A3">
        <v>0</v>
      </c>
      <c r="B3" t="str">
        <f>"0x" &amp; DEC2HEX(A3,3)</f>
        <v>0x000</v>
      </c>
      <c r="C3" t="s">
        <v>114</v>
      </c>
      <c r="E3" s="8"/>
      <c r="F3" s="11">
        <v>1</v>
      </c>
      <c r="G3" s="12" t="s">
        <v>42</v>
      </c>
      <c r="H3">
        <f t="shared" ref="H3:H5" si="0">IF(G3="", "", VLOOKUP(G3, $W$3:$X$10, 2))</f>
        <v>6</v>
      </c>
      <c r="L3">
        <v>1</v>
      </c>
      <c r="M3" s="16" t="str">
        <f t="shared" ref="M3:M6" si="1">IF(F3="", "", TEXT(DEC2BIN(F3), "000000"))</f>
        <v>000001</v>
      </c>
      <c r="N3" s="17" t="str">
        <f t="shared" ref="N3:N6" si="2">IF(H3="", "", TEXT(DEC2BIN(H3), "000"))</f>
        <v>110</v>
      </c>
      <c r="O3" s="17" t="str">
        <f t="shared" ref="O3:O6" si="3">IF(I3="", "", TEXT(DEC2BIN(I3), "000"))</f>
        <v/>
      </c>
      <c r="P3" s="17" t="str">
        <f t="shared" ref="P3:P6" si="4">IF(J3="", "", TEXT(DEC2BIN(J3), "000"))</f>
        <v/>
      </c>
      <c r="Q3" s="17" t="str">
        <f t="shared" ref="Q3:Q6" si="5">IF(K3="", "", TEXT(DEC2BIN(K3), "00000000"))</f>
        <v/>
      </c>
      <c r="R3" s="18" t="str">
        <f t="shared" ref="R3:R6" si="6">IF(L3="", "", TEXT(DEC2BIN(L3), "00000000"))</f>
        <v>00000001</v>
      </c>
      <c r="S3" t="str">
        <f t="shared" ref="S3:S6" si="7">BIN2HEX(LEFT(CONCATENATE(M3,IF(N3="", "000", N3)), 8), 2)</f>
        <v>07</v>
      </c>
      <c r="T3" t="str">
        <f t="shared" ref="T3:T6" si="8">BIN2HEX(CONCATENATE(RIGHT(N3, 1), IF(O3 = "", "000", O3), IF(P3 = "", "000", P3), "0"), 2)</f>
        <v>00</v>
      </c>
      <c r="U3" s="13" t="str">
        <f t="shared" ref="U3:U6" si="9">IF(Q3="", BIN2HEX(R3, 2), BIN2HEX(Q3,2))</f>
        <v>01</v>
      </c>
      <c r="W3" t="s">
        <v>38</v>
      </c>
      <c r="X3">
        <v>0</v>
      </c>
    </row>
    <row r="4" spans="1:24" ht="14.45" x14ac:dyDescent="0.3">
      <c r="A4">
        <v>3</v>
      </c>
      <c r="B4" t="str">
        <f t="shared" ref="B4:B6" si="10">"0x" &amp; DEC2HEX(A4,3)</f>
        <v>0x003</v>
      </c>
      <c r="C4" t="s">
        <v>54</v>
      </c>
      <c r="E4" s="8" t="s">
        <v>152</v>
      </c>
      <c r="F4" s="11">
        <v>1</v>
      </c>
      <c r="G4" s="12" t="s">
        <v>38</v>
      </c>
      <c r="H4">
        <f t="shared" si="0"/>
        <v>0</v>
      </c>
      <c r="L4">
        <v>32</v>
      </c>
      <c r="M4" s="16" t="str">
        <f t="shared" si="1"/>
        <v>000001</v>
      </c>
      <c r="N4" s="17" t="str">
        <f t="shared" si="2"/>
        <v>000</v>
      </c>
      <c r="O4" s="17" t="str">
        <f t="shared" si="3"/>
        <v/>
      </c>
      <c r="P4" s="17" t="str">
        <f t="shared" si="4"/>
        <v/>
      </c>
      <c r="Q4" s="17" t="str">
        <f t="shared" si="5"/>
        <v/>
      </c>
      <c r="R4" s="18" t="str">
        <f t="shared" si="6"/>
        <v>00100000</v>
      </c>
      <c r="S4" t="str">
        <f t="shared" si="7"/>
        <v>04</v>
      </c>
      <c r="T4" t="str">
        <f t="shared" si="8"/>
        <v>00</v>
      </c>
      <c r="U4" s="13" t="str">
        <f t="shared" si="9"/>
        <v>20</v>
      </c>
      <c r="W4" t="s">
        <v>39</v>
      </c>
      <c r="X4">
        <v>1</v>
      </c>
    </row>
    <row r="5" spans="1:24" ht="14.45" x14ac:dyDescent="0.3">
      <c r="A5">
        <v>6</v>
      </c>
      <c r="B5" t="str">
        <f t="shared" si="10"/>
        <v>0x006</v>
      </c>
      <c r="C5" t="s">
        <v>115</v>
      </c>
      <c r="E5" s="8"/>
      <c r="F5" s="11">
        <v>32</v>
      </c>
      <c r="G5" s="12" t="s">
        <v>38</v>
      </c>
      <c r="H5">
        <f t="shared" si="0"/>
        <v>0</v>
      </c>
      <c r="I5">
        <v>6</v>
      </c>
      <c r="M5" s="16" t="str">
        <f t="shared" si="1"/>
        <v>100000</v>
      </c>
      <c r="N5" s="17" t="str">
        <f t="shared" si="2"/>
        <v>000</v>
      </c>
      <c r="O5" s="17" t="str">
        <f t="shared" si="3"/>
        <v>110</v>
      </c>
      <c r="P5" s="17" t="str">
        <f t="shared" si="4"/>
        <v/>
      </c>
      <c r="Q5" s="17" t="str">
        <f t="shared" si="5"/>
        <v/>
      </c>
      <c r="R5" s="18" t="str">
        <f t="shared" si="6"/>
        <v/>
      </c>
      <c r="S5" t="str">
        <f t="shared" si="7"/>
        <v>80</v>
      </c>
      <c r="T5" t="str">
        <f t="shared" si="8"/>
        <v>60</v>
      </c>
      <c r="U5" s="13" t="str">
        <f t="shared" si="9"/>
        <v>00</v>
      </c>
      <c r="W5" t="s">
        <v>40</v>
      </c>
      <c r="X5">
        <v>4</v>
      </c>
    </row>
    <row r="6" spans="1:24" ht="14.45" x14ac:dyDescent="0.3">
      <c r="A6">
        <v>9</v>
      </c>
      <c r="B6" t="str">
        <f t="shared" si="10"/>
        <v>0x009</v>
      </c>
      <c r="C6" t="s">
        <v>55</v>
      </c>
      <c r="E6" s="8"/>
      <c r="F6" s="11">
        <v>5</v>
      </c>
      <c r="H6" t="str">
        <f>IF(G6="", "", VLOOKUP(G6, $W$3:$X$10, 2))</f>
        <v/>
      </c>
      <c r="K6">
        <v>6</v>
      </c>
      <c r="M6" s="16" t="str">
        <f t="shared" si="1"/>
        <v>000101</v>
      </c>
      <c r="N6" s="17" t="str">
        <f t="shared" si="2"/>
        <v/>
      </c>
      <c r="O6" s="17" t="str">
        <f t="shared" si="3"/>
        <v/>
      </c>
      <c r="P6" s="17" t="str">
        <f t="shared" si="4"/>
        <v/>
      </c>
      <c r="Q6" s="17" t="str">
        <f t="shared" si="5"/>
        <v>00000110</v>
      </c>
      <c r="R6" s="18" t="str">
        <f t="shared" si="6"/>
        <v/>
      </c>
      <c r="S6" t="str">
        <f t="shared" si="7"/>
        <v>14</v>
      </c>
      <c r="T6" t="str">
        <f t="shared" si="8"/>
        <v>00</v>
      </c>
      <c r="U6" s="13" t="str">
        <f t="shared" si="9"/>
        <v>06</v>
      </c>
      <c r="W6" t="s">
        <v>41</v>
      </c>
      <c r="X6">
        <v>5</v>
      </c>
    </row>
    <row r="7" spans="1:24" ht="14.45" x14ac:dyDescent="0.3">
      <c r="E7" s="8"/>
      <c r="N7" s="17"/>
      <c r="O7" s="17"/>
      <c r="P7" s="17"/>
      <c r="Q7" s="17"/>
      <c r="W7" t="s">
        <v>42</v>
      </c>
      <c r="X7">
        <v>6</v>
      </c>
    </row>
    <row r="8" spans="1:24" ht="14.45" x14ac:dyDescent="0.3">
      <c r="C8" s="8" t="s">
        <v>239</v>
      </c>
      <c r="E8" s="8"/>
      <c r="W8" t="s">
        <v>161</v>
      </c>
      <c r="X8">
        <v>7</v>
      </c>
    </row>
    <row r="9" spans="1:24" ht="14.45" x14ac:dyDescent="0.3">
      <c r="A9">
        <v>0</v>
      </c>
      <c r="B9" t="str">
        <f>"0x" &amp; DEC2HEX(A9,3)</f>
        <v>0x000</v>
      </c>
      <c r="C9" t="s">
        <v>67</v>
      </c>
      <c r="E9" s="8"/>
      <c r="F9" s="11">
        <v>1</v>
      </c>
      <c r="G9" s="12" t="s">
        <v>38</v>
      </c>
      <c r="H9">
        <f t="shared" ref="H9" si="11">IF(G9="", "", VLOOKUP(G9, $W$3:$X$10, 2))</f>
        <v>0</v>
      </c>
      <c r="L9">
        <v>0</v>
      </c>
      <c r="M9" s="16" t="str">
        <f t="shared" ref="M9:M11" si="12">IF(F9="", "", TEXT(DEC2BIN(F9), "000000"))</f>
        <v>000001</v>
      </c>
      <c r="N9" s="17" t="str">
        <f t="shared" ref="N9:N11" si="13">IF(H9="", "", TEXT(DEC2BIN(H9), "000"))</f>
        <v>000</v>
      </c>
      <c r="O9" s="17" t="str">
        <f t="shared" ref="O9:O11" si="14">IF(I9="", "", TEXT(DEC2BIN(I9), "000"))</f>
        <v/>
      </c>
      <c r="P9" s="17" t="str">
        <f t="shared" ref="P9:P11" si="15">IF(J9="", "", TEXT(DEC2BIN(J9), "000"))</f>
        <v/>
      </c>
      <c r="Q9" s="17" t="str">
        <f t="shared" ref="Q9:Q11" si="16">IF(K9="", "", TEXT(DEC2BIN(K9), "00000000"))</f>
        <v/>
      </c>
      <c r="R9" s="18" t="str">
        <f t="shared" ref="R9:R11" si="17">IF(L9="", "", TEXT(DEC2BIN(L9), "00000000"))</f>
        <v>00000000</v>
      </c>
      <c r="S9" t="str">
        <f t="shared" ref="S9:S11" si="18">BIN2HEX(LEFT(CONCATENATE(M9,IF(N9="", "000", N9)), 8), 2)</f>
        <v>04</v>
      </c>
      <c r="T9" t="str">
        <f t="shared" ref="T9:T11" si="19">BIN2HEX(CONCATENATE(RIGHT(N9, 1), IF(O9 = "", "000", O9), IF(P9 = "", "000", P9), "0"), 2)</f>
        <v>00</v>
      </c>
      <c r="U9" s="13" t="str">
        <f t="shared" ref="U9:U11" si="20">IF(Q9="", BIN2HEX(R9, 2), BIN2HEX(Q9,2))</f>
        <v>00</v>
      </c>
      <c r="W9" s="38" t="s">
        <v>162</v>
      </c>
      <c r="X9" s="38">
        <v>2</v>
      </c>
    </row>
    <row r="10" spans="1:24" ht="14.45" x14ac:dyDescent="0.3">
      <c r="A10">
        <v>3</v>
      </c>
      <c r="B10" t="str">
        <f>"0x" &amp; DEC2HEX(A10,3)</f>
        <v>0x003</v>
      </c>
      <c r="C10" t="s">
        <v>179</v>
      </c>
      <c r="F10" s="11">
        <v>40</v>
      </c>
      <c r="G10" s="12" t="s">
        <v>38</v>
      </c>
      <c r="H10">
        <f t="shared" ref="H10" si="21">IF(G10="", "", VLOOKUP(G10, $W$3:$X$10, 2))</f>
        <v>0</v>
      </c>
      <c r="M10" s="16" t="str">
        <f t="shared" si="12"/>
        <v>101000</v>
      </c>
      <c r="N10" s="17" t="str">
        <f t="shared" si="13"/>
        <v>000</v>
      </c>
      <c r="O10" s="17" t="str">
        <f t="shared" si="14"/>
        <v/>
      </c>
      <c r="P10" s="17" t="str">
        <f t="shared" si="15"/>
        <v/>
      </c>
      <c r="Q10" s="17" t="str">
        <f t="shared" si="16"/>
        <v/>
      </c>
      <c r="R10" s="18" t="str">
        <f t="shared" si="17"/>
        <v/>
      </c>
      <c r="S10" t="str">
        <f t="shared" si="18"/>
        <v>A0</v>
      </c>
      <c r="T10" t="str">
        <f t="shared" si="19"/>
        <v>00</v>
      </c>
      <c r="U10" s="13" t="str">
        <f t="shared" si="20"/>
        <v>00</v>
      </c>
      <c r="W10" s="38" t="s">
        <v>182</v>
      </c>
      <c r="X10" s="38">
        <v>3</v>
      </c>
    </row>
    <row r="11" spans="1:24" ht="14.45" x14ac:dyDescent="0.3">
      <c r="A11">
        <v>6</v>
      </c>
      <c r="B11" t="str">
        <f>"0x" &amp; DEC2HEX(A11,3)</f>
        <v>0x006</v>
      </c>
      <c r="C11" t="s">
        <v>180</v>
      </c>
      <c r="F11" s="11">
        <v>5</v>
      </c>
      <c r="H11" t="str">
        <f>IF(G11="", "", VLOOKUP(G11, $W$3:$X$10, 2))</f>
        <v/>
      </c>
      <c r="K11">
        <v>3</v>
      </c>
      <c r="M11" s="16" t="str">
        <f t="shared" si="12"/>
        <v>000101</v>
      </c>
      <c r="N11" s="17" t="str">
        <f t="shared" si="13"/>
        <v/>
      </c>
      <c r="O11" s="17" t="str">
        <f t="shared" si="14"/>
        <v/>
      </c>
      <c r="P11" s="17" t="str">
        <f t="shared" si="15"/>
        <v/>
      </c>
      <c r="Q11" s="17" t="str">
        <f t="shared" si="16"/>
        <v>00000011</v>
      </c>
      <c r="R11" s="18" t="str">
        <f t="shared" si="17"/>
        <v/>
      </c>
      <c r="S11" t="str">
        <f t="shared" si="18"/>
        <v>14</v>
      </c>
      <c r="T11" t="str">
        <f t="shared" si="19"/>
        <v>00</v>
      </c>
      <c r="U11" s="13" t="str">
        <f t="shared" si="20"/>
        <v>03</v>
      </c>
    </row>
    <row r="16" spans="1:24" ht="14.45" x14ac:dyDescent="0.3">
      <c r="C16" s="8" t="s">
        <v>240</v>
      </c>
      <c r="W16" t="s">
        <v>159</v>
      </c>
      <c r="X16">
        <v>3</v>
      </c>
    </row>
    <row r="17" spans="1:26" ht="14.45" x14ac:dyDescent="0.3">
      <c r="A17">
        <v>0</v>
      </c>
      <c r="B17" t="str">
        <f t="shared" ref="B17:B21" si="22">"0x" &amp; DEC2HEX(A17,3)</f>
        <v>0x000</v>
      </c>
      <c r="C17" t="s">
        <v>67</v>
      </c>
      <c r="F17" s="11">
        <v>1</v>
      </c>
      <c r="G17" s="12" t="s">
        <v>38</v>
      </c>
      <c r="H17">
        <f t="shared" ref="H17:H19" si="23">IF(G17="", "", VLOOKUP(G17, $W$3:$X$10, 2))</f>
        <v>0</v>
      </c>
      <c r="L17">
        <v>0</v>
      </c>
      <c r="M17" s="16" t="str">
        <f t="shared" ref="M17:M21" si="24">IF(F17="", "", TEXT(DEC2BIN(F17), "000000"))</f>
        <v>000001</v>
      </c>
      <c r="N17" s="17" t="str">
        <f t="shared" ref="N17:N21" si="25">IF(H17="", "", TEXT(DEC2BIN(H17), "000"))</f>
        <v>000</v>
      </c>
      <c r="O17" s="17" t="str">
        <f t="shared" ref="O17:O21" si="26">IF(I17="", "", TEXT(DEC2BIN(I17), "000"))</f>
        <v/>
      </c>
      <c r="P17" s="17" t="str">
        <f t="shared" ref="P17:P21" si="27">IF(J17="", "", TEXT(DEC2BIN(J17), "000"))</f>
        <v/>
      </c>
      <c r="Q17" s="17" t="str">
        <f t="shared" ref="Q17:Q21" si="28">IF(K17="", "", TEXT(DEC2BIN(K17), "00000000"))</f>
        <v/>
      </c>
      <c r="R17" s="18" t="str">
        <f t="shared" ref="R17:R21" si="29">IF(L17="", "", TEXT(DEC2BIN(L17), "00000000"))</f>
        <v>00000000</v>
      </c>
      <c r="S17" t="str">
        <f t="shared" ref="S17:S21" si="30">BIN2HEX(LEFT(CONCATENATE(M17,IF(N17="", "000", N17)), 8), 2)</f>
        <v>04</v>
      </c>
      <c r="T17" t="str">
        <f t="shared" ref="T17:T21" si="31">BIN2HEX(CONCATENATE(RIGHT(N17, 1), IF(O17 = "", "000", O17), IF(P17 = "", "000", P17), "0"), 2)</f>
        <v>00</v>
      </c>
      <c r="U17" s="13" t="str">
        <f t="shared" ref="U17:U21" si="32">IF(Q17="", BIN2HEX(R17, 2), BIN2HEX(Q17,2))</f>
        <v>00</v>
      </c>
      <c r="W17" t="s">
        <v>157</v>
      </c>
      <c r="X17">
        <v>1</v>
      </c>
      <c r="Y17" t="s">
        <v>158</v>
      </c>
      <c r="Z17">
        <f>VLOOKUP(Y17,W16:X18,2)</f>
        <v>2</v>
      </c>
    </row>
    <row r="18" spans="1:26" ht="14.45" x14ac:dyDescent="0.3">
      <c r="A18">
        <v>3</v>
      </c>
      <c r="B18" t="str">
        <f t="shared" si="22"/>
        <v>0x003</v>
      </c>
      <c r="C18" t="s">
        <v>183</v>
      </c>
      <c r="F18" s="11">
        <v>1</v>
      </c>
      <c r="G18" s="12" t="s">
        <v>39</v>
      </c>
      <c r="H18">
        <f t="shared" si="23"/>
        <v>1</v>
      </c>
      <c r="L18">
        <v>255</v>
      </c>
      <c r="M18" s="16" t="str">
        <f t="shared" si="24"/>
        <v>000001</v>
      </c>
      <c r="N18" s="17" t="str">
        <f t="shared" si="25"/>
        <v>001</v>
      </c>
      <c r="O18" s="17" t="str">
        <f t="shared" si="26"/>
        <v/>
      </c>
      <c r="P18" s="17" t="str">
        <f t="shared" si="27"/>
        <v/>
      </c>
      <c r="Q18" s="17" t="str">
        <f t="shared" si="28"/>
        <v/>
      </c>
      <c r="R18" s="18" t="str">
        <f t="shared" si="29"/>
        <v>11111111</v>
      </c>
      <c r="S18" t="str">
        <f t="shared" si="30"/>
        <v>04</v>
      </c>
      <c r="T18" t="str">
        <f t="shared" si="31"/>
        <v>80</v>
      </c>
      <c r="U18" s="13" t="str">
        <f t="shared" si="32"/>
        <v>FF</v>
      </c>
      <c r="W18" t="s">
        <v>158</v>
      </c>
      <c r="X18">
        <v>2</v>
      </c>
    </row>
    <row r="19" spans="1:26" ht="14.45" x14ac:dyDescent="0.3">
      <c r="A19">
        <v>6</v>
      </c>
      <c r="B19" t="str">
        <f t="shared" si="22"/>
        <v>0x006</v>
      </c>
      <c r="C19" t="s">
        <v>179</v>
      </c>
      <c r="F19" s="11">
        <v>40</v>
      </c>
      <c r="G19" s="12" t="s">
        <v>38</v>
      </c>
      <c r="H19">
        <f t="shared" si="23"/>
        <v>0</v>
      </c>
      <c r="M19" s="16" t="str">
        <f t="shared" si="24"/>
        <v>101000</v>
      </c>
      <c r="N19" s="17" t="str">
        <f t="shared" si="25"/>
        <v>000</v>
      </c>
      <c r="O19" s="17" t="str">
        <f t="shared" si="26"/>
        <v/>
      </c>
      <c r="P19" s="17" t="str">
        <f t="shared" si="27"/>
        <v/>
      </c>
      <c r="Q19" s="17" t="str">
        <f t="shared" si="28"/>
        <v/>
      </c>
      <c r="R19" s="18" t="str">
        <f t="shared" si="29"/>
        <v/>
      </c>
      <c r="S19" t="str">
        <f t="shared" si="30"/>
        <v>A0</v>
      </c>
      <c r="T19" t="str">
        <f t="shared" si="31"/>
        <v>00</v>
      </c>
      <c r="U19" s="13" t="str">
        <f t="shared" si="32"/>
        <v>00</v>
      </c>
    </row>
    <row r="20" spans="1:26" ht="14.45" x14ac:dyDescent="0.3">
      <c r="A20">
        <v>9</v>
      </c>
      <c r="B20" t="str">
        <f t="shared" si="22"/>
        <v>0x009</v>
      </c>
      <c r="C20" t="s">
        <v>184</v>
      </c>
      <c r="E20" s="39" t="s">
        <v>59</v>
      </c>
      <c r="F20" s="11">
        <v>41</v>
      </c>
      <c r="G20" s="12" t="s">
        <v>39</v>
      </c>
      <c r="H20">
        <f t="shared" ref="H20" si="33">IF(G20="", "", VLOOKUP(G20, $W$3:$X$10, 2))</f>
        <v>1</v>
      </c>
      <c r="M20" s="16" t="str">
        <f t="shared" si="24"/>
        <v>101001</v>
      </c>
      <c r="N20" s="17" t="str">
        <f t="shared" si="25"/>
        <v>001</v>
      </c>
      <c r="O20" s="17" t="str">
        <f t="shared" si="26"/>
        <v/>
      </c>
      <c r="P20" s="17" t="str">
        <f t="shared" si="27"/>
        <v/>
      </c>
      <c r="Q20" s="17" t="str">
        <f t="shared" si="28"/>
        <v/>
      </c>
      <c r="R20" s="18" t="str">
        <f t="shared" si="29"/>
        <v/>
      </c>
      <c r="S20" t="str">
        <f t="shared" si="30"/>
        <v>A4</v>
      </c>
      <c r="T20" t="str">
        <f t="shared" si="31"/>
        <v>80</v>
      </c>
      <c r="U20" s="13" t="str">
        <f t="shared" si="32"/>
        <v>00</v>
      </c>
    </row>
    <row r="21" spans="1:26" ht="14.45" x14ac:dyDescent="0.3">
      <c r="A21">
        <v>12</v>
      </c>
      <c r="B21" t="str">
        <f t="shared" si="22"/>
        <v>0x00C</v>
      </c>
      <c r="C21" t="s">
        <v>55</v>
      </c>
      <c r="E21" s="39"/>
      <c r="F21" s="11">
        <v>5</v>
      </c>
      <c r="H21" t="str">
        <f>IF(G21="", "", VLOOKUP(G21, $W$3:$X$10, 2))</f>
        <v/>
      </c>
      <c r="K21">
        <v>6</v>
      </c>
      <c r="M21" s="16" t="str">
        <f t="shared" si="24"/>
        <v>000101</v>
      </c>
      <c r="N21" s="17" t="str">
        <f t="shared" si="25"/>
        <v/>
      </c>
      <c r="O21" s="17" t="str">
        <f t="shared" si="26"/>
        <v/>
      </c>
      <c r="P21" s="17" t="str">
        <f t="shared" si="27"/>
        <v/>
      </c>
      <c r="Q21" s="17" t="str">
        <f t="shared" si="28"/>
        <v>00000110</v>
      </c>
      <c r="R21" s="18" t="str">
        <f t="shared" si="29"/>
        <v/>
      </c>
      <c r="S21" t="str">
        <f t="shared" si="30"/>
        <v>14</v>
      </c>
      <c r="T21" t="str">
        <f t="shared" si="31"/>
        <v>00</v>
      </c>
      <c r="U21" s="13" t="str">
        <f t="shared" si="32"/>
        <v>06</v>
      </c>
    </row>
    <row r="22" spans="1:26" ht="14.45" x14ac:dyDescent="0.3">
      <c r="E22" s="39"/>
      <c r="N22" s="17"/>
      <c r="O22" s="17"/>
      <c r="P22" s="17"/>
      <c r="Q22" s="17"/>
    </row>
    <row r="23" spans="1:26" ht="14.45" x14ac:dyDescent="0.3">
      <c r="E23" s="39"/>
      <c r="N23" s="17"/>
      <c r="O23" s="17"/>
      <c r="P23" s="17"/>
      <c r="Q23" s="17"/>
    </row>
    <row r="24" spans="1:26" ht="14.45" x14ac:dyDescent="0.3">
      <c r="E24" s="39"/>
      <c r="N24" s="17"/>
      <c r="O24" s="17"/>
      <c r="P24" s="17"/>
      <c r="Q24" s="17"/>
    </row>
    <row r="25" spans="1:26" ht="14.45" x14ac:dyDescent="0.3">
      <c r="E25" s="39"/>
      <c r="N25" s="17"/>
      <c r="O25" s="17"/>
      <c r="P25" s="17"/>
      <c r="Q25" s="17"/>
    </row>
    <row r="26" spans="1:26" ht="14.45" x14ac:dyDescent="0.3">
      <c r="N26" s="17"/>
      <c r="O26" s="17"/>
      <c r="P26" s="17"/>
      <c r="Q26" s="17"/>
    </row>
    <row r="30" spans="1:26" ht="14.45" x14ac:dyDescent="0.3">
      <c r="A30" s="1"/>
      <c r="B30" s="1"/>
      <c r="C30" s="8" t="s">
        <v>241</v>
      </c>
    </row>
    <row r="31" spans="1:26" ht="14.45" x14ac:dyDescent="0.3">
      <c r="A31">
        <v>0</v>
      </c>
      <c r="B31" t="str">
        <f t="shared" ref="B31:B36" si="34">"0x" &amp; DEC2HEX(A31,3)</f>
        <v>0x000</v>
      </c>
      <c r="C31" t="s">
        <v>114</v>
      </c>
      <c r="F31" s="11">
        <v>1</v>
      </c>
      <c r="G31" s="12" t="s">
        <v>42</v>
      </c>
      <c r="H31">
        <f t="shared" ref="H31" si="35">IF(G31="", "", VLOOKUP(G31, $W$3:$X$10, 2))</f>
        <v>6</v>
      </c>
      <c r="L31">
        <v>1</v>
      </c>
      <c r="M31" s="16" t="str">
        <f t="shared" ref="M31:M36" si="36">IF(F31="", "", TEXT(DEC2BIN(F31), "000000"))</f>
        <v>000001</v>
      </c>
      <c r="N31" s="17" t="str">
        <f t="shared" ref="N31:N36" si="37">IF(H31="", "", TEXT(DEC2BIN(H31), "000"))</f>
        <v>110</v>
      </c>
      <c r="O31" s="17" t="str">
        <f t="shared" ref="O31:O36" si="38">IF(I31="", "", TEXT(DEC2BIN(I31), "000"))</f>
        <v/>
      </c>
      <c r="P31" s="17" t="str">
        <f t="shared" ref="P31:P36" si="39">IF(J31="", "", TEXT(DEC2BIN(J31), "000"))</f>
        <v/>
      </c>
      <c r="Q31" s="17" t="str">
        <f t="shared" ref="Q31:Q36" si="40">IF(K31="", "", TEXT(DEC2BIN(K31), "00000000"))</f>
        <v/>
      </c>
      <c r="R31" s="18" t="str">
        <f t="shared" ref="R31:R36" si="41">IF(L31="", "", TEXT(DEC2BIN(L31), "00000000"))</f>
        <v>00000001</v>
      </c>
      <c r="S31" t="str">
        <f t="shared" ref="S31:S36" si="42">BIN2HEX(LEFT(CONCATENATE(M31,IF(N31="", "000", N31)), 8), 2)</f>
        <v>07</v>
      </c>
      <c r="T31" t="str">
        <f t="shared" ref="T31:T36" si="43">BIN2HEX(CONCATENATE(RIGHT(N31, 1), IF(O31 = "", "000", O31), IF(P31 = "", "000", P31), "0"), 2)</f>
        <v>00</v>
      </c>
      <c r="U31" s="13" t="str">
        <f t="shared" ref="U31:U36" si="44">IF(Q31="", BIN2HEX(R31, 2), BIN2HEX(Q31,2))</f>
        <v>01</v>
      </c>
    </row>
    <row r="32" spans="1:26" ht="14.45" x14ac:dyDescent="0.3">
      <c r="A32">
        <v>3</v>
      </c>
      <c r="B32" t="str">
        <f t="shared" si="34"/>
        <v>0x003</v>
      </c>
      <c r="C32" t="s">
        <v>54</v>
      </c>
      <c r="F32" s="11">
        <v>1</v>
      </c>
      <c r="G32" s="12" t="s">
        <v>38</v>
      </c>
      <c r="H32">
        <f t="shared" ref="H32" si="45">IF(G32="", "", VLOOKUP(G32, $W$3:$X$10, 2))</f>
        <v>0</v>
      </c>
      <c r="L32">
        <v>32</v>
      </c>
      <c r="M32" s="16" t="str">
        <f t="shared" si="36"/>
        <v>000001</v>
      </c>
      <c r="N32" s="17" t="str">
        <f t="shared" si="37"/>
        <v>000</v>
      </c>
      <c r="O32" s="17" t="str">
        <f t="shared" si="38"/>
        <v/>
      </c>
      <c r="P32" s="17" t="str">
        <f t="shared" si="39"/>
        <v/>
      </c>
      <c r="Q32" s="17" t="str">
        <f t="shared" si="40"/>
        <v/>
      </c>
      <c r="R32" s="18" t="str">
        <f t="shared" si="41"/>
        <v>00100000</v>
      </c>
      <c r="S32" t="str">
        <f t="shared" si="42"/>
        <v>04</v>
      </c>
      <c r="T32" t="str">
        <f t="shared" si="43"/>
        <v>00</v>
      </c>
      <c r="U32" s="13" t="str">
        <f t="shared" si="44"/>
        <v>20</v>
      </c>
    </row>
    <row r="33" spans="1:21" ht="14.45" x14ac:dyDescent="0.3">
      <c r="A33">
        <v>6</v>
      </c>
      <c r="B33" t="str">
        <f t="shared" si="34"/>
        <v>0x006</v>
      </c>
      <c r="C33" t="s">
        <v>115</v>
      </c>
      <c r="F33" s="11">
        <v>32</v>
      </c>
      <c r="G33" s="12" t="s">
        <v>38</v>
      </c>
      <c r="H33">
        <f t="shared" ref="H33" si="46">IF(G33="", "", VLOOKUP(G33, $W$3:$X$10, 2))</f>
        <v>0</v>
      </c>
      <c r="I33">
        <v>6</v>
      </c>
      <c r="M33" s="16" t="str">
        <f t="shared" si="36"/>
        <v>100000</v>
      </c>
      <c r="N33" s="17" t="str">
        <f t="shared" si="37"/>
        <v>000</v>
      </c>
      <c r="O33" s="17" t="str">
        <f t="shared" si="38"/>
        <v>110</v>
      </c>
      <c r="P33" s="17" t="str">
        <f t="shared" si="39"/>
        <v/>
      </c>
      <c r="Q33" s="17" t="str">
        <f t="shared" si="40"/>
        <v/>
      </c>
      <c r="R33" s="18" t="str">
        <f t="shared" si="41"/>
        <v/>
      </c>
      <c r="S33" t="str">
        <f t="shared" si="42"/>
        <v>80</v>
      </c>
      <c r="T33" t="str">
        <f t="shared" si="43"/>
        <v>60</v>
      </c>
      <c r="U33" s="13" t="str">
        <f t="shared" si="44"/>
        <v>00</v>
      </c>
    </row>
    <row r="34" spans="1:21" ht="14.45" x14ac:dyDescent="0.3">
      <c r="A34">
        <v>9</v>
      </c>
      <c r="B34" t="str">
        <f t="shared" si="34"/>
        <v>0x009</v>
      </c>
      <c r="C34" t="s">
        <v>62</v>
      </c>
      <c r="F34" s="11">
        <v>6</v>
      </c>
      <c r="K34">
        <v>15</v>
      </c>
      <c r="M34" s="16" t="str">
        <f t="shared" si="36"/>
        <v>000110</v>
      </c>
      <c r="N34" s="17" t="str">
        <f t="shared" si="37"/>
        <v/>
      </c>
      <c r="O34" s="17" t="str">
        <f t="shared" si="38"/>
        <v/>
      </c>
      <c r="P34" s="17" t="str">
        <f t="shared" si="39"/>
        <v/>
      </c>
      <c r="Q34" s="17" t="str">
        <f t="shared" si="40"/>
        <v>00001111</v>
      </c>
      <c r="R34" s="18" t="str">
        <f t="shared" si="41"/>
        <v/>
      </c>
      <c r="S34" t="str">
        <f t="shared" si="42"/>
        <v>18</v>
      </c>
      <c r="T34" t="str">
        <f t="shared" si="43"/>
        <v>00</v>
      </c>
      <c r="U34" s="13" t="str">
        <f t="shared" si="44"/>
        <v>0F</v>
      </c>
    </row>
    <row r="35" spans="1:21" ht="14.45" x14ac:dyDescent="0.3">
      <c r="A35">
        <v>12</v>
      </c>
      <c r="B35" t="str">
        <f t="shared" si="34"/>
        <v>0x00C</v>
      </c>
      <c r="C35" t="s">
        <v>55</v>
      </c>
      <c r="F35" s="11">
        <v>5</v>
      </c>
      <c r="K35">
        <v>6</v>
      </c>
      <c r="M35" s="16" t="str">
        <f t="shared" si="36"/>
        <v>000101</v>
      </c>
      <c r="N35" s="17" t="str">
        <f t="shared" si="37"/>
        <v/>
      </c>
      <c r="O35" s="17" t="str">
        <f t="shared" si="38"/>
        <v/>
      </c>
      <c r="P35" s="17" t="str">
        <f t="shared" si="39"/>
        <v/>
      </c>
      <c r="Q35" s="17" t="str">
        <f t="shared" si="40"/>
        <v>00000110</v>
      </c>
      <c r="R35" s="18" t="str">
        <f t="shared" si="41"/>
        <v/>
      </c>
      <c r="S35" t="str">
        <f t="shared" si="42"/>
        <v>14</v>
      </c>
      <c r="T35" t="str">
        <f t="shared" si="43"/>
        <v>00</v>
      </c>
      <c r="U35" s="13" t="str">
        <f t="shared" si="44"/>
        <v>06</v>
      </c>
    </row>
    <row r="36" spans="1:21" ht="14.45" x14ac:dyDescent="0.3">
      <c r="A36">
        <v>15</v>
      </c>
      <c r="B36" t="str">
        <f t="shared" si="34"/>
        <v>0x00F</v>
      </c>
      <c r="C36" t="s">
        <v>61</v>
      </c>
      <c r="F36" s="11">
        <v>5</v>
      </c>
      <c r="K36">
        <v>15</v>
      </c>
      <c r="M36" s="16" t="str">
        <f t="shared" si="36"/>
        <v>000101</v>
      </c>
      <c r="N36" s="17" t="str">
        <f t="shared" si="37"/>
        <v/>
      </c>
      <c r="O36" s="17" t="str">
        <f t="shared" si="38"/>
        <v/>
      </c>
      <c r="P36" s="17" t="str">
        <f t="shared" si="39"/>
        <v/>
      </c>
      <c r="Q36" s="17" t="str">
        <f t="shared" si="40"/>
        <v>00001111</v>
      </c>
      <c r="R36" s="18" t="str">
        <f t="shared" si="41"/>
        <v/>
      </c>
      <c r="S36" t="str">
        <f t="shared" si="42"/>
        <v>14</v>
      </c>
      <c r="T36" t="str">
        <f t="shared" si="43"/>
        <v>00</v>
      </c>
      <c r="U36" s="13" t="str">
        <f t="shared" si="44"/>
        <v>0F</v>
      </c>
    </row>
    <row r="40" spans="1:21" ht="14.45" x14ac:dyDescent="0.3">
      <c r="C40" s="8" t="s">
        <v>242</v>
      </c>
    </row>
    <row r="41" spans="1:21" ht="14.45" x14ac:dyDescent="0.3">
      <c r="A41">
        <v>0</v>
      </c>
      <c r="B41" t="str">
        <f t="shared" ref="B41:B44" si="47">"0x" &amp; DEC2HEX(A41,3)</f>
        <v>0x000</v>
      </c>
      <c r="C41" t="s">
        <v>63</v>
      </c>
      <c r="F41" s="11">
        <v>3</v>
      </c>
      <c r="G41" s="12" t="s">
        <v>38</v>
      </c>
      <c r="H41">
        <f t="shared" ref="H41:H42" si="48">IF(G41="", "", VLOOKUP(G41, $W$3:$X$10, 2))</f>
        <v>0</v>
      </c>
      <c r="K41">
        <v>16</v>
      </c>
      <c r="M41" s="16" t="str">
        <f t="shared" ref="M41:M43" si="49">IF(F41="", "", TEXT(DEC2BIN(F41), "000000"))</f>
        <v>000011</v>
      </c>
      <c r="N41" s="17" t="str">
        <f t="shared" ref="N41:N43" si="50">IF(H41="", "", TEXT(DEC2BIN(H41), "000"))</f>
        <v>000</v>
      </c>
      <c r="O41" s="17" t="str">
        <f t="shared" ref="O41:O43" si="51">IF(I41="", "", TEXT(DEC2BIN(I41), "000"))</f>
        <v/>
      </c>
      <c r="P41" s="17" t="str">
        <f t="shared" ref="P41:P43" si="52">IF(J41="", "", TEXT(DEC2BIN(J41), "000"))</f>
        <v/>
      </c>
      <c r="Q41" s="17" t="str">
        <f t="shared" ref="Q41:Q43" si="53">IF(K41="", "", TEXT(DEC2BIN(K41), "00000000"))</f>
        <v>00010000</v>
      </c>
      <c r="R41" s="18" t="str">
        <f t="shared" ref="R41:R43" si="54">IF(L41="", "", TEXT(DEC2BIN(L41), "00000000"))</f>
        <v/>
      </c>
      <c r="S41" t="str">
        <f t="shared" ref="S41:S43" si="55">BIN2HEX(LEFT(CONCATENATE(M41,IF(N41="", "000", N41)), 8), 2)</f>
        <v>0C</v>
      </c>
      <c r="T41" t="str">
        <f t="shared" ref="T41:T43" si="56">BIN2HEX(CONCATENATE(RIGHT(N41, 1), IF(O41 = "", "000", O41), IF(P41 = "", "000", P41), "0"), 2)</f>
        <v>00</v>
      </c>
      <c r="U41" s="13" t="str">
        <f t="shared" ref="U41:U43" si="57">IF(Q41="", BIN2HEX(R41, 2), BIN2HEX(Q41,2))</f>
        <v>10</v>
      </c>
    </row>
    <row r="42" spans="1:21" ht="14.45" x14ac:dyDescent="0.3">
      <c r="A42">
        <v>3</v>
      </c>
      <c r="B42" t="str">
        <f t="shared" si="47"/>
        <v>0x003</v>
      </c>
      <c r="C42" t="s">
        <v>64</v>
      </c>
      <c r="F42" s="11">
        <v>10</v>
      </c>
      <c r="G42" s="12" t="s">
        <v>38</v>
      </c>
      <c r="H42">
        <f t="shared" si="48"/>
        <v>0</v>
      </c>
      <c r="K42">
        <v>17</v>
      </c>
      <c r="M42" s="16" t="str">
        <f t="shared" si="49"/>
        <v>001010</v>
      </c>
      <c r="N42" s="17" t="str">
        <f t="shared" si="50"/>
        <v>000</v>
      </c>
      <c r="O42" s="17" t="str">
        <f t="shared" si="51"/>
        <v/>
      </c>
      <c r="P42" s="17" t="str">
        <f t="shared" si="52"/>
        <v/>
      </c>
      <c r="Q42" s="17" t="str">
        <f t="shared" si="53"/>
        <v>00010001</v>
      </c>
      <c r="R42" s="18" t="str">
        <f t="shared" si="54"/>
        <v/>
      </c>
      <c r="S42" t="str">
        <f t="shared" si="55"/>
        <v>28</v>
      </c>
      <c r="T42" t="str">
        <f t="shared" si="56"/>
        <v>00</v>
      </c>
      <c r="U42" s="13" t="str">
        <f t="shared" si="57"/>
        <v>11</v>
      </c>
    </row>
    <row r="43" spans="1:21" ht="14.45" x14ac:dyDescent="0.3">
      <c r="A43">
        <v>6</v>
      </c>
      <c r="B43" t="str">
        <f t="shared" si="47"/>
        <v>0x006</v>
      </c>
      <c r="C43" t="s">
        <v>55</v>
      </c>
      <c r="F43" s="11">
        <v>5</v>
      </c>
      <c r="K43">
        <v>6</v>
      </c>
      <c r="M43" s="16" t="str">
        <f t="shared" si="49"/>
        <v>000101</v>
      </c>
      <c r="N43" s="17" t="str">
        <f t="shared" si="50"/>
        <v/>
      </c>
      <c r="O43" s="17" t="str">
        <f t="shared" si="51"/>
        <v/>
      </c>
      <c r="P43" s="17" t="str">
        <f t="shared" si="52"/>
        <v/>
      </c>
      <c r="Q43" s="17" t="str">
        <f t="shared" si="53"/>
        <v>00000110</v>
      </c>
      <c r="R43" s="18" t="str">
        <f t="shared" si="54"/>
        <v/>
      </c>
      <c r="S43" t="str">
        <f t="shared" si="55"/>
        <v>14</v>
      </c>
      <c r="T43" t="str">
        <f t="shared" si="56"/>
        <v>00</v>
      </c>
      <c r="U43" s="13" t="str">
        <f t="shared" si="57"/>
        <v>06</v>
      </c>
    </row>
    <row r="44" spans="1:21" ht="14.45" x14ac:dyDescent="0.3">
      <c r="A44">
        <v>16</v>
      </c>
      <c r="B44" t="str">
        <f t="shared" si="47"/>
        <v>0x010</v>
      </c>
      <c r="D44" s="7" t="s">
        <v>65</v>
      </c>
      <c r="E44" s="8" t="s">
        <v>120</v>
      </c>
    </row>
    <row r="46" spans="1:21" ht="14.45" x14ac:dyDescent="0.3">
      <c r="C46" s="38"/>
    </row>
    <row r="48" spans="1:21" ht="14.45" x14ac:dyDescent="0.3">
      <c r="C48" s="8" t="s">
        <v>243</v>
      </c>
    </row>
    <row r="49" spans="1:21" ht="14.45" x14ac:dyDescent="0.3">
      <c r="A49">
        <v>0</v>
      </c>
      <c r="B49" t="str">
        <f t="shared" ref="B49:B50" si="58">"0x" &amp; DEC2HEX(A49,3)</f>
        <v>0x000</v>
      </c>
      <c r="C49" t="s">
        <v>68</v>
      </c>
      <c r="E49" s="8" t="s">
        <v>69</v>
      </c>
      <c r="F49" s="11">
        <v>1</v>
      </c>
      <c r="G49" s="12" t="s">
        <v>39</v>
      </c>
      <c r="H49">
        <f t="shared" ref="H49:H50" si="59">IF(G49="", "", VLOOKUP(G49, $W$3:$X$10, 2))</f>
        <v>1</v>
      </c>
      <c r="L49">
        <v>65</v>
      </c>
      <c r="M49" s="16" t="str">
        <f t="shared" ref="M49:M50" si="60">IF(F49="", "", TEXT(DEC2BIN(F49), "000000"))</f>
        <v>000001</v>
      </c>
      <c r="N49" s="17" t="str">
        <f t="shared" ref="N49:N50" si="61">IF(H49="", "", TEXT(DEC2BIN(H49), "000"))</f>
        <v>001</v>
      </c>
      <c r="O49" s="17" t="str">
        <f t="shared" ref="O49:O50" si="62">IF(I49="", "", TEXT(DEC2BIN(I49), "000"))</f>
        <v/>
      </c>
      <c r="P49" s="17" t="str">
        <f t="shared" ref="P49:P50" si="63">IF(J49="", "", TEXT(DEC2BIN(J49), "000"))</f>
        <v/>
      </c>
      <c r="Q49" s="17" t="str">
        <f t="shared" ref="Q49:Q50" si="64">IF(K49="", "", TEXT(DEC2BIN(K49), "00000000"))</f>
        <v/>
      </c>
      <c r="R49" s="18" t="str">
        <f t="shared" ref="R49:R50" si="65">IF(L49="", "", TEXT(DEC2BIN(L49), "00000000"))</f>
        <v>01000001</v>
      </c>
      <c r="S49" t="str">
        <f t="shared" ref="S49:S50" si="66">BIN2HEX(LEFT(CONCATENATE(M49,IF(N49="", "000", N49)), 8), 2)</f>
        <v>04</v>
      </c>
      <c r="T49" t="str">
        <f t="shared" ref="T49:T50" si="67">BIN2HEX(CONCATENATE(RIGHT(N49, 1), IF(O49 = "", "000", O49), IF(P49 = "", "000", P49), "0"), 2)</f>
        <v>80</v>
      </c>
      <c r="U49" s="13" t="str">
        <f t="shared" ref="U49:U50" si="68">IF(Q49="", BIN2HEX(R49, 2), BIN2HEX(Q49,2))</f>
        <v>41</v>
      </c>
    </row>
    <row r="50" spans="1:21" ht="14.45" x14ac:dyDescent="0.3">
      <c r="A50">
        <v>3</v>
      </c>
      <c r="B50" t="str">
        <f t="shared" si="58"/>
        <v>0x003</v>
      </c>
      <c r="C50" t="s">
        <v>103</v>
      </c>
      <c r="F50" s="11">
        <v>17</v>
      </c>
      <c r="G50" s="12" t="s">
        <v>39</v>
      </c>
      <c r="H50">
        <f t="shared" si="59"/>
        <v>1</v>
      </c>
      <c r="J50">
        <v>0</v>
      </c>
      <c r="M50" s="16" t="str">
        <f t="shared" si="60"/>
        <v>010001</v>
      </c>
      <c r="N50" s="17" t="str">
        <f t="shared" si="61"/>
        <v>001</v>
      </c>
      <c r="O50" s="17" t="str">
        <f t="shared" si="62"/>
        <v/>
      </c>
      <c r="P50" s="17" t="str">
        <f t="shared" si="63"/>
        <v>000</v>
      </c>
      <c r="Q50" s="17" t="str">
        <f t="shared" si="64"/>
        <v/>
      </c>
      <c r="R50" s="18" t="str">
        <f t="shared" si="65"/>
        <v/>
      </c>
      <c r="S50" t="str">
        <f t="shared" si="66"/>
        <v>44</v>
      </c>
      <c r="T50" t="str">
        <f t="shared" si="67"/>
        <v>80</v>
      </c>
      <c r="U50" s="13" t="str">
        <f t="shared" si="68"/>
        <v>00</v>
      </c>
    </row>
    <row r="51" spans="1:21" ht="14.45" x14ac:dyDescent="0.3">
      <c r="N51" s="17"/>
      <c r="O51" s="17"/>
      <c r="P51" s="17"/>
      <c r="Q51" s="17"/>
    </row>
    <row r="55" spans="1:21" ht="14.45" x14ac:dyDescent="0.3">
      <c r="C55" s="8" t="s">
        <v>244</v>
      </c>
    </row>
    <row r="56" spans="1:21" ht="14.45" x14ac:dyDescent="0.3">
      <c r="A56">
        <v>0</v>
      </c>
      <c r="B56" t="str">
        <f t="shared" ref="B56:B79" si="69">"0x" &amp; DEC2HEX(A56,3)</f>
        <v>0x000</v>
      </c>
      <c r="C56" t="s">
        <v>73</v>
      </c>
      <c r="D56" s="7" t="s">
        <v>74</v>
      </c>
      <c r="E56" s="8" t="s">
        <v>75</v>
      </c>
      <c r="F56" s="43"/>
    </row>
    <row r="57" spans="1:21" ht="14.45" x14ac:dyDescent="0.3">
      <c r="A57">
        <v>3</v>
      </c>
      <c r="B57" t="str">
        <f t="shared" si="69"/>
        <v>0x003</v>
      </c>
      <c r="C57" t="s">
        <v>103</v>
      </c>
      <c r="D57" s="7" t="s">
        <v>235</v>
      </c>
      <c r="E57" s="8"/>
    </row>
    <row r="58" spans="1:21" ht="14.45" x14ac:dyDescent="0.3">
      <c r="A58">
        <v>6</v>
      </c>
      <c r="B58" t="str">
        <f t="shared" si="69"/>
        <v>0x006</v>
      </c>
      <c r="C58" t="s">
        <v>78</v>
      </c>
      <c r="D58" s="7" t="s">
        <v>79</v>
      </c>
      <c r="E58" s="8" t="s">
        <v>76</v>
      </c>
    </row>
    <row r="59" spans="1:21" ht="14.45" x14ac:dyDescent="0.3">
      <c r="A59">
        <v>9</v>
      </c>
      <c r="B59" t="str">
        <f t="shared" si="69"/>
        <v>0x009</v>
      </c>
      <c r="C59" t="s">
        <v>103</v>
      </c>
      <c r="D59" s="7" t="s">
        <v>235</v>
      </c>
      <c r="E59" s="8"/>
    </row>
    <row r="60" spans="1:21" ht="14.45" x14ac:dyDescent="0.3">
      <c r="A60">
        <v>12</v>
      </c>
      <c r="B60" t="str">
        <f t="shared" si="69"/>
        <v>0x00C</v>
      </c>
      <c r="C60" t="s">
        <v>80</v>
      </c>
      <c r="D60" s="7" t="s">
        <v>81</v>
      </c>
      <c r="E60" s="8" t="s">
        <v>77</v>
      </c>
    </row>
    <row r="61" spans="1:21" ht="14.45" x14ac:dyDescent="0.3">
      <c r="A61">
        <v>15</v>
      </c>
      <c r="B61" t="str">
        <f t="shared" si="69"/>
        <v>0x00F</v>
      </c>
      <c r="C61" t="s">
        <v>103</v>
      </c>
      <c r="D61" s="7" t="s">
        <v>235</v>
      </c>
      <c r="E61" s="8"/>
    </row>
    <row r="62" spans="1:21" ht="14.45" x14ac:dyDescent="0.3">
      <c r="A62">
        <v>18</v>
      </c>
      <c r="B62" t="str">
        <f t="shared" si="69"/>
        <v>0x012</v>
      </c>
      <c r="C62" t="s">
        <v>80</v>
      </c>
      <c r="D62" s="7" t="s">
        <v>81</v>
      </c>
      <c r="E62" s="8" t="s">
        <v>77</v>
      </c>
    </row>
    <row r="63" spans="1:21" ht="14.45" x14ac:dyDescent="0.3">
      <c r="A63">
        <v>21</v>
      </c>
      <c r="B63" t="str">
        <f t="shared" si="69"/>
        <v>0x015</v>
      </c>
      <c r="C63" t="s">
        <v>103</v>
      </c>
      <c r="D63" s="7" t="s">
        <v>235</v>
      </c>
      <c r="E63" s="8"/>
    </row>
    <row r="64" spans="1:21" ht="14.45" x14ac:dyDescent="0.3">
      <c r="A64">
        <v>24</v>
      </c>
      <c r="B64" t="str">
        <f t="shared" si="69"/>
        <v>0x018</v>
      </c>
      <c r="C64" t="s">
        <v>84</v>
      </c>
      <c r="D64" s="7" t="s">
        <v>83</v>
      </c>
      <c r="E64" s="8" t="s">
        <v>82</v>
      </c>
    </row>
    <row r="65" spans="1:5" ht="14.45" x14ac:dyDescent="0.3">
      <c r="A65">
        <v>27</v>
      </c>
      <c r="B65" t="str">
        <f t="shared" si="69"/>
        <v>0x01B</v>
      </c>
      <c r="C65" t="s">
        <v>103</v>
      </c>
      <c r="D65" s="7" t="s">
        <v>235</v>
      </c>
      <c r="E65" s="8"/>
    </row>
    <row r="66" spans="1:5" ht="14.45" x14ac:dyDescent="0.3">
      <c r="A66">
        <v>30</v>
      </c>
      <c r="B66" t="str">
        <f t="shared" si="69"/>
        <v>0x01E</v>
      </c>
      <c r="C66" t="s">
        <v>85</v>
      </c>
      <c r="D66" s="7" t="s">
        <v>86</v>
      </c>
      <c r="E66" s="8" t="s">
        <v>87</v>
      </c>
    </row>
    <row r="67" spans="1:5" ht="14.45" x14ac:dyDescent="0.3">
      <c r="A67">
        <v>33</v>
      </c>
      <c r="B67" t="str">
        <f t="shared" si="69"/>
        <v>0x021</v>
      </c>
      <c r="C67" t="s">
        <v>103</v>
      </c>
      <c r="D67" s="7" t="s">
        <v>235</v>
      </c>
      <c r="E67" s="8"/>
    </row>
    <row r="68" spans="1:5" ht="14.45" x14ac:dyDescent="0.3">
      <c r="A68">
        <v>36</v>
      </c>
      <c r="B68" t="str">
        <f t="shared" si="69"/>
        <v>0x024</v>
      </c>
      <c r="C68" t="s">
        <v>88</v>
      </c>
      <c r="D68" s="7" t="s">
        <v>89</v>
      </c>
      <c r="E68" s="8" t="s">
        <v>90</v>
      </c>
    </row>
    <row r="69" spans="1:5" ht="14.45" x14ac:dyDescent="0.3">
      <c r="A69">
        <v>39</v>
      </c>
      <c r="B69" t="str">
        <f t="shared" si="69"/>
        <v>0x027</v>
      </c>
      <c r="C69" t="s">
        <v>103</v>
      </c>
      <c r="D69" s="7" t="s">
        <v>235</v>
      </c>
      <c r="E69" s="8"/>
    </row>
    <row r="70" spans="1:5" ht="14.45" x14ac:dyDescent="0.3">
      <c r="A70">
        <v>42</v>
      </c>
      <c r="B70" t="str">
        <f t="shared" si="69"/>
        <v>0x02A</v>
      </c>
      <c r="C70" t="s">
        <v>84</v>
      </c>
      <c r="D70" s="7" t="s">
        <v>83</v>
      </c>
      <c r="E70" s="8" t="s">
        <v>82</v>
      </c>
    </row>
    <row r="71" spans="1:5" ht="14.45" x14ac:dyDescent="0.3">
      <c r="A71">
        <v>45</v>
      </c>
      <c r="B71" t="str">
        <f t="shared" si="69"/>
        <v>0x02D</v>
      </c>
      <c r="C71" t="s">
        <v>103</v>
      </c>
      <c r="D71" s="7" t="s">
        <v>235</v>
      </c>
      <c r="E71" s="8"/>
    </row>
    <row r="72" spans="1:5" ht="14.45" x14ac:dyDescent="0.3">
      <c r="A72">
        <v>48</v>
      </c>
      <c r="B72" t="str">
        <f t="shared" si="69"/>
        <v>0x030</v>
      </c>
      <c r="C72" t="s">
        <v>93</v>
      </c>
      <c r="D72" s="7" t="s">
        <v>92</v>
      </c>
      <c r="E72" s="8" t="s">
        <v>91</v>
      </c>
    </row>
    <row r="73" spans="1:5" ht="14.45" x14ac:dyDescent="0.3">
      <c r="A73">
        <v>51</v>
      </c>
      <c r="B73" t="str">
        <f t="shared" si="69"/>
        <v>0x033</v>
      </c>
      <c r="C73" t="s">
        <v>103</v>
      </c>
      <c r="D73" s="7" t="s">
        <v>235</v>
      </c>
      <c r="E73" s="8"/>
    </row>
    <row r="74" spans="1:5" ht="14.45" x14ac:dyDescent="0.3">
      <c r="A74">
        <v>54</v>
      </c>
      <c r="B74" t="str">
        <f t="shared" si="69"/>
        <v>0x036</v>
      </c>
      <c r="C74" t="s">
        <v>80</v>
      </c>
      <c r="D74" s="7" t="s">
        <v>81</v>
      </c>
      <c r="E74" s="8" t="s">
        <v>77</v>
      </c>
    </row>
    <row r="75" spans="1:5" ht="14.45" x14ac:dyDescent="0.3">
      <c r="A75">
        <v>57</v>
      </c>
      <c r="B75" t="str">
        <f t="shared" si="69"/>
        <v>0x039</v>
      </c>
      <c r="C75" t="s">
        <v>103</v>
      </c>
      <c r="D75" s="7" t="s">
        <v>235</v>
      </c>
      <c r="E75" s="8"/>
    </row>
    <row r="76" spans="1:5" ht="14.45" x14ac:dyDescent="0.3">
      <c r="A76">
        <v>60</v>
      </c>
      <c r="B76" t="str">
        <f t="shared" si="69"/>
        <v>0x03C</v>
      </c>
      <c r="C76" t="s">
        <v>96</v>
      </c>
      <c r="D76" s="7" t="s">
        <v>95</v>
      </c>
      <c r="E76" s="8" t="s">
        <v>94</v>
      </c>
    </row>
    <row r="77" spans="1:5" ht="14.45" x14ac:dyDescent="0.3">
      <c r="A77">
        <v>63</v>
      </c>
      <c r="B77" t="str">
        <f t="shared" si="69"/>
        <v>0x03F</v>
      </c>
      <c r="C77" t="s">
        <v>103</v>
      </c>
      <c r="D77" s="7" t="s">
        <v>235</v>
      </c>
      <c r="E77" s="8"/>
    </row>
    <row r="78" spans="1:5" ht="14.45" x14ac:dyDescent="0.3">
      <c r="A78">
        <v>66</v>
      </c>
      <c r="B78" t="str">
        <f t="shared" si="69"/>
        <v>0x042</v>
      </c>
      <c r="C78" t="s">
        <v>99</v>
      </c>
      <c r="D78" s="7" t="s">
        <v>98</v>
      </c>
      <c r="E78" s="8" t="s">
        <v>97</v>
      </c>
    </row>
    <row r="79" spans="1:5" ht="14.45" x14ac:dyDescent="0.3">
      <c r="A79">
        <v>69</v>
      </c>
      <c r="B79" t="str">
        <f t="shared" si="69"/>
        <v>0x045</v>
      </c>
      <c r="C79" t="s">
        <v>103</v>
      </c>
      <c r="D79" s="7" t="s">
        <v>235</v>
      </c>
      <c r="E79" s="8"/>
    </row>
    <row r="80" spans="1:5" ht="14.45" x14ac:dyDescent="0.3">
      <c r="E80" s="8"/>
    </row>
    <row r="81" spans="1:21" ht="14.45" x14ac:dyDescent="0.3">
      <c r="D81"/>
      <c r="E81" s="8"/>
    </row>
    <row r="82" spans="1:21" ht="14.45" x14ac:dyDescent="0.3">
      <c r="C82" s="8" t="s">
        <v>245</v>
      </c>
      <c r="D82"/>
      <c r="E82" s="8"/>
    </row>
    <row r="83" spans="1:21" ht="14.45" x14ac:dyDescent="0.3">
      <c r="A83">
        <v>0</v>
      </c>
      <c r="B83" t="str">
        <f t="shared" ref="B83:B87" si="70">"0x" &amp; DEC2HEX(A83,3)</f>
        <v>0x000</v>
      </c>
      <c r="C83" t="s">
        <v>190</v>
      </c>
      <c r="D83"/>
      <c r="E83" s="8" t="s">
        <v>189</v>
      </c>
      <c r="F83" s="11">
        <v>1</v>
      </c>
      <c r="G83" s="12" t="s">
        <v>162</v>
      </c>
      <c r="H83">
        <f t="shared" ref="H83" si="71">IF(G83="", "", VLOOKUP(G83, $W$3:$X$10, 2))</f>
        <v>2</v>
      </c>
      <c r="L83">
        <v>0</v>
      </c>
      <c r="M83" s="16" t="str">
        <f t="shared" ref="M83:M93" si="72">IF(F83="", "", TEXT(DEC2BIN(F83), "000000"))</f>
        <v>000001</v>
      </c>
      <c r="N83" s="17" t="str">
        <f t="shared" ref="N83:N93" si="73">IF(H83="", "", TEXT(DEC2BIN(H83), "000"))</f>
        <v>010</v>
      </c>
      <c r="O83" s="17" t="str">
        <f t="shared" ref="O83:O93" si="74">IF(I83="", "", TEXT(DEC2BIN(I83), "000"))</f>
        <v/>
      </c>
      <c r="P83" s="17" t="str">
        <f t="shared" ref="P83:P93" si="75">IF(J83="", "", TEXT(DEC2BIN(J83), "000"))</f>
        <v/>
      </c>
      <c r="Q83" s="17" t="str">
        <f t="shared" ref="Q83:Q93" si="76">IF(K83="", "", TEXT(DEC2BIN(K83), "00000000"))</f>
        <v/>
      </c>
      <c r="R83" s="18" t="str">
        <f t="shared" ref="R83:R93" si="77">IF(L83="", "", TEXT(DEC2BIN(L83), "00000000"))</f>
        <v>00000000</v>
      </c>
      <c r="S83" t="str">
        <f t="shared" ref="S83:S93" si="78">BIN2HEX(LEFT(CONCATENATE(M83,IF(N83="", "000", N83)), 8), 2)</f>
        <v>05</v>
      </c>
      <c r="T83" t="str">
        <f t="shared" ref="T83:T93" si="79">BIN2HEX(CONCATENATE(RIGHT(N83, 1), IF(O83 = "", "000", O83), IF(P83 = "", "000", P83), "0"), 2)</f>
        <v>00</v>
      </c>
      <c r="U83" s="13" t="str">
        <f t="shared" ref="U83:U93" si="80">IF(Q83="", BIN2HEX(R83, 2), BIN2HEX(Q83,2))</f>
        <v>00</v>
      </c>
    </row>
    <row r="84" spans="1:21" ht="14.45" x14ac:dyDescent="0.3">
      <c r="A84">
        <v>3</v>
      </c>
      <c r="B84" t="str">
        <f t="shared" si="70"/>
        <v>0x003</v>
      </c>
      <c r="C84" t="s">
        <v>191</v>
      </c>
      <c r="E84" s="8" t="s">
        <v>188</v>
      </c>
      <c r="F84" s="11">
        <v>1</v>
      </c>
      <c r="G84" s="12" t="s">
        <v>182</v>
      </c>
      <c r="H84">
        <f t="shared" ref="H84:H86" si="81">IF(G84="", "", VLOOKUP(G84, $W$3:$X$10, 2))</f>
        <v>3</v>
      </c>
      <c r="L84">
        <v>48</v>
      </c>
      <c r="M84" s="16" t="str">
        <f t="shared" si="72"/>
        <v>000001</v>
      </c>
      <c r="N84" s="17" t="str">
        <f t="shared" si="73"/>
        <v>011</v>
      </c>
      <c r="O84" s="17" t="str">
        <f t="shared" si="74"/>
        <v/>
      </c>
      <c r="P84" s="17" t="str">
        <f t="shared" si="75"/>
        <v/>
      </c>
      <c r="Q84" s="17" t="str">
        <f t="shared" si="76"/>
        <v/>
      </c>
      <c r="R84" s="18" t="str">
        <f t="shared" si="77"/>
        <v>00110000</v>
      </c>
      <c r="S84" t="str">
        <f t="shared" si="78"/>
        <v>05</v>
      </c>
      <c r="T84" t="str">
        <f t="shared" si="79"/>
        <v>80</v>
      </c>
      <c r="U84" s="13" t="str">
        <f t="shared" si="80"/>
        <v>30</v>
      </c>
    </row>
    <row r="85" spans="1:21" ht="14.45" x14ac:dyDescent="0.3">
      <c r="A85">
        <v>6</v>
      </c>
      <c r="B85" t="str">
        <f t="shared" si="70"/>
        <v>0x006</v>
      </c>
      <c r="C85" t="s">
        <v>135</v>
      </c>
      <c r="E85" s="8" t="s">
        <v>136</v>
      </c>
      <c r="F85" s="11">
        <v>1</v>
      </c>
      <c r="G85" s="12" t="s">
        <v>161</v>
      </c>
      <c r="H85">
        <f t="shared" si="81"/>
        <v>7</v>
      </c>
      <c r="L85">
        <v>60</v>
      </c>
      <c r="M85" s="16" t="str">
        <f t="shared" si="72"/>
        <v>000001</v>
      </c>
      <c r="N85" s="17" t="str">
        <f t="shared" si="73"/>
        <v>111</v>
      </c>
      <c r="O85" s="17" t="str">
        <f t="shared" si="74"/>
        <v/>
      </c>
      <c r="P85" s="17" t="str">
        <f t="shared" si="75"/>
        <v/>
      </c>
      <c r="Q85" s="17" t="str">
        <f t="shared" si="76"/>
        <v/>
      </c>
      <c r="R85" s="18" t="str">
        <f t="shared" si="77"/>
        <v>00111100</v>
      </c>
      <c r="S85" t="str">
        <f t="shared" si="78"/>
        <v>07</v>
      </c>
      <c r="T85" t="str">
        <f t="shared" si="79"/>
        <v>80</v>
      </c>
      <c r="U85" s="13" t="str">
        <f t="shared" si="80"/>
        <v>3C</v>
      </c>
    </row>
    <row r="86" spans="1:21" ht="14.45" x14ac:dyDescent="0.3">
      <c r="A86">
        <v>9</v>
      </c>
      <c r="B86" t="str">
        <f t="shared" si="70"/>
        <v>0x009</v>
      </c>
      <c r="C86" t="s">
        <v>187</v>
      </c>
      <c r="E86" s="8" t="s">
        <v>116</v>
      </c>
      <c r="F86" s="11">
        <v>4</v>
      </c>
      <c r="G86" s="12" t="s">
        <v>38</v>
      </c>
      <c r="H86">
        <f t="shared" si="81"/>
        <v>0</v>
      </c>
      <c r="M86" s="16" t="str">
        <f t="shared" si="72"/>
        <v>000100</v>
      </c>
      <c r="N86" s="17" t="str">
        <f t="shared" si="73"/>
        <v>000</v>
      </c>
      <c r="O86" s="17" t="str">
        <f t="shared" si="74"/>
        <v/>
      </c>
      <c r="P86" s="17" t="str">
        <f t="shared" si="75"/>
        <v/>
      </c>
      <c r="Q86" s="17" t="str">
        <f t="shared" si="76"/>
        <v/>
      </c>
      <c r="R86" s="18" t="str">
        <f t="shared" si="77"/>
        <v/>
      </c>
      <c r="S86" t="str">
        <f t="shared" si="78"/>
        <v>10</v>
      </c>
      <c r="T86" t="str">
        <f t="shared" si="79"/>
        <v>00</v>
      </c>
      <c r="U86" s="13" t="str">
        <f t="shared" si="80"/>
        <v>00</v>
      </c>
    </row>
    <row r="87" spans="1:21" ht="14.45" x14ac:dyDescent="0.3">
      <c r="A87">
        <v>12</v>
      </c>
      <c r="B87" t="str">
        <f t="shared" si="70"/>
        <v>0x00C</v>
      </c>
      <c r="C87" t="s">
        <v>112</v>
      </c>
      <c r="D87"/>
      <c r="E87" s="8" t="s">
        <v>117</v>
      </c>
      <c r="F87" s="11">
        <v>17</v>
      </c>
      <c r="G87" s="45" t="s">
        <v>38</v>
      </c>
      <c r="H87">
        <f t="shared" ref="H87:H89" si="82">IF(G87="", "", VLOOKUP(G87, $W$3:$X$10, 2))</f>
        <v>0</v>
      </c>
      <c r="J87">
        <v>0</v>
      </c>
      <c r="M87" s="16" t="str">
        <f t="shared" si="72"/>
        <v>010001</v>
      </c>
      <c r="N87" s="17" t="str">
        <f t="shared" si="73"/>
        <v>000</v>
      </c>
      <c r="O87" s="17" t="str">
        <f t="shared" si="74"/>
        <v/>
      </c>
      <c r="P87" s="17" t="str">
        <f t="shared" si="75"/>
        <v>000</v>
      </c>
      <c r="Q87" s="17" t="str">
        <f t="shared" si="76"/>
        <v/>
      </c>
      <c r="R87" s="18" t="str">
        <f t="shared" si="77"/>
        <v/>
      </c>
      <c r="S87" t="str">
        <f t="shared" si="78"/>
        <v>44</v>
      </c>
      <c r="T87" t="str">
        <f t="shared" si="79"/>
        <v>00</v>
      </c>
      <c r="U87" s="13" t="str">
        <f t="shared" si="80"/>
        <v>00</v>
      </c>
    </row>
    <row r="88" spans="1:21" ht="14.45" x14ac:dyDescent="0.3">
      <c r="A88">
        <v>15</v>
      </c>
      <c r="B88" t="str">
        <f t="shared" ref="B88:B93" si="83">"0x" &amp; DEC2HEX(A88,3)</f>
        <v>0x00F</v>
      </c>
      <c r="C88" t="s">
        <v>192</v>
      </c>
      <c r="E88" s="44"/>
      <c r="F88" s="11">
        <v>40</v>
      </c>
      <c r="G88" s="12" t="s">
        <v>182</v>
      </c>
      <c r="H88">
        <f t="shared" si="82"/>
        <v>3</v>
      </c>
      <c r="M88" s="16" t="str">
        <f t="shared" si="72"/>
        <v>101000</v>
      </c>
      <c r="N88" s="17" t="str">
        <f t="shared" si="73"/>
        <v>011</v>
      </c>
      <c r="O88" s="17" t="str">
        <f t="shared" si="74"/>
        <v/>
      </c>
      <c r="P88" s="17" t="str">
        <f t="shared" si="75"/>
        <v/>
      </c>
      <c r="Q88" s="17" t="str">
        <f t="shared" si="76"/>
        <v/>
      </c>
      <c r="R88" s="18" t="str">
        <f t="shared" si="77"/>
        <v/>
      </c>
      <c r="S88" t="str">
        <f t="shared" si="78"/>
        <v>A1</v>
      </c>
      <c r="T88" t="str">
        <f t="shared" si="79"/>
        <v>80</v>
      </c>
      <c r="U88" s="13" t="str">
        <f t="shared" si="80"/>
        <v>00</v>
      </c>
    </row>
    <row r="89" spans="1:21" ht="14.45" x14ac:dyDescent="0.3">
      <c r="A89">
        <v>18</v>
      </c>
      <c r="B89" t="str">
        <f t="shared" si="83"/>
        <v>0x012</v>
      </c>
      <c r="C89" t="s">
        <v>196</v>
      </c>
      <c r="E89" s="8" t="s">
        <v>197</v>
      </c>
      <c r="F89" s="11">
        <v>2</v>
      </c>
      <c r="G89" s="12" t="s">
        <v>39</v>
      </c>
      <c r="H89">
        <f t="shared" si="82"/>
        <v>1</v>
      </c>
      <c r="I89">
        <v>3</v>
      </c>
      <c r="M89" s="16" t="str">
        <f t="shared" si="72"/>
        <v>000010</v>
      </c>
      <c r="N89" s="17" t="str">
        <f t="shared" si="73"/>
        <v>001</v>
      </c>
      <c r="O89" s="17" t="str">
        <f t="shared" si="74"/>
        <v>011</v>
      </c>
      <c r="P89" s="17" t="str">
        <f t="shared" si="75"/>
        <v/>
      </c>
      <c r="Q89" s="17" t="str">
        <f t="shared" si="76"/>
        <v/>
      </c>
      <c r="R89" s="18" t="str">
        <f t="shared" si="77"/>
        <v/>
      </c>
      <c r="S89" t="str">
        <f t="shared" si="78"/>
        <v>08</v>
      </c>
      <c r="T89" t="str">
        <f t="shared" si="79"/>
        <v>B0</v>
      </c>
      <c r="U89" s="13" t="str">
        <f t="shared" si="80"/>
        <v>00</v>
      </c>
    </row>
    <row r="90" spans="1:21" ht="14.45" x14ac:dyDescent="0.3">
      <c r="A90">
        <v>21</v>
      </c>
      <c r="B90" t="str">
        <f t="shared" si="83"/>
        <v>0x015</v>
      </c>
      <c r="C90" t="s">
        <v>193</v>
      </c>
      <c r="E90" s="8" t="s">
        <v>129</v>
      </c>
      <c r="F90" s="11">
        <v>33</v>
      </c>
      <c r="G90" s="12" t="s">
        <v>182</v>
      </c>
      <c r="H90">
        <f t="shared" ref="H90" si="84">IF(G90="", "", VLOOKUP(G90, $W$3:$X$10, 2))</f>
        <v>3</v>
      </c>
      <c r="I90">
        <v>7</v>
      </c>
      <c r="M90" s="16" t="str">
        <f t="shared" si="72"/>
        <v>100001</v>
      </c>
      <c r="N90" s="17" t="str">
        <f t="shared" si="73"/>
        <v>011</v>
      </c>
      <c r="O90" s="17" t="str">
        <f t="shared" si="74"/>
        <v>111</v>
      </c>
      <c r="P90" s="17" t="str">
        <f t="shared" si="75"/>
        <v/>
      </c>
      <c r="Q90" s="17" t="str">
        <f t="shared" si="76"/>
        <v/>
      </c>
      <c r="R90" s="18" t="str">
        <f t="shared" si="77"/>
        <v/>
      </c>
      <c r="S90" t="str">
        <f t="shared" si="78"/>
        <v>85</v>
      </c>
      <c r="T90" t="str">
        <f t="shared" si="79"/>
        <v>F0</v>
      </c>
      <c r="U90" s="13" t="str">
        <f t="shared" si="80"/>
        <v>00</v>
      </c>
    </row>
    <row r="91" spans="1:21" ht="14.45" x14ac:dyDescent="0.3">
      <c r="A91">
        <v>24</v>
      </c>
      <c r="B91" t="str">
        <f t="shared" si="83"/>
        <v>0x018</v>
      </c>
      <c r="C91" t="s">
        <v>194</v>
      </c>
      <c r="E91" s="8" t="s">
        <v>133</v>
      </c>
      <c r="F91" s="11">
        <v>6</v>
      </c>
      <c r="H91" t="str">
        <f t="shared" ref="H91:H92" si="85">IF(G91="", "", VLOOKUP(G91, $W$3:$X$10, 2))</f>
        <v/>
      </c>
      <c r="K91">
        <v>24</v>
      </c>
      <c r="M91" s="16" t="str">
        <f t="shared" si="72"/>
        <v>000110</v>
      </c>
      <c r="N91" s="17" t="str">
        <f t="shared" si="73"/>
        <v/>
      </c>
      <c r="O91" s="17" t="str">
        <f t="shared" si="74"/>
        <v/>
      </c>
      <c r="P91" s="17" t="str">
        <f t="shared" si="75"/>
        <v/>
      </c>
      <c r="Q91" s="17" t="str">
        <f t="shared" si="76"/>
        <v>00011000</v>
      </c>
      <c r="R91" s="18" t="str">
        <f t="shared" si="77"/>
        <v/>
      </c>
      <c r="S91" t="str">
        <f t="shared" si="78"/>
        <v>18</v>
      </c>
      <c r="T91" t="str">
        <f t="shared" si="79"/>
        <v>00</v>
      </c>
      <c r="U91" s="13" t="str">
        <f t="shared" si="80"/>
        <v>18</v>
      </c>
    </row>
    <row r="92" spans="1:21" ht="14.45" x14ac:dyDescent="0.3">
      <c r="A92">
        <v>27</v>
      </c>
      <c r="B92" t="str">
        <f t="shared" si="83"/>
        <v>0x01B</v>
      </c>
      <c r="C92" t="s">
        <v>198</v>
      </c>
      <c r="E92" s="8" t="s">
        <v>199</v>
      </c>
      <c r="F92" s="11">
        <v>2</v>
      </c>
      <c r="G92" s="12" t="s">
        <v>182</v>
      </c>
      <c r="H92">
        <f t="shared" si="85"/>
        <v>3</v>
      </c>
      <c r="I92">
        <v>1</v>
      </c>
      <c r="M92" s="16" t="str">
        <f t="shared" si="72"/>
        <v>000010</v>
      </c>
      <c r="N92" s="17" t="str">
        <f t="shared" si="73"/>
        <v>011</v>
      </c>
      <c r="O92" s="17" t="str">
        <f t="shared" si="74"/>
        <v>001</v>
      </c>
      <c r="P92" s="17" t="str">
        <f t="shared" si="75"/>
        <v/>
      </c>
      <c r="Q92" s="17" t="str">
        <f t="shared" si="76"/>
        <v/>
      </c>
      <c r="R92" s="18" t="str">
        <f t="shared" si="77"/>
        <v/>
      </c>
      <c r="S92" t="str">
        <f t="shared" si="78"/>
        <v>09</v>
      </c>
      <c r="T92" t="str">
        <f t="shared" si="79"/>
        <v>90</v>
      </c>
      <c r="U92" s="13" t="str">
        <f t="shared" si="80"/>
        <v>00</v>
      </c>
    </row>
    <row r="93" spans="1:21" ht="14.45" x14ac:dyDescent="0.3">
      <c r="A93">
        <v>30</v>
      </c>
      <c r="B93" t="str">
        <f t="shared" si="83"/>
        <v>0x01E</v>
      </c>
      <c r="C93" t="s">
        <v>58</v>
      </c>
      <c r="E93" s="8" t="s">
        <v>134</v>
      </c>
      <c r="F93" s="11">
        <v>5</v>
      </c>
      <c r="H93" t="str">
        <f t="shared" ref="H93" si="86">IF(G93="", "", VLOOKUP(G93, $W$3:$X$10, 2))</f>
        <v/>
      </c>
      <c r="K93">
        <v>9</v>
      </c>
      <c r="M93" s="16" t="str">
        <f t="shared" si="72"/>
        <v>000101</v>
      </c>
      <c r="N93" s="17" t="str">
        <f t="shared" si="73"/>
        <v/>
      </c>
      <c r="O93" s="17" t="str">
        <f t="shared" si="74"/>
        <v/>
      </c>
      <c r="P93" s="17" t="str">
        <f t="shared" si="75"/>
        <v/>
      </c>
      <c r="Q93" s="17" t="str">
        <f t="shared" si="76"/>
        <v>00001001</v>
      </c>
      <c r="R93" s="18" t="str">
        <f t="shared" si="77"/>
        <v/>
      </c>
      <c r="S93" t="str">
        <f t="shared" si="78"/>
        <v>14</v>
      </c>
      <c r="T93" t="str">
        <f t="shared" si="79"/>
        <v>00</v>
      </c>
      <c r="U93" s="13" t="str">
        <f t="shared" si="80"/>
        <v>09</v>
      </c>
    </row>
    <row r="94" spans="1:21" ht="15" customHeight="1" x14ac:dyDescent="0.3">
      <c r="E94" s="8" t="s">
        <v>120</v>
      </c>
    </row>
    <row r="95" spans="1:21" ht="14.45" x14ac:dyDescent="0.3">
      <c r="A95">
        <v>48</v>
      </c>
      <c r="B95" t="str">
        <f t="shared" ref="B95:B98" si="87">"0x" &amp; DEC2HEX(A95,3)</f>
        <v>0x030</v>
      </c>
      <c r="D95" s="7" t="s">
        <v>121</v>
      </c>
      <c r="E95" s="8" t="s">
        <v>125</v>
      </c>
    </row>
    <row r="96" spans="1:21" ht="14.45" x14ac:dyDescent="0.3">
      <c r="A96">
        <v>51</v>
      </c>
      <c r="B96" t="str">
        <f t="shared" si="87"/>
        <v>0x033</v>
      </c>
      <c r="D96" s="7" t="s">
        <v>122</v>
      </c>
      <c r="E96" s="9" t="s">
        <v>126</v>
      </c>
    </row>
    <row r="97" spans="1:21" ht="14.45" x14ac:dyDescent="0.3">
      <c r="A97">
        <v>54</v>
      </c>
      <c r="B97" t="str">
        <f t="shared" si="87"/>
        <v>0x036</v>
      </c>
      <c r="D97" s="7" t="s">
        <v>123</v>
      </c>
      <c r="E97" s="8" t="s">
        <v>127</v>
      </c>
    </row>
    <row r="98" spans="1:21" ht="14.45" x14ac:dyDescent="0.3">
      <c r="A98">
        <v>57</v>
      </c>
      <c r="B98" t="str">
        <f t="shared" si="87"/>
        <v>0x039</v>
      </c>
      <c r="D98" s="7" t="s">
        <v>124</v>
      </c>
      <c r="E98" s="8" t="s">
        <v>128</v>
      </c>
    </row>
    <row r="99" spans="1:21" ht="14.45" x14ac:dyDescent="0.3">
      <c r="C99" s="5"/>
      <c r="E99" s="8"/>
    </row>
    <row r="100" spans="1:21" ht="14.45" x14ac:dyDescent="0.3">
      <c r="C100" s="5"/>
      <c r="D100"/>
      <c r="E100" s="8"/>
    </row>
    <row r="101" spans="1:21" ht="14.45" x14ac:dyDescent="0.3">
      <c r="C101" s="8" t="s">
        <v>246</v>
      </c>
      <c r="D101"/>
      <c r="E101" s="8"/>
    </row>
    <row r="102" spans="1:21" ht="14.45" x14ac:dyDescent="0.3">
      <c r="A102">
        <v>0</v>
      </c>
      <c r="B102" t="str">
        <f t="shared" ref="B102" si="88">"0x" &amp; DEC2HEX(A102,3)</f>
        <v>0x000</v>
      </c>
      <c r="C102" t="s">
        <v>110</v>
      </c>
      <c r="E102" s="8" t="s">
        <v>111</v>
      </c>
      <c r="F102" s="11">
        <v>1</v>
      </c>
      <c r="G102" s="12" t="s">
        <v>38</v>
      </c>
      <c r="H102">
        <f t="shared" ref="H102" si="89">IF(G102="", "", VLOOKUP(G102, $W$3:$X$10, 2))</f>
        <v>0</v>
      </c>
      <c r="L102">
        <v>48</v>
      </c>
      <c r="M102" s="16" t="str">
        <f t="shared" ref="M102" si="90">IF(F102="", "", TEXT(DEC2BIN(F102), "000000"))</f>
        <v>000001</v>
      </c>
      <c r="N102" s="17" t="str">
        <f t="shared" ref="N102" si="91">IF(H102="", "", TEXT(DEC2BIN(H102), "000"))</f>
        <v>000</v>
      </c>
      <c r="O102" s="17" t="str">
        <f t="shared" ref="O102" si="92">IF(I102="", "", TEXT(DEC2BIN(I102), "000"))</f>
        <v/>
      </c>
      <c r="P102" s="17" t="str">
        <f t="shared" ref="O102:P112" si="93">IF(J102="", "", TEXT(DEC2BIN(J102), "000"))</f>
        <v/>
      </c>
      <c r="Q102" s="17" t="str">
        <f t="shared" ref="Q102" si="94">IF(K102="", "", TEXT(DEC2BIN(K102), "00000000"))</f>
        <v/>
      </c>
      <c r="R102" s="18" t="str">
        <f t="shared" ref="R102" si="95">IF(L102="", "", TEXT(DEC2BIN(L102), "00000000"))</f>
        <v>00110000</v>
      </c>
      <c r="S102" t="str">
        <f t="shared" ref="S102" si="96">BIN2HEX(LEFT(CONCATENATE(M102,IF(N102="", "000", N102)), 8), 2)</f>
        <v>04</v>
      </c>
      <c r="T102" t="str">
        <f t="shared" ref="T102:T112" si="97">BIN2HEX(CONCATENATE(RIGHT(N102, 1), IF(O102 = "", "000", O102), IF(P102 = "", "000", P102), "0"), 2)</f>
        <v>00</v>
      </c>
      <c r="U102" s="13" t="str">
        <f t="shared" ref="U102" si="98">IF(Q102="", BIN2HEX(R102, 2), BIN2HEX(Q102,2))</f>
        <v>30</v>
      </c>
    </row>
    <row r="103" spans="1:21" ht="14.45" x14ac:dyDescent="0.3">
      <c r="A103">
        <v>3</v>
      </c>
      <c r="B103" t="str">
        <f t="shared" ref="B103:B112" si="99">"0x" &amp; DEC2HEX(A103,3)</f>
        <v>0x003</v>
      </c>
      <c r="C103" t="s">
        <v>212</v>
      </c>
      <c r="E103" s="8" t="s">
        <v>165</v>
      </c>
      <c r="F103" s="11">
        <v>1</v>
      </c>
      <c r="G103" s="12" t="s">
        <v>162</v>
      </c>
      <c r="H103">
        <f t="shared" ref="H103:H105" si="100">IF(G103="", "", VLOOKUP(G103, $W$3:$X$10, 2))</f>
        <v>2</v>
      </c>
      <c r="L103">
        <v>255</v>
      </c>
      <c r="M103" s="16" t="str">
        <f t="shared" ref="M103:M104" si="101">IF(F103="", "", TEXT(DEC2BIN(F103), "000000"))</f>
        <v>000001</v>
      </c>
      <c r="N103" s="17" t="str">
        <f t="shared" ref="N103:N104" si="102">IF(H103="", "", TEXT(DEC2BIN(H103), "000"))</f>
        <v>010</v>
      </c>
      <c r="O103" s="17" t="str">
        <f t="shared" si="93"/>
        <v/>
      </c>
      <c r="P103" s="17" t="str">
        <f t="shared" si="93"/>
        <v/>
      </c>
      <c r="Q103" s="17" t="str">
        <f t="shared" ref="Q103:Q104" si="103">IF(K103="", "", TEXT(DEC2BIN(K103), "00000000"))</f>
        <v/>
      </c>
      <c r="R103" s="18" t="str">
        <f t="shared" ref="R103:R104" si="104">IF(L103="", "", TEXT(DEC2BIN(L103), "00000000"))</f>
        <v>11111111</v>
      </c>
      <c r="S103" t="str">
        <f t="shared" ref="S103" si="105">BIN2HEX(LEFT(CONCATENATE(M103,IF(N103="", "000", N103)), 8), 2)</f>
        <v>05</v>
      </c>
      <c r="T103" t="str">
        <f t="shared" si="97"/>
        <v>00</v>
      </c>
      <c r="U103" s="13" t="str">
        <f t="shared" ref="U103" si="106">IF(Q103="", BIN2HEX(R103, 2), BIN2HEX(Q103,2))</f>
        <v>FF</v>
      </c>
    </row>
    <row r="104" spans="1:21" ht="14.45" x14ac:dyDescent="0.3">
      <c r="A104">
        <v>6</v>
      </c>
      <c r="B104" t="str">
        <f t="shared" si="99"/>
        <v>0x006</v>
      </c>
      <c r="C104" t="s">
        <v>213</v>
      </c>
      <c r="D104"/>
      <c r="E104" s="8" t="s">
        <v>131</v>
      </c>
      <c r="F104" s="11">
        <v>17</v>
      </c>
      <c r="G104" s="12" t="s">
        <v>162</v>
      </c>
      <c r="H104">
        <f t="shared" si="100"/>
        <v>2</v>
      </c>
      <c r="J104">
        <v>0</v>
      </c>
      <c r="M104" s="16" t="str">
        <f t="shared" si="101"/>
        <v>010001</v>
      </c>
      <c r="N104" s="17" t="str">
        <f t="shared" si="102"/>
        <v>010</v>
      </c>
      <c r="O104" s="17" t="str">
        <f t="shared" si="93"/>
        <v/>
      </c>
      <c r="P104" s="17" t="str">
        <f t="shared" si="93"/>
        <v>000</v>
      </c>
      <c r="Q104" s="17" t="str">
        <f t="shared" si="103"/>
        <v/>
      </c>
      <c r="R104" s="18" t="str">
        <f t="shared" si="104"/>
        <v/>
      </c>
      <c r="S104" t="str">
        <f t="shared" ref="S104" si="107">BIN2HEX(LEFT(CONCATENATE(M104,IF(N104="", "000", N104)), 8), 2)</f>
        <v>45</v>
      </c>
      <c r="T104" t="str">
        <f t="shared" si="97"/>
        <v>00</v>
      </c>
      <c r="U104" s="13" t="str">
        <f t="shared" ref="U104" si="108">IF(Q104="", BIN2HEX(R104, 2), BIN2HEX(Q104,2))</f>
        <v>00</v>
      </c>
    </row>
    <row r="105" spans="1:21" ht="14.45" x14ac:dyDescent="0.3">
      <c r="A105">
        <v>9</v>
      </c>
      <c r="B105" t="str">
        <f t="shared" si="99"/>
        <v>0x009</v>
      </c>
      <c r="C105" t="s">
        <v>112</v>
      </c>
      <c r="E105" s="8"/>
      <c r="F105" s="11">
        <v>17</v>
      </c>
      <c r="G105" s="45" t="s">
        <v>38</v>
      </c>
      <c r="H105">
        <f t="shared" si="100"/>
        <v>0</v>
      </c>
      <c r="J105">
        <v>0</v>
      </c>
      <c r="M105" s="16" t="str">
        <f t="shared" ref="M105" si="109">IF(F105="", "", TEXT(DEC2BIN(F105), "000000"))</f>
        <v>010001</v>
      </c>
      <c r="N105" s="17" t="str">
        <f t="shared" ref="N105:N110" si="110">IF(H105="", "", TEXT(DEC2BIN(H105), "000"))</f>
        <v>000</v>
      </c>
      <c r="O105" s="17" t="str">
        <f t="shared" ref="O105:O110" si="111">IF(I105="", "", TEXT(DEC2BIN(I105), "000"))</f>
        <v/>
      </c>
      <c r="P105" s="17" t="str">
        <f t="shared" si="93"/>
        <v>000</v>
      </c>
      <c r="Q105" s="17" t="str">
        <f t="shared" ref="Q105:Q110" si="112">IF(K105="", "", TEXT(DEC2BIN(K105), "00000000"))</f>
        <v/>
      </c>
      <c r="R105" s="18" t="str">
        <f t="shared" ref="R105:R110" si="113">IF(L105="", "", TEXT(DEC2BIN(L105), "00000000"))</f>
        <v/>
      </c>
      <c r="S105" t="str">
        <f t="shared" ref="S105" si="114">BIN2HEX(LEFT(CONCATENATE(M105,IF(N105="", "000", N105)), 8), 2)</f>
        <v>44</v>
      </c>
      <c r="T105" t="str">
        <f t="shared" si="97"/>
        <v>00</v>
      </c>
      <c r="U105" s="13" t="str">
        <f t="shared" ref="U105" si="115">IF(Q105="", BIN2HEX(R105, 2), BIN2HEX(Q105,2))</f>
        <v>00</v>
      </c>
    </row>
    <row r="106" spans="1:21" ht="14.45" x14ac:dyDescent="0.3">
      <c r="A106">
        <v>12</v>
      </c>
      <c r="B106" t="str">
        <f t="shared" si="99"/>
        <v>0x00C</v>
      </c>
      <c r="C106" t="s">
        <v>179</v>
      </c>
      <c r="E106" s="8"/>
      <c r="F106" s="11">
        <v>40</v>
      </c>
      <c r="G106" s="12" t="s">
        <v>38</v>
      </c>
      <c r="H106">
        <f t="shared" ref="H106:H110" si="116">IF(G106="", "", VLOOKUP(G106, $W$3:$X$10, 2))</f>
        <v>0</v>
      </c>
      <c r="M106" s="16" t="str">
        <f>IF(F106="", "", TEXT(DEC2BIN(F106), "000000"))</f>
        <v>101000</v>
      </c>
      <c r="N106" s="17" t="str">
        <f t="shared" si="110"/>
        <v>000</v>
      </c>
      <c r="O106" s="17" t="str">
        <f t="shared" si="111"/>
        <v/>
      </c>
      <c r="P106" s="17" t="str">
        <f t="shared" si="93"/>
        <v/>
      </c>
      <c r="Q106" s="17" t="str">
        <f t="shared" si="112"/>
        <v/>
      </c>
      <c r="R106" s="18" t="str">
        <f t="shared" si="113"/>
        <v/>
      </c>
      <c r="S106" t="str">
        <f t="shared" ref="S106:S112" si="117">BIN2HEX(LEFT(CONCATENATE(M106,IF(N106="", "000", N106)), 8), 2)</f>
        <v>A0</v>
      </c>
      <c r="T106" t="str">
        <f t="shared" si="97"/>
        <v>00</v>
      </c>
      <c r="U106" s="13" t="str">
        <f t="shared" ref="U106:U112" si="118">IF(Q106="", BIN2HEX(R106, 2), BIN2HEX(Q106,2))</f>
        <v>00</v>
      </c>
    </row>
    <row r="107" spans="1:21" ht="14.45" x14ac:dyDescent="0.3">
      <c r="A107">
        <v>15</v>
      </c>
      <c r="B107" t="str">
        <f t="shared" si="99"/>
        <v>0x00F</v>
      </c>
      <c r="C107" t="s">
        <v>57</v>
      </c>
      <c r="E107" s="8" t="s">
        <v>195</v>
      </c>
      <c r="F107" s="11">
        <v>2</v>
      </c>
      <c r="G107" s="12" t="s">
        <v>42</v>
      </c>
      <c r="H107">
        <f t="shared" si="116"/>
        <v>6</v>
      </c>
      <c r="I107">
        <v>0</v>
      </c>
      <c r="M107" s="16" t="str">
        <f t="shared" ref="M107:M108" si="119">IF(F107="", "", TEXT(DEC2BIN(F107), "000000"))</f>
        <v>000010</v>
      </c>
      <c r="N107" s="17" t="str">
        <f t="shared" si="110"/>
        <v>110</v>
      </c>
      <c r="O107" s="17" t="str">
        <f t="shared" si="111"/>
        <v>000</v>
      </c>
      <c r="P107" s="17" t="str">
        <f t="shared" si="93"/>
        <v/>
      </c>
      <c r="Q107" s="17" t="str">
        <f t="shared" si="112"/>
        <v/>
      </c>
      <c r="R107" s="18" t="str">
        <f t="shared" si="113"/>
        <v/>
      </c>
      <c r="S107" t="str">
        <f t="shared" si="117"/>
        <v>0B</v>
      </c>
      <c r="T107" t="str">
        <f t="shared" si="97"/>
        <v>00</v>
      </c>
      <c r="U107" s="13" t="str">
        <f t="shared" si="118"/>
        <v>00</v>
      </c>
    </row>
    <row r="108" spans="1:21" ht="14.45" x14ac:dyDescent="0.3">
      <c r="A108">
        <v>18</v>
      </c>
      <c r="B108" t="str">
        <f t="shared" si="99"/>
        <v>0x012</v>
      </c>
      <c r="C108" t="s">
        <v>137</v>
      </c>
      <c r="E108" s="8" t="s">
        <v>130</v>
      </c>
      <c r="F108" s="11">
        <v>1</v>
      </c>
      <c r="G108" s="12" t="s">
        <v>39</v>
      </c>
      <c r="H108">
        <f t="shared" si="116"/>
        <v>1</v>
      </c>
      <c r="L108">
        <v>58</v>
      </c>
      <c r="M108" s="16" t="str">
        <f t="shared" si="119"/>
        <v>000001</v>
      </c>
      <c r="N108" s="17" t="str">
        <f t="shared" si="110"/>
        <v>001</v>
      </c>
      <c r="O108" s="17" t="str">
        <f t="shared" si="111"/>
        <v/>
      </c>
      <c r="P108" s="17" t="str">
        <f t="shared" si="93"/>
        <v/>
      </c>
      <c r="Q108" s="17" t="str">
        <f t="shared" si="112"/>
        <v/>
      </c>
      <c r="R108" s="18" t="str">
        <f t="shared" si="113"/>
        <v>00111010</v>
      </c>
      <c r="S108" t="str">
        <f t="shared" si="117"/>
        <v>04</v>
      </c>
      <c r="T108" t="str">
        <f t="shared" si="97"/>
        <v>80</v>
      </c>
      <c r="U108" s="13" t="str">
        <f t="shared" si="118"/>
        <v>3A</v>
      </c>
    </row>
    <row r="109" spans="1:21" ht="14.45" x14ac:dyDescent="0.3">
      <c r="A109">
        <v>21</v>
      </c>
      <c r="B109" t="str">
        <f t="shared" si="99"/>
        <v>0x015</v>
      </c>
      <c r="C109" t="s">
        <v>211</v>
      </c>
      <c r="E109" s="8"/>
      <c r="F109" s="11">
        <v>33</v>
      </c>
      <c r="G109" s="12" t="s">
        <v>39</v>
      </c>
      <c r="H109">
        <f t="shared" si="116"/>
        <v>1</v>
      </c>
      <c r="I109">
        <v>6</v>
      </c>
      <c r="M109" s="16" t="str">
        <f>IF(F109="", "", TEXT(DEC2BIN(F109), "000000"))</f>
        <v>100001</v>
      </c>
      <c r="N109" s="17" t="str">
        <f t="shared" si="110"/>
        <v>001</v>
      </c>
      <c r="O109" s="17" t="str">
        <f t="shared" si="111"/>
        <v>110</v>
      </c>
      <c r="P109" s="17" t="str">
        <f t="shared" si="93"/>
        <v/>
      </c>
      <c r="Q109" s="17" t="str">
        <f t="shared" si="112"/>
        <v/>
      </c>
      <c r="R109" s="18" t="str">
        <f t="shared" si="113"/>
        <v/>
      </c>
      <c r="S109" t="str">
        <f t="shared" si="117"/>
        <v>84</v>
      </c>
      <c r="T109" t="str">
        <f t="shared" si="97"/>
        <v>E0</v>
      </c>
      <c r="U109" s="13" t="str">
        <f t="shared" si="118"/>
        <v>00</v>
      </c>
    </row>
    <row r="110" spans="1:21" ht="14.45" x14ac:dyDescent="0.3">
      <c r="A110">
        <v>24</v>
      </c>
      <c r="B110" t="str">
        <f t="shared" si="99"/>
        <v>0x018</v>
      </c>
      <c r="C110" t="s">
        <v>163</v>
      </c>
      <c r="E110" s="8" t="s">
        <v>164</v>
      </c>
      <c r="F110" s="11">
        <v>6</v>
      </c>
      <c r="H110" t="str">
        <f t="shared" si="116"/>
        <v/>
      </c>
      <c r="K110">
        <v>0</v>
      </c>
      <c r="M110" s="16" t="str">
        <f>IF(F110="", "", TEXT(DEC2BIN(F110), "000000"))</f>
        <v>000110</v>
      </c>
      <c r="N110" s="17" t="str">
        <f t="shared" si="110"/>
        <v/>
      </c>
      <c r="O110" s="17" t="str">
        <f t="shared" si="111"/>
        <v/>
      </c>
      <c r="P110" s="17" t="str">
        <f t="shared" si="93"/>
        <v/>
      </c>
      <c r="Q110" s="17" t="str">
        <f t="shared" si="112"/>
        <v>00000000</v>
      </c>
      <c r="R110" s="18" t="str">
        <f t="shared" si="113"/>
        <v/>
      </c>
      <c r="S110" t="str">
        <f t="shared" si="117"/>
        <v>18</v>
      </c>
      <c r="T110" t="str">
        <f t="shared" si="97"/>
        <v>00</v>
      </c>
      <c r="U110" s="13" t="str">
        <f t="shared" si="118"/>
        <v>00</v>
      </c>
    </row>
    <row r="111" spans="1:21" ht="14.45" x14ac:dyDescent="0.3">
      <c r="A111">
        <v>27</v>
      </c>
      <c r="B111" t="str">
        <f t="shared" si="99"/>
        <v>0x01B</v>
      </c>
      <c r="C111" t="s">
        <v>56</v>
      </c>
      <c r="E111" s="8"/>
      <c r="F111" s="11">
        <v>2</v>
      </c>
      <c r="G111" s="12" t="s">
        <v>38</v>
      </c>
      <c r="H111">
        <f t="shared" ref="H111:H112" si="120">IF(G111="", "", VLOOKUP(G111, $W$3:$X$10, 2))</f>
        <v>0</v>
      </c>
      <c r="I111">
        <v>6</v>
      </c>
      <c r="M111" s="16" t="str">
        <f t="shared" ref="M111" si="121">IF(F111="", "", TEXT(DEC2BIN(F111), "000000"))</f>
        <v>000010</v>
      </c>
      <c r="N111" s="17" t="str">
        <f t="shared" ref="N111:N112" si="122">IF(H111="", "", TEXT(DEC2BIN(H111), "000"))</f>
        <v>000</v>
      </c>
      <c r="O111" s="17" t="str">
        <f t="shared" ref="O111:O112" si="123">IF(I111="", "", TEXT(DEC2BIN(I111), "000"))</f>
        <v>110</v>
      </c>
      <c r="P111" s="17" t="str">
        <f t="shared" si="93"/>
        <v/>
      </c>
      <c r="Q111" s="17" t="str">
        <f t="shared" ref="Q111:Q112" si="124">IF(K111="", "", TEXT(DEC2BIN(K111), "00000000"))</f>
        <v/>
      </c>
      <c r="R111" s="18" t="str">
        <f t="shared" ref="R111:R112" si="125">IF(L111="", "", TEXT(DEC2BIN(L111), "00000000"))</f>
        <v/>
      </c>
      <c r="S111" t="str">
        <f t="shared" si="117"/>
        <v>08</v>
      </c>
      <c r="T111" t="str">
        <f t="shared" si="97"/>
        <v>60</v>
      </c>
      <c r="U111" s="13" t="str">
        <f t="shared" si="118"/>
        <v>00</v>
      </c>
    </row>
    <row r="112" spans="1:21" ht="14.45" x14ac:dyDescent="0.3">
      <c r="A112">
        <v>30</v>
      </c>
      <c r="B112" t="str">
        <f t="shared" si="99"/>
        <v>0x01E</v>
      </c>
      <c r="C112" t="s">
        <v>55</v>
      </c>
      <c r="E112" s="8" t="s">
        <v>132</v>
      </c>
      <c r="F112" s="11">
        <v>5</v>
      </c>
      <c r="H112" t="str">
        <f t="shared" si="120"/>
        <v/>
      </c>
      <c r="K112">
        <v>6</v>
      </c>
      <c r="M112" s="16" t="str">
        <f>IF(F112="", "", TEXT(DEC2BIN(F112), "000000"))</f>
        <v>000101</v>
      </c>
      <c r="N112" s="17" t="str">
        <f t="shared" si="122"/>
        <v/>
      </c>
      <c r="O112" s="17" t="str">
        <f t="shared" si="123"/>
        <v/>
      </c>
      <c r="P112" s="17" t="str">
        <f t="shared" si="93"/>
        <v/>
      </c>
      <c r="Q112" s="17" t="str">
        <f t="shared" si="124"/>
        <v>00000110</v>
      </c>
      <c r="R112" s="18" t="str">
        <f t="shared" si="125"/>
        <v/>
      </c>
      <c r="S112" t="str">
        <f t="shared" si="117"/>
        <v>14</v>
      </c>
      <c r="T112" t="str">
        <f t="shared" si="97"/>
        <v>00</v>
      </c>
      <c r="U112" s="13" t="str">
        <f t="shared" si="118"/>
        <v>06</v>
      </c>
    </row>
    <row r="116" spans="1:21" ht="14.45" x14ac:dyDescent="0.3">
      <c r="C116" s="8" t="s">
        <v>247</v>
      </c>
    </row>
    <row r="117" spans="1:21" ht="14.45" x14ac:dyDescent="0.3">
      <c r="A117">
        <v>0</v>
      </c>
      <c r="B117" t="str">
        <f t="shared" ref="B117:B132" si="126">"0x" &amp; DEC2HEX(A117,3)</f>
        <v>0x000</v>
      </c>
      <c r="C117" t="s">
        <v>119</v>
      </c>
      <c r="E117" s="8" t="s">
        <v>138</v>
      </c>
      <c r="F117" s="11">
        <v>1</v>
      </c>
      <c r="G117" s="12" t="s">
        <v>39</v>
      </c>
      <c r="H117">
        <f t="shared" ref="H117:H118" si="127">IF(G117="", "", VLOOKUP(G117, $W$3:$X$10, 2))</f>
        <v>1</v>
      </c>
      <c r="L117">
        <v>48</v>
      </c>
      <c r="M117" s="16" t="str">
        <f t="shared" ref="M117:M132" si="128">IF(F117="", "", TEXT(DEC2BIN(F117), "000000"))</f>
        <v>000001</v>
      </c>
      <c r="N117" s="17" t="str">
        <f t="shared" ref="N117:N132" si="129">IF(H117="", "", TEXT(DEC2BIN(H117), "000"))</f>
        <v>001</v>
      </c>
      <c r="O117" s="17" t="str">
        <f t="shared" ref="O117:O132" si="130">IF(I117="", "", TEXT(DEC2BIN(I117), "000"))</f>
        <v/>
      </c>
      <c r="P117" s="17" t="str">
        <f t="shared" ref="P117:P132" si="131">IF(J117="", "", TEXT(DEC2BIN(J117), "000"))</f>
        <v/>
      </c>
      <c r="Q117" s="17" t="str">
        <f t="shared" ref="Q117:Q132" si="132">IF(K117="", "", TEXT(DEC2BIN(K117), "00000000"))</f>
        <v/>
      </c>
      <c r="R117" s="18" t="str">
        <f t="shared" ref="R117:R132" si="133">IF(L117="", "", TEXT(DEC2BIN(L117), "00000000"))</f>
        <v>00110000</v>
      </c>
      <c r="S117" t="str">
        <f t="shared" ref="S117:S132" si="134">BIN2HEX(LEFT(CONCATENATE(M117,IF(N117="", "000", N117)), 8), 2)</f>
        <v>04</v>
      </c>
      <c r="T117" t="str">
        <f t="shared" ref="T117:T132" si="135">BIN2HEX(CONCATENATE(RIGHT(N117, 1), IF(O117 = "", "000", O117), IF(P117 = "", "000", P117), "0"), 2)</f>
        <v>80</v>
      </c>
      <c r="U117" s="13" t="str">
        <f t="shared" ref="U117:U132" si="136">IF(Q117="", BIN2HEX(R117, 2), BIN2HEX(Q117,2))</f>
        <v>30</v>
      </c>
    </row>
    <row r="118" spans="1:21" ht="14.45" x14ac:dyDescent="0.3">
      <c r="A118">
        <v>3</v>
      </c>
      <c r="B118" t="str">
        <f t="shared" si="126"/>
        <v>0x003</v>
      </c>
      <c r="C118" t="s">
        <v>169</v>
      </c>
      <c r="E118" s="8" t="s">
        <v>139</v>
      </c>
      <c r="F118" s="11">
        <v>1</v>
      </c>
      <c r="G118" s="12" t="s">
        <v>161</v>
      </c>
      <c r="H118">
        <f t="shared" si="127"/>
        <v>7</v>
      </c>
      <c r="L118">
        <v>57</v>
      </c>
      <c r="M118" s="16" t="str">
        <f t="shared" si="128"/>
        <v>000001</v>
      </c>
      <c r="N118" s="17" t="str">
        <f t="shared" si="129"/>
        <v>111</v>
      </c>
      <c r="O118" s="17" t="str">
        <f t="shared" si="130"/>
        <v/>
      </c>
      <c r="P118" s="17" t="str">
        <f t="shared" si="131"/>
        <v/>
      </c>
      <c r="Q118" s="17" t="str">
        <f t="shared" si="132"/>
        <v/>
      </c>
      <c r="R118" s="18" t="str">
        <f t="shared" si="133"/>
        <v>00111001</v>
      </c>
      <c r="S118" t="str">
        <f t="shared" si="134"/>
        <v>07</v>
      </c>
      <c r="T118" t="str">
        <f t="shared" si="135"/>
        <v>80</v>
      </c>
      <c r="U118" s="13" t="str">
        <f t="shared" si="136"/>
        <v>39</v>
      </c>
    </row>
    <row r="119" spans="1:21" ht="14.45" x14ac:dyDescent="0.3">
      <c r="A119">
        <v>6</v>
      </c>
      <c r="B119" t="str">
        <f t="shared" si="126"/>
        <v>0x006</v>
      </c>
      <c r="C119" t="s">
        <v>208</v>
      </c>
      <c r="E119" s="8" t="s">
        <v>144</v>
      </c>
      <c r="F119" s="11">
        <v>1</v>
      </c>
      <c r="G119" s="12" t="s">
        <v>42</v>
      </c>
      <c r="H119">
        <f t="shared" ref="H119" si="137">IF(G119="", "", VLOOKUP(G119, $W$3:$X$10, 2))</f>
        <v>6</v>
      </c>
      <c r="L119">
        <v>96</v>
      </c>
      <c r="M119" s="16" t="str">
        <f t="shared" si="128"/>
        <v>000001</v>
      </c>
      <c r="N119" s="17" t="str">
        <f t="shared" si="129"/>
        <v>110</v>
      </c>
      <c r="O119" s="17" t="str">
        <f t="shared" si="130"/>
        <v/>
      </c>
      <c r="P119" s="17" t="str">
        <f t="shared" si="131"/>
        <v/>
      </c>
      <c r="Q119" s="17" t="str">
        <f t="shared" si="132"/>
        <v/>
      </c>
      <c r="R119" s="18" t="str">
        <f t="shared" si="133"/>
        <v>01100000</v>
      </c>
      <c r="S119" t="str">
        <f t="shared" si="134"/>
        <v>07</v>
      </c>
      <c r="T119" t="str">
        <f t="shared" si="135"/>
        <v>00</v>
      </c>
      <c r="U119" s="13" t="str">
        <f t="shared" si="136"/>
        <v>60</v>
      </c>
    </row>
    <row r="120" spans="1:21" ht="14.45" x14ac:dyDescent="0.3">
      <c r="A120">
        <v>9</v>
      </c>
      <c r="B120" t="str">
        <f t="shared" si="126"/>
        <v>0x009</v>
      </c>
      <c r="C120" t="s">
        <v>190</v>
      </c>
      <c r="E120" s="8" t="s">
        <v>204</v>
      </c>
      <c r="F120" s="11">
        <v>1</v>
      </c>
      <c r="G120" s="12" t="s">
        <v>162</v>
      </c>
      <c r="H120">
        <f>IF(G120="", "", VLOOKUP(G120, $W$3:$X$10, 2))</f>
        <v>2</v>
      </c>
      <c r="L120">
        <v>0</v>
      </c>
      <c r="M120" s="16" t="str">
        <f t="shared" si="128"/>
        <v>000001</v>
      </c>
      <c r="N120" s="17" t="str">
        <f t="shared" si="129"/>
        <v>010</v>
      </c>
      <c r="O120" s="17" t="str">
        <f t="shared" si="130"/>
        <v/>
      </c>
      <c r="P120" s="17" t="str">
        <f t="shared" si="131"/>
        <v/>
      </c>
      <c r="Q120" s="17" t="str">
        <f t="shared" si="132"/>
        <v/>
      </c>
      <c r="R120" s="18" t="str">
        <f t="shared" si="133"/>
        <v>00000000</v>
      </c>
      <c r="S120" t="str">
        <f t="shared" si="134"/>
        <v>05</v>
      </c>
      <c r="T120" t="str">
        <f t="shared" si="135"/>
        <v>00</v>
      </c>
      <c r="U120" s="13" t="str">
        <f t="shared" si="136"/>
        <v>00</v>
      </c>
    </row>
    <row r="121" spans="1:21" ht="14.45" x14ac:dyDescent="0.3">
      <c r="A121">
        <v>12</v>
      </c>
      <c r="B121" t="str">
        <f t="shared" si="126"/>
        <v>0x00C</v>
      </c>
      <c r="C121" t="s">
        <v>198</v>
      </c>
      <c r="E121" s="8"/>
      <c r="F121" s="11">
        <v>2</v>
      </c>
      <c r="G121" s="12" t="s">
        <v>182</v>
      </c>
      <c r="H121">
        <f t="shared" ref="H121:H122" si="138">IF(G121="", "", VLOOKUP(G121, $W$3:$X$10, 2))</f>
        <v>3</v>
      </c>
      <c r="I121">
        <v>1</v>
      </c>
      <c r="M121" s="16" t="str">
        <f t="shared" si="128"/>
        <v>000010</v>
      </c>
      <c r="N121" s="17" t="str">
        <f t="shared" si="129"/>
        <v>011</v>
      </c>
      <c r="O121" s="17" t="str">
        <f t="shared" si="130"/>
        <v>001</v>
      </c>
      <c r="P121" s="17" t="str">
        <f t="shared" si="131"/>
        <v/>
      </c>
      <c r="Q121" s="17" t="str">
        <f t="shared" si="132"/>
        <v/>
      </c>
      <c r="R121" s="18" t="str">
        <f t="shared" si="133"/>
        <v/>
      </c>
      <c r="S121" t="str">
        <f t="shared" si="134"/>
        <v>09</v>
      </c>
      <c r="T121" t="str">
        <f t="shared" si="135"/>
        <v>90</v>
      </c>
      <c r="U121" s="13" t="str">
        <f t="shared" si="136"/>
        <v>00</v>
      </c>
    </row>
    <row r="122" spans="1:21" ht="14.45" x14ac:dyDescent="0.3">
      <c r="A122">
        <v>15</v>
      </c>
      <c r="B122" t="str">
        <f t="shared" si="126"/>
        <v>0x00F</v>
      </c>
      <c r="C122" t="s">
        <v>187</v>
      </c>
      <c r="E122" s="8" t="s">
        <v>141</v>
      </c>
      <c r="F122" s="11">
        <v>4</v>
      </c>
      <c r="G122" s="12" t="s">
        <v>38</v>
      </c>
      <c r="H122">
        <f t="shared" si="138"/>
        <v>0</v>
      </c>
      <c r="M122" s="16" t="str">
        <f t="shared" si="128"/>
        <v>000100</v>
      </c>
      <c r="N122" s="17" t="str">
        <f t="shared" si="129"/>
        <v>000</v>
      </c>
      <c r="O122" s="17" t="str">
        <f t="shared" si="130"/>
        <v/>
      </c>
      <c r="P122" s="17" t="str">
        <f t="shared" si="131"/>
        <v/>
      </c>
      <c r="Q122" s="17" t="str">
        <f t="shared" si="132"/>
        <v/>
      </c>
      <c r="R122" s="18" t="str">
        <f t="shared" si="133"/>
        <v/>
      </c>
      <c r="S122" t="str">
        <f t="shared" si="134"/>
        <v>10</v>
      </c>
      <c r="T122" t="str">
        <f t="shared" si="135"/>
        <v>00</v>
      </c>
      <c r="U122" s="13" t="str">
        <f t="shared" si="136"/>
        <v>00</v>
      </c>
    </row>
    <row r="123" spans="1:21" ht="14.45" x14ac:dyDescent="0.3">
      <c r="A123">
        <v>18</v>
      </c>
      <c r="B123" t="str">
        <f t="shared" si="126"/>
        <v>0x012</v>
      </c>
      <c r="C123" t="s">
        <v>209</v>
      </c>
      <c r="E123" s="8"/>
      <c r="F123" s="11">
        <v>2</v>
      </c>
      <c r="G123" s="12" t="s">
        <v>182</v>
      </c>
      <c r="H123">
        <f t="shared" ref="H123:H124" si="139">IF(G123="", "", VLOOKUP(G123, $W$3:$X$10, 2))</f>
        <v>3</v>
      </c>
      <c r="I123">
        <v>6</v>
      </c>
      <c r="M123" s="16" t="str">
        <f t="shared" si="128"/>
        <v>000010</v>
      </c>
      <c r="N123" s="17" t="str">
        <f t="shared" si="129"/>
        <v>011</v>
      </c>
      <c r="O123" s="17" t="str">
        <f t="shared" si="130"/>
        <v>110</v>
      </c>
      <c r="P123" s="17" t="str">
        <f t="shared" si="131"/>
        <v/>
      </c>
      <c r="Q123" s="17" t="str">
        <f t="shared" si="132"/>
        <v/>
      </c>
      <c r="R123" s="18" t="str">
        <f t="shared" si="133"/>
        <v/>
      </c>
      <c r="S123" t="str">
        <f t="shared" si="134"/>
        <v>09</v>
      </c>
      <c r="T123" t="str">
        <f t="shared" si="135"/>
        <v>E0</v>
      </c>
      <c r="U123" s="13" t="str">
        <f t="shared" si="136"/>
        <v>00</v>
      </c>
    </row>
    <row r="124" spans="1:21" ht="14.45" x14ac:dyDescent="0.3">
      <c r="A124">
        <v>21</v>
      </c>
      <c r="B124" t="str">
        <f t="shared" si="126"/>
        <v>0x015</v>
      </c>
      <c r="C124" t="s">
        <v>200</v>
      </c>
      <c r="E124" s="8" t="s">
        <v>140</v>
      </c>
      <c r="F124" s="11">
        <v>11</v>
      </c>
      <c r="G124" s="12" t="s">
        <v>38</v>
      </c>
      <c r="H124">
        <f t="shared" si="139"/>
        <v>0</v>
      </c>
      <c r="M124" s="16" t="str">
        <f t="shared" si="128"/>
        <v>001011</v>
      </c>
      <c r="N124" s="17" t="str">
        <f t="shared" si="129"/>
        <v>000</v>
      </c>
      <c r="O124" s="17" t="str">
        <f t="shared" si="130"/>
        <v/>
      </c>
      <c r="P124" s="17" t="str">
        <f t="shared" si="131"/>
        <v/>
      </c>
      <c r="Q124" s="17" t="str">
        <f t="shared" si="132"/>
        <v/>
      </c>
      <c r="R124" s="18" t="str">
        <f t="shared" si="133"/>
        <v/>
      </c>
      <c r="S124" t="str">
        <f t="shared" si="134"/>
        <v>2C</v>
      </c>
      <c r="T124" t="str">
        <f t="shared" si="135"/>
        <v>00</v>
      </c>
      <c r="U124" s="13" t="str">
        <f t="shared" si="136"/>
        <v>00</v>
      </c>
    </row>
    <row r="125" spans="1:21" ht="14.45" x14ac:dyDescent="0.3">
      <c r="A125">
        <v>24</v>
      </c>
      <c r="B125" t="str">
        <f t="shared" si="126"/>
        <v>0x018</v>
      </c>
      <c r="C125" t="s">
        <v>201</v>
      </c>
      <c r="E125" s="46"/>
      <c r="F125" s="11">
        <v>40</v>
      </c>
      <c r="G125" s="12" t="s">
        <v>39</v>
      </c>
      <c r="H125">
        <f t="shared" ref="H125:H129" si="140">IF(G125="", "", VLOOKUP(G125, $W$3:$X$10, 2))</f>
        <v>1</v>
      </c>
      <c r="M125" s="16" t="str">
        <f t="shared" si="128"/>
        <v>101000</v>
      </c>
      <c r="N125" s="17" t="str">
        <f t="shared" si="129"/>
        <v>001</v>
      </c>
      <c r="O125" s="17" t="str">
        <f t="shared" si="130"/>
        <v/>
      </c>
      <c r="P125" s="17" t="str">
        <f t="shared" si="131"/>
        <v/>
      </c>
      <c r="Q125" s="17" t="str">
        <f t="shared" si="132"/>
        <v/>
      </c>
      <c r="R125" s="18" t="str">
        <f t="shared" si="133"/>
        <v/>
      </c>
      <c r="S125" t="str">
        <f t="shared" si="134"/>
        <v>A0</v>
      </c>
      <c r="T125" t="str">
        <f t="shared" si="135"/>
        <v>80</v>
      </c>
      <c r="U125" s="13" t="str">
        <f t="shared" si="136"/>
        <v>00</v>
      </c>
    </row>
    <row r="126" spans="1:21" ht="14.45" x14ac:dyDescent="0.3">
      <c r="A126">
        <v>27</v>
      </c>
      <c r="B126" t="str">
        <f t="shared" si="126"/>
        <v>0x01B</v>
      </c>
      <c r="C126" t="s">
        <v>51</v>
      </c>
      <c r="E126" s="46" t="s">
        <v>202</v>
      </c>
      <c r="F126" s="11">
        <v>2</v>
      </c>
      <c r="G126" s="12" t="s">
        <v>38</v>
      </c>
      <c r="H126">
        <f t="shared" si="140"/>
        <v>0</v>
      </c>
      <c r="I126">
        <v>1</v>
      </c>
      <c r="M126" s="16" t="str">
        <f t="shared" si="128"/>
        <v>000010</v>
      </c>
      <c r="N126" s="17" t="str">
        <f t="shared" si="129"/>
        <v>000</v>
      </c>
      <c r="O126" s="17" t="str">
        <f t="shared" si="130"/>
        <v>001</v>
      </c>
      <c r="P126" s="17" t="str">
        <f t="shared" si="131"/>
        <v/>
      </c>
      <c r="Q126" s="17" t="str">
        <f t="shared" si="132"/>
        <v/>
      </c>
      <c r="R126" s="18" t="str">
        <f t="shared" si="133"/>
        <v/>
      </c>
      <c r="S126" t="str">
        <f t="shared" si="134"/>
        <v>08</v>
      </c>
      <c r="T126" t="str">
        <f t="shared" si="135"/>
        <v>10</v>
      </c>
      <c r="U126" s="13" t="str">
        <f t="shared" si="136"/>
        <v>00</v>
      </c>
    </row>
    <row r="127" spans="1:21" ht="14.45" x14ac:dyDescent="0.3">
      <c r="A127">
        <v>30</v>
      </c>
      <c r="B127" t="str">
        <f t="shared" si="126"/>
        <v>0x01E</v>
      </c>
      <c r="C127" t="s">
        <v>118</v>
      </c>
      <c r="E127" s="8" t="s">
        <v>129</v>
      </c>
      <c r="F127" s="11">
        <v>33</v>
      </c>
      <c r="G127" s="12" t="s">
        <v>38</v>
      </c>
      <c r="H127">
        <f t="shared" si="140"/>
        <v>0</v>
      </c>
      <c r="I127">
        <v>7</v>
      </c>
      <c r="M127" s="16" t="str">
        <f t="shared" si="128"/>
        <v>100001</v>
      </c>
      <c r="N127" s="17" t="str">
        <f t="shared" si="129"/>
        <v>000</v>
      </c>
      <c r="O127" s="17" t="str">
        <f t="shared" si="130"/>
        <v>111</v>
      </c>
      <c r="P127" s="17" t="str">
        <f t="shared" si="131"/>
        <v/>
      </c>
      <c r="Q127" s="17" t="str">
        <f t="shared" si="132"/>
        <v/>
      </c>
      <c r="R127" s="18" t="str">
        <f t="shared" si="133"/>
        <v/>
      </c>
      <c r="S127" t="str">
        <f t="shared" si="134"/>
        <v>84</v>
      </c>
      <c r="T127" t="str">
        <f t="shared" si="135"/>
        <v>70</v>
      </c>
      <c r="U127" s="13" t="str">
        <f t="shared" si="136"/>
        <v>00</v>
      </c>
    </row>
    <row r="128" spans="1:21" ht="14.45" x14ac:dyDescent="0.3">
      <c r="A128">
        <v>33</v>
      </c>
      <c r="B128" t="str">
        <f t="shared" si="126"/>
        <v>0x021</v>
      </c>
      <c r="C128" t="s">
        <v>203</v>
      </c>
      <c r="E128" s="8" t="s">
        <v>133</v>
      </c>
      <c r="F128" s="11">
        <v>6</v>
      </c>
      <c r="H128" t="str">
        <f t="shared" si="140"/>
        <v/>
      </c>
      <c r="K128">
        <v>33</v>
      </c>
      <c r="M128" s="16" t="str">
        <f t="shared" si="128"/>
        <v>000110</v>
      </c>
      <c r="N128" s="17" t="str">
        <f t="shared" si="129"/>
        <v/>
      </c>
      <c r="O128" s="17" t="str">
        <f t="shared" si="130"/>
        <v/>
      </c>
      <c r="P128" s="17" t="str">
        <f t="shared" si="131"/>
        <v/>
      </c>
      <c r="Q128" s="17" t="str">
        <f t="shared" si="132"/>
        <v>00100001</v>
      </c>
      <c r="R128" s="18" t="str">
        <f t="shared" si="133"/>
        <v/>
      </c>
      <c r="S128" t="str">
        <f t="shared" si="134"/>
        <v>18</v>
      </c>
      <c r="T128" t="str">
        <f t="shared" si="135"/>
        <v>00</v>
      </c>
      <c r="U128" s="13" t="str">
        <f t="shared" si="136"/>
        <v>21</v>
      </c>
    </row>
    <row r="129" spans="1:21" x14ac:dyDescent="0.25">
      <c r="A129">
        <v>36</v>
      </c>
      <c r="B129" t="str">
        <f t="shared" si="126"/>
        <v>0x024</v>
      </c>
      <c r="C129" t="s">
        <v>56</v>
      </c>
      <c r="E129" s="53" t="s">
        <v>210</v>
      </c>
      <c r="F129" s="11">
        <v>2</v>
      </c>
      <c r="G129" s="12" t="s">
        <v>38</v>
      </c>
      <c r="H129">
        <f t="shared" si="140"/>
        <v>0</v>
      </c>
      <c r="I129">
        <v>6</v>
      </c>
      <c r="M129" s="16" t="str">
        <f t="shared" si="128"/>
        <v>000010</v>
      </c>
      <c r="N129" s="17" t="str">
        <f t="shared" si="129"/>
        <v>000</v>
      </c>
      <c r="O129" s="17" t="str">
        <f t="shared" si="130"/>
        <v>110</v>
      </c>
      <c r="P129" s="17" t="str">
        <f t="shared" si="131"/>
        <v/>
      </c>
      <c r="Q129" s="17" t="str">
        <f t="shared" si="132"/>
        <v/>
      </c>
      <c r="R129" s="18" t="str">
        <f t="shared" si="133"/>
        <v/>
      </c>
      <c r="S129" t="str">
        <f t="shared" si="134"/>
        <v>08</v>
      </c>
      <c r="T129" t="str">
        <f t="shared" si="135"/>
        <v>60</v>
      </c>
      <c r="U129" s="13" t="str">
        <f t="shared" si="136"/>
        <v>00</v>
      </c>
    </row>
    <row r="130" spans="1:21" x14ac:dyDescent="0.25">
      <c r="A130">
        <v>39</v>
      </c>
      <c r="B130" t="str">
        <f t="shared" si="126"/>
        <v>0x027</v>
      </c>
      <c r="C130" t="s">
        <v>179</v>
      </c>
      <c r="E130" s="53"/>
      <c r="F130" s="11">
        <v>40</v>
      </c>
      <c r="G130" s="12" t="s">
        <v>38</v>
      </c>
      <c r="H130">
        <f t="shared" ref="H130:H132" si="141">IF(G130="", "", VLOOKUP(G130, $W$3:$X$10, 2))</f>
        <v>0</v>
      </c>
      <c r="M130" s="16" t="str">
        <f t="shared" si="128"/>
        <v>101000</v>
      </c>
      <c r="N130" s="17" t="str">
        <f t="shared" si="129"/>
        <v>000</v>
      </c>
      <c r="O130" s="17" t="str">
        <f t="shared" si="130"/>
        <v/>
      </c>
      <c r="P130" s="17" t="str">
        <f t="shared" si="131"/>
        <v/>
      </c>
      <c r="Q130" s="17" t="str">
        <f t="shared" si="132"/>
        <v/>
      </c>
      <c r="R130" s="18" t="str">
        <f t="shared" si="133"/>
        <v/>
      </c>
      <c r="S130" t="str">
        <f t="shared" si="134"/>
        <v>A0</v>
      </c>
      <c r="T130" t="str">
        <f t="shared" si="135"/>
        <v>00</v>
      </c>
      <c r="U130" s="13" t="str">
        <f t="shared" si="136"/>
        <v>00</v>
      </c>
    </row>
    <row r="131" spans="1:21" x14ac:dyDescent="0.25">
      <c r="A131">
        <v>42</v>
      </c>
      <c r="B131" t="str">
        <f t="shared" si="126"/>
        <v>0x02A</v>
      </c>
      <c r="C131" t="s">
        <v>57</v>
      </c>
      <c r="E131" s="53"/>
      <c r="F131" s="11">
        <v>2</v>
      </c>
      <c r="G131" s="12" t="s">
        <v>42</v>
      </c>
      <c r="H131">
        <f t="shared" si="141"/>
        <v>6</v>
      </c>
      <c r="I131">
        <v>0</v>
      </c>
      <c r="M131" s="16" t="str">
        <f t="shared" si="128"/>
        <v>000010</v>
      </c>
      <c r="N131" s="17" t="str">
        <f t="shared" si="129"/>
        <v>110</v>
      </c>
      <c r="O131" s="17" t="str">
        <f t="shared" si="130"/>
        <v>000</v>
      </c>
      <c r="P131" s="17" t="str">
        <f t="shared" si="131"/>
        <v/>
      </c>
      <c r="Q131" s="17" t="str">
        <f t="shared" si="132"/>
        <v/>
      </c>
      <c r="R131" s="18" t="str">
        <f t="shared" si="133"/>
        <v/>
      </c>
      <c r="S131" t="str">
        <f t="shared" si="134"/>
        <v>0B</v>
      </c>
      <c r="T131" t="str">
        <f t="shared" si="135"/>
        <v>00</v>
      </c>
      <c r="U131" s="13" t="str">
        <f t="shared" si="136"/>
        <v>00</v>
      </c>
    </row>
    <row r="132" spans="1:21" ht="14.45" x14ac:dyDescent="0.3">
      <c r="A132">
        <v>45</v>
      </c>
      <c r="B132" t="str">
        <f t="shared" si="126"/>
        <v>0x02D</v>
      </c>
      <c r="C132" t="s">
        <v>142</v>
      </c>
      <c r="E132" s="8" t="s">
        <v>134</v>
      </c>
      <c r="F132" s="11">
        <v>5</v>
      </c>
      <c r="H132" t="str">
        <f t="shared" si="141"/>
        <v/>
      </c>
      <c r="K132">
        <v>12</v>
      </c>
      <c r="M132" s="16" t="str">
        <f t="shared" si="128"/>
        <v>000101</v>
      </c>
      <c r="N132" s="17" t="str">
        <f t="shared" si="129"/>
        <v/>
      </c>
      <c r="O132" s="17" t="str">
        <f t="shared" si="130"/>
        <v/>
      </c>
      <c r="P132" s="17" t="str">
        <f t="shared" si="131"/>
        <v/>
      </c>
      <c r="Q132" s="17" t="str">
        <f t="shared" si="132"/>
        <v>00001100</v>
      </c>
      <c r="R132" s="18" t="str">
        <f t="shared" si="133"/>
        <v/>
      </c>
      <c r="S132" t="str">
        <f t="shared" si="134"/>
        <v>14</v>
      </c>
      <c r="T132" t="str">
        <f t="shared" si="135"/>
        <v>00</v>
      </c>
      <c r="U132" s="13" t="str">
        <f t="shared" si="136"/>
        <v>0C</v>
      </c>
    </row>
    <row r="133" spans="1:21" ht="14.45" x14ac:dyDescent="0.3">
      <c r="E133" s="8" t="s">
        <v>120</v>
      </c>
    </row>
    <row r="134" spans="1:21" ht="14.45" x14ac:dyDescent="0.3">
      <c r="A134">
        <v>48</v>
      </c>
      <c r="B134" t="str">
        <f t="shared" ref="B134:B136" si="142">"0x" &amp; DEC2HEX(A134,3)</f>
        <v>0x030</v>
      </c>
      <c r="D134" s="7" t="s">
        <v>166</v>
      </c>
    </row>
    <row r="135" spans="1:21" ht="14.45" x14ac:dyDescent="0.3">
      <c r="A135">
        <v>51</v>
      </c>
      <c r="B135" t="str">
        <f t="shared" si="142"/>
        <v>0x033</v>
      </c>
      <c r="D135" s="7" t="s">
        <v>167</v>
      </c>
    </row>
    <row r="136" spans="1:21" ht="14.45" x14ac:dyDescent="0.3">
      <c r="A136">
        <v>54</v>
      </c>
      <c r="B136" t="str">
        <f t="shared" si="142"/>
        <v>0x036</v>
      </c>
      <c r="D136" s="7" t="s">
        <v>168</v>
      </c>
    </row>
    <row r="140" spans="1:21" ht="14.45" x14ac:dyDescent="0.3">
      <c r="C140" s="8" t="s">
        <v>248</v>
      </c>
    </row>
    <row r="141" spans="1:21" ht="14.45" x14ac:dyDescent="0.3">
      <c r="A141">
        <v>0</v>
      </c>
      <c r="B141" t="str">
        <f t="shared" ref="B141:B143" si="143">"0x" &amp; DEC2HEX(A141,3)</f>
        <v>0x000</v>
      </c>
      <c r="C141" t="s">
        <v>217</v>
      </c>
      <c r="E141" s="8"/>
      <c r="F141" s="11">
        <v>1</v>
      </c>
      <c r="G141" s="12" t="s">
        <v>42</v>
      </c>
      <c r="H141">
        <f t="shared" ref="H141" si="144">IF(G141="", "", VLOOKUP(G141, $W$3:$X$10, 2))</f>
        <v>6</v>
      </c>
      <c r="L141">
        <v>0</v>
      </c>
      <c r="M141" s="16" t="str">
        <f>IF(F141="", "", TEXT(DEC2BIN(F141), "000000"))</f>
        <v>000001</v>
      </c>
      <c r="N141" s="17" t="str">
        <f t="shared" ref="N141:P141" si="145">IF(H141="", "", TEXT(DEC2BIN(H141), "000"))</f>
        <v>110</v>
      </c>
      <c r="O141" s="17" t="str">
        <f t="shared" si="145"/>
        <v/>
      </c>
      <c r="P141" s="17" t="str">
        <f t="shared" si="145"/>
        <v/>
      </c>
      <c r="Q141" s="17" t="str">
        <f t="shared" ref="Q141:R141" si="146">IF(K141="", "", TEXT(DEC2BIN(K141), "00000000"))</f>
        <v/>
      </c>
      <c r="R141" s="18" t="str">
        <f t="shared" si="146"/>
        <v>00000000</v>
      </c>
      <c r="S141" t="str">
        <f>BIN2HEX(LEFT(CONCATENATE(M141,IF(N141="", "000", N141)), 8), 2)</f>
        <v>07</v>
      </c>
      <c r="T141" t="str">
        <f>BIN2HEX(CONCATENATE(RIGHT(N141, 1), IF(O141 = "", "000", O141), IF(P141 = "", "000", P141), "0"), 2)</f>
        <v>00</v>
      </c>
      <c r="U141" s="13" t="str">
        <f>IF(Q141="", BIN2HEX(R141, 2), BIN2HEX(Q141,2))</f>
        <v>00</v>
      </c>
    </row>
    <row r="142" spans="1:21" ht="14.45" x14ac:dyDescent="0.3">
      <c r="A142">
        <v>3</v>
      </c>
      <c r="B142" t="str">
        <f t="shared" si="143"/>
        <v>0x003</v>
      </c>
      <c r="C142" t="s">
        <v>218</v>
      </c>
      <c r="E142" s="8"/>
      <c r="F142" s="11">
        <v>1</v>
      </c>
      <c r="G142" s="12" t="s">
        <v>38</v>
      </c>
      <c r="H142">
        <f t="shared" ref="H142" si="147">IF(G142="", "", VLOOKUP(G142, $W$3:$X$10, 2))</f>
        <v>0</v>
      </c>
      <c r="L142">
        <v>255</v>
      </c>
      <c r="M142" s="16" t="str">
        <f t="shared" ref="M142:M149" si="148">IF(F142="", "", TEXT(DEC2BIN(F142), "000000"))</f>
        <v>000001</v>
      </c>
      <c r="N142" s="17" t="str">
        <f t="shared" ref="N142:N149" si="149">IF(H142="", "", TEXT(DEC2BIN(H142), "000"))</f>
        <v>000</v>
      </c>
      <c r="O142" s="17" t="str">
        <f t="shared" ref="O142:O149" si="150">IF(I142="", "", TEXT(DEC2BIN(I142), "000"))</f>
        <v/>
      </c>
      <c r="P142" s="17" t="str">
        <f t="shared" ref="P142:P149" si="151">IF(J142="", "", TEXT(DEC2BIN(J142), "000"))</f>
        <v/>
      </c>
      <c r="Q142" s="17" t="str">
        <f t="shared" ref="Q142:Q149" si="152">IF(K142="", "", TEXT(DEC2BIN(K142), "00000000"))</f>
        <v/>
      </c>
      <c r="R142" s="18" t="str">
        <f t="shared" ref="R142:R149" si="153">IF(L142="", "", TEXT(DEC2BIN(L142), "00000000"))</f>
        <v>11111111</v>
      </c>
      <c r="S142" t="str">
        <f t="shared" ref="S142:S149" si="154">BIN2HEX(LEFT(CONCATENATE(M142,IF(N142="", "000", N142)), 8), 2)</f>
        <v>04</v>
      </c>
      <c r="T142" t="str">
        <f t="shared" ref="T142:T149" si="155">BIN2HEX(CONCATENATE(RIGHT(N142, 1), IF(O142 = "", "000", O142), IF(P142 = "", "000", P142), "0"), 2)</f>
        <v>00</v>
      </c>
      <c r="U142" s="13" t="str">
        <f t="shared" ref="U142:U149" si="156">IF(Q142="", BIN2HEX(R142, 2), BIN2HEX(Q142,2))</f>
        <v>FF</v>
      </c>
    </row>
    <row r="143" spans="1:21" ht="14.45" x14ac:dyDescent="0.3">
      <c r="A143">
        <v>6</v>
      </c>
      <c r="B143" t="str">
        <f t="shared" si="143"/>
        <v>0x006</v>
      </c>
      <c r="C143" t="s">
        <v>190</v>
      </c>
      <c r="E143" s="8"/>
      <c r="F143" s="11">
        <v>1</v>
      </c>
      <c r="G143" s="12" t="s">
        <v>162</v>
      </c>
      <c r="H143">
        <f>IF(G143="", "", VLOOKUP(G143, $W$3:$X$10, 2))</f>
        <v>2</v>
      </c>
      <c r="L143">
        <v>0</v>
      </c>
      <c r="M143" s="16" t="str">
        <f t="shared" si="148"/>
        <v>000001</v>
      </c>
      <c r="N143" s="17" t="str">
        <f t="shared" si="149"/>
        <v>010</v>
      </c>
      <c r="O143" s="17" t="str">
        <f t="shared" si="150"/>
        <v/>
      </c>
      <c r="P143" s="17" t="str">
        <f t="shared" si="151"/>
        <v/>
      </c>
      <c r="Q143" s="17" t="str">
        <f t="shared" si="152"/>
        <v/>
      </c>
      <c r="R143" s="18" t="str">
        <f t="shared" si="153"/>
        <v>00000000</v>
      </c>
      <c r="S143" t="str">
        <f t="shared" si="154"/>
        <v>05</v>
      </c>
      <c r="T143" t="str">
        <f t="shared" si="155"/>
        <v>00</v>
      </c>
      <c r="U143" s="13" t="str">
        <f t="shared" si="156"/>
        <v>00</v>
      </c>
    </row>
    <row r="144" spans="1:21" ht="14.45" x14ac:dyDescent="0.3">
      <c r="C144" t="s">
        <v>223</v>
      </c>
      <c r="E144" s="8"/>
      <c r="F144" s="11">
        <v>17</v>
      </c>
      <c r="G144" s="12" t="s">
        <v>162</v>
      </c>
      <c r="H144">
        <f>IF(G144="", "", VLOOKUP(G144, $W$3:$X$10, 2))</f>
        <v>2</v>
      </c>
      <c r="I144">
        <v>6</v>
      </c>
      <c r="J144">
        <v>1</v>
      </c>
      <c r="M144" s="16" t="str">
        <f t="shared" si="148"/>
        <v>010001</v>
      </c>
      <c r="N144" s="17" t="str">
        <f t="shared" si="149"/>
        <v>010</v>
      </c>
      <c r="O144" s="17" t="str">
        <f t="shared" si="150"/>
        <v>110</v>
      </c>
      <c r="P144" s="17" t="str">
        <f t="shared" si="151"/>
        <v>001</v>
      </c>
      <c r="Q144" s="17" t="str">
        <f t="shared" si="152"/>
        <v/>
      </c>
      <c r="R144" s="18" t="str">
        <f t="shared" si="153"/>
        <v/>
      </c>
      <c r="S144" t="str">
        <f t="shared" si="154"/>
        <v>45</v>
      </c>
      <c r="T144" t="str">
        <f t="shared" si="155"/>
        <v>62</v>
      </c>
      <c r="U144" s="13" t="str">
        <f t="shared" si="156"/>
        <v>00</v>
      </c>
    </row>
    <row r="145" spans="1:21" ht="14.45" x14ac:dyDescent="0.3">
      <c r="C145" t="s">
        <v>220</v>
      </c>
      <c r="E145" s="8"/>
      <c r="F145" s="11">
        <v>17</v>
      </c>
      <c r="G145" s="12" t="s">
        <v>38</v>
      </c>
      <c r="H145">
        <f t="shared" ref="H145:H147" si="157">IF(G145="", "", VLOOKUP(G145, $W$3:$X$10, 2))</f>
        <v>0</v>
      </c>
      <c r="I145">
        <v>6</v>
      </c>
      <c r="J145">
        <v>1</v>
      </c>
      <c r="M145" s="16" t="str">
        <f t="shared" si="148"/>
        <v>010001</v>
      </c>
      <c r="N145" s="17" t="str">
        <f t="shared" si="149"/>
        <v>000</v>
      </c>
      <c r="O145" s="17" t="str">
        <f t="shared" si="150"/>
        <v>110</v>
      </c>
      <c r="P145" s="17" t="str">
        <f t="shared" si="151"/>
        <v>001</v>
      </c>
      <c r="Q145" s="17" t="str">
        <f t="shared" si="152"/>
        <v/>
      </c>
      <c r="R145" s="18" t="str">
        <f t="shared" si="153"/>
        <v/>
      </c>
      <c r="S145" t="str">
        <f t="shared" si="154"/>
        <v>44</v>
      </c>
      <c r="T145" t="str">
        <f t="shared" si="155"/>
        <v>62</v>
      </c>
      <c r="U145" s="13" t="str">
        <f t="shared" si="156"/>
        <v>00</v>
      </c>
    </row>
    <row r="146" spans="1:21" ht="14.45" x14ac:dyDescent="0.3">
      <c r="C146" t="s">
        <v>221</v>
      </c>
      <c r="E146" s="8"/>
      <c r="F146" s="11">
        <v>2</v>
      </c>
      <c r="G146" s="12" t="s">
        <v>39</v>
      </c>
      <c r="H146">
        <f t="shared" si="157"/>
        <v>1</v>
      </c>
      <c r="I146">
        <v>6</v>
      </c>
      <c r="M146" s="16" t="str">
        <f t="shared" si="148"/>
        <v>000010</v>
      </c>
      <c r="N146" s="17" t="str">
        <f t="shared" si="149"/>
        <v>001</v>
      </c>
      <c r="O146" s="17" t="str">
        <f t="shared" si="150"/>
        <v>110</v>
      </c>
      <c r="P146" s="17" t="str">
        <f t="shared" si="151"/>
        <v/>
      </c>
      <c r="Q146" s="17" t="str">
        <f t="shared" si="152"/>
        <v/>
      </c>
      <c r="R146" s="18" t="str">
        <f t="shared" si="153"/>
        <v/>
      </c>
      <c r="S146" t="str">
        <f t="shared" si="154"/>
        <v>08</v>
      </c>
      <c r="T146" t="str">
        <f t="shared" si="155"/>
        <v>E0</v>
      </c>
      <c r="U146" s="13" t="str">
        <f t="shared" si="156"/>
        <v>00</v>
      </c>
    </row>
    <row r="147" spans="1:21" ht="14.45" x14ac:dyDescent="0.3">
      <c r="C147" t="s">
        <v>201</v>
      </c>
      <c r="E147" s="8"/>
      <c r="F147" s="11">
        <v>40</v>
      </c>
      <c r="G147" s="12" t="s">
        <v>39</v>
      </c>
      <c r="H147">
        <f t="shared" si="157"/>
        <v>1</v>
      </c>
      <c r="M147" s="16" t="str">
        <f t="shared" si="148"/>
        <v>101000</v>
      </c>
      <c r="N147" s="17" t="str">
        <f t="shared" si="149"/>
        <v>001</v>
      </c>
      <c r="O147" s="17" t="str">
        <f t="shared" si="150"/>
        <v/>
      </c>
      <c r="P147" s="17" t="str">
        <f t="shared" si="151"/>
        <v/>
      </c>
      <c r="Q147" s="17" t="str">
        <f t="shared" si="152"/>
        <v/>
      </c>
      <c r="R147" s="18" t="str">
        <f t="shared" si="153"/>
        <v/>
      </c>
      <c r="S147" t="str">
        <f t="shared" si="154"/>
        <v>A0</v>
      </c>
      <c r="T147" t="str">
        <f t="shared" si="155"/>
        <v>80</v>
      </c>
      <c r="U147" s="13" t="str">
        <f t="shared" si="156"/>
        <v>00</v>
      </c>
    </row>
    <row r="148" spans="1:21" ht="14.45" x14ac:dyDescent="0.3">
      <c r="C148" t="s">
        <v>222</v>
      </c>
      <c r="E148" s="8"/>
      <c r="F148" s="11">
        <v>2</v>
      </c>
      <c r="G148" s="12" t="s">
        <v>42</v>
      </c>
      <c r="H148">
        <f t="shared" ref="H148" si="158">IF(G148="", "", VLOOKUP(G148, $W$3:$X$10, 2))</f>
        <v>6</v>
      </c>
      <c r="I148">
        <v>1</v>
      </c>
      <c r="M148" s="16" t="str">
        <f t="shared" si="148"/>
        <v>000010</v>
      </c>
      <c r="N148" s="17" t="str">
        <f t="shared" si="149"/>
        <v>110</v>
      </c>
      <c r="O148" s="17" t="str">
        <f t="shared" si="150"/>
        <v>001</v>
      </c>
      <c r="P148" s="17" t="str">
        <f t="shared" si="151"/>
        <v/>
      </c>
      <c r="Q148" s="17" t="str">
        <f t="shared" si="152"/>
        <v/>
      </c>
      <c r="R148" s="18" t="str">
        <f t="shared" si="153"/>
        <v/>
      </c>
      <c r="S148" t="str">
        <f t="shared" si="154"/>
        <v>0B</v>
      </c>
      <c r="T148" t="str">
        <f t="shared" si="155"/>
        <v>10</v>
      </c>
      <c r="U148" s="13" t="str">
        <f t="shared" si="156"/>
        <v>00</v>
      </c>
    </row>
    <row r="149" spans="1:21" ht="14.45" x14ac:dyDescent="0.3">
      <c r="C149" t="s">
        <v>58</v>
      </c>
      <c r="F149" s="11">
        <v>5</v>
      </c>
      <c r="H149" t="str">
        <f t="shared" ref="H149" si="159">IF(G149="", "", VLOOKUP(G149, $W$3:$X$10, 2))</f>
        <v/>
      </c>
      <c r="K149">
        <v>9</v>
      </c>
      <c r="M149" s="16" t="str">
        <f t="shared" si="148"/>
        <v>000101</v>
      </c>
      <c r="N149" s="17" t="str">
        <f t="shared" si="149"/>
        <v/>
      </c>
      <c r="O149" s="17" t="str">
        <f t="shared" si="150"/>
        <v/>
      </c>
      <c r="P149" s="17" t="str">
        <f t="shared" si="151"/>
        <v/>
      </c>
      <c r="Q149" s="17" t="str">
        <f t="shared" si="152"/>
        <v>00001001</v>
      </c>
      <c r="R149" s="18" t="str">
        <f t="shared" si="153"/>
        <v/>
      </c>
      <c r="S149" t="str">
        <f t="shared" si="154"/>
        <v>14</v>
      </c>
      <c r="T149" t="str">
        <f t="shared" si="155"/>
        <v>00</v>
      </c>
      <c r="U149" s="13" t="str">
        <f t="shared" si="156"/>
        <v>09</v>
      </c>
    </row>
    <row r="151" spans="1:21" ht="14.45" x14ac:dyDescent="0.3">
      <c r="C151" s="5"/>
    </row>
    <row r="153" spans="1:21" ht="14.45" x14ac:dyDescent="0.3">
      <c r="C153" s="8" t="s">
        <v>249</v>
      </c>
    </row>
    <row r="154" spans="1:21" ht="14.45" x14ac:dyDescent="0.3">
      <c r="A154">
        <v>0</v>
      </c>
      <c r="B154" t="str">
        <f t="shared" ref="B154:B167" si="160">"0x" &amp; DEC2HEX(A154,3)</f>
        <v>0x000</v>
      </c>
      <c r="C154" t="s">
        <v>217</v>
      </c>
      <c r="E154" s="8"/>
      <c r="F154" s="11">
        <v>1</v>
      </c>
      <c r="G154" s="12" t="s">
        <v>42</v>
      </c>
      <c r="H154">
        <f t="shared" ref="H154" si="161">IF(G154="", "", VLOOKUP(G154, $W$3:$X$10, 2))</f>
        <v>6</v>
      </c>
      <c r="L154">
        <v>0</v>
      </c>
      <c r="M154" s="16" t="str">
        <f t="shared" ref="M154:M167" si="162">IF(F154="", "", TEXT(DEC2BIN(F154), "000000"))</f>
        <v>000001</v>
      </c>
      <c r="N154" s="17" t="str">
        <f t="shared" ref="N154:N167" si="163">IF(H154="", "", TEXT(DEC2BIN(H154), "000"))</f>
        <v>110</v>
      </c>
      <c r="O154" s="17" t="str">
        <f t="shared" ref="O154:O167" si="164">IF(I154="", "", TEXT(DEC2BIN(I154), "000"))</f>
        <v/>
      </c>
      <c r="P154" s="17" t="str">
        <f t="shared" ref="P154:P167" si="165">IF(J154="", "", TEXT(DEC2BIN(J154), "000"))</f>
        <v/>
      </c>
      <c r="Q154" s="17" t="str">
        <f t="shared" ref="Q154:Q167" si="166">IF(K154="", "", TEXT(DEC2BIN(K154), "00000000"))</f>
        <v/>
      </c>
      <c r="R154" s="18" t="str">
        <f t="shared" ref="R154:R167" si="167">IF(L154="", "", TEXT(DEC2BIN(L154), "00000000"))</f>
        <v>00000000</v>
      </c>
      <c r="S154" t="str">
        <f t="shared" ref="S154:S167" si="168">BIN2HEX(LEFT(CONCATENATE(M154,IF(N154="", "000", N154)), 8), 2)</f>
        <v>07</v>
      </c>
      <c r="T154" t="str">
        <f t="shared" ref="T154:T167" si="169">BIN2HEX(CONCATENATE(RIGHT(N154, 1), IF(O154 = "", "000", O154), IF(P154 = "", "000", P154), "0"), 2)</f>
        <v>00</v>
      </c>
      <c r="U154" s="13" t="str">
        <f t="shared" ref="U154:U167" si="170">IF(Q154="", BIN2HEX(R154, 2), BIN2HEX(Q154,2))</f>
        <v>00</v>
      </c>
    </row>
    <row r="155" spans="1:21" ht="14.45" x14ac:dyDescent="0.3">
      <c r="A155">
        <v>3</v>
      </c>
      <c r="B155" t="str">
        <f t="shared" si="160"/>
        <v>0x003</v>
      </c>
      <c r="C155" t="s">
        <v>190</v>
      </c>
      <c r="D155"/>
      <c r="E155" s="8" t="s">
        <v>224</v>
      </c>
      <c r="F155" s="11">
        <v>1</v>
      </c>
      <c r="G155" s="12" t="s">
        <v>162</v>
      </c>
      <c r="H155">
        <f t="shared" ref="H155:H167" si="171">IF(G155="", "", VLOOKUP(G155, $W$3:$X$10, 2))</f>
        <v>2</v>
      </c>
      <c r="L155">
        <v>0</v>
      </c>
      <c r="M155" s="16" t="str">
        <f t="shared" si="162"/>
        <v>000001</v>
      </c>
      <c r="N155" s="17" t="str">
        <f t="shared" si="163"/>
        <v>010</v>
      </c>
      <c r="O155" s="17" t="str">
        <f t="shared" si="164"/>
        <v/>
      </c>
      <c r="P155" s="17" t="str">
        <f t="shared" si="165"/>
        <v/>
      </c>
      <c r="Q155" s="17" t="str">
        <f t="shared" si="166"/>
        <v/>
      </c>
      <c r="R155" s="18" t="str">
        <f t="shared" si="167"/>
        <v>00000000</v>
      </c>
      <c r="S155" t="str">
        <f t="shared" si="168"/>
        <v>05</v>
      </c>
      <c r="T155" t="str">
        <f t="shared" si="169"/>
        <v>00</v>
      </c>
      <c r="U155" s="13" t="str">
        <f t="shared" si="170"/>
        <v>00</v>
      </c>
    </row>
    <row r="156" spans="1:21" ht="14.45" x14ac:dyDescent="0.3">
      <c r="A156">
        <v>6</v>
      </c>
      <c r="B156" t="str">
        <f t="shared" si="160"/>
        <v>0x006</v>
      </c>
      <c r="C156" t="s">
        <v>191</v>
      </c>
      <c r="E156" s="8" t="s">
        <v>225</v>
      </c>
      <c r="F156" s="11">
        <v>1</v>
      </c>
      <c r="G156" s="12" t="s">
        <v>182</v>
      </c>
      <c r="H156">
        <f t="shared" si="171"/>
        <v>3</v>
      </c>
      <c r="L156">
        <v>48</v>
      </c>
      <c r="M156" s="16" t="str">
        <f t="shared" si="162"/>
        <v>000001</v>
      </c>
      <c r="N156" s="17" t="str">
        <f t="shared" si="163"/>
        <v>011</v>
      </c>
      <c r="O156" s="17" t="str">
        <f t="shared" si="164"/>
        <v/>
      </c>
      <c r="P156" s="17" t="str">
        <f t="shared" si="165"/>
        <v/>
      </c>
      <c r="Q156" s="17" t="str">
        <f t="shared" si="166"/>
        <v/>
      </c>
      <c r="R156" s="18" t="str">
        <f t="shared" si="167"/>
        <v>00110000</v>
      </c>
      <c r="S156" t="str">
        <f t="shared" si="168"/>
        <v>05</v>
      </c>
      <c r="T156" t="str">
        <f t="shared" si="169"/>
        <v>80</v>
      </c>
      <c r="U156" s="13" t="str">
        <f t="shared" si="170"/>
        <v>30</v>
      </c>
    </row>
    <row r="157" spans="1:21" ht="14.45" x14ac:dyDescent="0.3">
      <c r="A157">
        <v>9</v>
      </c>
      <c r="B157" t="str">
        <f t="shared" si="160"/>
        <v>0x009</v>
      </c>
      <c r="C157" t="s">
        <v>232</v>
      </c>
      <c r="E157" s="8" t="s">
        <v>226</v>
      </c>
      <c r="F157" s="11">
        <v>1</v>
      </c>
      <c r="G157" s="12" t="s">
        <v>161</v>
      </c>
      <c r="H157">
        <f t="shared" si="171"/>
        <v>7</v>
      </c>
      <c r="L157">
        <v>112</v>
      </c>
      <c r="M157" s="16" t="str">
        <f t="shared" si="162"/>
        <v>000001</v>
      </c>
      <c r="N157" s="17" t="str">
        <f t="shared" si="163"/>
        <v>111</v>
      </c>
      <c r="O157" s="17" t="str">
        <f t="shared" si="164"/>
        <v/>
      </c>
      <c r="P157" s="17" t="str">
        <f t="shared" si="165"/>
        <v/>
      </c>
      <c r="Q157" s="17" t="str">
        <f t="shared" si="166"/>
        <v/>
      </c>
      <c r="R157" s="18" t="str">
        <f t="shared" si="167"/>
        <v>01110000</v>
      </c>
      <c r="S157" t="str">
        <f t="shared" si="168"/>
        <v>07</v>
      </c>
      <c r="T157" t="str">
        <f t="shared" si="169"/>
        <v>80</v>
      </c>
      <c r="U157" s="13" t="str">
        <f t="shared" si="170"/>
        <v>70</v>
      </c>
    </row>
    <row r="158" spans="1:21" ht="14.45" x14ac:dyDescent="0.3">
      <c r="A158">
        <v>12</v>
      </c>
      <c r="B158" t="str">
        <f t="shared" si="160"/>
        <v>0x00C</v>
      </c>
      <c r="C158" t="s">
        <v>187</v>
      </c>
      <c r="E158" s="8" t="s">
        <v>141</v>
      </c>
      <c r="F158" s="11">
        <v>4</v>
      </c>
      <c r="G158" s="12" t="s">
        <v>38</v>
      </c>
      <c r="H158">
        <f t="shared" si="171"/>
        <v>0</v>
      </c>
      <c r="M158" s="16" t="str">
        <f t="shared" si="162"/>
        <v>000100</v>
      </c>
      <c r="N158" s="17" t="str">
        <f t="shared" si="163"/>
        <v>000</v>
      </c>
      <c r="O158" s="17" t="str">
        <f t="shared" si="164"/>
        <v/>
      </c>
      <c r="P158" s="17" t="str">
        <f t="shared" si="165"/>
        <v/>
      </c>
      <c r="Q158" s="17" t="str">
        <f t="shared" si="166"/>
        <v/>
      </c>
      <c r="R158" s="18" t="str">
        <f t="shared" si="167"/>
        <v/>
      </c>
      <c r="S158" t="str">
        <f t="shared" si="168"/>
        <v>10</v>
      </c>
      <c r="T158" t="str">
        <f t="shared" si="169"/>
        <v>00</v>
      </c>
      <c r="U158" s="13" t="str">
        <f t="shared" si="170"/>
        <v>00</v>
      </c>
    </row>
    <row r="159" spans="1:21" ht="14.45" x14ac:dyDescent="0.3">
      <c r="A159">
        <v>15</v>
      </c>
      <c r="B159" t="str">
        <f t="shared" si="160"/>
        <v>0x00F</v>
      </c>
      <c r="C159" t="s">
        <v>220</v>
      </c>
      <c r="E159" s="8" t="s">
        <v>227</v>
      </c>
      <c r="F159" s="11">
        <v>17</v>
      </c>
      <c r="G159" s="12" t="s">
        <v>38</v>
      </c>
      <c r="H159">
        <f t="shared" si="171"/>
        <v>0</v>
      </c>
      <c r="I159">
        <v>6</v>
      </c>
      <c r="J159">
        <v>1</v>
      </c>
      <c r="M159" s="16" t="str">
        <f t="shared" si="162"/>
        <v>010001</v>
      </c>
      <c r="N159" s="17" t="str">
        <f t="shared" si="163"/>
        <v>000</v>
      </c>
      <c r="O159" s="17" t="str">
        <f t="shared" si="164"/>
        <v>110</v>
      </c>
      <c r="P159" s="17" t="str">
        <f t="shared" si="165"/>
        <v>001</v>
      </c>
      <c r="Q159" s="17" t="str">
        <f t="shared" si="166"/>
        <v/>
      </c>
      <c r="R159" s="18" t="str">
        <f t="shared" si="167"/>
        <v/>
      </c>
      <c r="S159" t="str">
        <f t="shared" si="168"/>
        <v>44</v>
      </c>
      <c r="T159" t="str">
        <f t="shared" si="169"/>
        <v>62</v>
      </c>
      <c r="U159" s="13" t="str">
        <f t="shared" si="170"/>
        <v>00</v>
      </c>
    </row>
    <row r="160" spans="1:21" ht="14.45" x14ac:dyDescent="0.3">
      <c r="A160">
        <v>18</v>
      </c>
      <c r="B160" t="str">
        <f t="shared" si="160"/>
        <v>0x012</v>
      </c>
      <c r="C160" t="s">
        <v>192</v>
      </c>
      <c r="E160" s="44"/>
      <c r="F160" s="11">
        <v>40</v>
      </c>
      <c r="G160" s="12" t="s">
        <v>182</v>
      </c>
      <c r="H160">
        <f t="shared" si="171"/>
        <v>3</v>
      </c>
      <c r="M160" s="16" t="str">
        <f t="shared" si="162"/>
        <v>101000</v>
      </c>
      <c r="N160" s="17" t="str">
        <f t="shared" si="163"/>
        <v>011</v>
      </c>
      <c r="O160" s="17" t="str">
        <f t="shared" si="164"/>
        <v/>
      </c>
      <c r="P160" s="17" t="str">
        <f t="shared" si="165"/>
        <v/>
      </c>
      <c r="Q160" s="17" t="str">
        <f t="shared" si="166"/>
        <v/>
      </c>
      <c r="R160" s="18" t="str">
        <f t="shared" si="167"/>
        <v/>
      </c>
      <c r="S160" t="str">
        <f t="shared" si="168"/>
        <v>A1</v>
      </c>
      <c r="T160" t="str">
        <f t="shared" si="169"/>
        <v>80</v>
      </c>
      <c r="U160" s="13" t="str">
        <f t="shared" si="170"/>
        <v>00</v>
      </c>
    </row>
    <row r="161" spans="1:21" ht="14.45" x14ac:dyDescent="0.3">
      <c r="A161">
        <v>21</v>
      </c>
      <c r="B161" t="str">
        <f t="shared" si="160"/>
        <v>0x015</v>
      </c>
      <c r="C161" t="s">
        <v>196</v>
      </c>
      <c r="E161" s="8"/>
      <c r="F161" s="11">
        <v>2</v>
      </c>
      <c r="G161" s="12" t="s">
        <v>39</v>
      </c>
      <c r="H161">
        <f t="shared" si="171"/>
        <v>1</v>
      </c>
      <c r="I161">
        <v>3</v>
      </c>
      <c r="M161" s="16" t="str">
        <f t="shared" si="162"/>
        <v>000010</v>
      </c>
      <c r="N161" s="17" t="str">
        <f t="shared" si="163"/>
        <v>001</v>
      </c>
      <c r="O161" s="17" t="str">
        <f t="shared" si="164"/>
        <v>011</v>
      </c>
      <c r="P161" s="17" t="str">
        <f t="shared" si="165"/>
        <v/>
      </c>
      <c r="Q161" s="17" t="str">
        <f t="shared" si="166"/>
        <v/>
      </c>
      <c r="R161" s="18" t="str">
        <f t="shared" si="167"/>
        <v/>
      </c>
      <c r="S161" t="str">
        <f t="shared" si="168"/>
        <v>08</v>
      </c>
      <c r="T161" t="str">
        <f t="shared" si="169"/>
        <v>B0</v>
      </c>
      <c r="U161" s="13" t="str">
        <f t="shared" si="170"/>
        <v>00</v>
      </c>
    </row>
    <row r="162" spans="1:21" ht="14.45" x14ac:dyDescent="0.3">
      <c r="A162">
        <v>24</v>
      </c>
      <c r="B162" t="str">
        <f t="shared" si="160"/>
        <v>0x018</v>
      </c>
      <c r="C162" t="s">
        <v>233</v>
      </c>
      <c r="E162" s="8" t="s">
        <v>129</v>
      </c>
      <c r="F162" s="11">
        <v>33</v>
      </c>
      <c r="G162" s="12" t="s">
        <v>39</v>
      </c>
      <c r="H162">
        <f t="shared" si="171"/>
        <v>1</v>
      </c>
      <c r="I162">
        <v>7</v>
      </c>
      <c r="M162" s="16" t="str">
        <f t="shared" si="162"/>
        <v>100001</v>
      </c>
      <c r="N162" s="17" t="str">
        <f t="shared" si="163"/>
        <v>001</v>
      </c>
      <c r="O162" s="17" t="str">
        <f t="shared" si="164"/>
        <v>111</v>
      </c>
      <c r="P162" s="17" t="str">
        <f t="shared" si="165"/>
        <v/>
      </c>
      <c r="Q162" s="17" t="str">
        <f t="shared" si="166"/>
        <v/>
      </c>
      <c r="R162" s="18" t="str">
        <f t="shared" si="167"/>
        <v/>
      </c>
      <c r="S162" t="str">
        <f t="shared" si="168"/>
        <v>84</v>
      </c>
      <c r="T162" t="str">
        <f t="shared" si="169"/>
        <v>F0</v>
      </c>
      <c r="U162" s="13" t="str">
        <f t="shared" si="170"/>
        <v>00</v>
      </c>
    </row>
    <row r="163" spans="1:21" x14ac:dyDescent="0.25">
      <c r="A163">
        <v>27</v>
      </c>
      <c r="B163" t="str">
        <f t="shared" si="160"/>
        <v>0x01B</v>
      </c>
      <c r="C163" t="s">
        <v>163</v>
      </c>
      <c r="E163" s="8" t="s">
        <v>228</v>
      </c>
      <c r="F163" s="11">
        <v>6</v>
      </c>
      <c r="H163" t="str">
        <f t="shared" si="171"/>
        <v/>
      </c>
      <c r="K163">
        <v>0</v>
      </c>
      <c r="M163" s="16" t="str">
        <f t="shared" si="162"/>
        <v>000110</v>
      </c>
      <c r="N163" s="17" t="str">
        <f t="shared" si="163"/>
        <v/>
      </c>
      <c r="O163" s="17" t="str">
        <f t="shared" si="164"/>
        <v/>
      </c>
      <c r="P163" s="17" t="str">
        <f t="shared" si="165"/>
        <v/>
      </c>
      <c r="Q163" s="17" t="str">
        <f t="shared" si="166"/>
        <v>00000000</v>
      </c>
      <c r="R163" s="18" t="str">
        <f t="shared" si="167"/>
        <v/>
      </c>
      <c r="S163" t="str">
        <f t="shared" si="168"/>
        <v>18</v>
      </c>
      <c r="T163" t="str">
        <f t="shared" si="169"/>
        <v>00</v>
      </c>
      <c r="U163" s="13" t="str">
        <f t="shared" si="170"/>
        <v>00</v>
      </c>
    </row>
    <row r="164" spans="1:21" x14ac:dyDescent="0.25">
      <c r="A164">
        <v>30</v>
      </c>
      <c r="B164" t="str">
        <f t="shared" si="160"/>
        <v>0x01E</v>
      </c>
      <c r="C164" t="s">
        <v>221</v>
      </c>
      <c r="E164" s="53" t="s">
        <v>210</v>
      </c>
      <c r="F164" s="11">
        <v>2</v>
      </c>
      <c r="G164" s="12" t="s">
        <v>39</v>
      </c>
      <c r="H164">
        <f t="shared" si="171"/>
        <v>1</v>
      </c>
      <c r="I164">
        <v>6</v>
      </c>
      <c r="M164" s="16" t="str">
        <f t="shared" si="162"/>
        <v>000010</v>
      </c>
      <c r="N164" s="17" t="str">
        <f t="shared" si="163"/>
        <v>001</v>
      </c>
      <c r="O164" s="17" t="str">
        <f t="shared" si="164"/>
        <v>110</v>
      </c>
      <c r="P164" s="17" t="str">
        <f t="shared" si="165"/>
        <v/>
      </c>
      <c r="Q164" s="17" t="str">
        <f t="shared" si="166"/>
        <v/>
      </c>
      <c r="R164" s="18" t="str">
        <f t="shared" si="167"/>
        <v/>
      </c>
      <c r="S164" t="str">
        <f t="shared" si="168"/>
        <v>08</v>
      </c>
      <c r="T164" t="str">
        <f t="shared" si="169"/>
        <v>E0</v>
      </c>
      <c r="U164" s="13" t="str">
        <f t="shared" si="170"/>
        <v>00</v>
      </c>
    </row>
    <row r="165" spans="1:21" x14ac:dyDescent="0.25">
      <c r="A165">
        <v>33</v>
      </c>
      <c r="B165" t="str">
        <f t="shared" si="160"/>
        <v>0x021</v>
      </c>
      <c r="C165" t="s">
        <v>201</v>
      </c>
      <c r="E165" s="53"/>
      <c r="F165" s="11">
        <v>40</v>
      </c>
      <c r="G165" s="12" t="s">
        <v>39</v>
      </c>
      <c r="H165">
        <f t="shared" si="171"/>
        <v>1</v>
      </c>
      <c r="M165" s="16" t="str">
        <f t="shared" si="162"/>
        <v>101000</v>
      </c>
      <c r="N165" s="17" t="str">
        <f t="shared" si="163"/>
        <v>001</v>
      </c>
      <c r="O165" s="17" t="str">
        <f t="shared" si="164"/>
        <v/>
      </c>
      <c r="P165" s="17" t="str">
        <f t="shared" si="165"/>
        <v/>
      </c>
      <c r="Q165" s="17" t="str">
        <f t="shared" si="166"/>
        <v/>
      </c>
      <c r="R165" s="18" t="str">
        <f t="shared" si="167"/>
        <v/>
      </c>
      <c r="S165" t="str">
        <f t="shared" si="168"/>
        <v>A0</v>
      </c>
      <c r="T165" t="str">
        <f t="shared" si="169"/>
        <v>80</v>
      </c>
      <c r="U165" s="13" t="str">
        <f t="shared" si="170"/>
        <v>00</v>
      </c>
    </row>
    <row r="166" spans="1:21" x14ac:dyDescent="0.25">
      <c r="A166">
        <v>36</v>
      </c>
      <c r="B166" t="str">
        <f t="shared" si="160"/>
        <v>0x024</v>
      </c>
      <c r="C166" t="s">
        <v>222</v>
      </c>
      <c r="E166" s="53"/>
      <c r="F166" s="11">
        <v>2</v>
      </c>
      <c r="G166" s="12" t="s">
        <v>42</v>
      </c>
      <c r="H166">
        <f t="shared" si="171"/>
        <v>6</v>
      </c>
      <c r="I166">
        <v>1</v>
      </c>
      <c r="M166" s="16" t="str">
        <f t="shared" si="162"/>
        <v>000010</v>
      </c>
      <c r="N166" s="17" t="str">
        <f t="shared" si="163"/>
        <v>110</v>
      </c>
      <c r="O166" s="17" t="str">
        <f t="shared" si="164"/>
        <v>001</v>
      </c>
      <c r="P166" s="17" t="str">
        <f t="shared" si="165"/>
        <v/>
      </c>
      <c r="Q166" s="17" t="str">
        <f t="shared" si="166"/>
        <v/>
      </c>
      <c r="R166" s="18" t="str">
        <f t="shared" si="167"/>
        <v/>
      </c>
      <c r="S166" t="str">
        <f t="shared" si="168"/>
        <v>0B</v>
      </c>
      <c r="T166" t="str">
        <f t="shared" si="169"/>
        <v>10</v>
      </c>
      <c r="U166" s="13" t="str">
        <f t="shared" si="170"/>
        <v>00</v>
      </c>
    </row>
    <row r="167" spans="1:21" x14ac:dyDescent="0.25">
      <c r="A167">
        <v>39</v>
      </c>
      <c r="B167" t="str">
        <f t="shared" si="160"/>
        <v>0x027</v>
      </c>
      <c r="C167" t="s">
        <v>142</v>
      </c>
      <c r="E167" s="8" t="s">
        <v>134</v>
      </c>
      <c r="F167" s="11">
        <v>5</v>
      </c>
      <c r="H167" t="str">
        <f t="shared" si="171"/>
        <v/>
      </c>
      <c r="K167">
        <v>12</v>
      </c>
      <c r="M167" s="16" t="str">
        <f t="shared" si="162"/>
        <v>000101</v>
      </c>
      <c r="N167" s="17" t="str">
        <f t="shared" si="163"/>
        <v/>
      </c>
      <c r="O167" s="17" t="str">
        <f t="shared" si="164"/>
        <v/>
      </c>
      <c r="P167" s="17" t="str">
        <f t="shared" si="165"/>
        <v/>
      </c>
      <c r="Q167" s="17" t="str">
        <f t="shared" si="166"/>
        <v>00001100</v>
      </c>
      <c r="R167" s="18" t="str">
        <f t="shared" si="167"/>
        <v/>
      </c>
      <c r="S167" t="str">
        <f t="shared" si="168"/>
        <v>14</v>
      </c>
      <c r="T167" t="str">
        <f t="shared" si="169"/>
        <v>00</v>
      </c>
      <c r="U167" s="13" t="str">
        <f t="shared" si="170"/>
        <v>0C</v>
      </c>
    </row>
    <row r="168" spans="1:21" x14ac:dyDescent="0.25">
      <c r="E168" s="8" t="s">
        <v>120</v>
      </c>
    </row>
    <row r="169" spans="1:21" x14ac:dyDescent="0.25">
      <c r="A169">
        <v>48</v>
      </c>
      <c r="B169" t="str">
        <f t="shared" ref="B169:B172" si="172">"0x" &amp; DEC2HEX(A169,3)</f>
        <v>0x030</v>
      </c>
      <c r="D169" s="7" t="s">
        <v>230</v>
      </c>
    </row>
    <row r="170" spans="1:21" x14ac:dyDescent="0.25">
      <c r="A170">
        <v>51</v>
      </c>
      <c r="B170" t="str">
        <f t="shared" si="172"/>
        <v>0x033</v>
      </c>
      <c r="D170" s="7" t="s">
        <v>229</v>
      </c>
    </row>
    <row r="171" spans="1:21" x14ac:dyDescent="0.25">
      <c r="A171">
        <v>54</v>
      </c>
      <c r="B171" t="str">
        <f t="shared" si="172"/>
        <v>0x036</v>
      </c>
      <c r="D171" s="7" t="s">
        <v>229</v>
      </c>
    </row>
    <row r="172" spans="1:21" x14ac:dyDescent="0.25">
      <c r="A172">
        <v>57</v>
      </c>
      <c r="B172" t="str">
        <f t="shared" si="172"/>
        <v>0x039</v>
      </c>
      <c r="D172" s="7" t="s">
        <v>230</v>
      </c>
    </row>
    <row r="173" spans="1:21" x14ac:dyDescent="0.25">
      <c r="A173">
        <v>60</v>
      </c>
      <c r="B173" t="str">
        <f t="shared" ref="B173:B180" si="173">"0x" &amp; DEC2HEX(A173,3)</f>
        <v>0x03C</v>
      </c>
      <c r="D173" s="7" t="s">
        <v>229</v>
      </c>
    </row>
    <row r="174" spans="1:21" x14ac:dyDescent="0.25">
      <c r="A174">
        <v>63</v>
      </c>
      <c r="B174" t="str">
        <f t="shared" si="173"/>
        <v>0x03F</v>
      </c>
      <c r="D174" s="7" t="s">
        <v>229</v>
      </c>
    </row>
    <row r="175" spans="1:21" x14ac:dyDescent="0.25">
      <c r="A175">
        <v>66</v>
      </c>
      <c r="B175" t="str">
        <f t="shared" si="173"/>
        <v>0x042</v>
      </c>
      <c r="D175" s="7" t="s">
        <v>230</v>
      </c>
    </row>
    <row r="176" spans="1:21" x14ac:dyDescent="0.25">
      <c r="A176">
        <v>69</v>
      </c>
      <c r="B176" t="str">
        <f t="shared" si="173"/>
        <v>0x045</v>
      </c>
      <c r="D176" s="7" t="s">
        <v>229</v>
      </c>
    </row>
    <row r="177" spans="1:4" x14ac:dyDescent="0.25">
      <c r="A177">
        <v>72</v>
      </c>
      <c r="B177" t="str">
        <f t="shared" si="173"/>
        <v>0x048</v>
      </c>
      <c r="D177" s="7" t="s">
        <v>229</v>
      </c>
    </row>
    <row r="178" spans="1:4" x14ac:dyDescent="0.25">
      <c r="A178">
        <v>75</v>
      </c>
      <c r="B178" t="str">
        <f t="shared" si="173"/>
        <v>0x04B</v>
      </c>
      <c r="D178" s="7" t="s">
        <v>230</v>
      </c>
    </row>
    <row r="179" spans="1:4" x14ac:dyDescent="0.25">
      <c r="A179">
        <v>78</v>
      </c>
      <c r="B179" t="str">
        <f t="shared" si="173"/>
        <v>0x04E</v>
      </c>
      <c r="D179" s="7" t="s">
        <v>229</v>
      </c>
    </row>
    <row r="180" spans="1:4" x14ac:dyDescent="0.25">
      <c r="A180">
        <v>81</v>
      </c>
      <c r="B180" t="str">
        <f t="shared" si="173"/>
        <v>0x051</v>
      </c>
      <c r="D180" s="7" t="s">
        <v>229</v>
      </c>
    </row>
    <row r="181" spans="1:4" x14ac:dyDescent="0.25">
      <c r="A181">
        <v>84</v>
      </c>
      <c r="B181" t="str">
        <f t="shared" ref="B181:B190" si="174">"0x" &amp; DEC2HEX(A181,3)</f>
        <v>0x054</v>
      </c>
      <c r="D181" s="7" t="s">
        <v>230</v>
      </c>
    </row>
    <row r="182" spans="1:4" x14ac:dyDescent="0.25">
      <c r="A182">
        <v>87</v>
      </c>
      <c r="B182" t="str">
        <f t="shared" si="174"/>
        <v>0x057</v>
      </c>
      <c r="D182" s="7" t="s">
        <v>229</v>
      </c>
    </row>
    <row r="183" spans="1:4" x14ac:dyDescent="0.25">
      <c r="A183">
        <v>90</v>
      </c>
      <c r="B183" t="str">
        <f t="shared" si="174"/>
        <v>0x05A</v>
      </c>
      <c r="D183" s="7" t="s">
        <v>229</v>
      </c>
    </row>
    <row r="184" spans="1:4" x14ac:dyDescent="0.25">
      <c r="A184">
        <v>93</v>
      </c>
      <c r="B184" t="str">
        <f t="shared" si="174"/>
        <v>0x05D</v>
      </c>
      <c r="D184" s="7" t="s">
        <v>230</v>
      </c>
    </row>
    <row r="185" spans="1:4" x14ac:dyDescent="0.25">
      <c r="A185">
        <v>96</v>
      </c>
      <c r="B185" t="str">
        <f t="shared" si="174"/>
        <v>0x060</v>
      </c>
      <c r="D185" s="7" t="s">
        <v>229</v>
      </c>
    </row>
    <row r="186" spans="1:4" x14ac:dyDescent="0.25">
      <c r="A186">
        <v>99</v>
      </c>
      <c r="B186" t="str">
        <f t="shared" si="174"/>
        <v>0x063</v>
      </c>
      <c r="D186" s="7" t="s">
        <v>229</v>
      </c>
    </row>
    <row r="187" spans="1:4" x14ac:dyDescent="0.25">
      <c r="A187">
        <v>102</v>
      </c>
      <c r="B187" t="str">
        <f t="shared" si="174"/>
        <v>0x066</v>
      </c>
      <c r="D187" s="7" t="s">
        <v>230</v>
      </c>
    </row>
    <row r="188" spans="1:4" x14ac:dyDescent="0.25">
      <c r="A188">
        <v>105</v>
      </c>
      <c r="B188" t="str">
        <f t="shared" si="174"/>
        <v>0x069</v>
      </c>
      <c r="D188" s="7" t="s">
        <v>229</v>
      </c>
    </row>
    <row r="189" spans="1:4" x14ac:dyDescent="0.25">
      <c r="A189">
        <v>108</v>
      </c>
      <c r="B189" t="str">
        <f t="shared" si="174"/>
        <v>0x06C</v>
      </c>
      <c r="D189" s="7" t="s">
        <v>229</v>
      </c>
    </row>
    <row r="190" spans="1:4" x14ac:dyDescent="0.25">
      <c r="A190">
        <v>111</v>
      </c>
      <c r="B190" t="str">
        <f t="shared" si="174"/>
        <v>0x06F</v>
      </c>
      <c r="D190" s="7" t="s">
        <v>231</v>
      </c>
    </row>
    <row r="193" spans="1:21" x14ac:dyDescent="0.25">
      <c r="C193" s="8" t="s">
        <v>275</v>
      </c>
    </row>
    <row r="194" spans="1:21" ht="14.45" x14ac:dyDescent="0.3">
      <c r="A194">
        <v>0</v>
      </c>
      <c r="B194" t="str">
        <f t="shared" ref="B194" si="175">"0x" &amp; DEC2HEX(A194,3)</f>
        <v>0x000</v>
      </c>
      <c r="C194" t="s">
        <v>250</v>
      </c>
      <c r="E194" s="8" t="s">
        <v>251</v>
      </c>
      <c r="F194" s="11">
        <v>1</v>
      </c>
      <c r="G194" s="12" t="s">
        <v>38</v>
      </c>
      <c r="H194">
        <f t="shared" ref="H194" si="176">IF(G194="", "", VLOOKUP(G194, $W$3:$X$10, 2))</f>
        <v>0</v>
      </c>
      <c r="L194">
        <v>67</v>
      </c>
      <c r="M194" s="16" t="str">
        <f t="shared" ref="M194" si="177">IF(F194="", "", TEXT(DEC2BIN(F194), "000000"))</f>
        <v>000001</v>
      </c>
      <c r="N194" s="17" t="str">
        <f t="shared" ref="N194" si="178">IF(H194="", "", TEXT(DEC2BIN(H194), "000"))</f>
        <v>000</v>
      </c>
      <c r="O194" s="17" t="str">
        <f t="shared" ref="O194" si="179">IF(I194="", "", TEXT(DEC2BIN(I194), "000"))</f>
        <v/>
      </c>
      <c r="P194" s="17" t="str">
        <f t="shared" ref="P194" si="180">IF(J194="", "", TEXT(DEC2BIN(J194), "000"))</f>
        <v/>
      </c>
      <c r="Q194" s="17" t="str">
        <f t="shared" ref="Q194" si="181">IF(K194="", "", TEXT(DEC2BIN(K194), "00000000"))</f>
        <v/>
      </c>
      <c r="R194" s="18" t="str">
        <f t="shared" ref="R194" si="182">IF(L194="", "", TEXT(DEC2BIN(L194), "00000000"))</f>
        <v>01000011</v>
      </c>
      <c r="S194" t="str">
        <f t="shared" ref="S194" si="183">BIN2HEX(LEFT(CONCATENATE(M194,IF(N194="", "000", N194)), 8), 2)</f>
        <v>04</v>
      </c>
      <c r="T194" t="str">
        <f t="shared" ref="T194" si="184">BIN2HEX(CONCATENATE(RIGHT(N194, 1), IF(O194 = "", "000", O194), IF(P194 = "", "000", P194), "0"), 2)</f>
        <v>00</v>
      </c>
      <c r="U194" s="13" t="str">
        <f t="shared" ref="U194" si="185">IF(Q194="", BIN2HEX(R194, 2), BIN2HEX(Q194,2))</f>
        <v>43</v>
      </c>
    </row>
    <row r="195" spans="1:21" ht="14.45" x14ac:dyDescent="0.3">
      <c r="A195">
        <v>3</v>
      </c>
      <c r="B195" t="str">
        <f t="shared" ref="B195" si="186">"0x" &amp; DEC2HEX(A195,3)</f>
        <v>0x003</v>
      </c>
      <c r="C195" t="s">
        <v>253</v>
      </c>
      <c r="E195" s="8" t="s">
        <v>254</v>
      </c>
      <c r="F195" s="11">
        <v>1</v>
      </c>
      <c r="G195" s="12" t="s">
        <v>42</v>
      </c>
      <c r="H195">
        <f t="shared" ref="H195" si="187">IF(G195="", "", VLOOKUP(G195, $W$3:$X$10, 2))</f>
        <v>6</v>
      </c>
      <c r="L195">
        <v>199</v>
      </c>
      <c r="M195" s="16" t="str">
        <f t="shared" ref="M195" si="188">IF(F195="", "", TEXT(DEC2BIN(F195), "000000"))</f>
        <v>000001</v>
      </c>
      <c r="N195" s="17" t="str">
        <f t="shared" ref="N195" si="189">IF(H195="", "", TEXT(DEC2BIN(H195), "000"))</f>
        <v>110</v>
      </c>
      <c r="O195" s="17" t="str">
        <f t="shared" ref="O195" si="190">IF(I195="", "", TEXT(DEC2BIN(I195), "000"))</f>
        <v/>
      </c>
      <c r="P195" s="17" t="str">
        <f t="shared" ref="P195" si="191">IF(J195="", "", TEXT(DEC2BIN(J195), "000"))</f>
        <v/>
      </c>
      <c r="Q195" s="17" t="str">
        <f t="shared" ref="Q195" si="192">IF(K195="", "", TEXT(DEC2BIN(K195), "00000000"))</f>
        <v/>
      </c>
      <c r="R195" s="18" t="str">
        <f t="shared" ref="R195" si="193">IF(L195="", "", TEXT(DEC2BIN(L195), "00000000"))</f>
        <v>11000111</v>
      </c>
      <c r="S195" t="str">
        <f t="shared" ref="S195" si="194">BIN2HEX(LEFT(CONCATENATE(M195,IF(N195="", "000", N195)), 8), 2)</f>
        <v>07</v>
      </c>
      <c r="T195" t="str">
        <f t="shared" ref="T195" si="195">BIN2HEX(CONCATENATE(RIGHT(N195, 1), IF(O195 = "", "000", O195), IF(P195 = "", "000", P195), "0"), 2)</f>
        <v>00</v>
      </c>
      <c r="U195" s="13" t="str">
        <f t="shared" ref="U195" si="196">IF(Q195="", BIN2HEX(R195, 2), BIN2HEX(Q195,2))</f>
        <v>C7</v>
      </c>
    </row>
    <row r="196" spans="1:21" ht="14.45" x14ac:dyDescent="0.3">
      <c r="A196">
        <v>6</v>
      </c>
      <c r="B196" t="str">
        <f t="shared" ref="B196:B217" si="197">"0x" &amp; DEC2HEX(A196,3)</f>
        <v>0x006</v>
      </c>
      <c r="C196" t="s">
        <v>179</v>
      </c>
      <c r="E196" s="8"/>
      <c r="F196" s="11">
        <v>40</v>
      </c>
      <c r="G196" s="12" t="s">
        <v>38</v>
      </c>
      <c r="H196">
        <f t="shared" ref="H196" si="198">IF(G196="", "", VLOOKUP(G196, $W$3:$X$10, 2))</f>
        <v>0</v>
      </c>
      <c r="M196" s="16" t="str">
        <f t="shared" ref="M196" si="199">IF(F196="", "", TEXT(DEC2BIN(F196), "000000"))</f>
        <v>101000</v>
      </c>
      <c r="N196" s="17" t="str">
        <f t="shared" ref="N196" si="200">IF(H196="", "", TEXT(DEC2BIN(H196), "000"))</f>
        <v>000</v>
      </c>
      <c r="O196" s="17" t="str">
        <f t="shared" ref="O196" si="201">IF(I196="", "", TEXT(DEC2BIN(I196), "000"))</f>
        <v/>
      </c>
      <c r="P196" s="17" t="str">
        <f t="shared" ref="P196" si="202">IF(J196="", "", TEXT(DEC2BIN(J196), "000"))</f>
        <v/>
      </c>
      <c r="Q196" s="17" t="str">
        <f t="shared" ref="Q196" si="203">IF(K196="", "", TEXT(DEC2BIN(K196), "00000000"))</f>
        <v/>
      </c>
      <c r="R196" s="18" t="str">
        <f t="shared" ref="R196" si="204">IF(L196="", "", TEXT(DEC2BIN(L196), "00000000"))</f>
        <v/>
      </c>
      <c r="S196" t="str">
        <f t="shared" ref="S196" si="205">BIN2HEX(LEFT(CONCATENATE(M196,IF(N196="", "000", N196)), 8), 2)</f>
        <v>A0</v>
      </c>
      <c r="T196" t="str">
        <f t="shared" ref="T196" si="206">BIN2HEX(CONCATENATE(RIGHT(N196, 1), IF(O196 = "", "000", O196), IF(P196 = "", "000", P196), "0"), 2)</f>
        <v>00</v>
      </c>
      <c r="U196" s="13" t="str">
        <f t="shared" ref="U196" si="207">IF(Q196="", BIN2HEX(R196, 2), BIN2HEX(Q196,2))</f>
        <v>00</v>
      </c>
    </row>
    <row r="197" spans="1:21" x14ac:dyDescent="0.25">
      <c r="A197">
        <v>9</v>
      </c>
      <c r="B197" t="str">
        <f t="shared" si="197"/>
        <v>0x009</v>
      </c>
      <c r="C197" t="s">
        <v>252</v>
      </c>
      <c r="E197" s="8"/>
      <c r="F197" s="11">
        <v>41</v>
      </c>
      <c r="G197" s="12" t="s">
        <v>38</v>
      </c>
      <c r="H197">
        <f t="shared" ref="H197:H201" si="208">IF(G197="", "", VLOOKUP(G197, $W$3:$X$10, 2))</f>
        <v>0</v>
      </c>
      <c r="M197" s="16" t="str">
        <f t="shared" ref="M197:M201" si="209">IF(F197="", "", TEXT(DEC2BIN(F197), "000000"))</f>
        <v>101001</v>
      </c>
      <c r="N197" s="17" t="str">
        <f t="shared" ref="N197:N201" si="210">IF(H197="", "", TEXT(DEC2BIN(H197), "000"))</f>
        <v>000</v>
      </c>
      <c r="O197" s="17" t="str">
        <f t="shared" ref="O197:O201" si="211">IF(I197="", "", TEXT(DEC2BIN(I197), "000"))</f>
        <v/>
      </c>
      <c r="P197" s="17" t="str">
        <f t="shared" ref="P197:P201" si="212">IF(J197="", "", TEXT(DEC2BIN(J197), "000"))</f>
        <v/>
      </c>
      <c r="Q197" s="17" t="str">
        <f t="shared" ref="Q197:Q201" si="213">IF(K197="", "", TEXT(DEC2BIN(K197), "00000000"))</f>
        <v/>
      </c>
      <c r="R197" s="18" t="str">
        <f t="shared" ref="R197:R201" si="214">IF(L197="", "", TEXT(DEC2BIN(L197), "00000000"))</f>
        <v/>
      </c>
      <c r="S197" t="str">
        <f t="shared" ref="S197:S201" si="215">BIN2HEX(LEFT(CONCATENATE(M197,IF(N197="", "000", N197)), 8), 2)</f>
        <v>A4</v>
      </c>
      <c r="T197" t="str">
        <f t="shared" ref="T197:T201" si="216">BIN2HEX(CONCATENATE(RIGHT(N197, 1), IF(O197 = "", "000", O197), IF(P197 = "", "000", P197), "0"), 2)</f>
        <v>00</v>
      </c>
      <c r="U197" s="13" t="str">
        <f t="shared" ref="U197:U201" si="217">IF(Q197="", BIN2HEX(R197, 2), BIN2HEX(Q197,2))</f>
        <v>00</v>
      </c>
    </row>
    <row r="198" spans="1:21" x14ac:dyDescent="0.25">
      <c r="A198">
        <v>12</v>
      </c>
      <c r="B198" t="str">
        <f t="shared" si="197"/>
        <v>0x00C</v>
      </c>
      <c r="C198" t="s">
        <v>115</v>
      </c>
      <c r="E198" s="8" t="s">
        <v>255</v>
      </c>
      <c r="F198" s="11">
        <v>32</v>
      </c>
      <c r="G198" s="12" t="s">
        <v>38</v>
      </c>
      <c r="H198">
        <f t="shared" si="208"/>
        <v>0</v>
      </c>
      <c r="I198">
        <v>6</v>
      </c>
      <c r="M198" s="16" t="str">
        <f t="shared" si="209"/>
        <v>100000</v>
      </c>
      <c r="N198" s="17" t="str">
        <f t="shared" si="210"/>
        <v>000</v>
      </c>
      <c r="O198" s="17" t="str">
        <f t="shared" si="211"/>
        <v>110</v>
      </c>
      <c r="P198" s="17" t="str">
        <f t="shared" si="212"/>
        <v/>
      </c>
      <c r="Q198" s="17" t="str">
        <f t="shared" si="213"/>
        <v/>
      </c>
      <c r="R198" s="18" t="str">
        <f t="shared" si="214"/>
        <v/>
      </c>
      <c r="S198" t="str">
        <f t="shared" si="215"/>
        <v>80</v>
      </c>
      <c r="T198" t="str">
        <f t="shared" si="216"/>
        <v>60</v>
      </c>
      <c r="U198" s="13" t="str">
        <f t="shared" si="217"/>
        <v>00</v>
      </c>
    </row>
    <row r="199" spans="1:21" x14ac:dyDescent="0.25">
      <c r="A199">
        <v>15</v>
      </c>
      <c r="B199" t="str">
        <f t="shared" si="197"/>
        <v>0x00F</v>
      </c>
      <c r="C199" t="s">
        <v>221</v>
      </c>
      <c r="E199" s="54" t="s">
        <v>257</v>
      </c>
      <c r="F199" s="11">
        <v>2</v>
      </c>
      <c r="G199" s="12" t="s">
        <v>39</v>
      </c>
      <c r="H199">
        <f t="shared" si="208"/>
        <v>1</v>
      </c>
      <c r="I199">
        <v>6</v>
      </c>
      <c r="M199" s="16" t="str">
        <f t="shared" si="209"/>
        <v>000010</v>
      </c>
      <c r="N199" s="17" t="str">
        <f t="shared" si="210"/>
        <v>001</v>
      </c>
      <c r="O199" s="17" t="str">
        <f t="shared" si="211"/>
        <v>110</v>
      </c>
      <c r="P199" s="17" t="str">
        <f t="shared" si="212"/>
        <v/>
      </c>
      <c r="Q199" s="17" t="str">
        <f t="shared" si="213"/>
        <v/>
      </c>
      <c r="R199" s="18" t="str">
        <f t="shared" si="214"/>
        <v/>
      </c>
      <c r="S199" t="str">
        <f t="shared" si="215"/>
        <v>08</v>
      </c>
      <c r="T199" t="str">
        <f t="shared" si="216"/>
        <v>E0</v>
      </c>
      <c r="U199" s="13" t="str">
        <f t="shared" si="217"/>
        <v>00</v>
      </c>
    </row>
    <row r="200" spans="1:21" x14ac:dyDescent="0.25">
      <c r="A200">
        <v>18</v>
      </c>
      <c r="B200" t="str">
        <f t="shared" si="197"/>
        <v>0x012</v>
      </c>
      <c r="C200" t="s">
        <v>57</v>
      </c>
      <c r="E200" s="54"/>
      <c r="F200" s="11">
        <v>2</v>
      </c>
      <c r="G200" s="12" t="s">
        <v>42</v>
      </c>
      <c r="H200">
        <f t="shared" si="208"/>
        <v>6</v>
      </c>
      <c r="I200">
        <v>0</v>
      </c>
      <c r="M200" s="16" t="str">
        <f t="shared" si="209"/>
        <v>000010</v>
      </c>
      <c r="N200" s="17" t="str">
        <f t="shared" si="210"/>
        <v>110</v>
      </c>
      <c r="O200" s="17" t="str">
        <f t="shared" si="211"/>
        <v>000</v>
      </c>
      <c r="P200" s="17" t="str">
        <f t="shared" si="212"/>
        <v/>
      </c>
      <c r="Q200" s="17" t="str">
        <f t="shared" si="213"/>
        <v/>
      </c>
      <c r="R200" s="18" t="str">
        <f t="shared" si="214"/>
        <v/>
      </c>
      <c r="S200" t="str">
        <f t="shared" si="215"/>
        <v>0B</v>
      </c>
      <c r="T200" t="str">
        <f t="shared" si="216"/>
        <v>00</v>
      </c>
      <c r="U200" s="13" t="str">
        <f t="shared" si="217"/>
        <v>00</v>
      </c>
    </row>
    <row r="201" spans="1:21" x14ac:dyDescent="0.25">
      <c r="A201">
        <v>21</v>
      </c>
      <c r="B201" t="str">
        <f t="shared" si="197"/>
        <v>0x015</v>
      </c>
      <c r="C201" t="s">
        <v>51</v>
      </c>
      <c r="E201" s="54"/>
      <c r="F201" s="11">
        <v>2</v>
      </c>
      <c r="G201" s="12" t="s">
        <v>38</v>
      </c>
      <c r="H201">
        <f t="shared" si="208"/>
        <v>0</v>
      </c>
      <c r="I201">
        <v>1</v>
      </c>
      <c r="M201" s="16" t="str">
        <f t="shared" si="209"/>
        <v>000010</v>
      </c>
      <c r="N201" s="17" t="str">
        <f t="shared" si="210"/>
        <v>000</v>
      </c>
      <c r="O201" s="17" t="str">
        <f t="shared" si="211"/>
        <v>001</v>
      </c>
      <c r="P201" s="17" t="str">
        <f t="shared" si="212"/>
        <v/>
      </c>
      <c r="Q201" s="17" t="str">
        <f t="shared" si="213"/>
        <v/>
      </c>
      <c r="R201" s="18" t="str">
        <f t="shared" si="214"/>
        <v/>
      </c>
      <c r="S201" t="str">
        <f t="shared" si="215"/>
        <v>08</v>
      </c>
      <c r="T201" t="str">
        <f t="shared" si="216"/>
        <v>10</v>
      </c>
      <c r="U201" s="13" t="str">
        <f t="shared" si="217"/>
        <v>00</v>
      </c>
    </row>
    <row r="202" spans="1:21" x14ac:dyDescent="0.25">
      <c r="A202">
        <v>24</v>
      </c>
      <c r="B202" t="str">
        <f t="shared" si="197"/>
        <v>0x018</v>
      </c>
      <c r="C202" t="s">
        <v>256</v>
      </c>
      <c r="E202" s="8" t="s">
        <v>258</v>
      </c>
      <c r="F202" s="11">
        <v>33</v>
      </c>
      <c r="G202" s="12" t="s">
        <v>38</v>
      </c>
      <c r="H202">
        <f t="shared" ref="H202" si="218">IF(G202="", "", VLOOKUP(G202, $W$3:$X$10, 2))</f>
        <v>0</v>
      </c>
      <c r="I202">
        <v>6</v>
      </c>
      <c r="M202" s="16" t="str">
        <f t="shared" ref="M202" si="219">IF(F202="", "", TEXT(DEC2BIN(F202), "000000"))</f>
        <v>100001</v>
      </c>
      <c r="N202" s="17" t="str">
        <f t="shared" ref="N202" si="220">IF(H202="", "", TEXT(DEC2BIN(H202), "000"))</f>
        <v>000</v>
      </c>
      <c r="O202" s="17" t="str">
        <f t="shared" ref="O202" si="221">IF(I202="", "", TEXT(DEC2BIN(I202), "000"))</f>
        <v>110</v>
      </c>
      <c r="P202" s="17" t="str">
        <f t="shared" ref="P202" si="222">IF(J202="", "", TEXT(DEC2BIN(J202), "000"))</f>
        <v/>
      </c>
      <c r="Q202" s="17" t="str">
        <f t="shared" ref="Q202" si="223">IF(K202="", "", TEXT(DEC2BIN(K202), "00000000"))</f>
        <v/>
      </c>
      <c r="R202" s="18" t="str">
        <f t="shared" ref="R202" si="224">IF(L202="", "", TEXT(DEC2BIN(L202), "00000000"))</f>
        <v/>
      </c>
      <c r="S202" t="str">
        <f t="shared" ref="S202" si="225">BIN2HEX(LEFT(CONCATENATE(M202,IF(N202="", "000", N202)), 8), 2)</f>
        <v>84</v>
      </c>
      <c r="T202" t="str">
        <f t="shared" ref="T202" si="226">BIN2HEX(CONCATENATE(RIGHT(N202, 1), IF(O202 = "", "000", O202), IF(P202 = "", "000", P202), "0"), 2)</f>
        <v>60</v>
      </c>
      <c r="U202" s="13" t="str">
        <f t="shared" ref="U202" si="227">IF(Q202="", BIN2HEX(R202, 2), BIN2HEX(Q202,2))</f>
        <v>00</v>
      </c>
    </row>
    <row r="203" spans="1:21" x14ac:dyDescent="0.25">
      <c r="A203">
        <v>27</v>
      </c>
      <c r="B203" t="str">
        <f t="shared" si="197"/>
        <v>0x01B</v>
      </c>
      <c r="C203" t="s">
        <v>53</v>
      </c>
      <c r="E203" s="8" t="s">
        <v>259</v>
      </c>
      <c r="F203" s="11">
        <v>34</v>
      </c>
      <c r="G203" s="12" t="s">
        <v>38</v>
      </c>
      <c r="H203">
        <f t="shared" ref="H203:H204" si="228">IF(G203="", "", VLOOKUP(G203, $W$3:$X$10, 2))</f>
        <v>0</v>
      </c>
      <c r="M203" s="16" t="str">
        <f t="shared" ref="M203:M204" si="229">IF(F203="", "", TEXT(DEC2BIN(F203), "000000"))</f>
        <v>100010</v>
      </c>
      <c r="N203" s="17" t="str">
        <f t="shared" ref="N203:N204" si="230">IF(H203="", "", TEXT(DEC2BIN(H203), "000"))</f>
        <v>000</v>
      </c>
      <c r="O203" s="17" t="str">
        <f t="shared" ref="O203:O204" si="231">IF(I203="", "", TEXT(DEC2BIN(I203), "000"))</f>
        <v/>
      </c>
      <c r="P203" s="17" t="str">
        <f t="shared" ref="P203:P204" si="232">IF(J203="", "", TEXT(DEC2BIN(J203), "000"))</f>
        <v/>
      </c>
      <c r="Q203" s="17" t="str">
        <f t="shared" ref="Q203:Q204" si="233">IF(K203="", "", TEXT(DEC2BIN(K203), "00000000"))</f>
        <v/>
      </c>
      <c r="R203" s="18" t="str">
        <f t="shared" ref="R203:R204" si="234">IF(L203="", "", TEXT(DEC2BIN(L203), "00000000"))</f>
        <v/>
      </c>
      <c r="S203" t="str">
        <f t="shared" ref="S203:S204" si="235">BIN2HEX(LEFT(CONCATENATE(M203,IF(N203="", "000", N203)), 8), 2)</f>
        <v>88</v>
      </c>
      <c r="T203" t="str">
        <f t="shared" ref="T203:T204" si="236">BIN2HEX(CONCATENATE(RIGHT(N203, 1), IF(O203 = "", "000", O203), IF(P203 = "", "000", P203), "0"), 2)</f>
        <v>00</v>
      </c>
      <c r="U203" s="13" t="str">
        <f t="shared" ref="U203:U204" si="237">IF(Q203="", BIN2HEX(R203, 2), BIN2HEX(Q203,2))</f>
        <v>00</v>
      </c>
    </row>
    <row r="204" spans="1:21" x14ac:dyDescent="0.25">
      <c r="A204">
        <v>30</v>
      </c>
      <c r="B204" t="str">
        <f t="shared" si="197"/>
        <v>0x01E</v>
      </c>
      <c r="C204" t="s">
        <v>260</v>
      </c>
      <c r="E204" s="8" t="s">
        <v>261</v>
      </c>
      <c r="F204" s="11">
        <v>35</v>
      </c>
      <c r="G204" s="12" t="s">
        <v>38</v>
      </c>
      <c r="H204">
        <f t="shared" si="228"/>
        <v>0</v>
      </c>
      <c r="I204">
        <v>6</v>
      </c>
      <c r="M204" s="16" t="str">
        <f t="shared" si="229"/>
        <v>100011</v>
      </c>
      <c r="N204" s="17" t="str">
        <f t="shared" si="230"/>
        <v>000</v>
      </c>
      <c r="O204" s="17" t="str">
        <f t="shared" si="231"/>
        <v>110</v>
      </c>
      <c r="P204" s="17" t="str">
        <f t="shared" si="232"/>
        <v/>
      </c>
      <c r="Q204" s="17" t="str">
        <f t="shared" si="233"/>
        <v/>
      </c>
      <c r="R204" s="18" t="str">
        <f t="shared" si="234"/>
        <v/>
      </c>
      <c r="S204" t="str">
        <f t="shared" si="235"/>
        <v>8C</v>
      </c>
      <c r="T204" t="str">
        <f t="shared" si="236"/>
        <v>60</v>
      </c>
      <c r="U204" s="13" t="str">
        <f t="shared" si="237"/>
        <v>00</v>
      </c>
    </row>
    <row r="205" spans="1:21" x14ac:dyDescent="0.25">
      <c r="A205">
        <v>33</v>
      </c>
      <c r="B205" t="str">
        <f t="shared" si="197"/>
        <v>0x021</v>
      </c>
      <c r="C205" t="s">
        <v>262</v>
      </c>
      <c r="E205" s="8" t="s">
        <v>263</v>
      </c>
      <c r="F205" s="11">
        <v>36</v>
      </c>
      <c r="G205" s="12" t="s">
        <v>38</v>
      </c>
      <c r="H205">
        <f t="shared" ref="H205:H208" si="238">IF(G205="", "", VLOOKUP(G205, $W$3:$X$10, 2))</f>
        <v>0</v>
      </c>
      <c r="I205">
        <v>6</v>
      </c>
      <c r="M205" s="16" t="str">
        <f t="shared" ref="M205:M208" si="239">IF(F205="", "", TEXT(DEC2BIN(F205), "000000"))</f>
        <v>100100</v>
      </c>
      <c r="N205" s="17" t="str">
        <f t="shared" ref="N205:N208" si="240">IF(H205="", "", TEXT(DEC2BIN(H205), "000"))</f>
        <v>000</v>
      </c>
      <c r="O205" s="17" t="str">
        <f t="shared" ref="O205:O208" si="241">IF(I205="", "", TEXT(DEC2BIN(I205), "000"))</f>
        <v>110</v>
      </c>
      <c r="P205" s="17" t="str">
        <f t="shared" ref="P205:P208" si="242">IF(J205="", "", TEXT(DEC2BIN(J205), "000"))</f>
        <v/>
      </c>
      <c r="Q205" s="17" t="str">
        <f t="shared" ref="Q205:Q208" si="243">IF(K205="", "", TEXT(DEC2BIN(K205), "00000000"))</f>
        <v/>
      </c>
      <c r="R205" s="18" t="str">
        <f t="shared" ref="R205:R208" si="244">IF(L205="", "", TEXT(DEC2BIN(L205), "00000000"))</f>
        <v/>
      </c>
      <c r="S205" t="str">
        <f t="shared" ref="S205:S208" si="245">BIN2HEX(LEFT(CONCATENATE(M205,IF(N205="", "000", N205)), 8), 2)</f>
        <v>90</v>
      </c>
      <c r="T205" t="str">
        <f t="shared" ref="T205:T208" si="246">BIN2HEX(CONCATENATE(RIGHT(N205, 1), IF(O205 = "", "000", O205), IF(P205 = "", "000", P205), "0"), 2)</f>
        <v>60</v>
      </c>
      <c r="U205" s="13" t="str">
        <f t="shared" ref="U205:U208" si="247">IF(Q205="", BIN2HEX(R205, 2), BIN2HEX(Q205,2))</f>
        <v>00</v>
      </c>
    </row>
    <row r="206" spans="1:21" x14ac:dyDescent="0.25">
      <c r="A206">
        <v>36</v>
      </c>
      <c r="B206" t="str">
        <f t="shared" si="197"/>
        <v>0x024</v>
      </c>
      <c r="C206" t="s">
        <v>264</v>
      </c>
      <c r="E206" s="8" t="s">
        <v>265</v>
      </c>
      <c r="F206" s="11">
        <v>37</v>
      </c>
      <c r="G206" s="12" t="s">
        <v>38</v>
      </c>
      <c r="H206">
        <f t="shared" si="238"/>
        <v>0</v>
      </c>
      <c r="I206">
        <v>6</v>
      </c>
      <c r="M206" s="16" t="str">
        <f t="shared" si="239"/>
        <v>100101</v>
      </c>
      <c r="N206" s="17" t="str">
        <f t="shared" si="240"/>
        <v>000</v>
      </c>
      <c r="O206" s="17" t="str">
        <f t="shared" si="241"/>
        <v>110</v>
      </c>
      <c r="P206" s="17" t="str">
        <f t="shared" si="242"/>
        <v/>
      </c>
      <c r="Q206" s="17" t="str">
        <f t="shared" si="243"/>
        <v/>
      </c>
      <c r="R206" s="18" t="str">
        <f t="shared" si="244"/>
        <v/>
      </c>
      <c r="S206" t="str">
        <f t="shared" si="245"/>
        <v>94</v>
      </c>
      <c r="T206" t="str">
        <f t="shared" si="246"/>
        <v>60</v>
      </c>
      <c r="U206" s="13" t="str">
        <f t="shared" si="247"/>
        <v>00</v>
      </c>
    </row>
    <row r="207" spans="1:21" x14ac:dyDescent="0.25">
      <c r="A207">
        <v>39</v>
      </c>
      <c r="B207" t="str">
        <f t="shared" si="197"/>
        <v>0x027</v>
      </c>
      <c r="C207" t="s">
        <v>266</v>
      </c>
      <c r="E207" s="8" t="s">
        <v>267</v>
      </c>
      <c r="F207" s="11">
        <v>38</v>
      </c>
      <c r="G207" s="12" t="s">
        <v>38</v>
      </c>
      <c r="H207">
        <f t="shared" si="238"/>
        <v>0</v>
      </c>
      <c r="I207">
        <v>6</v>
      </c>
      <c r="M207" s="16" t="str">
        <f t="shared" si="239"/>
        <v>100110</v>
      </c>
      <c r="N207" s="17" t="str">
        <f t="shared" si="240"/>
        <v>000</v>
      </c>
      <c r="O207" s="17" t="str">
        <f t="shared" si="241"/>
        <v>110</v>
      </c>
      <c r="P207" s="17" t="str">
        <f t="shared" si="242"/>
        <v/>
      </c>
      <c r="Q207" s="17" t="str">
        <f t="shared" si="243"/>
        <v/>
      </c>
      <c r="R207" s="18" t="str">
        <f t="shared" si="244"/>
        <v/>
      </c>
      <c r="S207" t="str">
        <f t="shared" si="245"/>
        <v>98</v>
      </c>
      <c r="T207" t="str">
        <f t="shared" si="246"/>
        <v>60</v>
      </c>
      <c r="U207" s="13" t="str">
        <f t="shared" si="247"/>
        <v>00</v>
      </c>
    </row>
    <row r="208" spans="1:21" x14ac:dyDescent="0.25">
      <c r="A208">
        <v>42</v>
      </c>
      <c r="B208" t="str">
        <f t="shared" si="197"/>
        <v>0x02A</v>
      </c>
      <c r="C208" t="s">
        <v>268</v>
      </c>
      <c r="E208" s="8" t="s">
        <v>265</v>
      </c>
      <c r="F208" s="11">
        <v>39</v>
      </c>
      <c r="G208" s="12" t="s">
        <v>38</v>
      </c>
      <c r="H208">
        <f t="shared" si="238"/>
        <v>0</v>
      </c>
      <c r="I208">
        <v>6</v>
      </c>
      <c r="M208" s="16" t="str">
        <f t="shared" si="239"/>
        <v>100111</v>
      </c>
      <c r="N208" s="17" t="str">
        <f t="shared" si="240"/>
        <v>000</v>
      </c>
      <c r="O208" s="17" t="str">
        <f t="shared" si="241"/>
        <v>110</v>
      </c>
      <c r="P208" s="17" t="str">
        <f t="shared" si="242"/>
        <v/>
      </c>
      <c r="Q208" s="17" t="str">
        <f t="shared" si="243"/>
        <v/>
      </c>
      <c r="R208" s="18" t="str">
        <f t="shared" si="244"/>
        <v/>
      </c>
      <c r="S208" t="str">
        <f t="shared" si="245"/>
        <v>9C</v>
      </c>
      <c r="T208" t="str">
        <f t="shared" si="246"/>
        <v>60</v>
      </c>
      <c r="U208" s="13" t="str">
        <f t="shared" si="247"/>
        <v>00</v>
      </c>
    </row>
    <row r="209" spans="1:21" x14ac:dyDescent="0.25">
      <c r="A209">
        <v>45</v>
      </c>
      <c r="B209" t="str">
        <f t="shared" si="197"/>
        <v>0x02D</v>
      </c>
      <c r="C209" t="s">
        <v>252</v>
      </c>
      <c r="E209" s="8" t="s">
        <v>273</v>
      </c>
      <c r="F209" s="11">
        <v>41</v>
      </c>
      <c r="G209" s="12" t="s">
        <v>38</v>
      </c>
      <c r="H209">
        <f t="shared" ref="H209:H215" si="248">IF(G209="", "", VLOOKUP(G209, $W$3:$X$10, 2))</f>
        <v>0</v>
      </c>
      <c r="M209" s="16" t="str">
        <f t="shared" ref="M209:M215" si="249">IF(F209="", "", TEXT(DEC2BIN(F209), "000000"))</f>
        <v>101001</v>
      </c>
      <c r="N209" s="17" t="str">
        <f t="shared" ref="N209:N215" si="250">IF(H209="", "", TEXT(DEC2BIN(H209), "000"))</f>
        <v>000</v>
      </c>
      <c r="O209" s="17" t="str">
        <f t="shared" ref="O209:O215" si="251">IF(I209="", "", TEXT(DEC2BIN(I209), "000"))</f>
        <v/>
      </c>
      <c r="P209" s="17" t="str">
        <f t="shared" ref="P209:P215" si="252">IF(J209="", "", TEXT(DEC2BIN(J209), "000"))</f>
        <v/>
      </c>
      <c r="Q209" s="17" t="str">
        <f t="shared" ref="Q209:Q215" si="253">IF(K209="", "", TEXT(DEC2BIN(K209), "00000000"))</f>
        <v/>
      </c>
      <c r="R209" s="18" t="str">
        <f t="shared" ref="R209:R215" si="254">IF(L209="", "", TEXT(DEC2BIN(L209), "00000000"))</f>
        <v/>
      </c>
      <c r="S209" t="str">
        <f t="shared" ref="S209:S215" si="255">BIN2HEX(LEFT(CONCATENATE(M209,IF(N209="", "000", N209)), 8), 2)</f>
        <v>A4</v>
      </c>
      <c r="T209" t="str">
        <f t="shared" ref="T209:T215" si="256">BIN2HEX(CONCATENATE(RIGHT(N209, 1), IF(O209 = "", "000", O209), IF(P209 = "", "000", P209), "0"), 2)</f>
        <v>00</v>
      </c>
      <c r="U209" s="13" t="str">
        <f t="shared" ref="U209:U215" si="257">IF(Q209="", BIN2HEX(R209, 2), BIN2HEX(Q209,2))</f>
        <v>00</v>
      </c>
    </row>
    <row r="210" spans="1:21" x14ac:dyDescent="0.25">
      <c r="A210">
        <v>48</v>
      </c>
      <c r="B210" t="str">
        <f t="shared" si="197"/>
        <v>0x030</v>
      </c>
      <c r="C210" t="s">
        <v>270</v>
      </c>
      <c r="E210" s="8"/>
      <c r="F210" s="11">
        <v>10</v>
      </c>
      <c r="G210" s="12" t="s">
        <v>38</v>
      </c>
      <c r="H210">
        <f t="shared" si="248"/>
        <v>0</v>
      </c>
      <c r="K210">
        <v>96</v>
      </c>
      <c r="M210" s="16" t="str">
        <f t="shared" si="249"/>
        <v>001010</v>
      </c>
      <c r="N210" s="17" t="str">
        <f t="shared" si="250"/>
        <v>000</v>
      </c>
      <c r="O210" s="17" t="str">
        <f t="shared" si="251"/>
        <v/>
      </c>
      <c r="P210" s="17" t="str">
        <f t="shared" si="252"/>
        <v/>
      </c>
      <c r="Q210" s="17" t="str">
        <f t="shared" si="253"/>
        <v>01100000</v>
      </c>
      <c r="R210" s="18" t="str">
        <f t="shared" si="254"/>
        <v/>
      </c>
      <c r="S210" t="str">
        <f t="shared" si="255"/>
        <v>28</v>
      </c>
      <c r="T210" t="str">
        <f t="shared" si="256"/>
        <v>00</v>
      </c>
      <c r="U210" s="13" t="str">
        <f t="shared" si="257"/>
        <v>60</v>
      </c>
    </row>
    <row r="211" spans="1:21" x14ac:dyDescent="0.25">
      <c r="A211">
        <v>51</v>
      </c>
      <c r="B211" t="str">
        <f t="shared" si="197"/>
        <v>0x033</v>
      </c>
      <c r="C211" t="s">
        <v>271</v>
      </c>
      <c r="E211" s="8" t="s">
        <v>274</v>
      </c>
      <c r="F211" s="11">
        <v>3</v>
      </c>
      <c r="G211" s="12" t="s">
        <v>39</v>
      </c>
      <c r="H211">
        <f t="shared" si="248"/>
        <v>1</v>
      </c>
      <c r="K211">
        <v>96</v>
      </c>
      <c r="M211" s="16" t="str">
        <f t="shared" si="249"/>
        <v>000011</v>
      </c>
      <c r="N211" s="17" t="str">
        <f t="shared" si="250"/>
        <v>001</v>
      </c>
      <c r="O211" s="17" t="str">
        <f t="shared" si="251"/>
        <v/>
      </c>
      <c r="P211" s="17" t="str">
        <f t="shared" si="252"/>
        <v/>
      </c>
      <c r="Q211" s="17" t="str">
        <f t="shared" si="253"/>
        <v>01100000</v>
      </c>
      <c r="R211" s="18" t="str">
        <f t="shared" si="254"/>
        <v/>
      </c>
      <c r="S211" t="str">
        <f t="shared" si="255"/>
        <v>0C</v>
      </c>
      <c r="T211" t="str">
        <f t="shared" si="256"/>
        <v>80</v>
      </c>
      <c r="U211" s="13" t="str">
        <f t="shared" si="257"/>
        <v>60</v>
      </c>
    </row>
    <row r="212" spans="1:21" x14ac:dyDescent="0.25">
      <c r="A212">
        <v>54</v>
      </c>
      <c r="B212" t="str">
        <f t="shared" si="197"/>
        <v>0x036</v>
      </c>
      <c r="C212" t="s">
        <v>190</v>
      </c>
      <c r="E212" s="8" t="s">
        <v>283</v>
      </c>
      <c r="F212" s="11">
        <v>1</v>
      </c>
      <c r="G212" s="12" t="s">
        <v>162</v>
      </c>
      <c r="H212">
        <f t="shared" si="248"/>
        <v>2</v>
      </c>
      <c r="L212">
        <v>0</v>
      </c>
      <c r="M212" s="16" t="str">
        <f t="shared" si="249"/>
        <v>000001</v>
      </c>
      <c r="N212" s="17" t="str">
        <f t="shared" si="250"/>
        <v>010</v>
      </c>
      <c r="O212" s="17" t="str">
        <f t="shared" si="251"/>
        <v/>
      </c>
      <c r="P212" s="17" t="str">
        <f t="shared" si="252"/>
        <v/>
      </c>
      <c r="Q212" s="17" t="str">
        <f t="shared" si="253"/>
        <v/>
      </c>
      <c r="R212" s="18" t="str">
        <f t="shared" si="254"/>
        <v>00000000</v>
      </c>
      <c r="S212" t="str">
        <f t="shared" si="255"/>
        <v>05</v>
      </c>
      <c r="T212" t="str">
        <f t="shared" si="256"/>
        <v>00</v>
      </c>
      <c r="U212" s="13" t="str">
        <f t="shared" si="257"/>
        <v>00</v>
      </c>
    </row>
    <row r="213" spans="1:21" x14ac:dyDescent="0.25">
      <c r="A213">
        <v>57</v>
      </c>
      <c r="B213" t="str">
        <f t="shared" si="197"/>
        <v>0x039</v>
      </c>
      <c r="C213" t="s">
        <v>272</v>
      </c>
      <c r="E213" s="8" t="s">
        <v>282</v>
      </c>
      <c r="F213" s="11">
        <v>1</v>
      </c>
      <c r="G213" s="12" t="s">
        <v>182</v>
      </c>
      <c r="H213">
        <f t="shared" si="248"/>
        <v>3</v>
      </c>
      <c r="L213">
        <v>96</v>
      </c>
      <c r="M213" s="16" t="str">
        <f t="shared" si="249"/>
        <v>000001</v>
      </c>
      <c r="N213" s="17" t="str">
        <f t="shared" si="250"/>
        <v>011</v>
      </c>
      <c r="O213" s="17" t="str">
        <f t="shared" si="251"/>
        <v/>
      </c>
      <c r="P213" s="17" t="str">
        <f t="shared" si="252"/>
        <v/>
      </c>
      <c r="Q213" s="17" t="str">
        <f t="shared" si="253"/>
        <v/>
      </c>
      <c r="R213" s="18" t="str">
        <f t="shared" si="254"/>
        <v>01100000</v>
      </c>
      <c r="S213" t="str">
        <f t="shared" si="255"/>
        <v>05</v>
      </c>
      <c r="T213" t="str">
        <f t="shared" si="256"/>
        <v>80</v>
      </c>
      <c r="U213" s="13" t="str">
        <f t="shared" si="257"/>
        <v>60</v>
      </c>
    </row>
    <row r="214" spans="1:21" x14ac:dyDescent="0.25">
      <c r="A214">
        <v>60</v>
      </c>
      <c r="B214" t="str">
        <f t="shared" si="197"/>
        <v>0x03C</v>
      </c>
      <c r="C214" t="s">
        <v>269</v>
      </c>
      <c r="E214" s="8" t="s">
        <v>276</v>
      </c>
      <c r="F214" s="11">
        <v>4</v>
      </c>
      <c r="G214" s="12" t="s">
        <v>161</v>
      </c>
      <c r="H214">
        <f t="shared" si="248"/>
        <v>7</v>
      </c>
      <c r="M214" s="16" t="str">
        <f t="shared" si="249"/>
        <v>000100</v>
      </c>
      <c r="N214" s="17" t="str">
        <f t="shared" si="250"/>
        <v>111</v>
      </c>
      <c r="O214" s="17" t="str">
        <f t="shared" si="251"/>
        <v/>
      </c>
      <c r="P214" s="17" t="str">
        <f t="shared" si="252"/>
        <v/>
      </c>
      <c r="Q214" s="17" t="str">
        <f t="shared" si="253"/>
        <v/>
      </c>
      <c r="R214" s="18" t="str">
        <f t="shared" si="254"/>
        <v/>
      </c>
      <c r="S214" t="str">
        <f t="shared" si="255"/>
        <v>13</v>
      </c>
      <c r="T214" t="str">
        <f t="shared" si="256"/>
        <v>80</v>
      </c>
      <c r="U214" s="13" t="str">
        <f t="shared" si="257"/>
        <v>00</v>
      </c>
    </row>
    <row r="215" spans="1:21" x14ac:dyDescent="0.25">
      <c r="A215">
        <v>63</v>
      </c>
      <c r="B215" t="str">
        <f t="shared" si="197"/>
        <v>0x03F</v>
      </c>
      <c r="C215" t="s">
        <v>277</v>
      </c>
      <c r="E215" s="8"/>
      <c r="F215" s="11">
        <v>11</v>
      </c>
      <c r="G215" s="12" t="s">
        <v>182</v>
      </c>
      <c r="H215">
        <f t="shared" si="248"/>
        <v>3</v>
      </c>
      <c r="M215" s="16" t="str">
        <f t="shared" si="249"/>
        <v>001011</v>
      </c>
      <c r="N215" s="17" t="str">
        <f t="shared" si="250"/>
        <v>011</v>
      </c>
      <c r="O215" s="17" t="str">
        <f t="shared" si="251"/>
        <v/>
      </c>
      <c r="P215" s="17" t="str">
        <f t="shared" si="252"/>
        <v/>
      </c>
      <c r="Q215" s="17" t="str">
        <f t="shared" si="253"/>
        <v/>
      </c>
      <c r="R215" s="18" t="str">
        <f t="shared" si="254"/>
        <v/>
      </c>
      <c r="S215" t="str">
        <f t="shared" si="255"/>
        <v>2D</v>
      </c>
      <c r="T215" t="str">
        <f t="shared" si="256"/>
        <v>80</v>
      </c>
      <c r="U215" s="13" t="str">
        <f t="shared" si="257"/>
        <v>00</v>
      </c>
    </row>
    <row r="216" spans="1:21" x14ac:dyDescent="0.25">
      <c r="A216">
        <v>66</v>
      </c>
      <c r="B216" t="str">
        <f t="shared" si="197"/>
        <v>0x042</v>
      </c>
      <c r="C216" t="s">
        <v>278</v>
      </c>
      <c r="E216" s="8" t="s">
        <v>279</v>
      </c>
      <c r="F216" s="11">
        <v>4</v>
      </c>
      <c r="G216" s="12" t="s">
        <v>40</v>
      </c>
      <c r="H216">
        <f t="shared" ref="H216:H217" si="258">IF(G216="", "", VLOOKUP(G216, $W$3:$X$10, 2))</f>
        <v>4</v>
      </c>
      <c r="M216" s="16" t="str">
        <f t="shared" ref="M216:M217" si="259">IF(F216="", "", TEXT(DEC2BIN(F216), "000000"))</f>
        <v>000100</v>
      </c>
      <c r="N216" s="17" t="str">
        <f t="shared" ref="N216:N217" si="260">IF(H216="", "", TEXT(DEC2BIN(H216), "000"))</f>
        <v>100</v>
      </c>
      <c r="O216" s="17" t="str">
        <f t="shared" ref="O216:O217" si="261">IF(I216="", "", TEXT(DEC2BIN(I216), "000"))</f>
        <v/>
      </c>
      <c r="P216" s="17" t="str">
        <f t="shared" ref="P216:P217" si="262">IF(J216="", "", TEXT(DEC2BIN(J216), "000"))</f>
        <v/>
      </c>
      <c r="Q216" s="17" t="str">
        <f t="shared" ref="Q216:Q217" si="263">IF(K216="", "", TEXT(DEC2BIN(K216), "00000000"))</f>
        <v/>
      </c>
      <c r="R216" s="18" t="str">
        <f t="shared" ref="R216:R217" si="264">IF(L216="", "", TEXT(DEC2BIN(L216), "00000000"))</f>
        <v/>
      </c>
      <c r="S216" t="str">
        <f t="shared" ref="S216:S217" si="265">BIN2HEX(LEFT(CONCATENATE(M216,IF(N216="", "000", N216)), 8), 2)</f>
        <v>12</v>
      </c>
      <c r="T216" t="str">
        <f t="shared" ref="T216:T217" si="266">BIN2HEX(CONCATENATE(RIGHT(N216, 1), IF(O216 = "", "000", O216), IF(P216 = "", "000", P216), "0"), 2)</f>
        <v>00</v>
      </c>
      <c r="U216" s="13" t="str">
        <f t="shared" ref="U216:U217" si="267">IF(Q216="", BIN2HEX(R216, 2), BIN2HEX(Q216,2))</f>
        <v>00</v>
      </c>
    </row>
    <row r="217" spans="1:21" x14ac:dyDescent="0.25">
      <c r="A217">
        <v>69</v>
      </c>
      <c r="B217" t="str">
        <f t="shared" si="197"/>
        <v>0x045</v>
      </c>
      <c r="C217" t="s">
        <v>280</v>
      </c>
      <c r="E217" s="8" t="s">
        <v>281</v>
      </c>
      <c r="F217" s="11">
        <v>4</v>
      </c>
      <c r="G217" s="12" t="s">
        <v>41</v>
      </c>
      <c r="H217">
        <f t="shared" si="258"/>
        <v>5</v>
      </c>
      <c r="M217" s="16" t="str">
        <f t="shared" si="259"/>
        <v>000100</v>
      </c>
      <c r="N217" s="17" t="str">
        <f t="shared" si="260"/>
        <v>101</v>
      </c>
      <c r="O217" s="17" t="str">
        <f t="shared" si="261"/>
        <v/>
      </c>
      <c r="P217" s="17" t="str">
        <f t="shared" si="262"/>
        <v/>
      </c>
      <c r="Q217" s="17" t="str">
        <f t="shared" si="263"/>
        <v/>
      </c>
      <c r="R217" s="18" t="str">
        <f t="shared" si="264"/>
        <v/>
      </c>
      <c r="S217" t="str">
        <f t="shared" si="265"/>
        <v>12</v>
      </c>
      <c r="T217" t="str">
        <f t="shared" si="266"/>
        <v>80</v>
      </c>
      <c r="U217" s="13" t="str">
        <f t="shared" si="267"/>
        <v>00</v>
      </c>
    </row>
  </sheetData>
  <sortState ref="W16:X18">
    <sortCondition ref="W13"/>
  </sortState>
  <mergeCells count="4">
    <mergeCell ref="S1:U1"/>
    <mergeCell ref="E129:E131"/>
    <mergeCell ref="E164:E166"/>
    <mergeCell ref="E199:E201"/>
  </mergeCells>
  <dataValidations count="2">
    <dataValidation type="list" allowBlank="1" showInputMessage="1" showErrorMessage="1" sqref="Y17">
      <formula1>$W$16:$W$18</formula1>
    </dataValidation>
    <dataValidation type="list" allowBlank="1" showInputMessage="1" showErrorMessage="1" sqref="G3:G6 G9:G11 G17:G26 G31:G33 G41:G42 G49 G83:G93 G117:G132 G102:G112 G141:G149 G154:G167 G194:G217">
      <formula1>$W$3:$W$10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80" zoomScaleNormal="80" workbookViewId="0">
      <selection activeCell="F36" sqref="F36"/>
    </sheetView>
  </sheetViews>
  <sheetFormatPr defaultRowHeight="15" x14ac:dyDescent="0.25"/>
  <cols>
    <col min="2" max="2" width="22.5703125" style="2" customWidth="1"/>
  </cols>
  <sheetData>
    <row r="1" spans="1:4" x14ac:dyDescent="0.3">
      <c r="A1" t="s">
        <v>234</v>
      </c>
    </row>
    <row r="2" spans="1:4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2">
        <v>10000001</v>
      </c>
      <c r="C3" t="str">
        <f t="shared" ref="C3:C65" si="0">BIN2HEX(B3, 2)</f>
        <v>81</v>
      </c>
    </row>
    <row r="4" spans="1:4" x14ac:dyDescent="0.3">
      <c r="B4" s="2">
        <v>10000001</v>
      </c>
      <c r="C4" t="str">
        <f t="shared" si="0"/>
        <v>81</v>
      </c>
    </row>
    <row r="5" spans="1:4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2">
        <v>10000001</v>
      </c>
      <c r="C6" t="str">
        <f t="shared" si="0"/>
        <v>81</v>
      </c>
    </row>
    <row r="7" spans="1:4" x14ac:dyDescent="0.3">
      <c r="B7" s="2">
        <v>10000001</v>
      </c>
      <c r="C7" t="str">
        <f t="shared" si="0"/>
        <v>81</v>
      </c>
    </row>
    <row r="8" spans="1:4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8">
        <v>11111111</v>
      </c>
      <c r="C9" s="47" t="str">
        <f t="shared" si="0"/>
        <v>FF</v>
      </c>
      <c r="D9" s="47"/>
    </row>
    <row r="10" spans="1:4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x14ac:dyDescent="0.3">
      <c r="B11" s="2" t="str">
        <f>"01111110"</f>
        <v>01111110</v>
      </c>
      <c r="C11" t="str">
        <f t="shared" si="0"/>
        <v>7E</v>
      </c>
    </row>
    <row r="12" spans="1:4" x14ac:dyDescent="0.3">
      <c r="B12" s="2" t="str">
        <f>"01000010"</f>
        <v>01000010</v>
      </c>
      <c r="C12" t="str">
        <f t="shared" si="0"/>
        <v>42</v>
      </c>
    </row>
    <row r="13" spans="1:4" x14ac:dyDescent="0.3">
      <c r="B13" s="2" t="str">
        <f t="shared" ref="B13:B15" si="1">"01000010"</f>
        <v>01000010</v>
      </c>
      <c r="C13" t="str">
        <f t="shared" si="0"/>
        <v>42</v>
      </c>
    </row>
    <row r="14" spans="1:4" x14ac:dyDescent="0.3">
      <c r="B14" s="2" t="str">
        <f t="shared" si="1"/>
        <v>01000010</v>
      </c>
      <c r="C14" t="str">
        <f t="shared" si="0"/>
        <v>42</v>
      </c>
    </row>
    <row r="15" spans="1:4" x14ac:dyDescent="0.3">
      <c r="B15" s="2" t="str">
        <f t="shared" si="1"/>
        <v>01000010</v>
      </c>
      <c r="C15" t="str">
        <f t="shared" si="0"/>
        <v>42</v>
      </c>
    </row>
    <row r="16" spans="1:4" x14ac:dyDescent="0.3">
      <c r="B16" s="2" t="str">
        <f>"01111110"</f>
        <v>01111110</v>
      </c>
      <c r="C16" t="str">
        <f t="shared" si="0"/>
        <v>7E</v>
      </c>
    </row>
    <row r="17" spans="1:3" x14ac:dyDescent="0.3">
      <c r="B17" s="48" t="str">
        <f>"00000000"</f>
        <v>00000000</v>
      </c>
      <c r="C17" s="47" t="str">
        <f t="shared" si="0"/>
        <v>00</v>
      </c>
    </row>
    <row r="18" spans="1:3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x14ac:dyDescent="0.3">
      <c r="B19" s="2" t="str">
        <f>"00000000"</f>
        <v>00000000</v>
      </c>
      <c r="C19" t="str">
        <f t="shared" si="0"/>
        <v>00</v>
      </c>
    </row>
    <row r="20" spans="1:3" x14ac:dyDescent="0.3">
      <c r="B20" s="2" t="str">
        <f>"00111100"</f>
        <v>00111100</v>
      </c>
      <c r="C20" t="str">
        <f t="shared" si="0"/>
        <v>3C</v>
      </c>
    </row>
    <row r="21" spans="1:3" x14ac:dyDescent="0.3">
      <c r="B21" s="2" t="str">
        <f>"00100100"</f>
        <v>00100100</v>
      </c>
      <c r="C21" t="str">
        <f t="shared" si="0"/>
        <v>24</v>
      </c>
    </row>
    <row r="22" spans="1:3" x14ac:dyDescent="0.3">
      <c r="B22" s="2" t="str">
        <f>"00100100"</f>
        <v>00100100</v>
      </c>
      <c r="C22" t="str">
        <f t="shared" si="0"/>
        <v>24</v>
      </c>
    </row>
    <row r="23" spans="1:3" x14ac:dyDescent="0.3">
      <c r="B23" s="2" t="str">
        <f>"00111100"</f>
        <v>00111100</v>
      </c>
      <c r="C23" t="str">
        <f t="shared" si="0"/>
        <v>3C</v>
      </c>
    </row>
    <row r="24" spans="1:3" x14ac:dyDescent="0.3">
      <c r="B24" s="2" t="str">
        <f>"00000000"</f>
        <v>00000000</v>
      </c>
      <c r="C24" t="str">
        <f t="shared" si="0"/>
        <v>00</v>
      </c>
    </row>
    <row r="25" spans="1:3" x14ac:dyDescent="0.3">
      <c r="B25" s="48" t="str">
        <f>"00000000"</f>
        <v>00000000</v>
      </c>
      <c r="C25" s="47" t="str">
        <f t="shared" si="0"/>
        <v>00</v>
      </c>
    </row>
    <row r="26" spans="1:3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x14ac:dyDescent="0.3">
      <c r="B27" s="2" t="str">
        <f>"00000000"</f>
        <v>00000000</v>
      </c>
      <c r="C27" t="str">
        <f t="shared" si="0"/>
        <v>00</v>
      </c>
    </row>
    <row r="28" spans="1:3" x14ac:dyDescent="0.3">
      <c r="B28" s="2" t="str">
        <f>"00000000"</f>
        <v>00000000</v>
      </c>
      <c r="C28" t="str">
        <f t="shared" si="0"/>
        <v>00</v>
      </c>
    </row>
    <row r="29" spans="1:3" x14ac:dyDescent="0.3">
      <c r="B29" s="2" t="str">
        <f>"00011000"</f>
        <v>00011000</v>
      </c>
      <c r="C29" t="str">
        <f t="shared" si="0"/>
        <v>18</v>
      </c>
    </row>
    <row r="30" spans="1:3" x14ac:dyDescent="0.3">
      <c r="B30" s="2" t="str">
        <f>"00011000"</f>
        <v>00011000</v>
      </c>
      <c r="C30" t="str">
        <f t="shared" si="0"/>
        <v>18</v>
      </c>
    </row>
    <row r="31" spans="1:3" x14ac:dyDescent="0.3">
      <c r="B31" s="2" t="str">
        <f t="shared" ref="B31:B36" si="2">"00000000"</f>
        <v>00000000</v>
      </c>
      <c r="C31" t="str">
        <f t="shared" si="0"/>
        <v>00</v>
      </c>
    </row>
    <row r="32" spans="1:3" x14ac:dyDescent="0.3">
      <c r="B32" s="2" t="str">
        <f t="shared" si="2"/>
        <v>00000000</v>
      </c>
      <c r="C32" t="str">
        <f t="shared" si="0"/>
        <v>00</v>
      </c>
    </row>
    <row r="33" spans="1:3" x14ac:dyDescent="0.3">
      <c r="B33" s="48" t="str">
        <f t="shared" si="2"/>
        <v>00000000</v>
      </c>
      <c r="C33" s="47" t="str">
        <f t="shared" si="0"/>
        <v>00</v>
      </c>
    </row>
    <row r="34" spans="1:3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x14ac:dyDescent="0.3">
      <c r="B35" s="2" t="str">
        <f t="shared" si="2"/>
        <v>00000000</v>
      </c>
      <c r="C35" t="str">
        <f t="shared" si="0"/>
        <v>00</v>
      </c>
    </row>
    <row r="36" spans="1:3" x14ac:dyDescent="0.3">
      <c r="B36" s="2" t="str">
        <f t="shared" si="2"/>
        <v>00000000</v>
      </c>
      <c r="C36" t="str">
        <f t="shared" si="0"/>
        <v>00</v>
      </c>
    </row>
    <row r="37" spans="1:3" x14ac:dyDescent="0.3">
      <c r="B37" s="2" t="str">
        <f t="shared" ref="B37:B38" si="3">"00000000"</f>
        <v>00000000</v>
      </c>
      <c r="C37" t="str">
        <f t="shared" si="0"/>
        <v>00</v>
      </c>
    </row>
    <row r="38" spans="1:3" x14ac:dyDescent="0.3">
      <c r="B38" s="2" t="str">
        <f t="shared" si="3"/>
        <v>00000000</v>
      </c>
      <c r="C38" t="str">
        <f t="shared" si="0"/>
        <v>00</v>
      </c>
    </row>
    <row r="39" spans="1:3" x14ac:dyDescent="0.3">
      <c r="B39" s="2" t="str">
        <f t="shared" ref="B39:B44" si="4">"00000000"</f>
        <v>00000000</v>
      </c>
      <c r="C39" t="str">
        <f t="shared" si="0"/>
        <v>00</v>
      </c>
    </row>
    <row r="40" spans="1:3" x14ac:dyDescent="0.3">
      <c r="B40" s="2" t="str">
        <f t="shared" si="4"/>
        <v>00000000</v>
      </c>
      <c r="C40" t="str">
        <f t="shared" si="0"/>
        <v>00</v>
      </c>
    </row>
    <row r="41" spans="1:3" x14ac:dyDescent="0.3">
      <c r="B41" s="48" t="str">
        <f t="shared" si="4"/>
        <v>00000000</v>
      </c>
      <c r="C41" s="47" t="str">
        <f t="shared" si="0"/>
        <v>00</v>
      </c>
    </row>
    <row r="42" spans="1:3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x14ac:dyDescent="0.3">
      <c r="B43" s="2" t="str">
        <f t="shared" si="4"/>
        <v>00000000</v>
      </c>
      <c r="C43" t="str">
        <f t="shared" si="0"/>
        <v>00</v>
      </c>
    </row>
    <row r="44" spans="1:3" x14ac:dyDescent="0.3">
      <c r="B44" s="2" t="str">
        <f t="shared" si="4"/>
        <v>00000000</v>
      </c>
      <c r="C44" t="str">
        <f t="shared" si="0"/>
        <v>00</v>
      </c>
    </row>
    <row r="45" spans="1:3" x14ac:dyDescent="0.3">
      <c r="B45" s="2" t="str">
        <f>"00011000"</f>
        <v>00011000</v>
      </c>
      <c r="C45" t="str">
        <f t="shared" si="0"/>
        <v>18</v>
      </c>
    </row>
    <row r="46" spans="1:3" x14ac:dyDescent="0.25">
      <c r="B46" s="2" t="str">
        <f>"00011000"</f>
        <v>00011000</v>
      </c>
      <c r="C46" t="str">
        <f t="shared" si="0"/>
        <v>18</v>
      </c>
    </row>
    <row r="47" spans="1:3" x14ac:dyDescent="0.25">
      <c r="B47" s="2" t="str">
        <f>"00000000"</f>
        <v>00000000</v>
      </c>
      <c r="C47" t="str">
        <f t="shared" si="0"/>
        <v>00</v>
      </c>
    </row>
    <row r="48" spans="1:3" x14ac:dyDescent="0.25">
      <c r="B48" s="2" t="str">
        <f>"00000000"</f>
        <v>00000000</v>
      </c>
      <c r="C48" t="str">
        <f t="shared" si="0"/>
        <v>00</v>
      </c>
    </row>
    <row r="49" spans="1:3" x14ac:dyDescent="0.25">
      <c r="B49" s="48" t="str">
        <f>"00000000"</f>
        <v>00000000</v>
      </c>
      <c r="C49" s="47" t="str">
        <f t="shared" si="0"/>
        <v>00</v>
      </c>
    </row>
    <row r="50" spans="1:3" x14ac:dyDescent="0.25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25">
      <c r="B51" s="2" t="str">
        <f>"00000000"</f>
        <v>00000000</v>
      </c>
      <c r="C51" t="str">
        <f t="shared" si="0"/>
        <v>00</v>
      </c>
    </row>
    <row r="52" spans="1:3" x14ac:dyDescent="0.25">
      <c r="B52" s="2" t="str">
        <f>"00111100"</f>
        <v>00111100</v>
      </c>
      <c r="C52" t="str">
        <f t="shared" si="0"/>
        <v>3C</v>
      </c>
    </row>
    <row r="53" spans="1:3" x14ac:dyDescent="0.25">
      <c r="B53" s="2" t="str">
        <f>"00100100"</f>
        <v>00100100</v>
      </c>
      <c r="C53" t="str">
        <f t="shared" si="0"/>
        <v>24</v>
      </c>
    </row>
    <row r="54" spans="1:3" x14ac:dyDescent="0.25">
      <c r="B54" s="2" t="str">
        <f>"00100100"</f>
        <v>00100100</v>
      </c>
      <c r="C54" t="str">
        <f t="shared" si="0"/>
        <v>24</v>
      </c>
    </row>
    <row r="55" spans="1:3" x14ac:dyDescent="0.25">
      <c r="B55" s="2" t="str">
        <f>"00111100"</f>
        <v>00111100</v>
      </c>
      <c r="C55" t="str">
        <f t="shared" si="0"/>
        <v>3C</v>
      </c>
    </row>
    <row r="56" spans="1:3" x14ac:dyDescent="0.25">
      <c r="B56" s="2" t="str">
        <f>"00000000"</f>
        <v>00000000</v>
      </c>
      <c r="C56" t="str">
        <f t="shared" si="0"/>
        <v>00</v>
      </c>
    </row>
    <row r="57" spans="1:3" x14ac:dyDescent="0.25">
      <c r="B57" s="48" t="str">
        <f>"00000000"</f>
        <v>00000000</v>
      </c>
      <c r="C57" s="47" t="str">
        <f t="shared" si="0"/>
        <v>00</v>
      </c>
    </row>
    <row r="58" spans="1:3" x14ac:dyDescent="0.25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25">
      <c r="B59" s="2" t="str">
        <f>"01111110"</f>
        <v>01111110</v>
      </c>
      <c r="C59" t="str">
        <f t="shared" si="0"/>
        <v>7E</v>
      </c>
    </row>
    <row r="60" spans="1:3" x14ac:dyDescent="0.25">
      <c r="B60" s="2" t="str">
        <f>"01000010"</f>
        <v>01000010</v>
      </c>
      <c r="C60" t="str">
        <f t="shared" si="0"/>
        <v>42</v>
      </c>
    </row>
    <row r="61" spans="1:3" x14ac:dyDescent="0.25">
      <c r="B61" s="2" t="str">
        <f t="shared" ref="B61:B63" si="5">"01000010"</f>
        <v>01000010</v>
      </c>
      <c r="C61" t="str">
        <f t="shared" si="0"/>
        <v>42</v>
      </c>
    </row>
    <row r="62" spans="1:3" x14ac:dyDescent="0.25">
      <c r="B62" s="2" t="str">
        <f t="shared" si="5"/>
        <v>01000010</v>
      </c>
      <c r="C62" t="str">
        <f t="shared" si="0"/>
        <v>42</v>
      </c>
    </row>
    <row r="63" spans="1:3" x14ac:dyDescent="0.25">
      <c r="B63" s="2" t="str">
        <f t="shared" si="5"/>
        <v>01000010</v>
      </c>
      <c r="C63" t="str">
        <f t="shared" si="0"/>
        <v>42</v>
      </c>
    </row>
    <row r="64" spans="1:3" x14ac:dyDescent="0.25">
      <c r="B64" s="2" t="str">
        <f>"01111110"</f>
        <v>01111110</v>
      </c>
      <c r="C64" t="str">
        <f t="shared" si="0"/>
        <v>7E</v>
      </c>
    </row>
    <row r="65" spans="2:3" x14ac:dyDescent="0.25">
      <c r="B65" s="48" t="str">
        <f>"00000000"</f>
        <v>00000000</v>
      </c>
      <c r="C65" s="47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2017-09-18T17:56:18Z</dcterms:modified>
</cp:coreProperties>
</file>