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1"/>
  </bookViews>
  <sheets>
    <sheet name="Control Lines" sheetId="1" r:id="rId1"/>
    <sheet name="Test Programs" sheetId="3" r:id="rId2"/>
    <sheet name="Animations" sheetId="4" r:id="rId3"/>
  </sheets>
  <calcPr calcId="145621"/>
  <fileRecoveryPr autoRecover="0"/>
</workbook>
</file>

<file path=xl/calcChain.xml><?xml version="1.0" encoding="utf-8"?>
<calcChain xmlns="http://schemas.openxmlformats.org/spreadsheetml/2006/main">
  <c r="C164" i="3" l="1"/>
  <c r="C165" i="3"/>
  <c r="C166" i="3"/>
  <c r="C167" i="3"/>
  <c r="C168" i="3"/>
  <c r="C169" i="3"/>
  <c r="C170" i="3"/>
  <c r="C171" i="3"/>
  <c r="C172" i="3"/>
  <c r="C173" i="3"/>
  <c r="C174" i="3"/>
  <c r="S164" i="3"/>
  <c r="R164" i="3"/>
  <c r="V164" i="3" s="1"/>
  <c r="Q164" i="3"/>
  <c r="P164" i="3"/>
  <c r="O164" i="3"/>
  <c r="U164" i="3" s="1"/>
  <c r="N164" i="3"/>
  <c r="T164" i="3" s="1"/>
  <c r="I164" i="3"/>
  <c r="S163" i="3"/>
  <c r="R163" i="3"/>
  <c r="V163" i="3" s="1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U162" i="3" s="1"/>
  <c r="S159" i="3"/>
  <c r="R159" i="3"/>
  <c r="V159" i="3" s="1"/>
  <c r="Q159" i="3"/>
  <c r="P159" i="3"/>
  <c r="N159" i="3"/>
  <c r="I159" i="3"/>
  <c r="O159" i="3" s="1"/>
  <c r="U159" i="3" s="1"/>
  <c r="S161" i="3"/>
  <c r="R161" i="3"/>
  <c r="V161" i="3" s="1"/>
  <c r="Q161" i="3"/>
  <c r="P161" i="3"/>
  <c r="N161" i="3"/>
  <c r="I161" i="3"/>
  <c r="O161" i="3" s="1"/>
  <c r="U161" i="3" s="1"/>
  <c r="S160" i="3"/>
  <c r="R160" i="3"/>
  <c r="V160" i="3" s="1"/>
  <c r="Q160" i="3"/>
  <c r="P160" i="3"/>
  <c r="N160" i="3"/>
  <c r="I160" i="3"/>
  <c r="O160" i="3" s="1"/>
  <c r="U160" i="3" s="1"/>
  <c r="S158" i="3"/>
  <c r="R158" i="3"/>
  <c r="Q158" i="3"/>
  <c r="P158" i="3"/>
  <c r="N158" i="3"/>
  <c r="I158" i="3"/>
  <c r="O158" i="3" s="1"/>
  <c r="U158" i="3" s="1"/>
  <c r="C158" i="3"/>
  <c r="C159" i="3"/>
  <c r="C160" i="3"/>
  <c r="C161" i="3"/>
  <c r="C162" i="3"/>
  <c r="C163" i="3"/>
  <c r="C241" i="3"/>
  <c r="C242" i="3"/>
  <c r="S242" i="3"/>
  <c r="R242" i="3"/>
  <c r="V242" i="3" s="1"/>
  <c r="Q242" i="3"/>
  <c r="P242" i="3"/>
  <c r="N242" i="3"/>
  <c r="I242" i="3"/>
  <c r="O242" i="3" s="1"/>
  <c r="U242" i="3" s="1"/>
  <c r="S241" i="3"/>
  <c r="R241" i="3"/>
  <c r="Q241" i="3"/>
  <c r="P241" i="3"/>
  <c r="N241" i="3"/>
  <c r="I241" i="3"/>
  <c r="O241" i="3" s="1"/>
  <c r="U241" i="3" s="1"/>
  <c r="C236" i="3"/>
  <c r="C237" i="3"/>
  <c r="C238" i="3"/>
  <c r="C239" i="3"/>
  <c r="C240" i="3"/>
  <c r="S236" i="3"/>
  <c r="R236" i="3"/>
  <c r="V236" i="3" s="1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V237" i="3" s="1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U163" i="3" l="1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O212" i="3"/>
  <c r="U212" i="3" s="1"/>
  <c r="N212" i="3"/>
  <c r="I212" i="3"/>
  <c r="S211" i="3"/>
  <c r="R211" i="3"/>
  <c r="V211" i="3" s="1"/>
  <c r="Q211" i="3"/>
  <c r="P211" i="3"/>
  <c r="N211" i="3"/>
  <c r="I211" i="3"/>
  <c r="O211" i="3" s="1"/>
  <c r="U211" i="3" s="1"/>
  <c r="S210" i="3"/>
  <c r="R210" i="3"/>
  <c r="Q210" i="3"/>
  <c r="P210" i="3"/>
  <c r="N210" i="3"/>
  <c r="I210" i="3"/>
  <c r="O210" i="3" s="1"/>
  <c r="S209" i="3"/>
  <c r="R209" i="3"/>
  <c r="V209" i="3" s="1"/>
  <c r="Q209" i="3"/>
  <c r="P209" i="3"/>
  <c r="N209" i="3"/>
  <c r="I209" i="3"/>
  <c r="O209" i="3" s="1"/>
  <c r="S208" i="3"/>
  <c r="R208" i="3"/>
  <c r="V208" i="3" s="1"/>
  <c r="Q208" i="3"/>
  <c r="P208" i="3"/>
  <c r="N208" i="3"/>
  <c r="I208" i="3"/>
  <c r="O208" i="3" s="1"/>
  <c r="S207" i="3"/>
  <c r="R207" i="3"/>
  <c r="V207" i="3" s="1"/>
  <c r="Q207" i="3"/>
  <c r="P207" i="3"/>
  <c r="N207" i="3"/>
  <c r="I207" i="3"/>
  <c r="O207" i="3" s="1"/>
  <c r="S206" i="3"/>
  <c r="R206" i="3"/>
  <c r="V206" i="3" s="1"/>
  <c r="Q206" i="3"/>
  <c r="P206" i="3"/>
  <c r="N206" i="3"/>
  <c r="I206" i="3"/>
  <c r="O206" i="3" s="1"/>
  <c r="U224" i="3" l="1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V204" i="3" s="1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U201" i="3" l="1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V171" i="3" s="1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V167" i="3" s="1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V144" i="3" s="1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8" i="3" l="1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C65" i="4"/>
  <c r="B65" i="4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B37" i="4"/>
  <c r="B41" i="4"/>
  <c r="C41" i="4" s="1"/>
  <c r="B40" i="4"/>
  <c r="C40" i="4" s="1"/>
  <c r="C39" i="4"/>
  <c r="B39" i="4"/>
  <c r="C38" i="4"/>
  <c r="C37" i="4"/>
  <c r="B36" i="4"/>
  <c r="C36" i="4" s="1"/>
  <c r="B35" i="4"/>
  <c r="C35" i="4" s="1"/>
  <c r="B34" i="4"/>
  <c r="C34" i="4" s="1"/>
  <c r="B30" i="4"/>
  <c r="B29" i="4"/>
  <c r="B31" i="4"/>
  <c r="B28" i="4"/>
  <c r="C28" i="4" s="1"/>
  <c r="C33" i="4"/>
  <c r="B33" i="4"/>
  <c r="B32" i="4"/>
  <c r="C32" i="4" s="1"/>
  <c r="C31" i="4"/>
  <c r="C30" i="4"/>
  <c r="C29" i="4"/>
  <c r="C27" i="4"/>
  <c r="B27" i="4"/>
  <c r="B26" i="4"/>
  <c r="C26" i="4" s="1"/>
  <c r="B23" i="4"/>
  <c r="B22" i="4"/>
  <c r="B21" i="4"/>
  <c r="B20" i="4"/>
  <c r="B24" i="4"/>
  <c r="C24" i="4" s="1"/>
  <c r="B19" i="4"/>
  <c r="C19" i="4" s="1"/>
  <c r="B25" i="4"/>
  <c r="C25" i="4" s="1"/>
  <c r="C23" i="4"/>
  <c r="C22" i="4"/>
  <c r="C21" i="4"/>
  <c r="C20" i="4"/>
  <c r="B18" i="4"/>
  <c r="C18" i="4" s="1"/>
  <c r="B17" i="4"/>
  <c r="C17" i="4" s="1"/>
  <c r="B16" i="4"/>
  <c r="B15" i="4"/>
  <c r="C15" i="4" s="1"/>
  <c r="B14" i="4"/>
  <c r="C14" i="4" s="1"/>
  <c r="B13" i="4"/>
  <c r="B12" i="4"/>
  <c r="B10" i="4"/>
  <c r="D8" i="4" s="1"/>
  <c r="B11" i="4"/>
  <c r="C11" i="4" s="1"/>
  <c r="C16" i="4"/>
  <c r="C13" i="4"/>
  <c r="C12" i="4"/>
  <c r="C10" i="4"/>
  <c r="D2" i="4"/>
  <c r="D5" i="4"/>
  <c r="C9" i="4"/>
  <c r="C8" i="4"/>
  <c r="C7" i="4"/>
  <c r="C6" i="4"/>
  <c r="C5" i="4"/>
  <c r="C4" i="4"/>
  <c r="C3" i="4"/>
  <c r="C2" i="4"/>
  <c r="C184" i="3" l="1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V104" i="3" s="1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V102" i="3" s="1"/>
  <c r="P102" i="3"/>
  <c r="N102" i="3"/>
  <c r="I102" i="3"/>
  <c r="O102" i="3" s="1"/>
  <c r="T102" i="3" l="1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D34" i="1"/>
  <c r="AC34" i="1"/>
  <c r="AB34" i="1"/>
  <c r="AD33" i="1"/>
  <c r="AC33" i="1"/>
  <c r="AM33" i="1" s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M29" i="1" s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M25" i="1" s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12" i="1"/>
  <c r="AC12" i="1"/>
  <c r="AB12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20" i="1"/>
  <c r="AC20" i="1"/>
  <c r="AB20" i="1"/>
  <c r="AD14" i="1"/>
  <c r="AC14" i="1"/>
  <c r="AB14" i="1"/>
  <c r="AD13" i="1"/>
  <c r="AC13" i="1"/>
  <c r="AB13" i="1"/>
  <c r="AD11" i="1"/>
  <c r="AC11" i="1"/>
  <c r="AB11" i="1"/>
  <c r="AD10" i="1"/>
  <c r="AC10" i="1"/>
  <c r="AB10" i="1"/>
  <c r="AD9" i="1"/>
  <c r="AC9" i="1"/>
  <c r="AB9" i="1"/>
  <c r="AD8" i="1"/>
  <c r="AC8" i="1"/>
  <c r="AB8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35" i="1"/>
  <c r="AC35" i="1"/>
  <c r="AB35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U10" i="3" l="1"/>
  <c r="T10" i="3"/>
  <c r="T9" i="3"/>
  <c r="U9" i="3"/>
  <c r="U11" i="3"/>
  <c r="T11" i="3"/>
  <c r="AM42" i="1"/>
  <c r="AM16" i="1"/>
  <c r="AM10" i="1"/>
  <c r="AM44" i="1"/>
  <c r="AM18" i="1"/>
  <c r="AM22" i="1"/>
  <c r="AM26" i="1"/>
  <c r="AM30" i="1"/>
  <c r="AM34" i="1"/>
  <c r="AM7" i="1"/>
  <c r="AM38" i="1"/>
  <c r="AM9" i="1"/>
  <c r="AM43" i="1"/>
  <c r="AM36" i="1"/>
  <c r="AM40" i="1"/>
  <c r="AM11" i="1"/>
  <c r="AM41" i="1"/>
  <c r="AM15" i="1"/>
  <c r="AM19" i="1"/>
  <c r="AM12" i="1"/>
  <c r="AM20" i="1"/>
  <c r="AM17" i="1"/>
  <c r="AM6" i="1"/>
  <c r="AM37" i="1"/>
  <c r="AM8" i="1"/>
  <c r="AM4" i="1"/>
  <c r="AM35" i="1"/>
  <c r="AM39" i="1"/>
  <c r="AM14" i="1"/>
  <c r="AM21" i="1"/>
  <c r="AM13" i="1"/>
  <c r="AM24" i="1"/>
  <c r="AM28" i="1"/>
  <c r="AM32" i="1"/>
  <c r="AM5" i="1"/>
  <c r="AM23" i="1"/>
  <c r="AM27" i="1"/>
  <c r="AM31" i="1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B3" i="1" l="1"/>
  <c r="AM3" i="1" s="1"/>
  <c r="AG3" i="1" l="1"/>
  <c r="C50" i="3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Autor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<sst xmlns="http://schemas.openxmlformats.org/spreadsheetml/2006/main" count="636" uniqueCount="317">
  <si>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</si>
  <si>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</si>
  <si>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</si>
  <si>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</si>
  <si>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</si>
  <si>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</si>
  <si>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</si>
  <si>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</si>
  <si>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</si>
  <si>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</si>
  <si>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</si>
  <si>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</si>
  <si>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</si>
  <si>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</si>
  <si>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</si>
  <si>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</si>
  <si>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</si>
  <si>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</si>
  <si>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</si>
  <si>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</si>
  <si>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</si>
  <si>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</si>
  <si>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</si>
  <si>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</si>
  <si>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</si>
  <si>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</si>
  <si>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</si>
  <si>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</si>
  <si>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</si>
  <si>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</si>
  <si>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</si>
  <si>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</si>
  <si>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</si>
  <si>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</si>
  <si>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</si>
  <si>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</si>
  <si>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</si>
  <si>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</si>
  <si>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</si>
  <si>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</si>
  <si>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</si>
  <si>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</si>
  <si>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</si>
  <si>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</si>
  <si>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</si>
  <si>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</si>
  <si>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</si>
  <si>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</si>
  <si>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</si>
  <si>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</si>
  <si>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</si>
  <si>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</si>
  <si>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</si>
  <si>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</si>
  <si>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</si>
  <si>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JP [0x006]</t>
  </si>
  <si>
    <t>LD A, E</t>
  </si>
  <si>
    <t>LD E, A</t>
  </si>
  <si>
    <t>JP [0x009]</t>
  </si>
  <si>
    <t>Equiv to ADD E, B</t>
  </si>
  <si>
    <t>Dec</t>
  </si>
  <si>
    <t>JP [0x00f]</t>
  </si>
  <si>
    <t>JP Z, [0x00f]</t>
  </si>
  <si>
    <t>LD A, [0x010]</t>
  </si>
  <si>
    <t>ST [0x011], A</t>
  </si>
  <si>
    <t>f0</t>
  </si>
  <si>
    <t>Write byte value of R1 in output selected in R2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</si>
  <si>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</si>
  <si>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</si>
  <si>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</si>
  <si>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</si>
  <si>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</si>
  <si>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</si>
  <si>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</si>
  <si>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</si>
  <si>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</si>
  <si>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</si>
  <si>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</si>
  <si>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</si>
  <si>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</si>
  <si>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</si>
  <si>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</si>
  <si>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</si>
  <si>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</si>
  <si>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</si>
  <si>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</si>
  <si>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</si>
  <si>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</si>
  <si>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</si>
  <si>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</si>
  <si>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</si>
  <si>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</si>
  <si>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</si>
  <si>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</si>
  <si>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</si>
  <si>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</si>
  <si>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</si>
  <si>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</si>
  <si>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</si>
  <si>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</si>
  <si>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</si>
  <si>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</si>
  <si>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</si>
  <si>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</si>
  <si>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</si>
  <si>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</si>
  <si>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</si>
  <si>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</si>
  <si>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</si>
  <si>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</si>
  <si>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</si>
  <si>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</si>
  <si>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</si>
  <si>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</si>
  <si>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</si>
  <si>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</si>
  <si>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</si>
  <si>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</si>
  <si>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</si>
  <si>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</si>
  <si>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</si>
  <si>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</si>
  <si>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</si>
  <si>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</si>
  <si>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</si>
  <si>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</si>
  <si>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</si>
  <si>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</si>
  <si>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</si>
  <si>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</si>
  <si>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</si>
  <si>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</si>
  <si>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</si>
  <si>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</si>
  <si>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</si>
  <si>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</si>
  <si>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</si>
  <si>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</si>
  <si>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</si>
  <si>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</si>
  <si>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</si>
  <si>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</si>
  <si>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JP [0x00c]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</si>
  <si>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</si>
  <si>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</si>
  <si>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</si>
  <si>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</si>
  <si>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</si>
  <si>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</si>
  <si>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</si>
  <si>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</si>
  <si>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</si>
  <si>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</si>
  <si>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</si>
  <si>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</si>
  <si>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</si>
  <si>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</si>
  <si>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</si>
  <si>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</si>
  <si>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</si>
  <si>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</si>
  <si>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</si>
  <si>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</si>
  <si>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</si>
  <si>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</si>
  <si>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</si>
  <si>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</si>
  <si>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</si>
  <si>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</si>
  <si>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</si>
  <si>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</si>
  <si>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</si>
  <si>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</si>
  <si>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</si>
  <si>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</si>
  <si>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</si>
  <si>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</si>
  <si>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</si>
  <si>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NOT_CONNECTED</t>
  </si>
  <si>
    <t>INC A</t>
  </si>
  <si>
    <t>JP [0x003]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</si>
  <si>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</si>
  <si>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</si>
  <si>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</si>
  <si>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</si>
  <si>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</si>
  <si>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</si>
  <si>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</si>
  <si>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</si>
  <si>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</si>
  <si>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</si>
  <si>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</si>
  <si>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</si>
  <si>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</si>
  <si>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JP Z, [0x018]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</si>
  <si>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</si>
  <si>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</si>
  <si>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</si>
  <si>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</si>
  <si>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</si>
  <si>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</si>
  <si>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</si>
  <si>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</si>
  <si>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JP Z, [0x021]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</si>
  <si>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</si>
  <si>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</si>
  <si>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</si>
  <si>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</si>
  <si>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</si>
  <si>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</si>
  <si>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</si>
  <si>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</si>
  <si>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</si>
  <si>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</si>
  <si>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</si>
  <si>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</si>
  <si>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</si>
  <si>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</si>
  <si>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</si>
  <si>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</si>
  <si>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</si>
  <si>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</si>
  <si>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</si>
  <si>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</si>
  <si>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</si>
  <si>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</si>
  <si>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</si>
  <si>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</si>
  <si>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</si>
  <si>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</si>
  <si>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</si>
  <si>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</si>
  <si>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</si>
  <si>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</si>
  <si>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CLOSE_REGS_BRIDGE = 1 would allow to output all registers, instead of only the first four</t>
  </si>
  <si>
    <t>One register ALU instructions can be modified to use all registers, as the above OUT instruction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</si>
  <si>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</si>
  <si>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</si>
  <si>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</si>
  <si>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</si>
  <si>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</si>
  <si>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</si>
  <si>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</si>
  <si>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</si>
  <si>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</si>
  <si>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</si>
  <si>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</si>
  <si>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</si>
  <si>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</si>
  <si>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</si>
  <si>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</si>
  <si>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</si>
  <si>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</si>
  <si>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</si>
  <si>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</si>
  <si>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</si>
  <si>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</si>
  <si>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</si>
  <si>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</si>
  <si>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</si>
  <si>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</si>
  <si>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</si>
  <si>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</si>
  <si>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</si>
  <si>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</si>
  <si>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</si>
  <si>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</si>
  <si>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</si>
  <si>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</si>
  <si>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</si>
  <si>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</si>
  <si>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</si>
  <si>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</si>
  <si>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</si>
  <si>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</si>
  <si>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</si>
  <si>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</si>
  <si>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</si>
  <si>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</si>
  <si>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</si>
  <si>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</si>
  <si>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</si>
  <si>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</si>
  <si>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</si>
  <si>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</si>
  <si>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</si>
  <si>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</si>
  <si>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</si>
  <si>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</si>
  <si>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</si>
  <si>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</si>
  <si>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</si>
  <si>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</si>
  <si>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</si>
  <si>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</si>
  <si>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</si>
  <si>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</si>
  <si>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</si>
  <si>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</si>
  <si>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</si>
  <si>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</si>
  <si>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</si>
  <si>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</si>
  <si>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</si>
  <si>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</si>
  <si>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</si>
  <si>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</si>
  <si>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</si>
  <si>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</si>
  <si>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</si>
  <si>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</si>
  <si>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</si>
  <si>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</si>
  <si>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</si>
  <si>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</si>
  <si>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</si>
  <si>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JP [0x021]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</si>
</sst>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/>
    </xf>
    <xf numFmtId="49" fontId="0" fillId="0" borderId="0" xfId="0" applyNumberFormat="1"/>
    <xf numFmtId="0" fontId="5" fillId="0" borderId="0" xfId="0" applyFont="1"/>
    <xf numFmtId="0" fontId="5" fillId="0" borderId="0" xfId="0" quotePrefix="1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textRotation="90"/>
    </xf>
    <xf numFmtId="0" fontId="1" fillId="3" borderId="3" xfId="0" applyFont="1" applyFill="1" applyBorder="1" applyAlignment="1">
      <alignment textRotation="90"/>
    </xf>
    <xf numFmtId="0" fontId="2" fillId="0" borderId="3" xfId="0" applyFont="1" applyBorder="1" applyAlignment="1">
      <alignment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textRotation="90"/>
    </xf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8" fillId="0" borderId="2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/>
    <xf numFmtId="0" fontId="9" fillId="0" borderId="0" xfId="0" applyFont="1"/>
    <xf numFmtId="49" fontId="5" fillId="0" borderId="0" xfId="0" applyNumberFormat="1" applyFont="1" applyAlignment="1">
      <alignment vertical="center"/>
    </xf>
    <xf numFmtId="0" fontId="10" fillId="0" borderId="3" xfId="0" applyFont="1" applyBorder="1" applyAlignment="1">
      <alignment textRotation="90"/>
    </xf>
    <xf numFmtId="0" fontId="11" fillId="0" borderId="0" xfId="0" applyFont="1"/>
    <xf numFmtId="0" fontId="11" fillId="0" borderId="0" xfId="0" applyFont="1" applyAlignment="1">
      <alignment horizontal="right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1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"/>
  <sheetViews>
    <sheetView zoomScale="80" zoomScaleNormal="80" workbookViewId="0">
      <pane ySplit="2" topLeftCell="A3" activePane="bottomLeft" state="frozen"/>
      <selection pane="bottomLeft" activeCell="C20" sqref="C20"/>
    </sheetView>
  </sheetViews>
  <sheetFormatPr defaultRowHeight="15" x14ac:dyDescent="0.25"/>
  <cols>
    <col min="1" max="1" width="7.85546875" style="2" bestFit="1" customWidth="1"/>
    <col min="2" max="2" width="7.85546875" style="2" customWidth="1"/>
    <col min="3" max="3" width="21" style="1" bestFit="1" customWidth="1"/>
    <col min="4" max="17" width="3.28515625" customWidth="1"/>
    <col min="18" max="19" width="3.28515625" style="4" customWidth="1"/>
    <col min="20" max="20" width="3.28515625" customWidth="1"/>
    <col min="21" max="21" width="3.28515625" style="41" customWidth="1"/>
    <col min="22" max="27" width="3.28515625" customWidth="1"/>
    <col min="28" max="30" width="5.85546875" customWidth="1"/>
    <col min="31" max="31" width="2" customWidth="1"/>
  </cols>
  <sheetData>
    <row r="1" spans="1:39" ht="14.45" x14ac:dyDescent="0.3">
      <c r="D1">
        <v>23</v>
      </c>
      <c r="E1">
        <v>22</v>
      </c>
      <c r="F1">
        <v>21</v>
      </c>
      <c r="G1">
        <v>20</v>
      </c>
      <c r="H1">
        <v>19</v>
      </c>
      <c r="I1">
        <v>18</v>
      </c>
      <c r="J1">
        <v>17</v>
      </c>
      <c r="K1">
        <v>16</v>
      </c>
      <c r="L1">
        <v>15</v>
      </c>
      <c r="M1">
        <v>14</v>
      </c>
      <c r="N1">
        <v>13</v>
      </c>
      <c r="O1">
        <v>12</v>
      </c>
      <c r="P1">
        <v>11</v>
      </c>
      <c r="Q1">
        <v>10</v>
      </c>
      <c r="R1">
        <v>9</v>
      </c>
      <c r="S1">
        <v>8</v>
      </c>
      <c r="T1">
        <v>7</v>
      </c>
      <c r="U1" s="41">
        <v>6</v>
      </c>
      <c r="V1">
        <v>5</v>
      </c>
      <c r="W1">
        <v>4</v>
      </c>
      <c r="X1">
        <v>3</v>
      </c>
      <c r="Y1">
        <v>2</v>
      </c>
      <c r="Z1">
        <v>1</v>
      </c>
      <c r="AA1">
        <v>0</v>
      </c>
    </row>
    <row r="2" spans="1:39" s="1" customFormat="1" ht="129" x14ac:dyDescent="0.3">
      <c r="A2" s="22" t="s">
        <v>173</v>
      </c>
      <c r="B2" s="22" t="s">
        <v>219</v>
      </c>
      <c r="C2" s="32" t="s">
        <v>71</v>
      </c>
      <c r="D2" s="29" t="s">
        <v>1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15</v>
      </c>
      <c r="K2" s="23" t="s">
        <v>49</v>
      </c>
      <c r="L2" s="23" t="s">
        <v>11</v>
      </c>
      <c r="M2" s="23" t="s">
        <v>12</v>
      </c>
      <c r="N2" s="23" t="s">
        <v>13</v>
      </c>
      <c r="O2" s="24" t="s">
        <v>102</v>
      </c>
      <c r="P2" s="23" t="s">
        <v>171</v>
      </c>
      <c r="Q2" s="23" t="s">
        <v>170</v>
      </c>
      <c r="R2" s="25" t="s">
        <v>20</v>
      </c>
      <c r="S2" s="25" t="s">
        <v>21</v>
      </c>
      <c r="T2" s="23" t="s">
        <v>109</v>
      </c>
      <c r="U2" s="40" t="s">
        <v>178</v>
      </c>
      <c r="V2" s="23" t="s">
        <v>32</v>
      </c>
      <c r="W2" s="23" t="s">
        <v>33</v>
      </c>
      <c r="X2" s="23" t="s">
        <v>34</v>
      </c>
      <c r="Y2" s="23" t="s">
        <v>35</v>
      </c>
      <c r="Z2" s="23" t="s">
        <v>36</v>
      </c>
      <c r="AA2" s="23" t="s">
        <v>37</v>
      </c>
      <c r="AB2" s="49" t="s">
        <v>72</v>
      </c>
      <c r="AC2" s="49"/>
      <c r="AD2" s="49"/>
    </row>
    <row r="3" spans="1:39" ht="14.45" x14ac:dyDescent="0.3">
      <c r="A3" s="2">
        <v>0</v>
      </c>
      <c r="B3" s="2" t="str">
        <f>"0x" &amp; DEC2HEX(A3)</f>
        <v>0x0</v>
      </c>
      <c r="C3" s="30" t="s">
        <v>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4">
        <v>0</v>
      </c>
      <c r="S3" s="4">
        <v>0</v>
      </c>
      <c r="T3" s="2">
        <v>0</v>
      </c>
      <c r="U3" s="42">
        <v>0</v>
      </c>
      <c r="V3" s="2" t="s">
        <v>14</v>
      </c>
      <c r="W3" s="2" t="s">
        <v>14</v>
      </c>
      <c r="X3" s="2" t="s">
        <v>14</v>
      </c>
      <c r="Y3" s="2" t="s">
        <v>14</v>
      </c>
      <c r="Z3" s="2" t="s">
        <v>14</v>
      </c>
      <c r="AA3" s="2" t="s">
        <v>14</v>
      </c>
      <c r="AB3" s="26" t="str">
        <f t="shared" ref="AB3:AB14" si="0">BIN2HEX(IF(D3="x", 0, D3) &amp; IF(E3="x", 0, E3) &amp; IF(F3="x", 0, F3) &amp; IF(G3="x", 0, G3) &amp; IF(H3="x", 0, H3) &amp; IF(I3="x", 0, I3) &amp; IF(J3="x", 0, J3) &amp; IF(K3="x", 0, K3), 2)</f>
        <v>00</v>
      </c>
      <c r="AC3" s="27" t="str">
        <f t="shared" ref="AC3:AC14" si="1">BIN2HEX(IF(L3="x", 0, L3) &amp; IF(M3="x", 0, M3) &amp; IF(N3="x", 0, N3) &amp; IF(O3="x", 0, O3) &amp;  IF(P3="x", 0, P3) &amp; IF(Q3="x", 0, Q3) &amp; IF(R3="x", 0, R3) &amp; IF(S3="x", 0, S3), 2)</f>
        <v>00</v>
      </c>
      <c r="AD3" s="28" t="str">
        <f t="shared" ref="AD3:AD14" si="2">BIN2HEX(IF(T3="x", 0, T3) &amp; IF(U3="x", 0, U3) &amp; IF(V3="x", 0, V3) &amp; IF(W3="x", 0, W3) &amp; IF(X3="x", 0, X3) &amp; IF(Y3="x", 0, Y3) &amp; IF(Z3="x", 0, Z3) &amp; IF(AA3="x", 0, AA3), 2)</f>
        <v>00</v>
      </c>
      <c r="AG3" t="str">
        <f>IF(V3="x", 0, V3) &amp; IF(W3="x", 0, W3)</f>
        <v>00</v>
      </c>
      <c r="AM3" s="8" t="str">
        <f t="shared" ref="AM3:AM11" si="3">AB3 &amp; AC3 &amp; AD3</f>
        <v>000000</v>
      </c>
    </row>
    <row r="4" spans="1:39" ht="14.45" x14ac:dyDescent="0.3">
      <c r="A4" s="2">
        <v>1</v>
      </c>
      <c r="B4" s="2" t="str">
        <f>"0x" &amp; DEC2HEX(A4)</f>
        <v>0x1</v>
      </c>
      <c r="C4" s="30" t="s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 t="s">
        <v>14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4">
        <v>0</v>
      </c>
      <c r="S4" s="4">
        <v>0</v>
      </c>
      <c r="T4" s="2">
        <v>0</v>
      </c>
      <c r="U4" s="42">
        <v>0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2" t="s">
        <v>14</v>
      </c>
      <c r="AB4" s="11" t="str">
        <f t="shared" si="0"/>
        <v>C0</v>
      </c>
      <c r="AC4" s="12" t="str">
        <f t="shared" si="1"/>
        <v>00</v>
      </c>
      <c r="AD4" s="13" t="str">
        <f t="shared" si="2"/>
        <v>00</v>
      </c>
      <c r="AM4" s="8" t="str">
        <f t="shared" si="3"/>
        <v>C00000</v>
      </c>
    </row>
    <row r="5" spans="1:39" ht="14.45" x14ac:dyDescent="0.3">
      <c r="A5" s="2">
        <v>2</v>
      </c>
      <c r="B5" s="2" t="str">
        <f t="shared" ref="B5:B44" si="4">"0x" &amp; DEC2HEX(A5)</f>
        <v>0x2</v>
      </c>
      <c r="C5" s="30" t="s">
        <v>2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 t="s">
        <v>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4">
        <v>0</v>
      </c>
      <c r="S5" s="4">
        <v>0</v>
      </c>
      <c r="T5" s="2">
        <v>0</v>
      </c>
      <c r="U5" s="42">
        <v>0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11" t="str">
        <f t="shared" si="0"/>
        <v>60</v>
      </c>
      <c r="AC5" s="12" t="str">
        <f t="shared" si="1"/>
        <v>04</v>
      </c>
      <c r="AD5" s="13" t="str">
        <f t="shared" si="2"/>
        <v>00</v>
      </c>
      <c r="AM5" s="8" t="str">
        <f t="shared" si="3"/>
        <v>600400</v>
      </c>
    </row>
    <row r="6" spans="1:39" ht="14.45" x14ac:dyDescent="0.3">
      <c r="A6" s="2">
        <v>3</v>
      </c>
      <c r="B6" s="2" t="str">
        <f t="shared" si="4"/>
        <v>0x3</v>
      </c>
      <c r="C6" s="30" t="s">
        <v>3</v>
      </c>
      <c r="D6" s="2">
        <v>0</v>
      </c>
      <c r="E6" s="2">
        <v>1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4">
        <v>0</v>
      </c>
      <c r="S6" s="4">
        <v>0</v>
      </c>
      <c r="T6" s="2">
        <v>0</v>
      </c>
      <c r="U6" s="42">
        <v>0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11" t="str">
        <f t="shared" si="0"/>
        <v>5E</v>
      </c>
      <c r="AC6" s="12" t="str">
        <f t="shared" si="1"/>
        <v>00</v>
      </c>
      <c r="AD6" s="13" t="str">
        <f t="shared" si="2"/>
        <v>00</v>
      </c>
      <c r="AM6" s="8" t="str">
        <f t="shared" si="3"/>
        <v>5E0000</v>
      </c>
    </row>
    <row r="7" spans="1:39" ht="14.45" x14ac:dyDescent="0.3">
      <c r="A7" s="2">
        <v>4</v>
      </c>
      <c r="B7" s="2" t="str">
        <f t="shared" si="4"/>
        <v>0x4</v>
      </c>
      <c r="C7" s="30" t="s">
        <v>181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4">
        <v>0</v>
      </c>
      <c r="S7" s="4">
        <v>0</v>
      </c>
      <c r="T7" s="2">
        <v>0</v>
      </c>
      <c r="U7" s="42">
        <v>0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11" t="str">
        <f t="shared" si="0"/>
        <v>4F</v>
      </c>
      <c r="AC7" s="12" t="str">
        <f t="shared" si="1"/>
        <v>00</v>
      </c>
      <c r="AD7" s="13" t="str">
        <f t="shared" si="2"/>
        <v>00</v>
      </c>
      <c r="AM7" s="8" t="str">
        <f t="shared" si="3"/>
        <v>4F0000</v>
      </c>
    </row>
    <row r="8" spans="1:39" ht="14.45" x14ac:dyDescent="0.3">
      <c r="A8" s="2">
        <v>5</v>
      </c>
      <c r="B8" s="2" t="str">
        <f t="shared" si="4"/>
        <v>0x5</v>
      </c>
      <c r="C8" s="30" t="s">
        <v>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 t="s">
        <v>14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4">
        <v>0</v>
      </c>
      <c r="S8" s="4">
        <v>0</v>
      </c>
      <c r="T8" s="2">
        <v>0</v>
      </c>
      <c r="U8" s="42">
        <v>0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11" t="str">
        <f t="shared" si="0"/>
        <v>00</v>
      </c>
      <c r="AC8" s="12" t="str">
        <f t="shared" si="1"/>
        <v>40</v>
      </c>
      <c r="AD8" s="13" t="str">
        <f t="shared" si="2"/>
        <v>00</v>
      </c>
      <c r="AM8" s="8" t="str">
        <f t="shared" si="3"/>
        <v>004000</v>
      </c>
    </row>
    <row r="9" spans="1:39" ht="14.45" x14ac:dyDescent="0.3">
      <c r="A9" s="2">
        <v>6</v>
      </c>
      <c r="B9" s="2" t="str">
        <f t="shared" si="4"/>
        <v>0x6</v>
      </c>
      <c r="C9" s="30" t="s">
        <v>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 t="s">
        <v>14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4">
        <v>0</v>
      </c>
      <c r="S9" s="4">
        <v>0</v>
      </c>
      <c r="T9" s="2">
        <v>0</v>
      </c>
      <c r="U9" s="42">
        <v>0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11" t="str">
        <f t="shared" si="0"/>
        <v>00</v>
      </c>
      <c r="AC9" s="12" t="str">
        <f t="shared" si="1"/>
        <v>60</v>
      </c>
      <c r="AD9" s="13" t="str">
        <f t="shared" si="2"/>
        <v>00</v>
      </c>
      <c r="AM9" s="8" t="str">
        <f t="shared" si="3"/>
        <v>006000</v>
      </c>
    </row>
    <row r="10" spans="1:39" s="8" customFormat="1" ht="14.45" x14ac:dyDescent="0.3">
      <c r="A10" s="33">
        <v>7</v>
      </c>
      <c r="B10" s="2" t="str">
        <f t="shared" si="4"/>
        <v>0x7</v>
      </c>
      <c r="C10" s="34" t="s">
        <v>17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 t="s">
        <v>14</v>
      </c>
      <c r="J10" s="33">
        <v>0</v>
      </c>
      <c r="K10" s="33">
        <v>0</v>
      </c>
      <c r="L10" s="33">
        <v>0</v>
      </c>
      <c r="M10" s="33">
        <v>1</v>
      </c>
      <c r="N10" s="33">
        <v>0</v>
      </c>
      <c r="O10" s="33">
        <v>0</v>
      </c>
      <c r="P10" s="33">
        <v>0</v>
      </c>
      <c r="Q10" s="33">
        <v>0</v>
      </c>
      <c r="R10" s="33">
        <v>1</v>
      </c>
      <c r="S10" s="8">
        <v>0</v>
      </c>
      <c r="T10" s="33">
        <v>0</v>
      </c>
      <c r="U10" s="42">
        <v>0</v>
      </c>
      <c r="V10" s="33" t="s">
        <v>14</v>
      </c>
      <c r="W10" s="33" t="s">
        <v>14</v>
      </c>
      <c r="X10" s="33" t="s">
        <v>14</v>
      </c>
      <c r="Y10" s="33" t="s">
        <v>14</v>
      </c>
      <c r="Z10" s="33" t="s">
        <v>14</v>
      </c>
      <c r="AA10" s="33" t="s">
        <v>14</v>
      </c>
      <c r="AB10" s="35" t="str">
        <f t="shared" si="0"/>
        <v>00</v>
      </c>
      <c r="AC10" s="36" t="str">
        <f t="shared" si="1"/>
        <v>42</v>
      </c>
      <c r="AD10" s="37" t="str">
        <f t="shared" si="2"/>
        <v>00</v>
      </c>
      <c r="AM10" s="8" t="str">
        <f t="shared" si="3"/>
        <v>004200</v>
      </c>
    </row>
    <row r="11" spans="1:39" s="8" customFormat="1" ht="14.45" x14ac:dyDescent="0.3">
      <c r="A11" s="33">
        <v>8</v>
      </c>
      <c r="B11" s="2" t="str">
        <f t="shared" si="4"/>
        <v>0x8</v>
      </c>
      <c r="C11" s="34" t="s">
        <v>18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 t="s">
        <v>14</v>
      </c>
      <c r="J11" s="33">
        <v>0</v>
      </c>
      <c r="K11" s="33">
        <v>0</v>
      </c>
      <c r="L11" s="33">
        <v>0</v>
      </c>
      <c r="M11" s="33">
        <v>1</v>
      </c>
      <c r="N11" s="33">
        <v>1</v>
      </c>
      <c r="O11" s="33">
        <v>0</v>
      </c>
      <c r="P11" s="33">
        <v>0</v>
      </c>
      <c r="Q11" s="33">
        <v>0</v>
      </c>
      <c r="R11" s="33">
        <v>1</v>
      </c>
      <c r="S11" s="8">
        <v>0</v>
      </c>
      <c r="T11" s="33">
        <v>0</v>
      </c>
      <c r="U11" s="42">
        <v>0</v>
      </c>
      <c r="V11" s="33" t="s">
        <v>14</v>
      </c>
      <c r="W11" s="33" t="s">
        <v>14</v>
      </c>
      <c r="X11" s="33" t="s">
        <v>14</v>
      </c>
      <c r="Y11" s="33" t="s">
        <v>14</v>
      </c>
      <c r="Z11" s="33" t="s">
        <v>14</v>
      </c>
      <c r="AA11" s="33" t="s">
        <v>14</v>
      </c>
      <c r="AB11" s="35" t="str">
        <f t="shared" si="0"/>
        <v>00</v>
      </c>
      <c r="AC11" s="36" t="str">
        <f t="shared" si="1"/>
        <v>62</v>
      </c>
      <c r="AD11" s="37" t="str">
        <f t="shared" si="2"/>
        <v>00</v>
      </c>
      <c r="AM11" s="8" t="str">
        <f t="shared" si="3"/>
        <v>006200</v>
      </c>
    </row>
    <row r="12" spans="1:39" s="8" customFormat="1" ht="14.45" x14ac:dyDescent="0.3">
      <c r="A12" s="33">
        <v>9</v>
      </c>
      <c r="B12" s="2" t="str">
        <f t="shared" si="4"/>
        <v>0x9</v>
      </c>
      <c r="C12" s="34" t="s">
        <v>19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8">
        <v>0</v>
      </c>
      <c r="S12" s="8">
        <v>1</v>
      </c>
      <c r="T12" s="33">
        <v>0</v>
      </c>
      <c r="U12" s="42">
        <v>0</v>
      </c>
      <c r="V12" s="33" t="s">
        <v>14</v>
      </c>
      <c r="W12" s="33" t="s">
        <v>14</v>
      </c>
      <c r="X12" s="33" t="s">
        <v>14</v>
      </c>
      <c r="Y12" s="33" t="s">
        <v>14</v>
      </c>
      <c r="Z12" s="33" t="s">
        <v>14</v>
      </c>
      <c r="AA12" s="33" t="s">
        <v>14</v>
      </c>
      <c r="AB12" s="35" t="str">
        <f t="shared" si="0"/>
        <v>00</v>
      </c>
      <c r="AC12" s="36" t="str">
        <f t="shared" si="1"/>
        <v>01</v>
      </c>
      <c r="AD12" s="37" t="str">
        <f t="shared" si="2"/>
        <v>00</v>
      </c>
      <c r="AM12" s="8" t="str">
        <f>AB12 &amp; AC12 &amp; AD12</f>
        <v>000100</v>
      </c>
    </row>
    <row r="13" spans="1:39" ht="14.45" x14ac:dyDescent="0.3">
      <c r="A13" s="2">
        <v>10</v>
      </c>
      <c r="B13" s="2" t="str">
        <f t="shared" si="4"/>
        <v>0xA</v>
      </c>
      <c r="C13" s="30" t="s">
        <v>48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>
        <v>1</v>
      </c>
      <c r="P13" s="2">
        <v>1</v>
      </c>
      <c r="Q13" s="2">
        <v>0</v>
      </c>
      <c r="R13" s="4">
        <v>0</v>
      </c>
      <c r="S13" s="4">
        <v>0</v>
      </c>
      <c r="T13" s="2">
        <v>0</v>
      </c>
      <c r="U13" s="42">
        <v>0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11" t="str">
        <f t="shared" si="0"/>
        <v>18</v>
      </c>
      <c r="AC13" s="12" t="str">
        <f t="shared" si="1"/>
        <v>18</v>
      </c>
      <c r="AD13" s="13" t="str">
        <f t="shared" si="2"/>
        <v>00</v>
      </c>
      <c r="AF13" s="5" t="s">
        <v>185</v>
      </c>
      <c r="AM13" s="8" t="str">
        <f t="shared" ref="AM13:AM44" si="5">AB13 &amp; AC13 &amp; AD13</f>
        <v>181800</v>
      </c>
    </row>
    <row r="14" spans="1:39" ht="14.45" x14ac:dyDescent="0.3">
      <c r="A14" s="2">
        <v>11</v>
      </c>
      <c r="B14" s="2" t="str">
        <f t="shared" si="4"/>
        <v>0xB</v>
      </c>
      <c r="C14" s="30" t="s">
        <v>186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>
        <v>1</v>
      </c>
      <c r="P14" s="2">
        <v>1</v>
      </c>
      <c r="Q14" s="2">
        <v>0</v>
      </c>
      <c r="R14" s="4">
        <v>0</v>
      </c>
      <c r="S14" s="4">
        <v>0</v>
      </c>
      <c r="T14" s="2">
        <v>0</v>
      </c>
      <c r="U14" s="42">
        <v>0</v>
      </c>
      <c r="V14" s="2" t="s">
        <v>14</v>
      </c>
      <c r="W14" s="2" t="s">
        <v>14</v>
      </c>
      <c r="X14" s="2" t="s">
        <v>14</v>
      </c>
      <c r="Y14" s="2" t="s">
        <v>14</v>
      </c>
      <c r="Z14" s="2" t="s">
        <v>14</v>
      </c>
      <c r="AA14" s="2" t="s">
        <v>14</v>
      </c>
      <c r="AB14" s="11" t="str">
        <f t="shared" si="0"/>
        <v>09</v>
      </c>
      <c r="AC14" s="12" t="str">
        <f t="shared" si="1"/>
        <v>18</v>
      </c>
      <c r="AD14" s="13" t="str">
        <f t="shared" si="2"/>
        <v>00</v>
      </c>
      <c r="AM14" s="8" t="str">
        <f t="shared" si="5"/>
        <v>091800</v>
      </c>
    </row>
    <row r="15" spans="1:39" s="8" customFormat="1" ht="14.45" x14ac:dyDescent="0.3">
      <c r="A15" s="33">
        <v>12</v>
      </c>
      <c r="B15" s="2" t="str">
        <f t="shared" si="4"/>
        <v>0xC</v>
      </c>
      <c r="C15" s="34" t="s">
        <v>43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T15" s="33">
        <v>0</v>
      </c>
      <c r="U15" s="42">
        <v>0</v>
      </c>
      <c r="V15" s="33"/>
      <c r="W15" s="33"/>
      <c r="X15" s="33"/>
      <c r="Y15" s="33"/>
      <c r="Z15" s="33"/>
      <c r="AA15" s="33"/>
      <c r="AB15" s="35" t="str">
        <f t="shared" ref="AB15" si="6">BIN2HEX(IF(D15="x", 0, D15) &amp; IF(E15="x", 0, E15) &amp; IF(F15="x", 0, F15) &amp; IF(G15="x", 0, G15) &amp; IF(H15="x", 0, H15) &amp; IF(I15="x", 0, I15) &amp; IF(J15="x", 0, J15) &amp; IF(K15="x", 0, K15), 2)</f>
        <v>00</v>
      </c>
      <c r="AC15" s="36" t="str">
        <f t="shared" ref="AC15" si="7">BIN2HEX(IF(L15="x", 0, L15) &amp; IF(M15="x", 0, M15) &amp; IF(N15="x", 0, N15) &amp; IF(O15="x", 0, O15) &amp;  IF(P15="x", 0, P15) &amp; IF(Q15="x", 0, Q15) &amp; IF(R15="x", 0, R15) &amp; IF(S15="x", 0, S15), 2)</f>
        <v>00</v>
      </c>
      <c r="AD15" s="37" t="str">
        <f t="shared" ref="AD15" si="8">BIN2HEX(IF(T15="x", 0, T15) &amp; IF(U15="x", 0, U15) &amp; IF(V15="x", 0, V15) &amp; IF(W15="x", 0, W15) &amp; IF(X15="x", 0, X15) &amp; IF(Y15="x", 0, Y15) &amp; IF(Z15="x", 0, Z15) &amp; IF(AA15="x", 0, AA15), 2)</f>
        <v>00</v>
      </c>
      <c r="AM15" s="8" t="str">
        <f t="shared" si="5"/>
        <v>000000</v>
      </c>
    </row>
    <row r="16" spans="1:39" s="8" customFormat="1" ht="14.45" x14ac:dyDescent="0.3">
      <c r="A16" s="33">
        <v>13</v>
      </c>
      <c r="B16" s="2" t="str">
        <f t="shared" si="4"/>
        <v>0xD</v>
      </c>
      <c r="C16" s="34" t="s">
        <v>44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T16" s="33">
        <v>0</v>
      </c>
      <c r="U16" s="42">
        <v>0</v>
      </c>
      <c r="V16" s="33"/>
      <c r="W16" s="33"/>
      <c r="X16" s="33"/>
      <c r="Y16" s="33"/>
      <c r="Z16" s="33"/>
      <c r="AA16" s="33"/>
      <c r="AB16" s="35" t="str">
        <f t="shared" ref="AB16:AB19" si="9">BIN2HEX(IF(D16="x", 0, D16) &amp; IF(E16="x", 0, E16) &amp; IF(F16="x", 0, F16) &amp; IF(G16="x", 0, G16) &amp; IF(H16="x", 0, H16) &amp; IF(I16="x", 0, I16) &amp; IF(J16="x", 0, J16) &amp; IF(K16="x", 0, K16), 2)</f>
        <v>00</v>
      </c>
      <c r="AC16" s="36" t="str">
        <f t="shared" ref="AC16:AC19" si="10">BIN2HEX(IF(L16="x", 0, L16) &amp; IF(M16="x", 0, M16) &amp; IF(N16="x", 0, N16) &amp; IF(O16="x", 0, O16) &amp;  IF(P16="x", 0, P16) &amp; IF(Q16="x", 0, Q16) &amp; IF(R16="x", 0, R16) &amp; IF(S16="x", 0, S16), 2)</f>
        <v>00</v>
      </c>
      <c r="AD16" s="37" t="str">
        <f t="shared" ref="AD16:AD19" si="11">BIN2HEX(IF(T16="x", 0, T16) &amp; IF(U16="x", 0, U16) &amp; IF(V16="x", 0, V16) &amp; IF(W16="x", 0, W16) &amp; IF(X16="x", 0, X16) &amp; IF(Y16="x", 0, Y16) &amp; IF(Z16="x", 0, Z16) &amp; IF(AA16="x", 0, AA16), 2)</f>
        <v>00</v>
      </c>
      <c r="AM16" s="8" t="str">
        <f t="shared" si="5"/>
        <v>000000</v>
      </c>
    </row>
    <row r="17" spans="1:40" s="8" customFormat="1" ht="14.45" x14ac:dyDescent="0.3">
      <c r="A17" s="33">
        <v>14</v>
      </c>
      <c r="B17" s="2" t="str">
        <f t="shared" si="4"/>
        <v>0xE</v>
      </c>
      <c r="C17" s="34" t="s">
        <v>45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T17" s="33">
        <v>0</v>
      </c>
      <c r="U17" s="42">
        <v>0</v>
      </c>
      <c r="V17" s="33"/>
      <c r="W17" s="33"/>
      <c r="X17" s="33"/>
      <c r="Y17" s="33"/>
      <c r="Z17" s="33"/>
      <c r="AA17" s="33"/>
      <c r="AB17" s="35" t="str">
        <f t="shared" si="9"/>
        <v>00</v>
      </c>
      <c r="AC17" s="36" t="str">
        <f t="shared" si="10"/>
        <v>00</v>
      </c>
      <c r="AD17" s="37" t="str">
        <f t="shared" si="11"/>
        <v>00</v>
      </c>
      <c r="AM17" s="8" t="str">
        <f t="shared" si="5"/>
        <v>000000</v>
      </c>
    </row>
    <row r="18" spans="1:40" s="8" customFormat="1" ht="14.45" x14ac:dyDescent="0.3">
      <c r="A18" s="33">
        <v>15</v>
      </c>
      <c r="B18" s="2" t="str">
        <f t="shared" si="4"/>
        <v>0xF</v>
      </c>
      <c r="C18" s="34" t="s">
        <v>46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T18" s="33">
        <v>0</v>
      </c>
      <c r="U18" s="42">
        <v>0</v>
      </c>
      <c r="V18" s="33"/>
      <c r="W18" s="33"/>
      <c r="X18" s="33"/>
      <c r="Y18" s="33"/>
      <c r="Z18" s="33"/>
      <c r="AA18" s="33"/>
      <c r="AB18" s="35" t="str">
        <f t="shared" si="9"/>
        <v>00</v>
      </c>
      <c r="AC18" s="36" t="str">
        <f t="shared" si="10"/>
        <v>00</v>
      </c>
      <c r="AD18" s="37" t="str">
        <f t="shared" si="11"/>
        <v>00</v>
      </c>
      <c r="AM18" s="8" t="str">
        <f t="shared" si="5"/>
        <v>000000</v>
      </c>
    </row>
    <row r="19" spans="1:40" s="8" customFormat="1" ht="14.45" x14ac:dyDescent="0.3">
      <c r="A19" s="33">
        <v>16</v>
      </c>
      <c r="B19" s="2" t="str">
        <f t="shared" si="4"/>
        <v>0x10</v>
      </c>
      <c r="C19" s="34" t="s">
        <v>106</v>
      </c>
      <c r="P19" s="8">
        <v>0</v>
      </c>
      <c r="Q19" s="8">
        <v>0</v>
      </c>
      <c r="T19" s="8">
        <v>0</v>
      </c>
      <c r="U19" s="42">
        <v>0</v>
      </c>
      <c r="AB19" s="35" t="str">
        <f t="shared" si="9"/>
        <v>00</v>
      </c>
      <c r="AC19" s="36" t="str">
        <f t="shared" si="10"/>
        <v>00</v>
      </c>
      <c r="AD19" s="37" t="str">
        <f t="shared" si="11"/>
        <v>00</v>
      </c>
      <c r="AF19" s="8" t="s">
        <v>143</v>
      </c>
      <c r="AM19" s="8" t="str">
        <f t="shared" si="5"/>
        <v>000000</v>
      </c>
    </row>
    <row r="20" spans="1:40" ht="14.45" x14ac:dyDescent="0.3">
      <c r="A20" s="2">
        <v>17</v>
      </c>
      <c r="B20" s="2" t="str">
        <f t="shared" si="4"/>
        <v>0x11</v>
      </c>
      <c r="C20" s="31" t="s">
        <v>113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 s="4">
        <v>0</v>
      </c>
      <c r="S20" s="4">
        <v>0</v>
      </c>
      <c r="T20">
        <v>1</v>
      </c>
      <c r="U20" s="42">
        <v>0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A20" s="2" t="s">
        <v>14</v>
      </c>
      <c r="AB20" s="11" t="str">
        <f t="shared" ref="AB20" si="12">BIN2HEX(IF(D20="x", 0, D20) &amp; IF(E20="x", 0, E20) &amp; IF(F20="x", 0, F20) &amp; IF(G20="x", 0, G20) &amp; IF(H20="x", 0, H20) &amp; IF(I20="x", 0, I20) &amp; IF(J20="x", 0, J20) &amp; IF(K20="x", 0, K20), 2)</f>
        <v>00</v>
      </c>
      <c r="AC20" s="12" t="str">
        <f t="shared" ref="AC20" si="13">BIN2HEX(IF(L20="x", 0, L20) &amp; IF(M20="x", 0, M20) &amp; IF(N20="x", 0, N20) &amp; IF(O20="x", 0, O20) &amp;  IF(P20="x", 0, P20) &amp; IF(Q20="x", 0, Q20) &amp; IF(R20="x", 0, R20) &amp; IF(S20="x", 0, S20), 2)</f>
        <v>08</v>
      </c>
      <c r="AD20" s="13" t="str">
        <f t="shared" ref="AD20" si="14">BIN2HEX(IF(T20="x", 0, T20) &amp; IF(U20="x", 0, U20) &amp; IF(V20="x", 0, V20) &amp; IF(W20="x", 0, W20) &amp; IF(X20="x", 0, X20) &amp; IF(Y20="x", 0, Y20) &amp; IF(Z20="x", 0, Z20) &amp; IF(AA20="x", 0, AA20), 2)</f>
        <v>80</v>
      </c>
      <c r="AF20" t="s">
        <v>66</v>
      </c>
      <c r="AM20" s="8" t="str">
        <f t="shared" si="5"/>
        <v>000880</v>
      </c>
      <c r="AN20" s="5" t="s">
        <v>234</v>
      </c>
    </row>
    <row r="21" spans="1:40" ht="14.45" hidden="1" x14ac:dyDescent="0.3">
      <c r="A21" s="2">
        <v>18</v>
      </c>
      <c r="B21" s="2" t="str">
        <f t="shared" si="4"/>
        <v>0x12</v>
      </c>
      <c r="C21" s="31"/>
      <c r="U21" s="42"/>
      <c r="V21" s="2"/>
      <c r="W21" s="2"/>
      <c r="X21" s="2"/>
      <c r="Y21" s="2"/>
      <c r="Z21" s="2"/>
      <c r="AA21" s="2"/>
      <c r="AB21" s="11" t="str">
        <f t="shared" ref="AB21:AB34" si="15">BIN2HEX(IF(D21="x", 0, D21) &amp; IF(E21="x", 0, E21) &amp; IF(F21="x", 0, F21) &amp; IF(G21="x", 0, G21) &amp; IF(H21="x", 0, H21) &amp; IF(I21="x", 0, I21) &amp; IF(J21="x", 0, J21) &amp; IF(K21="x", 0, K21), 2)</f>
        <v>00</v>
      </c>
      <c r="AC21" s="12" t="str">
        <f t="shared" ref="AC21:AC34" si="16">BIN2HEX(IF(L21="x", 0, L21) &amp; IF(M21="x", 0, M21) &amp; IF(N21="x", 0, N21) &amp; IF(O21="x", 0, O21) &amp;  IF(P21="x", 0, P21) &amp; IF(Q21="x", 0, Q21) &amp; IF(R21="x", 0, R21) &amp; IF(S21="x", 0, S21), 2)</f>
        <v>00</v>
      </c>
      <c r="AD21" s="13" t="str">
        <f t="shared" ref="AD21:AD34" si="17">BIN2HEX(IF(T21="x", 0, T21) &amp; IF(U21="x", 0, U21) &amp; IF(V21="x", 0, V21) &amp; IF(W21="x", 0, W21) &amp; IF(X21="x", 0, X21) &amp; IF(Y21="x", 0, Y21) &amp; IF(Z21="x", 0, Z21) &amp; IF(AA21="x", 0, AA21), 2)</f>
        <v>00</v>
      </c>
      <c r="AM21" s="8" t="str">
        <f t="shared" si="5"/>
        <v>000000</v>
      </c>
    </row>
    <row r="22" spans="1:40" ht="14.45" hidden="1" x14ac:dyDescent="0.3">
      <c r="A22" s="2">
        <v>19</v>
      </c>
      <c r="B22" s="2" t="str">
        <f t="shared" si="4"/>
        <v>0x13</v>
      </c>
      <c r="C22" s="31"/>
      <c r="U22" s="42"/>
      <c r="V22" s="2"/>
      <c r="W22" s="2"/>
      <c r="X22" s="2"/>
      <c r="Y22" s="2"/>
      <c r="Z22" s="2"/>
      <c r="AA22" s="2"/>
      <c r="AB22" s="11" t="str">
        <f t="shared" si="15"/>
        <v>00</v>
      </c>
      <c r="AC22" s="12" t="str">
        <f t="shared" si="16"/>
        <v>00</v>
      </c>
      <c r="AD22" s="13" t="str">
        <f t="shared" si="17"/>
        <v>00</v>
      </c>
      <c r="AM22" s="8" t="str">
        <f t="shared" si="5"/>
        <v>000000</v>
      </c>
    </row>
    <row r="23" spans="1:40" ht="14.45" hidden="1" x14ac:dyDescent="0.3">
      <c r="A23" s="2">
        <v>20</v>
      </c>
      <c r="B23" s="2" t="str">
        <f t="shared" si="4"/>
        <v>0x14</v>
      </c>
      <c r="C23" s="31"/>
      <c r="U23" s="42"/>
      <c r="V23" s="2"/>
      <c r="W23" s="2"/>
      <c r="X23" s="2"/>
      <c r="Y23" s="2"/>
      <c r="Z23" s="2"/>
      <c r="AA23" s="2"/>
      <c r="AB23" s="11" t="str">
        <f t="shared" si="15"/>
        <v>00</v>
      </c>
      <c r="AC23" s="12" t="str">
        <f t="shared" si="16"/>
        <v>00</v>
      </c>
      <c r="AD23" s="13" t="str">
        <f t="shared" si="17"/>
        <v>00</v>
      </c>
      <c r="AM23" s="8" t="str">
        <f t="shared" si="5"/>
        <v>000000</v>
      </c>
    </row>
    <row r="24" spans="1:40" ht="14.45" hidden="1" x14ac:dyDescent="0.3">
      <c r="A24" s="2">
        <v>21</v>
      </c>
      <c r="B24" s="2" t="str">
        <f t="shared" si="4"/>
        <v>0x15</v>
      </c>
      <c r="C24" s="31"/>
      <c r="U24" s="42"/>
      <c r="V24" s="2"/>
      <c r="W24" s="2"/>
      <c r="X24" s="2"/>
      <c r="Y24" s="2"/>
      <c r="Z24" s="2"/>
      <c r="AA24" s="2"/>
      <c r="AB24" s="11" t="str">
        <f t="shared" si="15"/>
        <v>00</v>
      </c>
      <c r="AC24" s="12" t="str">
        <f t="shared" si="16"/>
        <v>00</v>
      </c>
      <c r="AD24" s="13" t="str">
        <f t="shared" si="17"/>
        <v>00</v>
      </c>
      <c r="AM24" s="8" t="str">
        <f t="shared" si="5"/>
        <v>000000</v>
      </c>
    </row>
    <row r="25" spans="1:40" ht="14.45" hidden="1" x14ac:dyDescent="0.3">
      <c r="A25" s="2">
        <v>22</v>
      </c>
      <c r="B25" s="2" t="str">
        <f t="shared" si="4"/>
        <v>0x16</v>
      </c>
      <c r="C25" s="31"/>
      <c r="U25" s="42"/>
      <c r="V25" s="2"/>
      <c r="W25" s="2"/>
      <c r="X25" s="2"/>
      <c r="Y25" s="2"/>
      <c r="Z25" s="2"/>
      <c r="AA25" s="2"/>
      <c r="AB25" s="11" t="str">
        <f t="shared" si="15"/>
        <v>00</v>
      </c>
      <c r="AC25" s="12" t="str">
        <f t="shared" si="16"/>
        <v>00</v>
      </c>
      <c r="AD25" s="13" t="str">
        <f t="shared" si="17"/>
        <v>00</v>
      </c>
      <c r="AM25" s="8" t="str">
        <f t="shared" si="5"/>
        <v>000000</v>
      </c>
    </row>
    <row r="26" spans="1:40" ht="14.45" hidden="1" x14ac:dyDescent="0.3">
      <c r="A26" s="2">
        <v>23</v>
      </c>
      <c r="B26" s="2" t="str">
        <f t="shared" si="4"/>
        <v>0x17</v>
      </c>
      <c r="C26" s="31"/>
      <c r="U26" s="42"/>
      <c r="V26" s="2"/>
      <c r="W26" s="2"/>
      <c r="X26" s="2"/>
      <c r="Y26" s="2"/>
      <c r="Z26" s="2"/>
      <c r="AA26" s="2"/>
      <c r="AB26" s="11" t="str">
        <f t="shared" si="15"/>
        <v>00</v>
      </c>
      <c r="AC26" s="12" t="str">
        <f t="shared" si="16"/>
        <v>00</v>
      </c>
      <c r="AD26" s="13" t="str">
        <f t="shared" si="17"/>
        <v>00</v>
      </c>
      <c r="AM26" s="8" t="str">
        <f t="shared" si="5"/>
        <v>000000</v>
      </c>
    </row>
    <row r="27" spans="1:40" ht="14.45" hidden="1" x14ac:dyDescent="0.3">
      <c r="A27" s="2">
        <v>24</v>
      </c>
      <c r="B27" s="2" t="str">
        <f t="shared" si="4"/>
        <v>0x18</v>
      </c>
      <c r="C27" s="31"/>
      <c r="U27" s="42"/>
      <c r="V27" s="2"/>
      <c r="W27" s="2"/>
      <c r="X27" s="2"/>
      <c r="Y27" s="2"/>
      <c r="Z27" s="2"/>
      <c r="AA27" s="2"/>
      <c r="AB27" s="11" t="str">
        <f t="shared" si="15"/>
        <v>00</v>
      </c>
      <c r="AC27" s="12" t="str">
        <f t="shared" si="16"/>
        <v>00</v>
      </c>
      <c r="AD27" s="13" t="str">
        <f t="shared" si="17"/>
        <v>00</v>
      </c>
      <c r="AM27" s="8" t="str">
        <f t="shared" si="5"/>
        <v>000000</v>
      </c>
    </row>
    <row r="28" spans="1:40" ht="14.45" hidden="1" x14ac:dyDescent="0.3">
      <c r="A28" s="2">
        <v>25</v>
      </c>
      <c r="B28" s="2" t="str">
        <f t="shared" si="4"/>
        <v>0x19</v>
      </c>
      <c r="C28" s="31"/>
      <c r="U28" s="42"/>
      <c r="V28" s="2"/>
      <c r="W28" s="2"/>
      <c r="X28" s="2"/>
      <c r="Y28" s="2"/>
      <c r="Z28" s="2"/>
      <c r="AA28" s="2"/>
      <c r="AB28" s="11" t="str">
        <f t="shared" si="15"/>
        <v>00</v>
      </c>
      <c r="AC28" s="12" t="str">
        <f t="shared" si="16"/>
        <v>00</v>
      </c>
      <c r="AD28" s="13" t="str">
        <f t="shared" si="17"/>
        <v>00</v>
      </c>
      <c r="AM28" s="8" t="str">
        <f t="shared" si="5"/>
        <v>000000</v>
      </c>
    </row>
    <row r="29" spans="1:40" ht="14.45" hidden="1" x14ac:dyDescent="0.3">
      <c r="A29" s="2">
        <v>26</v>
      </c>
      <c r="B29" s="2" t="str">
        <f t="shared" si="4"/>
        <v>0x1A</v>
      </c>
      <c r="C29" s="31"/>
      <c r="U29" s="42"/>
      <c r="V29" s="2"/>
      <c r="W29" s="2"/>
      <c r="X29" s="2"/>
      <c r="Y29" s="2"/>
      <c r="Z29" s="2"/>
      <c r="AA29" s="2"/>
      <c r="AB29" s="11" t="str">
        <f t="shared" si="15"/>
        <v>00</v>
      </c>
      <c r="AC29" s="12" t="str">
        <f t="shared" si="16"/>
        <v>00</v>
      </c>
      <c r="AD29" s="13" t="str">
        <f t="shared" si="17"/>
        <v>00</v>
      </c>
      <c r="AM29" s="8" t="str">
        <f t="shared" si="5"/>
        <v>000000</v>
      </c>
    </row>
    <row r="30" spans="1:40" ht="14.45" hidden="1" x14ac:dyDescent="0.3">
      <c r="A30" s="2">
        <v>27</v>
      </c>
      <c r="B30" s="2" t="str">
        <f t="shared" si="4"/>
        <v>0x1B</v>
      </c>
      <c r="C30" s="31"/>
      <c r="U30" s="42"/>
      <c r="V30" s="2"/>
      <c r="W30" s="2"/>
      <c r="X30" s="2"/>
      <c r="Y30" s="2"/>
      <c r="Z30" s="2"/>
      <c r="AA30" s="2"/>
      <c r="AB30" s="11" t="str">
        <f t="shared" si="15"/>
        <v>00</v>
      </c>
      <c r="AC30" s="12" t="str">
        <f t="shared" si="16"/>
        <v>00</v>
      </c>
      <c r="AD30" s="13" t="str">
        <f t="shared" si="17"/>
        <v>00</v>
      </c>
      <c r="AM30" s="8" t="str">
        <f t="shared" si="5"/>
        <v>000000</v>
      </c>
    </row>
    <row r="31" spans="1:40" ht="14.45" hidden="1" x14ac:dyDescent="0.3">
      <c r="A31" s="2">
        <v>28</v>
      </c>
      <c r="B31" s="2" t="str">
        <f t="shared" si="4"/>
        <v>0x1C</v>
      </c>
      <c r="C31" s="31"/>
      <c r="U31" s="42"/>
      <c r="V31" s="2"/>
      <c r="W31" s="2"/>
      <c r="X31" s="2"/>
      <c r="Y31" s="2"/>
      <c r="Z31" s="2"/>
      <c r="AA31" s="2"/>
      <c r="AB31" s="11" t="str">
        <f t="shared" si="15"/>
        <v>00</v>
      </c>
      <c r="AC31" s="12" t="str">
        <f t="shared" si="16"/>
        <v>00</v>
      </c>
      <c r="AD31" s="13" t="str">
        <f t="shared" si="17"/>
        <v>00</v>
      </c>
      <c r="AM31" s="8" t="str">
        <f t="shared" si="5"/>
        <v>000000</v>
      </c>
    </row>
    <row r="32" spans="1:40" ht="14.45" hidden="1" x14ac:dyDescent="0.3">
      <c r="A32" s="2">
        <v>29</v>
      </c>
      <c r="B32" s="2" t="str">
        <f t="shared" si="4"/>
        <v>0x1D</v>
      </c>
      <c r="C32" s="31"/>
      <c r="U32" s="42"/>
      <c r="V32" s="2"/>
      <c r="W32" s="2"/>
      <c r="X32" s="2"/>
      <c r="Y32" s="2"/>
      <c r="Z32" s="2"/>
      <c r="AA32" s="2"/>
      <c r="AB32" s="11" t="str">
        <f t="shared" si="15"/>
        <v>00</v>
      </c>
      <c r="AC32" s="12" t="str">
        <f t="shared" si="16"/>
        <v>00</v>
      </c>
      <c r="AD32" s="13" t="str">
        <f t="shared" si="17"/>
        <v>00</v>
      </c>
      <c r="AM32" s="8" t="str">
        <f t="shared" si="5"/>
        <v>000000</v>
      </c>
    </row>
    <row r="33" spans="1:40" ht="14.45" hidden="1" x14ac:dyDescent="0.3">
      <c r="A33" s="2">
        <v>30</v>
      </c>
      <c r="B33" s="2" t="str">
        <f t="shared" si="4"/>
        <v>0x1E</v>
      </c>
      <c r="C33" s="31"/>
      <c r="U33" s="42"/>
      <c r="V33" s="2"/>
      <c r="W33" s="2"/>
      <c r="X33" s="2"/>
      <c r="Y33" s="2"/>
      <c r="Z33" s="2"/>
      <c r="AA33" s="2"/>
      <c r="AB33" s="11" t="str">
        <f t="shared" si="15"/>
        <v>00</v>
      </c>
      <c r="AC33" s="12" t="str">
        <f t="shared" si="16"/>
        <v>00</v>
      </c>
      <c r="AD33" s="13" t="str">
        <f t="shared" si="17"/>
        <v>00</v>
      </c>
      <c r="AM33" s="8" t="str">
        <f t="shared" si="5"/>
        <v>000000</v>
      </c>
    </row>
    <row r="34" spans="1:40" ht="14.45" hidden="1" x14ac:dyDescent="0.3">
      <c r="A34" s="2">
        <v>31</v>
      </c>
      <c r="B34" s="2" t="str">
        <f t="shared" si="4"/>
        <v>0x1F</v>
      </c>
      <c r="C34" s="31"/>
      <c r="U34" s="42"/>
      <c r="V34" s="2"/>
      <c r="W34" s="2"/>
      <c r="X34" s="2"/>
      <c r="Y34" s="2"/>
      <c r="Z34" s="2"/>
      <c r="AA34" s="2"/>
      <c r="AB34" s="11" t="str">
        <f t="shared" si="15"/>
        <v>00</v>
      </c>
      <c r="AC34" s="12" t="str">
        <f t="shared" si="16"/>
        <v>00</v>
      </c>
      <c r="AD34" s="13" t="str">
        <f t="shared" si="17"/>
        <v>00</v>
      </c>
      <c r="AM34" s="8" t="str">
        <f t="shared" si="5"/>
        <v>000000</v>
      </c>
    </row>
    <row r="35" spans="1:40" ht="14.45" x14ac:dyDescent="0.3">
      <c r="A35" s="2">
        <v>32</v>
      </c>
      <c r="B35" s="2" t="str">
        <f t="shared" si="4"/>
        <v>0x20</v>
      </c>
      <c r="C35" s="30" t="s">
        <v>24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 t="s">
        <v>14</v>
      </c>
      <c r="J35" s="6">
        <v>0</v>
      </c>
      <c r="K35" s="6">
        <v>0</v>
      </c>
      <c r="L35" s="6">
        <v>1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4">
        <v>0</v>
      </c>
      <c r="S35" s="4">
        <v>0</v>
      </c>
      <c r="T35" s="2">
        <v>0</v>
      </c>
      <c r="U35" s="42">
        <v>0</v>
      </c>
      <c r="V35" s="2">
        <v>1</v>
      </c>
      <c r="W35" s="2">
        <v>0</v>
      </c>
      <c r="X35" s="2">
        <v>0</v>
      </c>
      <c r="Y35" s="2">
        <v>1</v>
      </c>
      <c r="Z35" s="2">
        <v>0</v>
      </c>
      <c r="AA35" s="2">
        <v>1</v>
      </c>
      <c r="AB35" s="11" t="str">
        <f t="shared" ref="AB35:AB40" si="18">BIN2HEX(IF(D35="x", 0, D35) &amp; IF(E35="x", 0, E35) &amp; IF(F35="x", 0, F35) &amp; IF(G35="x", 0, G35) &amp; IF(H35="x", 0, H35) &amp; IF(I35="x", 0, I35) &amp; IF(J35="x", 0, J35) &amp; IF(K35="x", 0, K35), 2)</f>
        <v>40</v>
      </c>
      <c r="AC35" s="12" t="str">
        <f t="shared" ref="AC35:AC40" si="19">BIN2HEX(IF(L35="x", 0, L35) &amp; IF(M35="x", 0, M35) &amp; IF(N35="x", 0, N35) &amp; IF(O35="x", 0, O35) &amp;  IF(P35="x", 0, P35) &amp; IF(Q35="x", 0, Q35) &amp; IF(R35="x", 0, R35) &amp; IF(S35="x", 0, S35), 2)</f>
        <v>88</v>
      </c>
      <c r="AD35" s="13" t="str">
        <f t="shared" ref="AD35:AD40" si="20">BIN2HEX(IF(T35="x", 0, T35) &amp; IF(U35="x", 0, U35) &amp; IF(V35="x", 0, V35) &amp; IF(W35="x", 0, W35) &amp; IF(X35="x", 0, X35) &amp; IF(Y35="x", 0, Y35) &amp; IF(Z35="x", 0, Z35) &amp; IF(AA35="x", 0, AA35), 2)</f>
        <v>25</v>
      </c>
      <c r="AF35" t="s">
        <v>172</v>
      </c>
      <c r="AM35" s="8" t="str">
        <f t="shared" si="5"/>
        <v>408825</v>
      </c>
    </row>
    <row r="36" spans="1:40" ht="14.45" x14ac:dyDescent="0.3">
      <c r="A36" s="2">
        <v>33</v>
      </c>
      <c r="B36" s="2" t="str">
        <f t="shared" si="4"/>
        <v>0x21</v>
      </c>
      <c r="C36" s="30" t="s">
        <v>25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 t="s">
        <v>14</v>
      </c>
      <c r="J36" s="6">
        <v>0</v>
      </c>
      <c r="K36" s="6">
        <v>0</v>
      </c>
      <c r="L36" s="6">
        <v>1</v>
      </c>
      <c r="M36" s="6">
        <v>0</v>
      </c>
      <c r="N36" s="6">
        <v>0</v>
      </c>
      <c r="O36" s="6">
        <v>0</v>
      </c>
      <c r="P36" s="6">
        <v>1</v>
      </c>
      <c r="Q36" s="6">
        <v>0</v>
      </c>
      <c r="R36" s="4">
        <v>0</v>
      </c>
      <c r="S36" s="4">
        <v>0</v>
      </c>
      <c r="T36" s="2">
        <v>0</v>
      </c>
      <c r="U36" s="42">
        <v>0</v>
      </c>
      <c r="V36" s="2">
        <v>0</v>
      </c>
      <c r="W36" s="2">
        <v>1</v>
      </c>
      <c r="X36" s="2">
        <v>1</v>
      </c>
      <c r="Y36" s="2">
        <v>0</v>
      </c>
      <c r="Z36" s="2">
        <v>0</v>
      </c>
      <c r="AA36" s="2">
        <v>0</v>
      </c>
      <c r="AB36" s="11" t="str">
        <f t="shared" si="18"/>
        <v>40</v>
      </c>
      <c r="AC36" s="12" t="str">
        <f t="shared" si="19"/>
        <v>88</v>
      </c>
      <c r="AD36" s="13" t="str">
        <f t="shared" si="20"/>
        <v>18</v>
      </c>
      <c r="AF36" t="s">
        <v>205</v>
      </c>
      <c r="AM36" s="8" t="str">
        <f t="shared" si="5"/>
        <v>408818</v>
      </c>
    </row>
    <row r="37" spans="1:40" ht="14.45" x14ac:dyDescent="0.3">
      <c r="A37" s="2">
        <v>34</v>
      </c>
      <c r="B37" s="2" t="str">
        <f t="shared" si="4"/>
        <v>0x22</v>
      </c>
      <c r="C37" s="30" t="s">
        <v>28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 t="s">
        <v>14</v>
      </c>
      <c r="J37" s="6">
        <v>0</v>
      </c>
      <c r="K37" s="6">
        <v>0</v>
      </c>
      <c r="L37" s="6">
        <v>1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4">
        <v>0</v>
      </c>
      <c r="S37" s="4">
        <v>0</v>
      </c>
      <c r="T37" s="2">
        <v>0</v>
      </c>
      <c r="U37" s="42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 t="s">
        <v>14</v>
      </c>
      <c r="AB37" s="11" t="str">
        <f t="shared" si="18"/>
        <v>40</v>
      </c>
      <c r="AC37" s="12" t="str">
        <f t="shared" si="19"/>
        <v>88</v>
      </c>
      <c r="AD37" s="13" t="str">
        <f t="shared" si="20"/>
        <v>02</v>
      </c>
      <c r="AM37" s="8" t="str">
        <f t="shared" si="5"/>
        <v>408802</v>
      </c>
      <c r="AN37" s="5" t="s">
        <v>235</v>
      </c>
    </row>
    <row r="38" spans="1:40" ht="14.45" x14ac:dyDescent="0.3">
      <c r="A38" s="2">
        <v>35</v>
      </c>
      <c r="B38" s="2" t="str">
        <f t="shared" si="4"/>
        <v>0x23</v>
      </c>
      <c r="C38" s="30" t="s">
        <v>26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 t="s">
        <v>14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1</v>
      </c>
      <c r="Q38" s="6">
        <v>0</v>
      </c>
      <c r="R38" s="4">
        <v>0</v>
      </c>
      <c r="S38" s="4">
        <v>0</v>
      </c>
      <c r="T38" s="2">
        <v>0</v>
      </c>
      <c r="U38" s="42">
        <v>0</v>
      </c>
      <c r="V38" s="2">
        <v>1</v>
      </c>
      <c r="W38" s="2">
        <v>0</v>
      </c>
      <c r="X38" s="2">
        <v>1</v>
      </c>
      <c r="Y38" s="2">
        <v>1</v>
      </c>
      <c r="Z38" s="2">
        <v>1</v>
      </c>
      <c r="AA38" s="2" t="s">
        <v>14</v>
      </c>
      <c r="AB38" s="11" t="str">
        <f t="shared" si="18"/>
        <v>40</v>
      </c>
      <c r="AC38" s="12" t="str">
        <f t="shared" si="19"/>
        <v>88</v>
      </c>
      <c r="AD38" s="13" t="str">
        <f t="shared" si="20"/>
        <v>2E</v>
      </c>
      <c r="AM38" s="8" t="str">
        <f t="shared" si="5"/>
        <v>40882E</v>
      </c>
    </row>
    <row r="39" spans="1:40" ht="14.45" x14ac:dyDescent="0.3">
      <c r="A39" s="2">
        <v>36</v>
      </c>
      <c r="B39" s="2" t="str">
        <f t="shared" si="4"/>
        <v>0x24</v>
      </c>
      <c r="C39" s="30" t="s">
        <v>27</v>
      </c>
      <c r="D39" s="6">
        <v>0</v>
      </c>
      <c r="E39" s="6">
        <v>1</v>
      </c>
      <c r="F39" s="6">
        <v>0</v>
      </c>
      <c r="G39" s="6">
        <v>0</v>
      </c>
      <c r="H39" s="6">
        <v>0</v>
      </c>
      <c r="I39" s="6" t="s">
        <v>14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1</v>
      </c>
      <c r="Q39" s="6">
        <v>0</v>
      </c>
      <c r="R39" s="4">
        <v>0</v>
      </c>
      <c r="S39" s="4">
        <v>0</v>
      </c>
      <c r="T39" s="2">
        <v>0</v>
      </c>
      <c r="U39" s="42">
        <v>0</v>
      </c>
      <c r="V39" s="2">
        <v>1</v>
      </c>
      <c r="W39" s="2">
        <v>1</v>
      </c>
      <c r="X39" s="2">
        <v>1</v>
      </c>
      <c r="Y39" s="2">
        <v>0</v>
      </c>
      <c r="Z39" s="2">
        <v>1</v>
      </c>
      <c r="AA39" s="2" t="s">
        <v>14</v>
      </c>
      <c r="AB39" s="11" t="str">
        <f t="shared" si="18"/>
        <v>40</v>
      </c>
      <c r="AC39" s="12" t="str">
        <f t="shared" si="19"/>
        <v>88</v>
      </c>
      <c r="AD39" s="13" t="str">
        <f t="shared" si="20"/>
        <v>3A</v>
      </c>
      <c r="AM39" s="8" t="str">
        <f t="shared" si="5"/>
        <v>40883A</v>
      </c>
    </row>
    <row r="40" spans="1:40" ht="14.45" x14ac:dyDescent="0.3">
      <c r="A40" s="2">
        <v>37</v>
      </c>
      <c r="B40" s="2" t="str">
        <f t="shared" si="4"/>
        <v>0x25</v>
      </c>
      <c r="C40" s="30" t="s">
        <v>29</v>
      </c>
      <c r="D40" s="6">
        <v>0</v>
      </c>
      <c r="E40" s="6">
        <v>1</v>
      </c>
      <c r="F40" s="6">
        <v>0</v>
      </c>
      <c r="G40" s="6">
        <v>0</v>
      </c>
      <c r="H40" s="6">
        <v>0</v>
      </c>
      <c r="I40" s="6" t="s">
        <v>14</v>
      </c>
      <c r="J40" s="6">
        <v>0</v>
      </c>
      <c r="K40" s="6">
        <v>0</v>
      </c>
      <c r="L40" s="6">
        <v>1</v>
      </c>
      <c r="M40" s="6">
        <v>0</v>
      </c>
      <c r="N40" s="6">
        <v>0</v>
      </c>
      <c r="O40" s="6">
        <v>0</v>
      </c>
      <c r="P40" s="6">
        <v>1</v>
      </c>
      <c r="Q40" s="6">
        <v>0</v>
      </c>
      <c r="R40" s="4">
        <v>0</v>
      </c>
      <c r="S40" s="4">
        <v>0</v>
      </c>
      <c r="T40" s="2">
        <v>0</v>
      </c>
      <c r="U40" s="42">
        <v>0</v>
      </c>
      <c r="V40" s="2">
        <v>0</v>
      </c>
      <c r="W40" s="2">
        <v>1</v>
      </c>
      <c r="X40" s="2">
        <v>1</v>
      </c>
      <c r="Y40" s="2">
        <v>0</v>
      </c>
      <c r="Z40" s="2">
        <v>1</v>
      </c>
      <c r="AA40" s="2" t="s">
        <v>14</v>
      </c>
      <c r="AB40" s="11" t="str">
        <f t="shared" si="18"/>
        <v>40</v>
      </c>
      <c r="AC40" s="12" t="str">
        <f t="shared" si="19"/>
        <v>88</v>
      </c>
      <c r="AD40" s="13" t="str">
        <f t="shared" si="20"/>
        <v>1A</v>
      </c>
      <c r="AM40" s="8" t="str">
        <f t="shared" si="5"/>
        <v>40881A</v>
      </c>
    </row>
    <row r="41" spans="1:40" ht="14.45" x14ac:dyDescent="0.3">
      <c r="A41" s="2">
        <v>38</v>
      </c>
      <c r="B41" s="2" t="str">
        <f t="shared" si="4"/>
        <v>0x26</v>
      </c>
      <c r="C41" s="30" t="s">
        <v>174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 t="s">
        <v>14</v>
      </c>
      <c r="J41" s="6">
        <v>0</v>
      </c>
      <c r="K41" s="6">
        <v>0</v>
      </c>
      <c r="L41" s="6">
        <v>1</v>
      </c>
      <c r="M41" s="6">
        <v>0</v>
      </c>
      <c r="N41" s="6">
        <v>0</v>
      </c>
      <c r="O41" s="6">
        <v>0</v>
      </c>
      <c r="P41" s="6">
        <v>1</v>
      </c>
      <c r="Q41" s="6">
        <v>0</v>
      </c>
      <c r="R41" s="4">
        <v>0</v>
      </c>
      <c r="S41" s="4">
        <v>0</v>
      </c>
      <c r="T41" s="2">
        <v>0</v>
      </c>
      <c r="U41" s="42">
        <v>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 t="s">
        <v>14</v>
      </c>
      <c r="AB41" s="11" t="str">
        <f t="shared" ref="AB41:AB44" si="21">BIN2HEX(IF(D41="x", 0, D41) &amp; IF(E41="x", 0, E41) &amp; IF(F41="x", 0, F41) &amp; IF(G41="x", 0, G41) &amp; IF(H41="x", 0, H41) &amp; IF(I41="x", 0, I41) &amp; IF(J41="x", 0, J41) &amp; IF(K41="x", 0, K41), 2)</f>
        <v>40</v>
      </c>
      <c r="AC41" s="12" t="str">
        <f t="shared" ref="AC41:AC44" si="22">BIN2HEX(IF(L41="x", 0, L41) &amp; IF(M41="x", 0, M41) &amp; IF(N41="x", 0, N41) &amp; IF(O41="x", 0, O41) &amp;  IF(P41="x", 0, P41) &amp; IF(Q41="x", 0, Q41) &amp; IF(R41="x", 0, R41) &amp; IF(S41="x", 0, S41), 2)</f>
        <v>88</v>
      </c>
      <c r="AD41" s="13" t="str">
        <f t="shared" ref="AD41:AD44" si="23">BIN2HEX(IF(T41="x", 0, T41) &amp; IF(U41="x", 0, U41) &amp; IF(V41="x", 0, V41) &amp; IF(W41="x", 0, W41) &amp; IF(X41="x", 0, X41) &amp; IF(Y41="x", 0, Y41) &amp; IF(Z41="x", 0, Z41) &amp; IF(AA41="x", 0, AA41), 2)</f>
        <v>06</v>
      </c>
      <c r="AM41" s="8" t="str">
        <f t="shared" si="5"/>
        <v>408806</v>
      </c>
    </row>
    <row r="42" spans="1:40" ht="14.45" x14ac:dyDescent="0.3">
      <c r="A42" s="2">
        <v>39</v>
      </c>
      <c r="B42" s="2" t="str">
        <f t="shared" si="4"/>
        <v>0x27</v>
      </c>
      <c r="C42" s="30" t="s">
        <v>175</v>
      </c>
      <c r="D42" s="6">
        <v>0</v>
      </c>
      <c r="E42" s="6">
        <v>1</v>
      </c>
      <c r="F42" s="6">
        <v>0</v>
      </c>
      <c r="G42" s="6">
        <v>0</v>
      </c>
      <c r="H42" s="6">
        <v>0</v>
      </c>
      <c r="I42" s="6" t="s">
        <v>14</v>
      </c>
      <c r="J42" s="6">
        <v>0</v>
      </c>
      <c r="K42" s="6">
        <v>0</v>
      </c>
      <c r="L42" s="6">
        <v>1</v>
      </c>
      <c r="M42" s="6">
        <v>0</v>
      </c>
      <c r="N42" s="6">
        <v>0</v>
      </c>
      <c r="O42" s="6">
        <v>0</v>
      </c>
      <c r="P42" s="6">
        <v>1</v>
      </c>
      <c r="Q42" s="6">
        <v>0</v>
      </c>
      <c r="R42" s="4">
        <v>0</v>
      </c>
      <c r="S42" s="4">
        <v>0</v>
      </c>
      <c r="T42" s="2">
        <v>0</v>
      </c>
      <c r="U42" s="42">
        <v>0</v>
      </c>
      <c r="V42" s="2">
        <v>1</v>
      </c>
      <c r="W42" s="2">
        <v>0</v>
      </c>
      <c r="X42" s="2">
        <v>0</v>
      </c>
      <c r="Y42" s="2">
        <v>1</v>
      </c>
      <c r="Z42" s="2">
        <v>1</v>
      </c>
      <c r="AA42" s="2" t="s">
        <v>14</v>
      </c>
      <c r="AB42" s="11" t="str">
        <f t="shared" si="21"/>
        <v>40</v>
      </c>
      <c r="AC42" s="12" t="str">
        <f t="shared" si="22"/>
        <v>88</v>
      </c>
      <c r="AD42" s="13" t="str">
        <f t="shared" si="23"/>
        <v>26</v>
      </c>
      <c r="AM42" s="8" t="str">
        <f t="shared" si="5"/>
        <v>408826</v>
      </c>
    </row>
    <row r="43" spans="1:40" ht="14.45" x14ac:dyDescent="0.3">
      <c r="A43" s="2">
        <v>40</v>
      </c>
      <c r="B43" s="2" t="str">
        <f t="shared" si="4"/>
        <v>0x28</v>
      </c>
      <c r="C43" s="30" t="s">
        <v>176</v>
      </c>
      <c r="D43" s="6">
        <v>0</v>
      </c>
      <c r="E43" s="6">
        <v>1</v>
      </c>
      <c r="F43" s="6">
        <v>0</v>
      </c>
      <c r="G43" s="6">
        <v>0</v>
      </c>
      <c r="H43" s="6">
        <v>0</v>
      </c>
      <c r="I43" s="6" t="s">
        <v>14</v>
      </c>
      <c r="J43" s="6">
        <v>0</v>
      </c>
      <c r="K43" s="6">
        <v>0</v>
      </c>
      <c r="L43" s="6">
        <v>1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4">
        <v>0</v>
      </c>
      <c r="S43" s="4">
        <v>0</v>
      </c>
      <c r="T43" s="2">
        <v>0</v>
      </c>
      <c r="U43" s="4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1" t="str">
        <f t="shared" si="21"/>
        <v>40</v>
      </c>
      <c r="AC43" s="12" t="str">
        <f t="shared" si="22"/>
        <v>88</v>
      </c>
      <c r="AD43" s="13" t="str">
        <f t="shared" si="23"/>
        <v>00</v>
      </c>
      <c r="AM43" s="8" t="str">
        <f t="shared" si="5"/>
        <v>408800</v>
      </c>
    </row>
    <row r="44" spans="1:40" ht="14.45" x14ac:dyDescent="0.3">
      <c r="A44" s="2">
        <v>41</v>
      </c>
      <c r="B44" s="2" t="str">
        <f t="shared" si="4"/>
        <v>0x29</v>
      </c>
      <c r="C44" s="30" t="s">
        <v>177</v>
      </c>
      <c r="D44" s="6">
        <v>0</v>
      </c>
      <c r="E44" s="6">
        <v>1</v>
      </c>
      <c r="F44" s="6">
        <v>0</v>
      </c>
      <c r="G44" s="6">
        <v>0</v>
      </c>
      <c r="H44" s="6">
        <v>0</v>
      </c>
      <c r="I44" s="6" t="s">
        <v>14</v>
      </c>
      <c r="J44" s="6">
        <v>0</v>
      </c>
      <c r="K44" s="6">
        <v>0</v>
      </c>
      <c r="L44" s="6">
        <v>1</v>
      </c>
      <c r="M44" s="6">
        <v>0</v>
      </c>
      <c r="N44" s="6">
        <v>0</v>
      </c>
      <c r="O44" s="6">
        <v>0</v>
      </c>
      <c r="P44" s="6">
        <v>1</v>
      </c>
      <c r="Q44" s="6">
        <v>0</v>
      </c>
      <c r="R44" s="4">
        <v>0</v>
      </c>
      <c r="S44" s="4">
        <v>0</v>
      </c>
      <c r="T44" s="2">
        <v>0</v>
      </c>
      <c r="U44" s="42">
        <v>0</v>
      </c>
      <c r="V44" s="2">
        <v>1</v>
      </c>
      <c r="W44" s="2">
        <v>1</v>
      </c>
      <c r="X44" s="2">
        <v>1</v>
      </c>
      <c r="Y44" s="2">
        <v>1</v>
      </c>
      <c r="Z44" s="2">
        <v>0</v>
      </c>
      <c r="AA44" s="2">
        <v>1</v>
      </c>
      <c r="AB44" s="11" t="str">
        <f t="shared" si="21"/>
        <v>40</v>
      </c>
      <c r="AC44" s="12" t="str">
        <f t="shared" si="22"/>
        <v>88</v>
      </c>
      <c r="AD44" s="13" t="str">
        <f t="shared" si="23"/>
        <v>3D</v>
      </c>
      <c r="AM44" s="8" t="str">
        <f t="shared" si="5"/>
        <v>40883D</v>
      </c>
    </row>
    <row r="46" spans="1:40" ht="14.45" x14ac:dyDescent="0.3">
      <c r="C46" s="3" t="s">
        <v>22</v>
      </c>
      <c r="D46" t="s">
        <v>23</v>
      </c>
    </row>
    <row r="47" spans="1:40" ht="14.45" x14ac:dyDescent="0.3">
      <c r="C47" s="5" t="s">
        <v>30</v>
      </c>
      <c r="D47" t="s">
        <v>31</v>
      </c>
    </row>
    <row r="49" spans="1:19" ht="14.45" x14ac:dyDescent="0.3">
      <c r="C49" s="1" t="s">
        <v>50</v>
      </c>
      <c r="D49" t="s">
        <v>107</v>
      </c>
    </row>
    <row r="50" spans="1:19" ht="14.45" x14ac:dyDescent="0.3">
      <c r="C50" s="1" t="s">
        <v>52</v>
      </c>
      <c r="D50" t="s">
        <v>108</v>
      </c>
    </row>
    <row r="51" spans="1:19" ht="14.45" x14ac:dyDescent="0.3">
      <c r="C51" s="1" t="s">
        <v>47</v>
      </c>
      <c r="D51" t="s">
        <v>214</v>
      </c>
    </row>
    <row r="52" spans="1:19" ht="14.45" x14ac:dyDescent="0.3">
      <c r="A52"/>
      <c r="B52"/>
      <c r="C52" s="1" t="s">
        <v>206</v>
      </c>
      <c r="D52" t="s">
        <v>207</v>
      </c>
      <c r="R52"/>
      <c r="S52"/>
    </row>
    <row r="53" spans="1:19" ht="14.45" x14ac:dyDescent="0.3">
      <c r="A53"/>
      <c r="B53"/>
      <c r="C53" s="1" t="s">
        <v>105</v>
      </c>
      <c r="D53" t="s">
        <v>101</v>
      </c>
      <c r="R53"/>
      <c r="S53"/>
    </row>
    <row r="54" spans="1:19" ht="14.45" x14ac:dyDescent="0.3">
      <c r="A54"/>
      <c r="B54"/>
      <c r="C54" s="1" t="s">
        <v>104</v>
      </c>
      <c r="D54" t="s">
        <v>100</v>
      </c>
      <c r="R54"/>
      <c r="S54"/>
    </row>
  </sheetData>
  <mergeCells count="1">
    <mergeCell ref="AB2:A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9"/>
  <sheetViews>
    <sheetView tabSelected="1" zoomScale="80" zoomScaleNormal="80" workbookViewId="0">
      <pane ySplit="1" topLeftCell="A171" activePane="bottomLeft" state="frozen"/>
      <selection pane="bottomLeft" activeCell="E176" sqref="E176:E197"/>
    </sheetView>
  </sheetViews>
  <sheetFormatPr defaultRowHeight="15" x14ac:dyDescent="0.25"/>
  <cols>
    <col min="1" max="1" width="12.42578125" style="55" customWidth="1"/>
    <col min="2" max="2" width="4.5703125" bestFit="1" customWidth="1"/>
    <col min="4" max="4" width="19" customWidth="1"/>
    <col min="5" max="5" width="17.7109375" style="7" bestFit="1" customWidth="1"/>
    <col min="6" max="6" width="78.5703125" bestFit="1" customWidth="1"/>
    <col min="7" max="7" width="12.5703125" style="11" bestFit="1" customWidth="1"/>
    <col min="8" max="8" width="3" style="12" bestFit="1" customWidth="1"/>
    <col min="9" max="10" width="3" bestFit="1" customWidth="1"/>
    <col min="11" max="11" width="3.28515625" bestFit="1" customWidth="1"/>
    <col min="12" max="12" width="10.140625" bestFit="1" customWidth="1"/>
    <col min="14" max="14" width="15.42578125" style="16" customWidth="1"/>
    <col min="15" max="16" width="9.140625" style="2"/>
    <col min="17" max="17" width="8.85546875" style="2"/>
    <col min="18" max="18" width="10.85546875" style="2" bestFit="1" customWidth="1"/>
    <col min="19" max="19" width="10.85546875" style="18" bestFit="1" customWidth="1"/>
    <col min="20" max="21" width="3.42578125" bestFit="1" customWidth="1"/>
    <col min="22" max="22" width="3.42578125" style="13" bestFit="1" customWidth="1"/>
  </cols>
  <sheetData>
    <row r="1" spans="1:25" x14ac:dyDescent="0.25">
      <c r="A1" s="56" t="s">
        <v>301</v>
      </c>
      <c r="B1" s="56" t="s">
        <v>60</v>
      </c>
      <c r="C1" s="56" t="s">
        <v>70</v>
      </c>
      <c r="G1" s="14" t="s">
        <v>155</v>
      </c>
      <c r="H1" s="15" t="s">
        <v>145</v>
      </c>
      <c r="I1" s="1" t="s">
        <v>145</v>
      </c>
      <c r="J1" s="1" t="s">
        <v>146</v>
      </c>
      <c r="K1" s="1" t="s">
        <v>216</v>
      </c>
      <c r="L1" s="1" t="s">
        <v>156</v>
      </c>
      <c r="M1" s="1" t="s">
        <v>154</v>
      </c>
      <c r="N1" s="19" t="s">
        <v>147</v>
      </c>
      <c r="O1" s="20" t="s">
        <v>148</v>
      </c>
      <c r="P1" s="20" t="s">
        <v>149</v>
      </c>
      <c r="Q1" s="20" t="s">
        <v>215</v>
      </c>
      <c r="R1" s="20" t="s">
        <v>151</v>
      </c>
      <c r="S1" s="21" t="s">
        <v>150</v>
      </c>
      <c r="T1" s="50" t="s">
        <v>153</v>
      </c>
      <c r="U1" s="51"/>
      <c r="V1" s="52"/>
      <c r="W1" s="10"/>
    </row>
    <row r="2" spans="1:25" x14ac:dyDescent="0.25">
      <c r="B2" s="1"/>
      <c r="C2" s="1"/>
      <c r="D2" s="8" t="s">
        <v>236</v>
      </c>
      <c r="O2" s="17"/>
      <c r="P2" s="17"/>
      <c r="Q2" s="17"/>
      <c r="R2" s="17"/>
      <c r="X2" t="s">
        <v>160</v>
      </c>
    </row>
    <row r="3" spans="1:25" x14ac:dyDescent="0.25">
      <c r="B3">
        <v>0</v>
      </c>
      <c r="C3" t="str">
        <f>"0x" &amp; DEC2HEX(B3,3)</f>
        <v>0x000</v>
      </c>
      <c r="D3" t="s">
        <v>114</v>
      </c>
      <c r="F3" s="8"/>
      <c r="G3" s="11">
        <v>1</v>
      </c>
      <c r="H3" s="12" t="s">
        <v>42</v>
      </c>
      <c r="I3">
        <f t="shared" ref="I3:I5" si="0">IF(H3="", "", VLOOKUP(H3, $X$3:$Y$10, 2))</f>
        <v>6</v>
      </c>
      <c r="M3">
        <v>1</v>
      </c>
      <c r="N3" s="16" t="str">
        <f t="shared" ref="N3:N6" si="1">IF(G3="", "", TEXT(DEC2BIN(G3), "000000"))</f>
        <v>000001</v>
      </c>
      <c r="O3" s="17" t="str">
        <f t="shared" ref="O3:O6" si="2">IF(I3="", "", TEXT(DEC2BIN(I3), "000"))</f>
        <v>110</v>
      </c>
      <c r="P3" s="17" t="str">
        <f t="shared" ref="P3:P6" si="3">IF(J3="", "", TEXT(DEC2BIN(J3), "000"))</f>
        <v/>
      </c>
      <c r="Q3" s="17" t="str">
        <f t="shared" ref="Q3:Q6" si="4">IF(K3="", "", TEXT(DEC2BIN(K3), "000"))</f>
        <v/>
      </c>
      <c r="R3" s="17" t="str">
        <f t="shared" ref="R3:R6" si="5">IF(L3="", "", TEXT(DEC2BIN(L3), "00000000"))</f>
        <v/>
      </c>
      <c r="S3" s="18" t="str">
        <f t="shared" ref="S3:S6" si="6">IF(M3="", "", TEXT(DEC2BIN(M3), "00000000"))</f>
        <v>00000001</v>
      </c>
      <c r="T3" t="str">
        <f t="shared" ref="T3:T6" si="7">BIN2HEX(LEFT(CONCATENATE(N3,IF(O3="", "000", O3)), 8), 2)</f>
        <v>07</v>
      </c>
      <c r="U3" t="str">
        <f t="shared" ref="U3:U6" si="8">BIN2HEX(CONCATENATE(RIGHT(O3, 1), IF(P3 = "", "000", P3), IF(Q3 = "", "000", Q3), "0"), 2)</f>
        <v>00</v>
      </c>
      <c r="V3" s="13" t="str">
        <f t="shared" ref="V3:V6" si="9">IF(R3="", BIN2HEX(S3, 2), BIN2HEX(R3,2))</f>
        <v>01</v>
      </c>
      <c r="X3" t="s">
        <v>38</v>
      </c>
      <c r="Y3">
        <v>0</v>
      </c>
    </row>
    <row r="4" spans="1:25" x14ac:dyDescent="0.25">
      <c r="B4">
        <v>3</v>
      </c>
      <c r="C4" t="str">
        <f t="shared" ref="C4:C6" si="10">"0x" &amp; DEC2HEX(B4,3)</f>
        <v>0x003</v>
      </c>
      <c r="D4" t="s">
        <v>54</v>
      </c>
      <c r="F4" s="8" t="s">
        <v>152</v>
      </c>
      <c r="G4" s="11">
        <v>1</v>
      </c>
      <c r="H4" s="12" t="s">
        <v>38</v>
      </c>
      <c r="I4">
        <f t="shared" si="0"/>
        <v>0</v>
      </c>
      <c r="M4">
        <v>32</v>
      </c>
      <c r="N4" s="16" t="str">
        <f t="shared" si="1"/>
        <v>000001</v>
      </c>
      <c r="O4" s="17" t="str">
        <f t="shared" si="2"/>
        <v>000</v>
      </c>
      <c r="P4" s="17" t="str">
        <f t="shared" si="3"/>
        <v/>
      </c>
      <c r="Q4" s="17" t="str">
        <f t="shared" si="4"/>
        <v/>
      </c>
      <c r="R4" s="17" t="str">
        <f t="shared" si="5"/>
        <v/>
      </c>
      <c r="S4" s="18" t="str">
        <f t="shared" si="6"/>
        <v>00100000</v>
      </c>
      <c r="T4" t="str">
        <f t="shared" si="7"/>
        <v>04</v>
      </c>
      <c r="U4" t="str">
        <f t="shared" si="8"/>
        <v>00</v>
      </c>
      <c r="V4" s="13" t="str">
        <f t="shared" si="9"/>
        <v>20</v>
      </c>
      <c r="X4" t="s">
        <v>39</v>
      </c>
      <c r="Y4">
        <v>1</v>
      </c>
    </row>
    <row r="5" spans="1:25" x14ac:dyDescent="0.25">
      <c r="B5">
        <v>6</v>
      </c>
      <c r="C5" t="str">
        <f t="shared" si="10"/>
        <v>0x006</v>
      </c>
      <c r="D5" t="s">
        <v>115</v>
      </c>
      <c r="F5" s="8"/>
      <c r="G5" s="11">
        <v>32</v>
      </c>
      <c r="H5" s="12" t="s">
        <v>38</v>
      </c>
      <c r="I5">
        <f t="shared" si="0"/>
        <v>0</v>
      </c>
      <c r="J5">
        <v>6</v>
      </c>
      <c r="N5" s="16" t="str">
        <f t="shared" si="1"/>
        <v>100000</v>
      </c>
      <c r="O5" s="17" t="str">
        <f t="shared" si="2"/>
        <v>000</v>
      </c>
      <c r="P5" s="17" t="str">
        <f t="shared" si="3"/>
        <v>110</v>
      </c>
      <c r="Q5" s="17" t="str">
        <f t="shared" si="4"/>
        <v/>
      </c>
      <c r="R5" s="17" t="str">
        <f t="shared" si="5"/>
        <v/>
      </c>
      <c r="S5" s="18" t="str">
        <f t="shared" si="6"/>
        <v/>
      </c>
      <c r="T5" t="str">
        <f t="shared" si="7"/>
        <v>80</v>
      </c>
      <c r="U5" t="str">
        <f t="shared" si="8"/>
        <v>60</v>
      </c>
      <c r="V5" s="13" t="str">
        <f t="shared" si="9"/>
        <v>00</v>
      </c>
      <c r="X5" t="s">
        <v>40</v>
      </c>
      <c r="Y5">
        <v>4</v>
      </c>
    </row>
    <row r="6" spans="1:25" x14ac:dyDescent="0.25">
      <c r="B6">
        <v>9</v>
      </c>
      <c r="C6" t="str">
        <f t="shared" si="10"/>
        <v>0x009</v>
      </c>
      <c r="D6" t="s">
        <v>55</v>
      </c>
      <c r="F6" s="8"/>
      <c r="G6" s="11">
        <v>5</v>
      </c>
      <c r="I6" t="str">
        <f>IF(H6="", "", VLOOKUP(H6, $X$3:$Y$10, 2))</f>
        <v/>
      </c>
      <c r="L6">
        <v>6</v>
      </c>
      <c r="N6" s="16" t="str">
        <f t="shared" si="1"/>
        <v>000101</v>
      </c>
      <c r="O6" s="17" t="str">
        <f t="shared" si="2"/>
        <v/>
      </c>
      <c r="P6" s="17" t="str">
        <f t="shared" si="3"/>
        <v/>
      </c>
      <c r="Q6" s="17" t="str">
        <f t="shared" si="4"/>
        <v/>
      </c>
      <c r="R6" s="17" t="str">
        <f t="shared" si="5"/>
        <v>00000110</v>
      </c>
      <c r="S6" s="18" t="str">
        <f t="shared" si="6"/>
        <v/>
      </c>
      <c r="T6" t="str">
        <f t="shared" si="7"/>
        <v>14</v>
      </c>
      <c r="U6" t="str">
        <f t="shared" si="8"/>
        <v>00</v>
      </c>
      <c r="V6" s="13" t="str">
        <f t="shared" si="9"/>
        <v>06</v>
      </c>
      <c r="X6" t="s">
        <v>41</v>
      </c>
      <c r="Y6">
        <v>5</v>
      </c>
    </row>
    <row r="7" spans="1:25" x14ac:dyDescent="0.25">
      <c r="F7" s="8"/>
      <c r="O7" s="17"/>
      <c r="P7" s="17"/>
      <c r="Q7" s="17"/>
      <c r="R7" s="17"/>
      <c r="X7" t="s">
        <v>42</v>
      </c>
      <c r="Y7">
        <v>6</v>
      </c>
    </row>
    <row r="8" spans="1:25" x14ac:dyDescent="0.25">
      <c r="D8" s="8" t="s">
        <v>237</v>
      </c>
      <c r="F8" s="8"/>
      <c r="X8" t="s">
        <v>161</v>
      </c>
      <c r="Y8">
        <v>7</v>
      </c>
    </row>
    <row r="9" spans="1:25" x14ac:dyDescent="0.25">
      <c r="B9">
        <v>0</v>
      </c>
      <c r="C9" t="str">
        <f>"0x" &amp; DEC2HEX(B9,3)</f>
        <v>0x000</v>
      </c>
      <c r="D9" t="s">
        <v>67</v>
      </c>
      <c r="F9" s="8"/>
      <c r="G9" s="11">
        <v>1</v>
      </c>
      <c r="H9" s="12" t="s">
        <v>38</v>
      </c>
      <c r="I9">
        <f t="shared" ref="I9" si="11">IF(H9="", "", VLOOKUP(H9, $X$3:$Y$10, 2))</f>
        <v>0</v>
      </c>
      <c r="M9">
        <v>0</v>
      </c>
      <c r="N9" s="16" t="str">
        <f t="shared" ref="N9:N11" si="12">IF(G9="", "", TEXT(DEC2BIN(G9), "000000"))</f>
        <v>000001</v>
      </c>
      <c r="O9" s="17" t="str">
        <f t="shared" ref="O9:O11" si="13">IF(I9="", "", TEXT(DEC2BIN(I9), "000"))</f>
        <v>000</v>
      </c>
      <c r="P9" s="17" t="str">
        <f t="shared" ref="P9:P11" si="14">IF(J9="", "", TEXT(DEC2BIN(J9), "000"))</f>
        <v/>
      </c>
      <c r="Q9" s="17" t="str">
        <f t="shared" ref="Q9:Q11" si="15">IF(K9="", "", TEXT(DEC2BIN(K9), "000"))</f>
        <v/>
      </c>
      <c r="R9" s="17" t="str">
        <f t="shared" ref="R9:R11" si="16">IF(L9="", "", TEXT(DEC2BIN(L9), "00000000"))</f>
        <v/>
      </c>
      <c r="S9" s="18" t="str">
        <f t="shared" ref="S9:S11" si="17">IF(M9="", "", TEXT(DEC2BIN(M9), "00000000"))</f>
        <v>00000000</v>
      </c>
      <c r="T9" t="str">
        <f t="shared" ref="T9:T11" si="18">BIN2HEX(LEFT(CONCATENATE(N9,IF(O9="", "000", O9)), 8), 2)</f>
        <v>04</v>
      </c>
      <c r="U9" t="str">
        <f t="shared" ref="U9:U11" si="19">BIN2HEX(CONCATENATE(RIGHT(O9, 1), IF(P9 = "", "000", P9), IF(Q9 = "", "000", Q9), "0"), 2)</f>
        <v>00</v>
      </c>
      <c r="V9" s="13" t="str">
        <f t="shared" ref="V9:V11" si="20">IF(R9="", BIN2HEX(S9, 2), BIN2HEX(R9,2))</f>
        <v>00</v>
      </c>
      <c r="X9" s="38" t="s">
        <v>162</v>
      </c>
      <c r="Y9" s="38">
        <v>2</v>
      </c>
    </row>
    <row r="10" spans="1:25" x14ac:dyDescent="0.25">
      <c r="B10">
        <v>3</v>
      </c>
      <c r="C10" t="str">
        <f>"0x" &amp; DEC2HEX(B10,3)</f>
        <v>0x003</v>
      </c>
      <c r="D10" t="s">
        <v>179</v>
      </c>
      <c r="G10" s="11">
        <v>40</v>
      </c>
      <c r="H10" s="12" t="s">
        <v>38</v>
      </c>
      <c r="I10">
        <f t="shared" ref="I10" si="21">IF(H10="", "", VLOOKUP(H10, $X$3:$Y$10, 2))</f>
        <v>0</v>
      </c>
      <c r="N10" s="16" t="str">
        <f t="shared" si="12"/>
        <v>101000</v>
      </c>
      <c r="O10" s="17" t="str">
        <f t="shared" si="13"/>
        <v>000</v>
      </c>
      <c r="P10" s="17" t="str">
        <f t="shared" si="14"/>
        <v/>
      </c>
      <c r="Q10" s="17" t="str">
        <f t="shared" si="15"/>
        <v/>
      </c>
      <c r="R10" s="17" t="str">
        <f t="shared" si="16"/>
        <v/>
      </c>
      <c r="S10" s="18" t="str">
        <f t="shared" si="17"/>
        <v/>
      </c>
      <c r="T10" t="str">
        <f t="shared" si="18"/>
        <v>A0</v>
      </c>
      <c r="U10" t="str">
        <f t="shared" si="19"/>
        <v>00</v>
      </c>
      <c r="V10" s="13" t="str">
        <f t="shared" si="20"/>
        <v>00</v>
      </c>
      <c r="X10" s="38" t="s">
        <v>182</v>
      </c>
      <c r="Y10" s="38">
        <v>3</v>
      </c>
    </row>
    <row r="11" spans="1:25" x14ac:dyDescent="0.25">
      <c r="B11">
        <v>6</v>
      </c>
      <c r="C11" t="str">
        <f>"0x" &amp; DEC2HEX(B11,3)</f>
        <v>0x006</v>
      </c>
      <c r="D11" t="s">
        <v>180</v>
      </c>
      <c r="G11" s="11">
        <v>5</v>
      </c>
      <c r="I11" t="str">
        <f>IF(H11="", "", VLOOKUP(H11, $X$3:$Y$10, 2))</f>
        <v/>
      </c>
      <c r="L11">
        <v>3</v>
      </c>
      <c r="N11" s="16" t="str">
        <f t="shared" si="12"/>
        <v>000101</v>
      </c>
      <c r="O11" s="17" t="str">
        <f t="shared" si="13"/>
        <v/>
      </c>
      <c r="P11" s="17" t="str">
        <f t="shared" si="14"/>
        <v/>
      </c>
      <c r="Q11" s="17" t="str">
        <f t="shared" si="15"/>
        <v/>
      </c>
      <c r="R11" s="17" t="str">
        <f t="shared" si="16"/>
        <v>00000011</v>
      </c>
      <c r="S11" s="18" t="str">
        <f t="shared" si="17"/>
        <v/>
      </c>
      <c r="T11" t="str">
        <f t="shared" si="18"/>
        <v>14</v>
      </c>
      <c r="U11" t="str">
        <f t="shared" si="19"/>
        <v>00</v>
      </c>
      <c r="V11" s="13" t="str">
        <f t="shared" si="20"/>
        <v>03</v>
      </c>
    </row>
    <row r="16" spans="1:25" x14ac:dyDescent="0.25">
      <c r="D16" s="8" t="s">
        <v>238</v>
      </c>
      <c r="X16" t="s">
        <v>159</v>
      </c>
      <c r="Y16">
        <v>3</v>
      </c>
    </row>
    <row r="17" spans="2:27" x14ac:dyDescent="0.25">
      <c r="B17">
        <v>0</v>
      </c>
      <c r="C17" t="str">
        <f t="shared" ref="C17:C21" si="22">"0x" &amp; DEC2HEX(B17,3)</f>
        <v>0x000</v>
      </c>
      <c r="D17" t="s">
        <v>67</v>
      </c>
      <c r="G17" s="11">
        <v>1</v>
      </c>
      <c r="H17" s="12" t="s">
        <v>38</v>
      </c>
      <c r="I17">
        <f t="shared" ref="I17:I19" si="23">IF(H17="", "", VLOOKUP(H17, $X$3:$Y$10, 2))</f>
        <v>0</v>
      </c>
      <c r="M17">
        <v>0</v>
      </c>
      <c r="N17" s="16" t="str">
        <f t="shared" ref="N17:N21" si="24">IF(G17="", "", TEXT(DEC2BIN(G17), "000000"))</f>
        <v>000001</v>
      </c>
      <c r="O17" s="17" t="str">
        <f t="shared" ref="O17:O21" si="25">IF(I17="", "", TEXT(DEC2BIN(I17), "000"))</f>
        <v>000</v>
      </c>
      <c r="P17" s="17" t="str">
        <f t="shared" ref="P17:P21" si="26">IF(J17="", "", TEXT(DEC2BIN(J17), "000"))</f>
        <v/>
      </c>
      <c r="Q17" s="17" t="str">
        <f t="shared" ref="Q17:Q21" si="27">IF(K17="", "", TEXT(DEC2BIN(K17), "000"))</f>
        <v/>
      </c>
      <c r="R17" s="17" t="str">
        <f t="shared" ref="R17:R21" si="28">IF(L17="", "", TEXT(DEC2BIN(L17), "00000000"))</f>
        <v/>
      </c>
      <c r="S17" s="18" t="str">
        <f t="shared" ref="S17:S21" si="29">IF(M17="", "", TEXT(DEC2BIN(M17), "00000000"))</f>
        <v>00000000</v>
      </c>
      <c r="T17" t="str">
        <f t="shared" ref="T17:T21" si="30">BIN2HEX(LEFT(CONCATENATE(N17,IF(O17="", "000", O17)), 8), 2)</f>
        <v>04</v>
      </c>
      <c r="U17" t="str">
        <f t="shared" ref="U17:U21" si="31">BIN2HEX(CONCATENATE(RIGHT(O17, 1), IF(P17 = "", "000", P17), IF(Q17 = "", "000", Q17), "0"), 2)</f>
        <v>00</v>
      </c>
      <c r="V17" s="13" t="str">
        <f t="shared" ref="V17:V21" si="32">IF(R17="", BIN2HEX(S17, 2), BIN2HEX(R17,2))</f>
        <v>00</v>
      </c>
      <c r="X17" t="s">
        <v>157</v>
      </c>
      <c r="Y17">
        <v>1</v>
      </c>
      <c r="Z17" t="s">
        <v>158</v>
      </c>
      <c r="AA17">
        <f>VLOOKUP(Z17,X16:Y18,2)</f>
        <v>2</v>
      </c>
    </row>
    <row r="18" spans="2:27" x14ac:dyDescent="0.25">
      <c r="B18">
        <v>3</v>
      </c>
      <c r="C18" t="str">
        <f t="shared" si="22"/>
        <v>0x003</v>
      </c>
      <c r="D18" t="s">
        <v>183</v>
      </c>
      <c r="G18" s="11">
        <v>1</v>
      </c>
      <c r="H18" s="12" t="s">
        <v>39</v>
      </c>
      <c r="I18">
        <f t="shared" si="23"/>
        <v>1</v>
      </c>
      <c r="M18">
        <v>255</v>
      </c>
      <c r="N18" s="16" t="str">
        <f t="shared" si="24"/>
        <v>000001</v>
      </c>
      <c r="O18" s="17" t="str">
        <f t="shared" si="25"/>
        <v>001</v>
      </c>
      <c r="P18" s="17" t="str">
        <f t="shared" si="26"/>
        <v/>
      </c>
      <c r="Q18" s="17" t="str">
        <f t="shared" si="27"/>
        <v/>
      </c>
      <c r="R18" s="17" t="str">
        <f t="shared" si="28"/>
        <v/>
      </c>
      <c r="S18" s="18" t="str">
        <f t="shared" si="29"/>
        <v>11111111</v>
      </c>
      <c r="T18" t="str">
        <f t="shared" si="30"/>
        <v>04</v>
      </c>
      <c r="U18" t="str">
        <f t="shared" si="31"/>
        <v>80</v>
      </c>
      <c r="V18" s="13" t="str">
        <f t="shared" si="32"/>
        <v>FF</v>
      </c>
      <c r="X18" t="s">
        <v>158</v>
      </c>
      <c r="Y18">
        <v>2</v>
      </c>
    </row>
    <row r="19" spans="2:27" x14ac:dyDescent="0.25">
      <c r="B19">
        <v>6</v>
      </c>
      <c r="C19" t="str">
        <f t="shared" si="22"/>
        <v>0x006</v>
      </c>
      <c r="D19" t="s">
        <v>179</v>
      </c>
      <c r="G19" s="11">
        <v>40</v>
      </c>
      <c r="H19" s="12" t="s">
        <v>38</v>
      </c>
      <c r="I19">
        <f t="shared" si="23"/>
        <v>0</v>
      </c>
      <c r="N19" s="16" t="str">
        <f t="shared" si="24"/>
        <v>101000</v>
      </c>
      <c r="O19" s="17" t="str">
        <f t="shared" si="25"/>
        <v>000</v>
      </c>
      <c r="P19" s="17" t="str">
        <f t="shared" si="26"/>
        <v/>
      </c>
      <c r="Q19" s="17" t="str">
        <f t="shared" si="27"/>
        <v/>
      </c>
      <c r="R19" s="17" t="str">
        <f t="shared" si="28"/>
        <v/>
      </c>
      <c r="S19" s="18" t="str">
        <f t="shared" si="29"/>
        <v/>
      </c>
      <c r="T19" t="str">
        <f t="shared" si="30"/>
        <v>A0</v>
      </c>
      <c r="U19" t="str">
        <f t="shared" si="31"/>
        <v>00</v>
      </c>
      <c r="V19" s="13" t="str">
        <f t="shared" si="32"/>
        <v>00</v>
      </c>
    </row>
    <row r="20" spans="2:27" x14ac:dyDescent="0.25">
      <c r="B20">
        <v>9</v>
      </c>
      <c r="C20" t="str">
        <f t="shared" si="22"/>
        <v>0x009</v>
      </c>
      <c r="D20" t="s">
        <v>184</v>
      </c>
      <c r="F20" s="39" t="s">
        <v>59</v>
      </c>
      <c r="G20" s="11">
        <v>41</v>
      </c>
      <c r="H20" s="12" t="s">
        <v>39</v>
      </c>
      <c r="I20">
        <f t="shared" ref="I20" si="33">IF(H20="", "", VLOOKUP(H20, $X$3:$Y$10, 2))</f>
        <v>1</v>
      </c>
      <c r="N20" s="16" t="str">
        <f t="shared" si="24"/>
        <v>101001</v>
      </c>
      <c r="O20" s="17" t="str">
        <f t="shared" si="25"/>
        <v>001</v>
      </c>
      <c r="P20" s="17" t="str">
        <f t="shared" si="26"/>
        <v/>
      </c>
      <c r="Q20" s="17" t="str">
        <f t="shared" si="27"/>
        <v/>
      </c>
      <c r="R20" s="17" t="str">
        <f t="shared" si="28"/>
        <v/>
      </c>
      <c r="S20" s="18" t="str">
        <f t="shared" si="29"/>
        <v/>
      </c>
      <c r="T20" t="str">
        <f t="shared" si="30"/>
        <v>A4</v>
      </c>
      <c r="U20" t="str">
        <f t="shared" si="31"/>
        <v>80</v>
      </c>
      <c r="V20" s="13" t="str">
        <f t="shared" si="32"/>
        <v>00</v>
      </c>
    </row>
    <row r="21" spans="2:27" x14ac:dyDescent="0.25">
      <c r="B21">
        <v>12</v>
      </c>
      <c r="C21" t="str">
        <f t="shared" si="22"/>
        <v>0x00C</v>
      </c>
      <c r="D21" t="s">
        <v>55</v>
      </c>
      <c r="F21" s="39"/>
      <c r="G21" s="11">
        <v>5</v>
      </c>
      <c r="I21" t="str">
        <f>IF(H21="", "", VLOOKUP(H21, $X$3:$Y$10, 2))</f>
        <v/>
      </c>
      <c r="L21">
        <v>6</v>
      </c>
      <c r="N21" s="16" t="str">
        <f t="shared" si="24"/>
        <v>000101</v>
      </c>
      <c r="O21" s="17" t="str">
        <f t="shared" si="25"/>
        <v/>
      </c>
      <c r="P21" s="17" t="str">
        <f t="shared" si="26"/>
        <v/>
      </c>
      <c r="Q21" s="17" t="str">
        <f t="shared" si="27"/>
        <v/>
      </c>
      <c r="R21" s="17" t="str">
        <f t="shared" si="28"/>
        <v>00000110</v>
      </c>
      <c r="S21" s="18" t="str">
        <f t="shared" si="29"/>
        <v/>
      </c>
      <c r="T21" t="str">
        <f t="shared" si="30"/>
        <v>14</v>
      </c>
      <c r="U21" t="str">
        <f t="shared" si="31"/>
        <v>00</v>
      </c>
      <c r="V21" s="13" t="str">
        <f t="shared" si="32"/>
        <v>06</v>
      </c>
    </row>
    <row r="22" spans="2:27" x14ac:dyDescent="0.25">
      <c r="F22" s="39"/>
      <c r="O22" s="17"/>
      <c r="P22" s="17"/>
      <c r="Q22" s="17"/>
      <c r="R22" s="17"/>
    </row>
    <row r="23" spans="2:27" x14ac:dyDescent="0.25">
      <c r="F23" s="39"/>
      <c r="O23" s="17"/>
      <c r="P23" s="17"/>
      <c r="Q23" s="17"/>
      <c r="R23" s="17"/>
    </row>
    <row r="24" spans="2:27" x14ac:dyDescent="0.25">
      <c r="F24" s="39"/>
      <c r="O24" s="17"/>
      <c r="P24" s="17"/>
      <c r="Q24" s="17"/>
      <c r="R24" s="17"/>
    </row>
    <row r="25" spans="2:27" x14ac:dyDescent="0.25">
      <c r="F25" s="39"/>
      <c r="O25" s="17"/>
      <c r="P25" s="17"/>
      <c r="Q25" s="17"/>
      <c r="R25" s="17"/>
    </row>
    <row r="26" spans="2:27" x14ac:dyDescent="0.25">
      <c r="O26" s="17"/>
      <c r="P26" s="17"/>
      <c r="Q26" s="17"/>
      <c r="R26" s="17"/>
    </row>
    <row r="30" spans="2:27" x14ac:dyDescent="0.25">
      <c r="B30" s="1"/>
      <c r="C30" s="1"/>
      <c r="D30" s="8" t="s">
        <v>239</v>
      </c>
    </row>
    <row r="31" spans="2:27" x14ac:dyDescent="0.25">
      <c r="B31">
        <v>0</v>
      </c>
      <c r="C31" t="str">
        <f t="shared" ref="C31:C36" si="34">"0x" &amp; DEC2HEX(B31,3)</f>
        <v>0x000</v>
      </c>
      <c r="D31" t="s">
        <v>114</v>
      </c>
      <c r="G31" s="11">
        <v>1</v>
      </c>
      <c r="H31" s="12" t="s">
        <v>42</v>
      </c>
      <c r="I31">
        <f t="shared" ref="I31" si="35">IF(H31="", "", VLOOKUP(H31, $X$3:$Y$10, 2))</f>
        <v>6</v>
      </c>
      <c r="M31">
        <v>1</v>
      </c>
      <c r="N31" s="16" t="str">
        <f t="shared" ref="N31:N36" si="36">IF(G31="", "", TEXT(DEC2BIN(G31), "000000"))</f>
        <v>000001</v>
      </c>
      <c r="O31" s="17" t="str">
        <f t="shared" ref="O31:O36" si="37">IF(I31="", "", TEXT(DEC2BIN(I31), "000"))</f>
        <v>110</v>
      </c>
      <c r="P31" s="17" t="str">
        <f t="shared" ref="P31:P36" si="38">IF(J31="", "", TEXT(DEC2BIN(J31), "000"))</f>
        <v/>
      </c>
      <c r="Q31" s="17" t="str">
        <f t="shared" ref="Q31:Q36" si="39">IF(K31="", "", TEXT(DEC2BIN(K31), "000"))</f>
        <v/>
      </c>
      <c r="R31" s="17" t="str">
        <f t="shared" ref="R31:R36" si="40">IF(L31="", "", TEXT(DEC2BIN(L31), "00000000"))</f>
        <v/>
      </c>
      <c r="S31" s="18" t="str">
        <f t="shared" ref="S31:S36" si="41">IF(M31="", "", TEXT(DEC2BIN(M31), "00000000"))</f>
        <v>00000001</v>
      </c>
      <c r="T31" t="str">
        <f t="shared" ref="T31:T36" si="42">BIN2HEX(LEFT(CONCATENATE(N31,IF(O31="", "000", O31)), 8), 2)</f>
        <v>07</v>
      </c>
      <c r="U31" t="str">
        <f t="shared" ref="U31:U36" si="43">BIN2HEX(CONCATENATE(RIGHT(O31, 1), IF(P31 = "", "000", P31), IF(Q31 = "", "000", Q31), "0"), 2)</f>
        <v>00</v>
      </c>
      <c r="V31" s="13" t="str">
        <f t="shared" ref="V31:V36" si="44">IF(R31="", BIN2HEX(S31, 2), BIN2HEX(R31,2))</f>
        <v>01</v>
      </c>
    </row>
    <row r="32" spans="2:27" x14ac:dyDescent="0.25">
      <c r="B32">
        <v>3</v>
      </c>
      <c r="C32" t="str">
        <f t="shared" si="34"/>
        <v>0x003</v>
      </c>
      <c r="D32" t="s">
        <v>54</v>
      </c>
      <c r="G32" s="11">
        <v>1</v>
      </c>
      <c r="H32" s="12" t="s">
        <v>38</v>
      </c>
      <c r="I32">
        <f t="shared" ref="I32" si="45">IF(H32="", "", VLOOKUP(H32, $X$3:$Y$10, 2))</f>
        <v>0</v>
      </c>
      <c r="M32">
        <v>32</v>
      </c>
      <c r="N32" s="16" t="str">
        <f t="shared" si="36"/>
        <v>000001</v>
      </c>
      <c r="O32" s="17" t="str">
        <f t="shared" si="37"/>
        <v>000</v>
      </c>
      <c r="P32" s="17" t="str">
        <f t="shared" si="38"/>
        <v/>
      </c>
      <c r="Q32" s="17" t="str">
        <f t="shared" si="39"/>
        <v/>
      </c>
      <c r="R32" s="17" t="str">
        <f t="shared" si="40"/>
        <v/>
      </c>
      <c r="S32" s="18" t="str">
        <f t="shared" si="41"/>
        <v>00100000</v>
      </c>
      <c r="T32" t="str">
        <f t="shared" si="42"/>
        <v>04</v>
      </c>
      <c r="U32" t="str">
        <f t="shared" si="43"/>
        <v>00</v>
      </c>
      <c r="V32" s="13" t="str">
        <f t="shared" si="44"/>
        <v>20</v>
      </c>
    </row>
    <row r="33" spans="2:22" x14ac:dyDescent="0.25">
      <c r="B33">
        <v>6</v>
      </c>
      <c r="C33" t="str">
        <f t="shared" si="34"/>
        <v>0x006</v>
      </c>
      <c r="D33" t="s">
        <v>115</v>
      </c>
      <c r="G33" s="11">
        <v>32</v>
      </c>
      <c r="H33" s="12" t="s">
        <v>38</v>
      </c>
      <c r="I33">
        <f t="shared" ref="I33" si="46">IF(H33="", "", VLOOKUP(H33, $X$3:$Y$10, 2))</f>
        <v>0</v>
      </c>
      <c r="J33">
        <v>6</v>
      </c>
      <c r="N33" s="16" t="str">
        <f t="shared" si="36"/>
        <v>100000</v>
      </c>
      <c r="O33" s="17" t="str">
        <f t="shared" si="37"/>
        <v>000</v>
      </c>
      <c r="P33" s="17" t="str">
        <f t="shared" si="38"/>
        <v>110</v>
      </c>
      <c r="Q33" s="17" t="str">
        <f t="shared" si="39"/>
        <v/>
      </c>
      <c r="R33" s="17" t="str">
        <f t="shared" si="40"/>
        <v/>
      </c>
      <c r="S33" s="18" t="str">
        <f t="shared" si="41"/>
        <v/>
      </c>
      <c r="T33" t="str">
        <f t="shared" si="42"/>
        <v>80</v>
      </c>
      <c r="U33" t="str">
        <f t="shared" si="43"/>
        <v>60</v>
      </c>
      <c r="V33" s="13" t="str">
        <f t="shared" si="44"/>
        <v>00</v>
      </c>
    </row>
    <row r="34" spans="2:22" x14ac:dyDescent="0.25">
      <c r="B34">
        <v>9</v>
      </c>
      <c r="C34" t="str">
        <f t="shared" si="34"/>
        <v>0x009</v>
      </c>
      <c r="D34" t="s">
        <v>62</v>
      </c>
      <c r="G34" s="11">
        <v>6</v>
      </c>
      <c r="L34">
        <v>15</v>
      </c>
      <c r="N34" s="16" t="str">
        <f t="shared" si="36"/>
        <v>000110</v>
      </c>
      <c r="O34" s="17" t="str">
        <f t="shared" si="37"/>
        <v/>
      </c>
      <c r="P34" s="17" t="str">
        <f t="shared" si="38"/>
        <v/>
      </c>
      <c r="Q34" s="17" t="str">
        <f t="shared" si="39"/>
        <v/>
      </c>
      <c r="R34" s="17" t="str">
        <f t="shared" si="40"/>
        <v>00001111</v>
      </c>
      <c r="S34" s="18" t="str">
        <f t="shared" si="41"/>
        <v/>
      </c>
      <c r="T34" t="str">
        <f t="shared" si="42"/>
        <v>18</v>
      </c>
      <c r="U34" t="str">
        <f t="shared" si="43"/>
        <v>00</v>
      </c>
      <c r="V34" s="13" t="str">
        <f t="shared" si="44"/>
        <v>0F</v>
      </c>
    </row>
    <row r="35" spans="2:22" x14ac:dyDescent="0.25">
      <c r="B35">
        <v>12</v>
      </c>
      <c r="C35" t="str">
        <f t="shared" si="34"/>
        <v>0x00C</v>
      </c>
      <c r="D35" t="s">
        <v>55</v>
      </c>
      <c r="G35" s="11">
        <v>5</v>
      </c>
      <c r="L35">
        <v>6</v>
      </c>
      <c r="N35" s="16" t="str">
        <f t="shared" si="36"/>
        <v>000101</v>
      </c>
      <c r="O35" s="17" t="str">
        <f t="shared" si="37"/>
        <v/>
      </c>
      <c r="P35" s="17" t="str">
        <f t="shared" si="38"/>
        <v/>
      </c>
      <c r="Q35" s="17" t="str">
        <f t="shared" si="39"/>
        <v/>
      </c>
      <c r="R35" s="17" t="str">
        <f t="shared" si="40"/>
        <v>00000110</v>
      </c>
      <c r="S35" s="18" t="str">
        <f t="shared" si="41"/>
        <v/>
      </c>
      <c r="T35" t="str">
        <f t="shared" si="42"/>
        <v>14</v>
      </c>
      <c r="U35" t="str">
        <f t="shared" si="43"/>
        <v>00</v>
      </c>
      <c r="V35" s="13" t="str">
        <f t="shared" si="44"/>
        <v>06</v>
      </c>
    </row>
    <row r="36" spans="2:22" x14ac:dyDescent="0.25">
      <c r="B36">
        <v>15</v>
      </c>
      <c r="C36" t="str">
        <f t="shared" si="34"/>
        <v>0x00F</v>
      </c>
      <c r="D36" t="s">
        <v>61</v>
      </c>
      <c r="G36" s="11">
        <v>5</v>
      </c>
      <c r="L36">
        <v>15</v>
      </c>
      <c r="N36" s="16" t="str">
        <f t="shared" si="36"/>
        <v>000101</v>
      </c>
      <c r="O36" s="17" t="str">
        <f t="shared" si="37"/>
        <v/>
      </c>
      <c r="P36" s="17" t="str">
        <f t="shared" si="38"/>
        <v/>
      </c>
      <c r="Q36" s="17" t="str">
        <f t="shared" si="39"/>
        <v/>
      </c>
      <c r="R36" s="17" t="str">
        <f t="shared" si="40"/>
        <v>00001111</v>
      </c>
      <c r="S36" s="18" t="str">
        <f t="shared" si="41"/>
        <v/>
      </c>
      <c r="T36" t="str">
        <f t="shared" si="42"/>
        <v>14</v>
      </c>
      <c r="U36" t="str">
        <f t="shared" si="43"/>
        <v>00</v>
      </c>
      <c r="V36" s="13" t="str">
        <f t="shared" si="44"/>
        <v>0F</v>
      </c>
    </row>
    <row r="40" spans="2:22" x14ac:dyDescent="0.25">
      <c r="D40" s="8" t="s">
        <v>240</v>
      </c>
    </row>
    <row r="41" spans="2:22" x14ac:dyDescent="0.25">
      <c r="B41">
        <v>0</v>
      </c>
      <c r="C41" t="str">
        <f t="shared" ref="C41:C44" si="47">"0x" &amp; DEC2HEX(B41,3)</f>
        <v>0x000</v>
      </c>
      <c r="D41" t="s">
        <v>63</v>
      </c>
      <c r="G41" s="11">
        <v>3</v>
      </c>
      <c r="H41" s="12" t="s">
        <v>38</v>
      </c>
      <c r="I41">
        <f t="shared" ref="I41:I42" si="48">IF(H41="", "", VLOOKUP(H41, $X$3:$Y$10, 2))</f>
        <v>0</v>
      </c>
      <c r="L41">
        <v>16</v>
      </c>
      <c r="N41" s="16" t="str">
        <f t="shared" ref="N41:N43" si="49">IF(G41="", "", TEXT(DEC2BIN(G41), "000000"))</f>
        <v>000011</v>
      </c>
      <c r="O41" s="17" t="str">
        <f t="shared" ref="O41:O43" si="50">IF(I41="", "", TEXT(DEC2BIN(I41), "000"))</f>
        <v>000</v>
      </c>
      <c r="P41" s="17" t="str">
        <f t="shared" ref="P41:P43" si="51">IF(J41="", "", TEXT(DEC2BIN(J41), "000"))</f>
        <v/>
      </c>
      <c r="Q41" s="17" t="str">
        <f t="shared" ref="Q41:Q43" si="52">IF(K41="", "", TEXT(DEC2BIN(K41), "000"))</f>
        <v/>
      </c>
      <c r="R41" s="17" t="str">
        <f t="shared" ref="R41:R43" si="53">IF(L41="", "", TEXT(DEC2BIN(L41), "00000000"))</f>
        <v>00010000</v>
      </c>
      <c r="S41" s="18" t="str">
        <f t="shared" ref="S41:S43" si="54">IF(M41="", "", TEXT(DEC2BIN(M41), "00000000"))</f>
        <v/>
      </c>
      <c r="T41" t="str">
        <f t="shared" ref="T41:T43" si="55">BIN2HEX(LEFT(CONCATENATE(N41,IF(O41="", "000", O41)), 8), 2)</f>
        <v>0C</v>
      </c>
      <c r="U41" t="str">
        <f t="shared" ref="U41:U43" si="56">BIN2HEX(CONCATENATE(RIGHT(O41, 1), IF(P41 = "", "000", P41), IF(Q41 = "", "000", Q41), "0"), 2)</f>
        <v>00</v>
      </c>
      <c r="V41" s="13" t="str">
        <f t="shared" ref="V41:V43" si="57">IF(R41="", BIN2HEX(S41, 2), BIN2HEX(R41,2))</f>
        <v>10</v>
      </c>
    </row>
    <row r="42" spans="2:22" x14ac:dyDescent="0.25">
      <c r="B42">
        <v>3</v>
      </c>
      <c r="C42" t="str">
        <f t="shared" si="47"/>
        <v>0x003</v>
      </c>
      <c r="D42" t="s">
        <v>64</v>
      </c>
      <c r="G42" s="11">
        <v>10</v>
      </c>
      <c r="H42" s="12" t="s">
        <v>38</v>
      </c>
      <c r="I42">
        <f t="shared" si="48"/>
        <v>0</v>
      </c>
      <c r="L42">
        <v>17</v>
      </c>
      <c r="N42" s="16" t="str">
        <f t="shared" si="49"/>
        <v>001010</v>
      </c>
      <c r="O42" s="17" t="str">
        <f t="shared" si="50"/>
        <v>000</v>
      </c>
      <c r="P42" s="17" t="str">
        <f t="shared" si="51"/>
        <v/>
      </c>
      <c r="Q42" s="17" t="str">
        <f t="shared" si="52"/>
        <v/>
      </c>
      <c r="R42" s="17" t="str">
        <f t="shared" si="53"/>
        <v>00010001</v>
      </c>
      <c r="S42" s="18" t="str">
        <f t="shared" si="54"/>
        <v/>
      </c>
      <c r="T42" t="str">
        <f t="shared" si="55"/>
        <v>28</v>
      </c>
      <c r="U42" t="str">
        <f t="shared" si="56"/>
        <v>00</v>
      </c>
      <c r="V42" s="13" t="str">
        <f t="shared" si="57"/>
        <v>11</v>
      </c>
    </row>
    <row r="43" spans="2:22" x14ac:dyDescent="0.25">
      <c r="B43">
        <v>6</v>
      </c>
      <c r="C43" t="str">
        <f t="shared" si="47"/>
        <v>0x006</v>
      </c>
      <c r="D43" t="s">
        <v>55</v>
      </c>
      <c r="G43" s="11">
        <v>5</v>
      </c>
      <c r="L43">
        <v>6</v>
      </c>
      <c r="N43" s="16" t="str">
        <f t="shared" si="49"/>
        <v>000101</v>
      </c>
      <c r="O43" s="17" t="str">
        <f t="shared" si="50"/>
        <v/>
      </c>
      <c r="P43" s="17" t="str">
        <f t="shared" si="51"/>
        <v/>
      </c>
      <c r="Q43" s="17" t="str">
        <f t="shared" si="52"/>
        <v/>
      </c>
      <c r="R43" s="17" t="str">
        <f t="shared" si="53"/>
        <v>00000110</v>
      </c>
      <c r="S43" s="18" t="str">
        <f t="shared" si="54"/>
        <v/>
      </c>
      <c r="T43" t="str">
        <f t="shared" si="55"/>
        <v>14</v>
      </c>
      <c r="U43" t="str">
        <f t="shared" si="56"/>
        <v>00</v>
      </c>
      <c r="V43" s="13" t="str">
        <f t="shared" si="57"/>
        <v>06</v>
      </c>
    </row>
    <row r="44" spans="2:22" x14ac:dyDescent="0.25">
      <c r="B44">
        <v>16</v>
      </c>
      <c r="C44" t="str">
        <f t="shared" si="47"/>
        <v>0x010</v>
      </c>
      <c r="E44" s="7" t="s">
        <v>65</v>
      </c>
      <c r="F44" s="8" t="s">
        <v>120</v>
      </c>
    </row>
    <row r="46" spans="2:22" x14ac:dyDescent="0.25">
      <c r="D46" s="38"/>
    </row>
    <row r="48" spans="2:22" x14ac:dyDescent="0.25">
      <c r="D48" s="8" t="s">
        <v>241</v>
      </c>
    </row>
    <row r="49" spans="2:22" x14ac:dyDescent="0.25">
      <c r="B49">
        <v>0</v>
      </c>
      <c r="C49" t="str">
        <f t="shared" ref="C49:C50" si="58">"0x" &amp; DEC2HEX(B49,3)</f>
        <v>0x000</v>
      </c>
      <c r="D49" t="s">
        <v>68</v>
      </c>
      <c r="F49" s="8" t="s">
        <v>69</v>
      </c>
      <c r="G49" s="11">
        <v>1</v>
      </c>
      <c r="H49" s="12" t="s">
        <v>39</v>
      </c>
      <c r="I49">
        <f t="shared" ref="I49:I50" si="59">IF(H49="", "", VLOOKUP(H49, $X$3:$Y$10, 2))</f>
        <v>1</v>
      </c>
      <c r="M49">
        <v>65</v>
      </c>
      <c r="N49" s="16" t="str">
        <f t="shared" ref="N49:N50" si="60">IF(G49="", "", TEXT(DEC2BIN(G49), "000000"))</f>
        <v>000001</v>
      </c>
      <c r="O49" s="17" t="str">
        <f t="shared" ref="O49:O50" si="61">IF(I49="", "", TEXT(DEC2BIN(I49), "000"))</f>
        <v>001</v>
      </c>
      <c r="P49" s="17" t="str">
        <f t="shared" ref="P49:P50" si="62">IF(J49="", "", TEXT(DEC2BIN(J49), "000"))</f>
        <v/>
      </c>
      <c r="Q49" s="17" t="str">
        <f t="shared" ref="Q49:Q50" si="63">IF(K49="", "", TEXT(DEC2BIN(K49), "000"))</f>
        <v/>
      </c>
      <c r="R49" s="17" t="str">
        <f t="shared" ref="R49:R50" si="64">IF(L49="", "", TEXT(DEC2BIN(L49), "00000000"))</f>
        <v/>
      </c>
      <c r="S49" s="18" t="str">
        <f t="shared" ref="S49:S50" si="65">IF(M49="", "", TEXT(DEC2BIN(M49), "00000000"))</f>
        <v>01000001</v>
      </c>
      <c r="T49" t="str">
        <f t="shared" ref="T49:T50" si="66">BIN2HEX(LEFT(CONCATENATE(N49,IF(O49="", "000", O49)), 8), 2)</f>
        <v>04</v>
      </c>
      <c r="U49" t="str">
        <f t="shared" ref="U49:U50" si="67">BIN2HEX(CONCATENATE(RIGHT(O49, 1), IF(P49 = "", "000", P49), IF(Q49 = "", "000", Q49), "0"), 2)</f>
        <v>80</v>
      </c>
      <c r="V49" s="13" t="str">
        <f t="shared" ref="V49:V50" si="68">IF(R49="", BIN2HEX(S49, 2), BIN2HEX(R49,2))</f>
        <v>41</v>
      </c>
    </row>
    <row r="50" spans="2:22" x14ac:dyDescent="0.25">
      <c r="B50">
        <v>3</v>
      </c>
      <c r="C50" t="str">
        <f t="shared" si="58"/>
        <v>0x003</v>
      </c>
      <c r="D50" t="s">
        <v>103</v>
      </c>
      <c r="G50" s="11">
        <v>17</v>
      </c>
      <c r="H50" s="12" t="s">
        <v>39</v>
      </c>
      <c r="I50">
        <f t="shared" si="59"/>
        <v>1</v>
      </c>
      <c r="K50">
        <v>0</v>
      </c>
      <c r="N50" s="16" t="str">
        <f t="shared" si="60"/>
        <v>010001</v>
      </c>
      <c r="O50" s="17" t="str">
        <f t="shared" si="61"/>
        <v>001</v>
      </c>
      <c r="P50" s="17" t="str">
        <f t="shared" si="62"/>
        <v/>
      </c>
      <c r="Q50" s="17" t="str">
        <f t="shared" si="63"/>
        <v>000</v>
      </c>
      <c r="R50" s="17" t="str">
        <f t="shared" si="64"/>
        <v/>
      </c>
      <c r="S50" s="18" t="str">
        <f t="shared" si="65"/>
        <v/>
      </c>
      <c r="T50" t="str">
        <f t="shared" si="66"/>
        <v>44</v>
      </c>
      <c r="U50" t="str">
        <f t="shared" si="67"/>
        <v>80</v>
      </c>
      <c r="V50" s="13" t="str">
        <f t="shared" si="68"/>
        <v>00</v>
      </c>
    </row>
    <row r="51" spans="2:22" x14ac:dyDescent="0.25">
      <c r="O51" s="17"/>
      <c r="P51" s="17"/>
      <c r="Q51" s="17"/>
      <c r="R51" s="17"/>
    </row>
    <row r="55" spans="2:22" x14ac:dyDescent="0.25">
      <c r="D55" s="8" t="s">
        <v>242</v>
      </c>
    </row>
    <row r="56" spans="2:22" x14ac:dyDescent="0.25">
      <c r="B56">
        <v>0</v>
      </c>
      <c r="C56" t="str">
        <f t="shared" ref="C56:C79" si="69">"0x" &amp; DEC2HEX(B56,3)</f>
        <v>0x000</v>
      </c>
      <c r="D56" t="s">
        <v>73</v>
      </c>
      <c r="E56" s="7" t="s">
        <v>74</v>
      </c>
      <c r="F56" s="8" t="s">
        <v>75</v>
      </c>
      <c r="G56" s="43"/>
    </row>
    <row r="57" spans="2:22" x14ac:dyDescent="0.25">
      <c r="B57">
        <v>3</v>
      </c>
      <c r="C57" t="str">
        <f t="shared" si="69"/>
        <v>0x003</v>
      </c>
      <c r="D57" t="s">
        <v>103</v>
      </c>
      <c r="E57" s="7" t="s">
        <v>233</v>
      </c>
      <c r="F57" s="8"/>
    </row>
    <row r="58" spans="2:22" x14ac:dyDescent="0.25">
      <c r="B58">
        <v>6</v>
      </c>
      <c r="C58" t="str">
        <f t="shared" si="69"/>
        <v>0x006</v>
      </c>
      <c r="D58" t="s">
        <v>78</v>
      </c>
      <c r="E58" s="7" t="s">
        <v>79</v>
      </c>
      <c r="F58" s="8" t="s">
        <v>76</v>
      </c>
    </row>
    <row r="59" spans="2:22" x14ac:dyDescent="0.25">
      <c r="B59">
        <v>9</v>
      </c>
      <c r="C59" t="str">
        <f t="shared" si="69"/>
        <v>0x009</v>
      </c>
      <c r="D59" t="s">
        <v>103</v>
      </c>
      <c r="E59" s="7" t="s">
        <v>233</v>
      </c>
      <c r="F59" s="8"/>
    </row>
    <row r="60" spans="2:22" x14ac:dyDescent="0.25">
      <c r="B60">
        <v>12</v>
      </c>
      <c r="C60" t="str">
        <f t="shared" si="69"/>
        <v>0x00C</v>
      </c>
      <c r="D60" t="s">
        <v>80</v>
      </c>
      <c r="E60" s="7" t="s">
        <v>81</v>
      </c>
      <c r="F60" s="8" t="s">
        <v>77</v>
      </c>
    </row>
    <row r="61" spans="2:22" x14ac:dyDescent="0.25">
      <c r="B61">
        <v>15</v>
      </c>
      <c r="C61" t="str">
        <f t="shared" si="69"/>
        <v>0x00F</v>
      </c>
      <c r="D61" t="s">
        <v>103</v>
      </c>
      <c r="E61" s="7" t="s">
        <v>233</v>
      </c>
      <c r="F61" s="8"/>
    </row>
    <row r="62" spans="2:22" x14ac:dyDescent="0.25">
      <c r="B62">
        <v>18</v>
      </c>
      <c r="C62" t="str">
        <f t="shared" si="69"/>
        <v>0x012</v>
      </c>
      <c r="D62" t="s">
        <v>80</v>
      </c>
      <c r="E62" s="7" t="s">
        <v>81</v>
      </c>
      <c r="F62" s="8" t="s">
        <v>77</v>
      </c>
    </row>
    <row r="63" spans="2:22" x14ac:dyDescent="0.25">
      <c r="B63">
        <v>21</v>
      </c>
      <c r="C63" t="str">
        <f t="shared" si="69"/>
        <v>0x015</v>
      </c>
      <c r="D63" t="s">
        <v>103</v>
      </c>
      <c r="E63" s="7" t="s">
        <v>233</v>
      </c>
      <c r="F63" s="8"/>
    </row>
    <row r="64" spans="2:22" x14ac:dyDescent="0.25">
      <c r="B64">
        <v>24</v>
      </c>
      <c r="C64" t="str">
        <f t="shared" si="69"/>
        <v>0x018</v>
      </c>
      <c r="D64" t="s">
        <v>84</v>
      </c>
      <c r="E64" s="7" t="s">
        <v>83</v>
      </c>
      <c r="F64" s="8" t="s">
        <v>82</v>
      </c>
    </row>
    <row r="65" spans="2:6" x14ac:dyDescent="0.25">
      <c r="B65">
        <v>27</v>
      </c>
      <c r="C65" t="str">
        <f t="shared" si="69"/>
        <v>0x01B</v>
      </c>
      <c r="D65" t="s">
        <v>103</v>
      </c>
      <c r="E65" s="7" t="s">
        <v>233</v>
      </c>
      <c r="F65" s="8"/>
    </row>
    <row r="66" spans="2:6" x14ac:dyDescent="0.25">
      <c r="B66">
        <v>30</v>
      </c>
      <c r="C66" t="str">
        <f t="shared" si="69"/>
        <v>0x01E</v>
      </c>
      <c r="D66" t="s">
        <v>85</v>
      </c>
      <c r="E66" s="7" t="s">
        <v>86</v>
      </c>
      <c r="F66" s="8" t="s">
        <v>87</v>
      </c>
    </row>
    <row r="67" spans="2:6" x14ac:dyDescent="0.25">
      <c r="B67">
        <v>33</v>
      </c>
      <c r="C67" t="str">
        <f t="shared" si="69"/>
        <v>0x021</v>
      </c>
      <c r="D67" t="s">
        <v>103</v>
      </c>
      <c r="E67" s="7" t="s">
        <v>233</v>
      </c>
      <c r="F67" s="8"/>
    </row>
    <row r="68" spans="2:6" x14ac:dyDescent="0.25">
      <c r="B68">
        <v>36</v>
      </c>
      <c r="C68" t="str">
        <f t="shared" si="69"/>
        <v>0x024</v>
      </c>
      <c r="D68" t="s">
        <v>88</v>
      </c>
      <c r="E68" s="7" t="s">
        <v>89</v>
      </c>
      <c r="F68" s="8" t="s">
        <v>90</v>
      </c>
    </row>
    <row r="69" spans="2:6" x14ac:dyDescent="0.25">
      <c r="B69">
        <v>39</v>
      </c>
      <c r="C69" t="str">
        <f t="shared" si="69"/>
        <v>0x027</v>
      </c>
      <c r="D69" t="s">
        <v>103</v>
      </c>
      <c r="E69" s="7" t="s">
        <v>233</v>
      </c>
      <c r="F69" s="8"/>
    </row>
    <row r="70" spans="2:6" x14ac:dyDescent="0.25">
      <c r="B70">
        <v>42</v>
      </c>
      <c r="C70" t="str">
        <f t="shared" si="69"/>
        <v>0x02A</v>
      </c>
      <c r="D70" t="s">
        <v>84</v>
      </c>
      <c r="E70" s="7" t="s">
        <v>83</v>
      </c>
      <c r="F70" s="8" t="s">
        <v>82</v>
      </c>
    </row>
    <row r="71" spans="2:6" x14ac:dyDescent="0.25">
      <c r="B71">
        <v>45</v>
      </c>
      <c r="C71" t="str">
        <f t="shared" si="69"/>
        <v>0x02D</v>
      </c>
      <c r="D71" t="s">
        <v>103</v>
      </c>
      <c r="E71" s="7" t="s">
        <v>233</v>
      </c>
      <c r="F71" s="8"/>
    </row>
    <row r="72" spans="2:6" x14ac:dyDescent="0.25">
      <c r="B72">
        <v>48</v>
      </c>
      <c r="C72" t="str">
        <f t="shared" si="69"/>
        <v>0x030</v>
      </c>
      <c r="D72" t="s">
        <v>93</v>
      </c>
      <c r="E72" s="7" t="s">
        <v>92</v>
      </c>
      <c r="F72" s="8" t="s">
        <v>91</v>
      </c>
    </row>
    <row r="73" spans="2:6" x14ac:dyDescent="0.25">
      <c r="B73">
        <v>51</v>
      </c>
      <c r="C73" t="str">
        <f t="shared" si="69"/>
        <v>0x033</v>
      </c>
      <c r="D73" t="s">
        <v>103</v>
      </c>
      <c r="E73" s="7" t="s">
        <v>233</v>
      </c>
      <c r="F73" s="8"/>
    </row>
    <row r="74" spans="2:6" x14ac:dyDescent="0.25">
      <c r="B74">
        <v>54</v>
      </c>
      <c r="C74" t="str">
        <f t="shared" si="69"/>
        <v>0x036</v>
      </c>
      <c r="D74" t="s">
        <v>80</v>
      </c>
      <c r="E74" s="7" t="s">
        <v>81</v>
      </c>
      <c r="F74" s="8" t="s">
        <v>77</v>
      </c>
    </row>
    <row r="75" spans="2:6" x14ac:dyDescent="0.25">
      <c r="B75">
        <v>57</v>
      </c>
      <c r="C75" t="str">
        <f t="shared" si="69"/>
        <v>0x039</v>
      </c>
      <c r="D75" t="s">
        <v>103</v>
      </c>
      <c r="E75" s="7" t="s">
        <v>233</v>
      </c>
      <c r="F75" s="8"/>
    </row>
    <row r="76" spans="2:6" x14ac:dyDescent="0.25">
      <c r="B76">
        <v>60</v>
      </c>
      <c r="C76" t="str">
        <f t="shared" si="69"/>
        <v>0x03C</v>
      </c>
      <c r="D76" t="s">
        <v>96</v>
      </c>
      <c r="E76" s="7" t="s">
        <v>95</v>
      </c>
      <c r="F76" s="8" t="s">
        <v>94</v>
      </c>
    </row>
    <row r="77" spans="2:6" x14ac:dyDescent="0.25">
      <c r="B77">
        <v>63</v>
      </c>
      <c r="C77" t="str">
        <f t="shared" si="69"/>
        <v>0x03F</v>
      </c>
      <c r="D77" t="s">
        <v>103</v>
      </c>
      <c r="E77" s="7" t="s">
        <v>233</v>
      </c>
      <c r="F77" s="8"/>
    </row>
    <row r="78" spans="2:6" x14ac:dyDescent="0.25">
      <c r="B78">
        <v>66</v>
      </c>
      <c r="C78" t="str">
        <f t="shared" si="69"/>
        <v>0x042</v>
      </c>
      <c r="D78" t="s">
        <v>99</v>
      </c>
      <c r="E78" s="7" t="s">
        <v>98</v>
      </c>
      <c r="F78" s="8" t="s">
        <v>97</v>
      </c>
    </row>
    <row r="79" spans="2:6" x14ac:dyDescent="0.25">
      <c r="B79">
        <v>69</v>
      </c>
      <c r="C79" t="str">
        <f t="shared" si="69"/>
        <v>0x045</v>
      </c>
      <c r="D79" t="s">
        <v>103</v>
      </c>
      <c r="E79" s="7" t="s">
        <v>233</v>
      </c>
      <c r="F79" s="8"/>
    </row>
    <row r="80" spans="2:6" x14ac:dyDescent="0.25">
      <c r="F80" s="8"/>
    </row>
    <row r="81" spans="2:22" x14ac:dyDescent="0.25">
      <c r="E81"/>
      <c r="F81" s="8"/>
    </row>
    <row r="82" spans="2:22" x14ac:dyDescent="0.25">
      <c r="D82" s="8" t="s">
        <v>243</v>
      </c>
      <c r="E82"/>
      <c r="F82" s="8"/>
    </row>
    <row r="83" spans="2:22" x14ac:dyDescent="0.25">
      <c r="B83">
        <v>0</v>
      </c>
      <c r="C83" t="str">
        <f t="shared" ref="C83:C87" si="70">"0x" &amp; DEC2HEX(B83,3)</f>
        <v>0x000</v>
      </c>
      <c r="D83" t="s">
        <v>190</v>
      </c>
      <c r="E83"/>
      <c r="F83" s="8" t="s">
        <v>189</v>
      </c>
      <c r="G83" s="11">
        <v>1</v>
      </c>
      <c r="H83" s="12" t="s">
        <v>162</v>
      </c>
      <c r="I83">
        <f t="shared" ref="I83" si="71">IF(H83="", "", VLOOKUP(H83, $X$3:$Y$10, 2))</f>
        <v>2</v>
      </c>
      <c r="M83">
        <v>0</v>
      </c>
      <c r="N83" s="16" t="str">
        <f t="shared" ref="N83:N93" si="72">IF(G83="", "", TEXT(DEC2BIN(G83), "000000"))</f>
        <v>000001</v>
      </c>
      <c r="O83" s="17" t="str">
        <f t="shared" ref="O83:O93" si="73">IF(I83="", "", TEXT(DEC2BIN(I83), "000"))</f>
        <v>010</v>
      </c>
      <c r="P83" s="17" t="str">
        <f t="shared" ref="P83:P93" si="74">IF(J83="", "", TEXT(DEC2BIN(J83), "000"))</f>
        <v/>
      </c>
      <c r="Q83" s="17" t="str">
        <f t="shared" ref="Q83:Q93" si="75">IF(K83="", "", TEXT(DEC2BIN(K83), "000"))</f>
        <v/>
      </c>
      <c r="R83" s="17" t="str">
        <f t="shared" ref="R83:R93" si="76">IF(L83="", "", TEXT(DEC2BIN(L83), "00000000"))</f>
        <v/>
      </c>
      <c r="S83" s="18" t="str">
        <f t="shared" ref="S83:S93" si="77">IF(M83="", "", TEXT(DEC2BIN(M83), "00000000"))</f>
        <v>00000000</v>
      </c>
      <c r="T83" t="str">
        <f t="shared" ref="T83:T93" si="78">BIN2HEX(LEFT(CONCATENATE(N83,IF(O83="", "000", O83)), 8), 2)</f>
        <v>05</v>
      </c>
      <c r="U83" t="str">
        <f t="shared" ref="U83:U93" si="79">BIN2HEX(CONCATENATE(RIGHT(O83, 1), IF(P83 = "", "000", P83), IF(Q83 = "", "000", Q83), "0"), 2)</f>
        <v>00</v>
      </c>
      <c r="V83" s="13" t="str">
        <f t="shared" ref="V83:V93" si="80">IF(R83="", BIN2HEX(S83, 2), BIN2HEX(R83,2))</f>
        <v>00</v>
      </c>
    </row>
    <row r="84" spans="2:22" x14ac:dyDescent="0.25">
      <c r="B84">
        <v>3</v>
      </c>
      <c r="C84" t="str">
        <f t="shared" si="70"/>
        <v>0x003</v>
      </c>
      <c r="D84" t="s">
        <v>191</v>
      </c>
      <c r="F84" s="8" t="s">
        <v>188</v>
      </c>
      <c r="G84" s="11">
        <v>1</v>
      </c>
      <c r="H84" s="12" t="s">
        <v>182</v>
      </c>
      <c r="I84">
        <f t="shared" ref="I84:I86" si="81">IF(H84="", "", VLOOKUP(H84, $X$3:$Y$10, 2))</f>
        <v>3</v>
      </c>
      <c r="M84">
        <v>48</v>
      </c>
      <c r="N84" s="16" t="str">
        <f t="shared" si="72"/>
        <v>000001</v>
      </c>
      <c r="O84" s="17" t="str">
        <f t="shared" si="73"/>
        <v>011</v>
      </c>
      <c r="P84" s="17" t="str">
        <f t="shared" si="74"/>
        <v/>
      </c>
      <c r="Q84" s="17" t="str">
        <f t="shared" si="75"/>
        <v/>
      </c>
      <c r="R84" s="17" t="str">
        <f t="shared" si="76"/>
        <v/>
      </c>
      <c r="S84" s="18" t="str">
        <f t="shared" si="77"/>
        <v>00110000</v>
      </c>
      <c r="T84" t="str">
        <f t="shared" si="78"/>
        <v>05</v>
      </c>
      <c r="U84" t="str">
        <f t="shared" si="79"/>
        <v>80</v>
      </c>
      <c r="V84" s="13" t="str">
        <f t="shared" si="80"/>
        <v>30</v>
      </c>
    </row>
    <row r="85" spans="2:22" x14ac:dyDescent="0.25">
      <c r="B85">
        <v>6</v>
      </c>
      <c r="C85" t="str">
        <f t="shared" si="70"/>
        <v>0x006</v>
      </c>
      <c r="D85" t="s">
        <v>135</v>
      </c>
      <c r="F85" s="8" t="s">
        <v>136</v>
      </c>
      <c r="G85" s="11">
        <v>1</v>
      </c>
      <c r="H85" s="12" t="s">
        <v>161</v>
      </c>
      <c r="I85">
        <f t="shared" si="81"/>
        <v>7</v>
      </c>
      <c r="M85">
        <v>60</v>
      </c>
      <c r="N85" s="16" t="str">
        <f t="shared" si="72"/>
        <v>000001</v>
      </c>
      <c r="O85" s="17" t="str">
        <f t="shared" si="73"/>
        <v>111</v>
      </c>
      <c r="P85" s="17" t="str">
        <f t="shared" si="74"/>
        <v/>
      </c>
      <c r="Q85" s="17" t="str">
        <f t="shared" si="75"/>
        <v/>
      </c>
      <c r="R85" s="17" t="str">
        <f t="shared" si="76"/>
        <v/>
      </c>
      <c r="S85" s="18" t="str">
        <f t="shared" si="77"/>
        <v>00111100</v>
      </c>
      <c r="T85" t="str">
        <f t="shared" si="78"/>
        <v>07</v>
      </c>
      <c r="U85" t="str">
        <f t="shared" si="79"/>
        <v>80</v>
      </c>
      <c r="V85" s="13" t="str">
        <f t="shared" si="80"/>
        <v>3C</v>
      </c>
    </row>
    <row r="86" spans="2:22" x14ac:dyDescent="0.25">
      <c r="B86">
        <v>9</v>
      </c>
      <c r="C86" t="str">
        <f t="shared" si="70"/>
        <v>0x009</v>
      </c>
      <c r="D86" t="s">
        <v>187</v>
      </c>
      <c r="F86" s="8" t="s">
        <v>116</v>
      </c>
      <c r="G86" s="11">
        <v>4</v>
      </c>
      <c r="H86" s="12" t="s">
        <v>38</v>
      </c>
      <c r="I86">
        <f t="shared" si="81"/>
        <v>0</v>
      </c>
      <c r="N86" s="16" t="str">
        <f t="shared" si="72"/>
        <v>000100</v>
      </c>
      <c r="O86" s="17" t="str">
        <f t="shared" si="73"/>
        <v>000</v>
      </c>
      <c r="P86" s="17" t="str">
        <f t="shared" si="74"/>
        <v/>
      </c>
      <c r="Q86" s="17" t="str">
        <f t="shared" si="75"/>
        <v/>
      </c>
      <c r="R86" s="17" t="str">
        <f t="shared" si="76"/>
        <v/>
      </c>
      <c r="S86" s="18" t="str">
        <f t="shared" si="77"/>
        <v/>
      </c>
      <c r="T86" t="str">
        <f t="shared" si="78"/>
        <v>10</v>
      </c>
      <c r="U86" t="str">
        <f t="shared" si="79"/>
        <v>00</v>
      </c>
      <c r="V86" s="13" t="str">
        <f t="shared" si="80"/>
        <v>00</v>
      </c>
    </row>
    <row r="87" spans="2:22" x14ac:dyDescent="0.25">
      <c r="B87">
        <v>12</v>
      </c>
      <c r="C87" t="str">
        <f t="shared" si="70"/>
        <v>0x00C</v>
      </c>
      <c r="D87" t="s">
        <v>112</v>
      </c>
      <c r="E87"/>
      <c r="F87" s="8" t="s">
        <v>117</v>
      </c>
      <c r="G87" s="11">
        <v>17</v>
      </c>
      <c r="H87" s="45" t="s">
        <v>38</v>
      </c>
      <c r="I87">
        <f t="shared" ref="I87:I89" si="82">IF(H87="", "", VLOOKUP(H87, $X$3:$Y$10, 2))</f>
        <v>0</v>
      </c>
      <c r="K87">
        <v>0</v>
      </c>
      <c r="N87" s="16" t="str">
        <f t="shared" si="72"/>
        <v>010001</v>
      </c>
      <c r="O87" s="17" t="str">
        <f t="shared" si="73"/>
        <v>000</v>
      </c>
      <c r="P87" s="17" t="str">
        <f t="shared" si="74"/>
        <v/>
      </c>
      <c r="Q87" s="17" t="str">
        <f t="shared" si="75"/>
        <v>000</v>
      </c>
      <c r="R87" s="17" t="str">
        <f t="shared" si="76"/>
        <v/>
      </c>
      <c r="S87" s="18" t="str">
        <f t="shared" si="77"/>
        <v/>
      </c>
      <c r="T87" t="str">
        <f t="shared" si="78"/>
        <v>44</v>
      </c>
      <c r="U87" t="str">
        <f t="shared" si="79"/>
        <v>00</v>
      </c>
      <c r="V87" s="13" t="str">
        <f t="shared" si="80"/>
        <v>00</v>
      </c>
    </row>
    <row r="88" spans="2:22" x14ac:dyDescent="0.25">
      <c r="B88">
        <v>15</v>
      </c>
      <c r="C88" t="str">
        <f t="shared" ref="C88:C93" si="83">"0x" &amp; DEC2HEX(B88,3)</f>
        <v>0x00F</v>
      </c>
      <c r="D88" t="s">
        <v>192</v>
      </c>
      <c r="F88" s="44"/>
      <c r="G88" s="11">
        <v>40</v>
      </c>
      <c r="H88" s="12" t="s">
        <v>182</v>
      </c>
      <c r="I88">
        <f t="shared" si="82"/>
        <v>3</v>
      </c>
      <c r="N88" s="16" t="str">
        <f t="shared" si="72"/>
        <v>101000</v>
      </c>
      <c r="O88" s="17" t="str">
        <f t="shared" si="73"/>
        <v>011</v>
      </c>
      <c r="P88" s="17" t="str">
        <f t="shared" si="74"/>
        <v/>
      </c>
      <c r="Q88" s="17" t="str">
        <f t="shared" si="75"/>
        <v/>
      </c>
      <c r="R88" s="17" t="str">
        <f t="shared" si="76"/>
        <v/>
      </c>
      <c r="S88" s="18" t="str">
        <f t="shared" si="77"/>
        <v/>
      </c>
      <c r="T88" t="str">
        <f t="shared" si="78"/>
        <v>A1</v>
      </c>
      <c r="U88" t="str">
        <f t="shared" si="79"/>
        <v>80</v>
      </c>
      <c r="V88" s="13" t="str">
        <f t="shared" si="80"/>
        <v>00</v>
      </c>
    </row>
    <row r="89" spans="2:22" x14ac:dyDescent="0.25">
      <c r="B89">
        <v>18</v>
      </c>
      <c r="C89" t="str">
        <f t="shared" si="83"/>
        <v>0x012</v>
      </c>
      <c r="D89" t="s">
        <v>196</v>
      </c>
      <c r="F89" s="8" t="s">
        <v>197</v>
      </c>
      <c r="G89" s="11">
        <v>2</v>
      </c>
      <c r="H89" s="12" t="s">
        <v>39</v>
      </c>
      <c r="I89">
        <f t="shared" si="82"/>
        <v>1</v>
      </c>
      <c r="J89">
        <v>3</v>
      </c>
      <c r="N89" s="16" t="str">
        <f t="shared" si="72"/>
        <v>000010</v>
      </c>
      <c r="O89" s="17" t="str">
        <f t="shared" si="73"/>
        <v>001</v>
      </c>
      <c r="P89" s="17" t="str">
        <f t="shared" si="74"/>
        <v>011</v>
      </c>
      <c r="Q89" s="17" t="str">
        <f t="shared" si="75"/>
        <v/>
      </c>
      <c r="R89" s="17" t="str">
        <f t="shared" si="76"/>
        <v/>
      </c>
      <c r="S89" s="18" t="str">
        <f t="shared" si="77"/>
        <v/>
      </c>
      <c r="T89" t="str">
        <f t="shared" si="78"/>
        <v>08</v>
      </c>
      <c r="U89" t="str">
        <f t="shared" si="79"/>
        <v>B0</v>
      </c>
      <c r="V89" s="13" t="str">
        <f t="shared" si="80"/>
        <v>00</v>
      </c>
    </row>
    <row r="90" spans="2:22" x14ac:dyDescent="0.25">
      <c r="B90">
        <v>21</v>
      </c>
      <c r="C90" t="str">
        <f t="shared" si="83"/>
        <v>0x015</v>
      </c>
      <c r="D90" t="s">
        <v>193</v>
      </c>
      <c r="F90" s="8" t="s">
        <v>129</v>
      </c>
      <c r="G90" s="11">
        <v>33</v>
      </c>
      <c r="H90" s="12" t="s">
        <v>182</v>
      </c>
      <c r="I90">
        <f t="shared" ref="I90" si="84">IF(H90="", "", VLOOKUP(H90, $X$3:$Y$10, 2))</f>
        <v>3</v>
      </c>
      <c r="J90">
        <v>7</v>
      </c>
      <c r="N90" s="16" t="str">
        <f t="shared" si="72"/>
        <v>100001</v>
      </c>
      <c r="O90" s="17" t="str">
        <f t="shared" si="73"/>
        <v>011</v>
      </c>
      <c r="P90" s="17" t="str">
        <f t="shared" si="74"/>
        <v>111</v>
      </c>
      <c r="Q90" s="17" t="str">
        <f t="shared" si="75"/>
        <v/>
      </c>
      <c r="R90" s="17" t="str">
        <f t="shared" si="76"/>
        <v/>
      </c>
      <c r="S90" s="18" t="str">
        <f t="shared" si="77"/>
        <v/>
      </c>
      <c r="T90" t="str">
        <f t="shared" si="78"/>
        <v>85</v>
      </c>
      <c r="U90" t="str">
        <f t="shared" si="79"/>
        <v>F0</v>
      </c>
      <c r="V90" s="13" t="str">
        <f t="shared" si="80"/>
        <v>00</v>
      </c>
    </row>
    <row r="91" spans="2:22" x14ac:dyDescent="0.25">
      <c r="B91">
        <v>24</v>
      </c>
      <c r="C91" t="str">
        <f t="shared" si="83"/>
        <v>0x018</v>
      </c>
      <c r="D91" t="s">
        <v>194</v>
      </c>
      <c r="F91" s="8" t="s">
        <v>133</v>
      </c>
      <c r="G91" s="11">
        <v>6</v>
      </c>
      <c r="I91" t="str">
        <f t="shared" ref="I91:I92" si="85">IF(H91="", "", VLOOKUP(H91, $X$3:$Y$10, 2))</f>
        <v/>
      </c>
      <c r="L91">
        <v>24</v>
      </c>
      <c r="N91" s="16" t="str">
        <f t="shared" si="72"/>
        <v>000110</v>
      </c>
      <c r="O91" s="17" t="str">
        <f t="shared" si="73"/>
        <v/>
      </c>
      <c r="P91" s="17" t="str">
        <f t="shared" si="74"/>
        <v/>
      </c>
      <c r="Q91" s="17" t="str">
        <f t="shared" si="75"/>
        <v/>
      </c>
      <c r="R91" s="17" t="str">
        <f t="shared" si="76"/>
        <v>00011000</v>
      </c>
      <c r="S91" s="18" t="str">
        <f t="shared" si="77"/>
        <v/>
      </c>
      <c r="T91" t="str">
        <f t="shared" si="78"/>
        <v>18</v>
      </c>
      <c r="U91" t="str">
        <f t="shared" si="79"/>
        <v>00</v>
      </c>
      <c r="V91" s="13" t="str">
        <f t="shared" si="80"/>
        <v>18</v>
      </c>
    </row>
    <row r="92" spans="2:22" x14ac:dyDescent="0.25">
      <c r="B92">
        <v>27</v>
      </c>
      <c r="C92" t="str">
        <f t="shared" si="83"/>
        <v>0x01B</v>
      </c>
      <c r="D92" t="s">
        <v>198</v>
      </c>
      <c r="F92" s="8" t="s">
        <v>199</v>
      </c>
      <c r="G92" s="11">
        <v>2</v>
      </c>
      <c r="H92" s="12" t="s">
        <v>182</v>
      </c>
      <c r="I92">
        <f t="shared" si="85"/>
        <v>3</v>
      </c>
      <c r="J92">
        <v>1</v>
      </c>
      <c r="N92" s="16" t="str">
        <f t="shared" si="72"/>
        <v>000010</v>
      </c>
      <c r="O92" s="17" t="str">
        <f t="shared" si="73"/>
        <v>011</v>
      </c>
      <c r="P92" s="17" t="str">
        <f t="shared" si="74"/>
        <v>001</v>
      </c>
      <c r="Q92" s="17" t="str">
        <f t="shared" si="75"/>
        <v/>
      </c>
      <c r="R92" s="17" t="str">
        <f t="shared" si="76"/>
        <v/>
      </c>
      <c r="S92" s="18" t="str">
        <f t="shared" si="77"/>
        <v/>
      </c>
      <c r="T92" t="str">
        <f t="shared" si="78"/>
        <v>09</v>
      </c>
      <c r="U92" t="str">
        <f t="shared" si="79"/>
        <v>90</v>
      </c>
      <c r="V92" s="13" t="str">
        <f t="shared" si="80"/>
        <v>00</v>
      </c>
    </row>
    <row r="93" spans="2:22" x14ac:dyDescent="0.25">
      <c r="B93">
        <v>30</v>
      </c>
      <c r="C93" t="str">
        <f t="shared" si="83"/>
        <v>0x01E</v>
      </c>
      <c r="D93" t="s">
        <v>58</v>
      </c>
      <c r="F93" s="8" t="s">
        <v>134</v>
      </c>
      <c r="G93" s="11">
        <v>5</v>
      </c>
      <c r="I93" t="str">
        <f t="shared" ref="I93" si="86">IF(H93="", "", VLOOKUP(H93, $X$3:$Y$10, 2))</f>
        <v/>
      </c>
      <c r="L93">
        <v>9</v>
      </c>
      <c r="N93" s="16" t="str">
        <f t="shared" si="72"/>
        <v>000101</v>
      </c>
      <c r="O93" s="17" t="str">
        <f t="shared" si="73"/>
        <v/>
      </c>
      <c r="P93" s="17" t="str">
        <f t="shared" si="74"/>
        <v/>
      </c>
      <c r="Q93" s="17" t="str">
        <f t="shared" si="75"/>
        <v/>
      </c>
      <c r="R93" s="17" t="str">
        <f t="shared" si="76"/>
        <v>00001001</v>
      </c>
      <c r="S93" s="18" t="str">
        <f t="shared" si="77"/>
        <v/>
      </c>
      <c r="T93" t="str">
        <f t="shared" si="78"/>
        <v>14</v>
      </c>
      <c r="U93" t="str">
        <f t="shared" si="79"/>
        <v>00</v>
      </c>
      <c r="V93" s="13" t="str">
        <f t="shared" si="80"/>
        <v>09</v>
      </c>
    </row>
    <row r="94" spans="2:22" ht="15" customHeight="1" x14ac:dyDescent="0.25">
      <c r="F94" s="8" t="s">
        <v>120</v>
      </c>
    </row>
    <row r="95" spans="2:22" x14ac:dyDescent="0.25">
      <c r="B95">
        <v>48</v>
      </c>
      <c r="C95" t="str">
        <f t="shared" ref="C95:C98" si="87">"0x" &amp; DEC2HEX(B95,3)</f>
        <v>0x030</v>
      </c>
      <c r="E95" s="7" t="s">
        <v>121</v>
      </c>
      <c r="F95" s="8" t="s">
        <v>125</v>
      </c>
    </row>
    <row r="96" spans="2:22" x14ac:dyDescent="0.25">
      <c r="B96">
        <v>51</v>
      </c>
      <c r="C96" t="str">
        <f t="shared" si="87"/>
        <v>0x033</v>
      </c>
      <c r="E96" s="7" t="s">
        <v>122</v>
      </c>
      <c r="F96" s="9" t="s">
        <v>126</v>
      </c>
    </row>
    <row r="97" spans="2:22" x14ac:dyDescent="0.25">
      <c r="B97">
        <v>54</v>
      </c>
      <c r="C97" t="str">
        <f t="shared" si="87"/>
        <v>0x036</v>
      </c>
      <c r="E97" s="7" t="s">
        <v>123</v>
      </c>
      <c r="F97" s="8" t="s">
        <v>127</v>
      </c>
    </row>
    <row r="98" spans="2:22" x14ac:dyDescent="0.25">
      <c r="B98">
        <v>57</v>
      </c>
      <c r="C98" t="str">
        <f t="shared" si="87"/>
        <v>0x039</v>
      </c>
      <c r="E98" s="7" t="s">
        <v>124</v>
      </c>
      <c r="F98" s="8" t="s">
        <v>128</v>
      </c>
    </row>
    <row r="99" spans="2:22" x14ac:dyDescent="0.25">
      <c r="D99" s="5"/>
      <c r="F99" s="8"/>
    </row>
    <row r="100" spans="2:22" x14ac:dyDescent="0.25">
      <c r="D100" s="5"/>
      <c r="E100"/>
      <c r="F100" s="8"/>
    </row>
    <row r="101" spans="2:22" x14ac:dyDescent="0.25">
      <c r="D101" s="8" t="s">
        <v>244</v>
      </c>
      <c r="E101"/>
      <c r="F101" s="8"/>
    </row>
    <row r="102" spans="2:22" x14ac:dyDescent="0.25">
      <c r="B102">
        <v>0</v>
      </c>
      <c r="C102" t="str">
        <f t="shared" ref="C102" si="88">"0x" &amp; DEC2HEX(B102,3)</f>
        <v>0x000</v>
      </c>
      <c r="D102" t="s">
        <v>110</v>
      </c>
      <c r="F102" s="8" t="s">
        <v>111</v>
      </c>
      <c r="G102" s="11">
        <v>1</v>
      </c>
      <c r="H102" s="12" t="s">
        <v>38</v>
      </c>
      <c r="I102">
        <f t="shared" ref="I102" si="89">IF(H102="", "", VLOOKUP(H102, $X$3:$Y$10, 2))</f>
        <v>0</v>
      </c>
      <c r="M102">
        <v>48</v>
      </c>
      <c r="N102" s="16" t="str">
        <f t="shared" ref="N102" si="90">IF(G102="", "", TEXT(DEC2BIN(G102), "000000"))</f>
        <v>000001</v>
      </c>
      <c r="O102" s="17" t="str">
        <f t="shared" ref="O102" si="91">IF(I102="", "", TEXT(DEC2BIN(I102), "000"))</f>
        <v>000</v>
      </c>
      <c r="P102" s="17" t="str">
        <f t="shared" ref="P102" si="92">IF(J102="", "", TEXT(DEC2BIN(J102), "000"))</f>
        <v/>
      </c>
      <c r="Q102" s="17" t="str">
        <f t="shared" ref="P102:Q112" si="93">IF(K102="", "", TEXT(DEC2BIN(K102), "000"))</f>
        <v/>
      </c>
      <c r="R102" s="17" t="str">
        <f t="shared" ref="R102" si="94">IF(L102="", "", TEXT(DEC2BIN(L102), "00000000"))</f>
        <v/>
      </c>
      <c r="S102" s="18" t="str">
        <f t="shared" ref="S102" si="95">IF(M102="", "", TEXT(DEC2BIN(M102), "00000000"))</f>
        <v>00110000</v>
      </c>
      <c r="T102" t="str">
        <f t="shared" ref="T102" si="96">BIN2HEX(LEFT(CONCATENATE(N102,IF(O102="", "000", O102)), 8), 2)</f>
        <v>04</v>
      </c>
      <c r="U102" t="str">
        <f t="shared" ref="U102:U112" si="97">BIN2HEX(CONCATENATE(RIGHT(O102, 1), IF(P102 = "", "000", P102), IF(Q102 = "", "000", Q102), "0"), 2)</f>
        <v>00</v>
      </c>
      <c r="V102" s="13" t="str">
        <f t="shared" ref="V102" si="98">IF(R102="", BIN2HEX(S102, 2), BIN2HEX(R102,2))</f>
        <v>30</v>
      </c>
    </row>
    <row r="103" spans="2:22" x14ac:dyDescent="0.25">
      <c r="B103">
        <v>3</v>
      </c>
      <c r="C103" t="str">
        <f t="shared" ref="C103:C112" si="99">"0x" &amp; DEC2HEX(B103,3)</f>
        <v>0x003</v>
      </c>
      <c r="D103" t="s">
        <v>212</v>
      </c>
      <c r="F103" s="8" t="s">
        <v>165</v>
      </c>
      <c r="G103" s="11">
        <v>1</v>
      </c>
      <c r="H103" s="12" t="s">
        <v>162</v>
      </c>
      <c r="I103">
        <f t="shared" ref="I103:I105" si="100">IF(H103="", "", VLOOKUP(H103, $X$3:$Y$10, 2))</f>
        <v>2</v>
      </c>
      <c r="M103">
        <v>255</v>
      </c>
      <c r="N103" s="16" t="str">
        <f t="shared" ref="N103:N104" si="101">IF(G103="", "", TEXT(DEC2BIN(G103), "000000"))</f>
        <v>000001</v>
      </c>
      <c r="O103" s="17" t="str">
        <f t="shared" ref="O103:O104" si="102">IF(I103="", "", TEXT(DEC2BIN(I103), "000"))</f>
        <v>010</v>
      </c>
      <c r="P103" s="17" t="str">
        <f t="shared" si="93"/>
        <v/>
      </c>
      <c r="Q103" s="17" t="str">
        <f t="shared" si="93"/>
        <v/>
      </c>
      <c r="R103" s="17" t="str">
        <f t="shared" ref="R103:R104" si="103">IF(L103="", "", TEXT(DEC2BIN(L103), "00000000"))</f>
        <v/>
      </c>
      <c r="S103" s="18" t="str">
        <f t="shared" ref="S103:S104" si="104">IF(M103="", "", TEXT(DEC2BIN(M103), "00000000"))</f>
        <v>11111111</v>
      </c>
      <c r="T103" t="str">
        <f t="shared" ref="T103" si="105">BIN2HEX(LEFT(CONCATENATE(N103,IF(O103="", "000", O103)), 8), 2)</f>
        <v>05</v>
      </c>
      <c r="U103" t="str">
        <f t="shared" si="97"/>
        <v>00</v>
      </c>
      <c r="V103" s="13" t="str">
        <f t="shared" ref="V103" si="106">IF(R103="", BIN2HEX(S103, 2), BIN2HEX(R103,2))</f>
        <v>FF</v>
      </c>
    </row>
    <row r="104" spans="2:22" x14ac:dyDescent="0.25">
      <c r="B104">
        <v>6</v>
      </c>
      <c r="C104" t="str">
        <f t="shared" si="99"/>
        <v>0x006</v>
      </c>
      <c r="D104" t="s">
        <v>213</v>
      </c>
      <c r="E104"/>
      <c r="F104" s="8" t="s">
        <v>131</v>
      </c>
      <c r="G104" s="11">
        <v>17</v>
      </c>
      <c r="H104" s="12" t="s">
        <v>162</v>
      </c>
      <c r="I104">
        <f t="shared" si="100"/>
        <v>2</v>
      </c>
      <c r="K104">
        <v>0</v>
      </c>
      <c r="N104" s="16" t="str">
        <f t="shared" si="101"/>
        <v>010001</v>
      </c>
      <c r="O104" s="17" t="str">
        <f t="shared" si="102"/>
        <v>010</v>
      </c>
      <c r="P104" s="17" t="str">
        <f t="shared" si="93"/>
        <v/>
      </c>
      <c r="Q104" s="17" t="str">
        <f t="shared" si="93"/>
        <v>000</v>
      </c>
      <c r="R104" s="17" t="str">
        <f t="shared" si="103"/>
        <v/>
      </c>
      <c r="S104" s="18" t="str">
        <f t="shared" si="104"/>
        <v/>
      </c>
      <c r="T104" t="str">
        <f t="shared" ref="T104" si="107">BIN2HEX(LEFT(CONCATENATE(N104,IF(O104="", "000", O104)), 8), 2)</f>
        <v>45</v>
      </c>
      <c r="U104" t="str">
        <f t="shared" si="97"/>
        <v>00</v>
      </c>
      <c r="V104" s="13" t="str">
        <f t="shared" ref="V104" si="108">IF(R104="", BIN2HEX(S104, 2), BIN2HEX(R104,2))</f>
        <v>00</v>
      </c>
    </row>
    <row r="105" spans="2:22" x14ac:dyDescent="0.25">
      <c r="B105">
        <v>9</v>
      </c>
      <c r="C105" t="str">
        <f t="shared" si="99"/>
        <v>0x009</v>
      </c>
      <c r="D105" t="s">
        <v>112</v>
      </c>
      <c r="F105" s="8"/>
      <c r="G105" s="11">
        <v>17</v>
      </c>
      <c r="H105" s="45" t="s">
        <v>38</v>
      </c>
      <c r="I105">
        <f t="shared" si="100"/>
        <v>0</v>
      </c>
      <c r="K105">
        <v>0</v>
      </c>
      <c r="N105" s="16" t="str">
        <f t="shared" ref="N105" si="109">IF(G105="", "", TEXT(DEC2BIN(G105), "000000"))</f>
        <v>010001</v>
      </c>
      <c r="O105" s="17" t="str">
        <f t="shared" ref="O105:O110" si="110">IF(I105="", "", TEXT(DEC2BIN(I105), "000"))</f>
        <v>000</v>
      </c>
      <c r="P105" s="17" t="str">
        <f t="shared" ref="P105:P110" si="111">IF(J105="", "", TEXT(DEC2BIN(J105), "000"))</f>
        <v/>
      </c>
      <c r="Q105" s="17" t="str">
        <f t="shared" si="93"/>
        <v>000</v>
      </c>
      <c r="R105" s="17" t="str">
        <f t="shared" ref="R105:R110" si="112">IF(L105="", "", TEXT(DEC2BIN(L105), "00000000"))</f>
        <v/>
      </c>
      <c r="S105" s="18" t="str">
        <f t="shared" ref="S105:S110" si="113">IF(M105="", "", TEXT(DEC2BIN(M105), "00000000"))</f>
        <v/>
      </c>
      <c r="T105" t="str">
        <f t="shared" ref="T105" si="114">BIN2HEX(LEFT(CONCATENATE(N105,IF(O105="", "000", O105)), 8), 2)</f>
        <v>44</v>
      </c>
      <c r="U105" t="str">
        <f t="shared" si="97"/>
        <v>00</v>
      </c>
      <c r="V105" s="13" t="str">
        <f t="shared" ref="V105" si="115">IF(R105="", BIN2HEX(S105, 2), BIN2HEX(R105,2))</f>
        <v>00</v>
      </c>
    </row>
    <row r="106" spans="2:22" x14ac:dyDescent="0.25">
      <c r="B106">
        <v>12</v>
      </c>
      <c r="C106" t="str">
        <f t="shared" si="99"/>
        <v>0x00C</v>
      </c>
      <c r="D106" t="s">
        <v>179</v>
      </c>
      <c r="F106" s="8"/>
      <c r="G106" s="11">
        <v>40</v>
      </c>
      <c r="H106" s="12" t="s">
        <v>38</v>
      </c>
      <c r="I106">
        <f t="shared" ref="I106:I110" si="116">IF(H106="", "", VLOOKUP(H106, $X$3:$Y$10, 2))</f>
        <v>0</v>
      </c>
      <c r="N106" s="16" t="str">
        <f>IF(G106="", "", TEXT(DEC2BIN(G106), "000000"))</f>
        <v>101000</v>
      </c>
      <c r="O106" s="17" t="str">
        <f t="shared" si="110"/>
        <v>000</v>
      </c>
      <c r="P106" s="17" t="str">
        <f t="shared" si="111"/>
        <v/>
      </c>
      <c r="Q106" s="17" t="str">
        <f t="shared" si="93"/>
        <v/>
      </c>
      <c r="R106" s="17" t="str">
        <f t="shared" si="112"/>
        <v/>
      </c>
      <c r="S106" s="18" t="str">
        <f t="shared" si="113"/>
        <v/>
      </c>
      <c r="T106" t="str">
        <f t="shared" ref="T106:T112" si="117">BIN2HEX(LEFT(CONCATENATE(N106,IF(O106="", "000", O106)), 8), 2)</f>
        <v>A0</v>
      </c>
      <c r="U106" t="str">
        <f t="shared" si="97"/>
        <v>00</v>
      </c>
      <c r="V106" s="13" t="str">
        <f t="shared" ref="V106:V112" si="118">IF(R106="", BIN2HEX(S106, 2), BIN2HEX(R106,2))</f>
        <v>00</v>
      </c>
    </row>
    <row r="107" spans="2:22" x14ac:dyDescent="0.25">
      <c r="B107">
        <v>15</v>
      </c>
      <c r="C107" t="str">
        <f t="shared" si="99"/>
        <v>0x00F</v>
      </c>
      <c r="D107" t="s">
        <v>57</v>
      </c>
      <c r="F107" s="8" t="s">
        <v>195</v>
      </c>
      <c r="G107" s="11">
        <v>2</v>
      </c>
      <c r="H107" s="12" t="s">
        <v>42</v>
      </c>
      <c r="I107">
        <f t="shared" si="116"/>
        <v>6</v>
      </c>
      <c r="J107">
        <v>0</v>
      </c>
      <c r="N107" s="16" t="str">
        <f t="shared" ref="N107:N108" si="119">IF(G107="", "", TEXT(DEC2BIN(G107), "000000"))</f>
        <v>000010</v>
      </c>
      <c r="O107" s="17" t="str">
        <f t="shared" si="110"/>
        <v>110</v>
      </c>
      <c r="P107" s="17" t="str">
        <f t="shared" si="111"/>
        <v>000</v>
      </c>
      <c r="Q107" s="17" t="str">
        <f t="shared" si="93"/>
        <v/>
      </c>
      <c r="R107" s="17" t="str">
        <f t="shared" si="112"/>
        <v/>
      </c>
      <c r="S107" s="18" t="str">
        <f t="shared" si="113"/>
        <v/>
      </c>
      <c r="T107" t="str">
        <f t="shared" si="117"/>
        <v>0B</v>
      </c>
      <c r="U107" t="str">
        <f t="shared" si="97"/>
        <v>00</v>
      </c>
      <c r="V107" s="13" t="str">
        <f t="shared" si="118"/>
        <v>00</v>
      </c>
    </row>
    <row r="108" spans="2:22" x14ac:dyDescent="0.25">
      <c r="B108">
        <v>18</v>
      </c>
      <c r="C108" t="str">
        <f t="shared" si="99"/>
        <v>0x012</v>
      </c>
      <c r="D108" t="s">
        <v>137</v>
      </c>
      <c r="F108" s="8" t="s">
        <v>130</v>
      </c>
      <c r="G108" s="11">
        <v>1</v>
      </c>
      <c r="H108" s="12" t="s">
        <v>39</v>
      </c>
      <c r="I108">
        <f t="shared" si="116"/>
        <v>1</v>
      </c>
      <c r="M108">
        <v>58</v>
      </c>
      <c r="N108" s="16" t="str">
        <f t="shared" si="119"/>
        <v>000001</v>
      </c>
      <c r="O108" s="17" t="str">
        <f t="shared" si="110"/>
        <v>001</v>
      </c>
      <c r="P108" s="17" t="str">
        <f t="shared" si="111"/>
        <v/>
      </c>
      <c r="Q108" s="17" t="str">
        <f t="shared" si="93"/>
        <v/>
      </c>
      <c r="R108" s="17" t="str">
        <f t="shared" si="112"/>
        <v/>
      </c>
      <c r="S108" s="18" t="str">
        <f t="shared" si="113"/>
        <v>00111010</v>
      </c>
      <c r="T108" t="str">
        <f t="shared" si="117"/>
        <v>04</v>
      </c>
      <c r="U108" t="str">
        <f t="shared" si="97"/>
        <v>80</v>
      </c>
      <c r="V108" s="13" t="str">
        <f t="shared" si="118"/>
        <v>3A</v>
      </c>
    </row>
    <row r="109" spans="2:22" x14ac:dyDescent="0.25">
      <c r="B109">
        <v>21</v>
      </c>
      <c r="C109" t="str">
        <f t="shared" si="99"/>
        <v>0x015</v>
      </c>
      <c r="D109" t="s">
        <v>211</v>
      </c>
      <c r="F109" s="8"/>
      <c r="G109" s="11">
        <v>33</v>
      </c>
      <c r="H109" s="12" t="s">
        <v>39</v>
      </c>
      <c r="I109">
        <f t="shared" si="116"/>
        <v>1</v>
      </c>
      <c r="J109">
        <v>6</v>
      </c>
      <c r="N109" s="16" t="str">
        <f>IF(G109="", "", TEXT(DEC2BIN(G109), "000000"))</f>
        <v>100001</v>
      </c>
      <c r="O109" s="17" t="str">
        <f t="shared" si="110"/>
        <v>001</v>
      </c>
      <c r="P109" s="17" t="str">
        <f t="shared" si="111"/>
        <v>110</v>
      </c>
      <c r="Q109" s="17" t="str">
        <f t="shared" si="93"/>
        <v/>
      </c>
      <c r="R109" s="17" t="str">
        <f t="shared" si="112"/>
        <v/>
      </c>
      <c r="S109" s="18" t="str">
        <f t="shared" si="113"/>
        <v/>
      </c>
      <c r="T109" t="str">
        <f t="shared" si="117"/>
        <v>84</v>
      </c>
      <c r="U109" t="str">
        <f t="shared" si="97"/>
        <v>E0</v>
      </c>
      <c r="V109" s="13" t="str">
        <f t="shared" si="118"/>
        <v>00</v>
      </c>
    </row>
    <row r="110" spans="2:22" x14ac:dyDescent="0.25">
      <c r="B110">
        <v>24</v>
      </c>
      <c r="C110" t="str">
        <f t="shared" si="99"/>
        <v>0x018</v>
      </c>
      <c r="D110" t="s">
        <v>163</v>
      </c>
      <c r="F110" s="8" t="s">
        <v>164</v>
      </c>
      <c r="G110" s="11">
        <v>6</v>
      </c>
      <c r="I110" t="str">
        <f t="shared" si="116"/>
        <v/>
      </c>
      <c r="L110">
        <v>0</v>
      </c>
      <c r="N110" s="16" t="str">
        <f>IF(G110="", "", TEXT(DEC2BIN(G110), "000000"))</f>
        <v>000110</v>
      </c>
      <c r="O110" s="17" t="str">
        <f t="shared" si="110"/>
        <v/>
      </c>
      <c r="P110" s="17" t="str">
        <f t="shared" si="111"/>
        <v/>
      </c>
      <c r="Q110" s="17" t="str">
        <f t="shared" si="93"/>
        <v/>
      </c>
      <c r="R110" s="17" t="str">
        <f t="shared" si="112"/>
        <v>00000000</v>
      </c>
      <c r="S110" s="18" t="str">
        <f t="shared" si="113"/>
        <v/>
      </c>
      <c r="T110" t="str">
        <f t="shared" si="117"/>
        <v>18</v>
      </c>
      <c r="U110" t="str">
        <f t="shared" si="97"/>
        <v>00</v>
      </c>
      <c r="V110" s="13" t="str">
        <f t="shared" si="118"/>
        <v>00</v>
      </c>
    </row>
    <row r="111" spans="2:22" x14ac:dyDescent="0.25">
      <c r="B111">
        <v>27</v>
      </c>
      <c r="C111" t="str">
        <f t="shared" si="99"/>
        <v>0x01B</v>
      </c>
      <c r="D111" t="s">
        <v>56</v>
      </c>
      <c r="F111" s="8"/>
      <c r="G111" s="11">
        <v>2</v>
      </c>
      <c r="H111" s="12" t="s">
        <v>38</v>
      </c>
      <c r="I111">
        <f t="shared" ref="I111:I112" si="120">IF(H111="", "", VLOOKUP(H111, $X$3:$Y$10, 2))</f>
        <v>0</v>
      </c>
      <c r="J111">
        <v>6</v>
      </c>
      <c r="N111" s="16" t="str">
        <f t="shared" ref="N111" si="121">IF(G111="", "", TEXT(DEC2BIN(G111), "000000"))</f>
        <v>000010</v>
      </c>
      <c r="O111" s="17" t="str">
        <f t="shared" ref="O111:O112" si="122">IF(I111="", "", TEXT(DEC2BIN(I111), "000"))</f>
        <v>000</v>
      </c>
      <c r="P111" s="17" t="str">
        <f t="shared" ref="P111:P112" si="123">IF(J111="", "", TEXT(DEC2BIN(J111), "000"))</f>
        <v>110</v>
      </c>
      <c r="Q111" s="17" t="str">
        <f t="shared" si="93"/>
        <v/>
      </c>
      <c r="R111" s="17" t="str">
        <f t="shared" ref="R111:R112" si="124">IF(L111="", "", TEXT(DEC2BIN(L111), "00000000"))</f>
        <v/>
      </c>
      <c r="S111" s="18" t="str">
        <f t="shared" ref="S111:S112" si="125">IF(M111="", "", TEXT(DEC2BIN(M111), "00000000"))</f>
        <v/>
      </c>
      <c r="T111" t="str">
        <f t="shared" si="117"/>
        <v>08</v>
      </c>
      <c r="U111" t="str">
        <f t="shared" si="97"/>
        <v>60</v>
      </c>
      <c r="V111" s="13" t="str">
        <f t="shared" si="118"/>
        <v>00</v>
      </c>
    </row>
    <row r="112" spans="2:22" x14ac:dyDescent="0.25">
      <c r="B112">
        <v>30</v>
      </c>
      <c r="C112" t="str">
        <f t="shared" si="99"/>
        <v>0x01E</v>
      </c>
      <c r="D112" t="s">
        <v>55</v>
      </c>
      <c r="F112" s="8" t="s">
        <v>132</v>
      </c>
      <c r="G112" s="11">
        <v>5</v>
      </c>
      <c r="I112" t="str">
        <f t="shared" si="120"/>
        <v/>
      </c>
      <c r="L112">
        <v>6</v>
      </c>
      <c r="N112" s="16" t="str">
        <f>IF(G112="", "", TEXT(DEC2BIN(G112), "000000"))</f>
        <v>000101</v>
      </c>
      <c r="O112" s="17" t="str">
        <f t="shared" si="122"/>
        <v/>
      </c>
      <c r="P112" s="17" t="str">
        <f t="shared" si="123"/>
        <v/>
      </c>
      <c r="Q112" s="17" t="str">
        <f t="shared" si="93"/>
        <v/>
      </c>
      <c r="R112" s="17" t="str">
        <f t="shared" si="124"/>
        <v>00000110</v>
      </c>
      <c r="S112" s="18" t="str">
        <f t="shared" si="125"/>
        <v/>
      </c>
      <c r="T112" t="str">
        <f t="shared" si="117"/>
        <v>14</v>
      </c>
      <c r="U112" t="str">
        <f t="shared" si="97"/>
        <v>00</v>
      </c>
      <c r="V112" s="13" t="str">
        <f t="shared" si="118"/>
        <v>06</v>
      </c>
    </row>
    <row r="116" spans="2:22" x14ac:dyDescent="0.25">
      <c r="D116" s="8" t="s">
        <v>245</v>
      </c>
    </row>
    <row r="117" spans="2:22" x14ac:dyDescent="0.25">
      <c r="B117">
        <v>0</v>
      </c>
      <c r="C117" t="str">
        <f t="shared" ref="C117:C132" si="126">"0x" &amp; DEC2HEX(B117,3)</f>
        <v>0x000</v>
      </c>
      <c r="D117" t="s">
        <v>119</v>
      </c>
      <c r="F117" s="8" t="s">
        <v>138</v>
      </c>
      <c r="G117" s="11">
        <v>1</v>
      </c>
      <c r="H117" s="12" t="s">
        <v>39</v>
      </c>
      <c r="I117">
        <f t="shared" ref="I117:I118" si="127">IF(H117="", "", VLOOKUP(H117, $X$3:$Y$10, 2))</f>
        <v>1</v>
      </c>
      <c r="M117">
        <v>48</v>
      </c>
      <c r="N117" s="16" t="str">
        <f t="shared" ref="N117:N132" si="128">IF(G117="", "", TEXT(DEC2BIN(G117), "000000"))</f>
        <v>000001</v>
      </c>
      <c r="O117" s="17" t="str">
        <f t="shared" ref="O117:O132" si="129">IF(I117="", "", TEXT(DEC2BIN(I117), "000"))</f>
        <v>001</v>
      </c>
      <c r="P117" s="17" t="str">
        <f t="shared" ref="P117:P132" si="130">IF(J117="", "", TEXT(DEC2BIN(J117), "000"))</f>
        <v/>
      </c>
      <c r="Q117" s="17" t="str">
        <f t="shared" ref="Q117:Q132" si="131">IF(K117="", "", TEXT(DEC2BIN(K117), "000"))</f>
        <v/>
      </c>
      <c r="R117" s="17" t="str">
        <f t="shared" ref="R117:R132" si="132">IF(L117="", "", TEXT(DEC2BIN(L117), "00000000"))</f>
        <v/>
      </c>
      <c r="S117" s="18" t="str">
        <f t="shared" ref="S117:S132" si="133">IF(M117="", "", TEXT(DEC2BIN(M117), "00000000"))</f>
        <v>00110000</v>
      </c>
      <c r="T117" t="str">
        <f t="shared" ref="T117:T132" si="134">BIN2HEX(LEFT(CONCATENATE(N117,IF(O117="", "000", O117)), 8), 2)</f>
        <v>04</v>
      </c>
      <c r="U117" t="str">
        <f t="shared" ref="U117:U132" si="135">BIN2HEX(CONCATENATE(RIGHT(O117, 1), IF(P117 = "", "000", P117), IF(Q117 = "", "000", Q117), "0"), 2)</f>
        <v>80</v>
      </c>
      <c r="V117" s="13" t="str">
        <f t="shared" ref="V117:V132" si="136">IF(R117="", BIN2HEX(S117, 2), BIN2HEX(R117,2))</f>
        <v>30</v>
      </c>
    </row>
    <row r="118" spans="2:22" x14ac:dyDescent="0.25">
      <c r="B118">
        <v>3</v>
      </c>
      <c r="C118" t="str">
        <f t="shared" si="126"/>
        <v>0x003</v>
      </c>
      <c r="D118" t="s">
        <v>169</v>
      </c>
      <c r="F118" s="8" t="s">
        <v>139</v>
      </c>
      <c r="G118" s="11">
        <v>1</v>
      </c>
      <c r="H118" s="12" t="s">
        <v>161</v>
      </c>
      <c r="I118">
        <f t="shared" si="127"/>
        <v>7</v>
      </c>
      <c r="M118">
        <v>57</v>
      </c>
      <c r="N118" s="16" t="str">
        <f t="shared" si="128"/>
        <v>000001</v>
      </c>
      <c r="O118" s="17" t="str">
        <f t="shared" si="129"/>
        <v>111</v>
      </c>
      <c r="P118" s="17" t="str">
        <f t="shared" si="130"/>
        <v/>
      </c>
      <c r="Q118" s="17" t="str">
        <f t="shared" si="131"/>
        <v/>
      </c>
      <c r="R118" s="17" t="str">
        <f t="shared" si="132"/>
        <v/>
      </c>
      <c r="S118" s="18" t="str">
        <f t="shared" si="133"/>
        <v>00111001</v>
      </c>
      <c r="T118" t="str">
        <f t="shared" si="134"/>
        <v>07</v>
      </c>
      <c r="U118" t="str">
        <f t="shared" si="135"/>
        <v>80</v>
      </c>
      <c r="V118" s="13" t="str">
        <f t="shared" si="136"/>
        <v>39</v>
      </c>
    </row>
    <row r="119" spans="2:22" x14ac:dyDescent="0.25">
      <c r="B119">
        <v>6</v>
      </c>
      <c r="C119" t="str">
        <f t="shared" si="126"/>
        <v>0x006</v>
      </c>
      <c r="D119" t="s">
        <v>208</v>
      </c>
      <c r="F119" s="8" t="s">
        <v>144</v>
      </c>
      <c r="G119" s="11">
        <v>1</v>
      </c>
      <c r="H119" s="12" t="s">
        <v>42</v>
      </c>
      <c r="I119">
        <f t="shared" ref="I119" si="137">IF(H119="", "", VLOOKUP(H119, $X$3:$Y$10, 2))</f>
        <v>6</v>
      </c>
      <c r="M119">
        <v>96</v>
      </c>
      <c r="N119" s="16" t="str">
        <f t="shared" si="128"/>
        <v>000001</v>
      </c>
      <c r="O119" s="17" t="str">
        <f t="shared" si="129"/>
        <v>110</v>
      </c>
      <c r="P119" s="17" t="str">
        <f t="shared" si="130"/>
        <v/>
      </c>
      <c r="Q119" s="17" t="str">
        <f t="shared" si="131"/>
        <v/>
      </c>
      <c r="R119" s="17" t="str">
        <f t="shared" si="132"/>
        <v/>
      </c>
      <c r="S119" s="18" t="str">
        <f t="shared" si="133"/>
        <v>01100000</v>
      </c>
      <c r="T119" t="str">
        <f t="shared" si="134"/>
        <v>07</v>
      </c>
      <c r="U119" t="str">
        <f t="shared" si="135"/>
        <v>00</v>
      </c>
      <c r="V119" s="13" t="str">
        <f t="shared" si="136"/>
        <v>60</v>
      </c>
    </row>
    <row r="120" spans="2:22" x14ac:dyDescent="0.25">
      <c r="B120">
        <v>9</v>
      </c>
      <c r="C120" t="str">
        <f t="shared" si="126"/>
        <v>0x009</v>
      </c>
      <c r="D120" t="s">
        <v>190</v>
      </c>
      <c r="F120" s="8" t="s">
        <v>204</v>
      </c>
      <c r="G120" s="11">
        <v>1</v>
      </c>
      <c r="H120" s="12" t="s">
        <v>162</v>
      </c>
      <c r="I120">
        <f>IF(H120="", "", VLOOKUP(H120, $X$3:$Y$10, 2))</f>
        <v>2</v>
      </c>
      <c r="M120">
        <v>0</v>
      </c>
      <c r="N120" s="16" t="str">
        <f t="shared" si="128"/>
        <v>000001</v>
      </c>
      <c r="O120" s="17" t="str">
        <f t="shared" si="129"/>
        <v>010</v>
      </c>
      <c r="P120" s="17" t="str">
        <f t="shared" si="130"/>
        <v/>
      </c>
      <c r="Q120" s="17" t="str">
        <f t="shared" si="131"/>
        <v/>
      </c>
      <c r="R120" s="17" t="str">
        <f t="shared" si="132"/>
        <v/>
      </c>
      <c r="S120" s="18" t="str">
        <f t="shared" si="133"/>
        <v>00000000</v>
      </c>
      <c r="T120" t="str">
        <f t="shared" si="134"/>
        <v>05</v>
      </c>
      <c r="U120" t="str">
        <f t="shared" si="135"/>
        <v>00</v>
      </c>
      <c r="V120" s="13" t="str">
        <f t="shared" si="136"/>
        <v>00</v>
      </c>
    </row>
    <row r="121" spans="2:22" x14ac:dyDescent="0.25">
      <c r="B121">
        <v>12</v>
      </c>
      <c r="C121" t="str">
        <f t="shared" si="126"/>
        <v>0x00C</v>
      </c>
      <c r="D121" t="s">
        <v>198</v>
      </c>
      <c r="F121" s="8"/>
      <c r="G121" s="11">
        <v>2</v>
      </c>
      <c r="H121" s="12" t="s">
        <v>182</v>
      </c>
      <c r="I121">
        <f t="shared" ref="I121:I122" si="138">IF(H121="", "", VLOOKUP(H121, $X$3:$Y$10, 2))</f>
        <v>3</v>
      </c>
      <c r="J121">
        <v>1</v>
      </c>
      <c r="N121" s="16" t="str">
        <f t="shared" si="128"/>
        <v>000010</v>
      </c>
      <c r="O121" s="17" t="str">
        <f t="shared" si="129"/>
        <v>011</v>
      </c>
      <c r="P121" s="17" t="str">
        <f t="shared" si="130"/>
        <v>001</v>
      </c>
      <c r="Q121" s="17" t="str">
        <f t="shared" si="131"/>
        <v/>
      </c>
      <c r="R121" s="17" t="str">
        <f t="shared" si="132"/>
        <v/>
      </c>
      <c r="S121" s="18" t="str">
        <f t="shared" si="133"/>
        <v/>
      </c>
      <c r="T121" t="str">
        <f t="shared" si="134"/>
        <v>09</v>
      </c>
      <c r="U121" t="str">
        <f t="shared" si="135"/>
        <v>90</v>
      </c>
      <c r="V121" s="13" t="str">
        <f t="shared" si="136"/>
        <v>00</v>
      </c>
    </row>
    <row r="122" spans="2:22" x14ac:dyDescent="0.25">
      <c r="B122">
        <v>15</v>
      </c>
      <c r="C122" t="str">
        <f t="shared" si="126"/>
        <v>0x00F</v>
      </c>
      <c r="D122" t="s">
        <v>187</v>
      </c>
      <c r="F122" s="8" t="s">
        <v>141</v>
      </c>
      <c r="G122" s="11">
        <v>4</v>
      </c>
      <c r="H122" s="12" t="s">
        <v>38</v>
      </c>
      <c r="I122">
        <f t="shared" si="138"/>
        <v>0</v>
      </c>
      <c r="N122" s="16" t="str">
        <f t="shared" si="128"/>
        <v>000100</v>
      </c>
      <c r="O122" s="17" t="str">
        <f t="shared" si="129"/>
        <v>000</v>
      </c>
      <c r="P122" s="17" t="str">
        <f t="shared" si="130"/>
        <v/>
      </c>
      <c r="Q122" s="17" t="str">
        <f t="shared" si="131"/>
        <v/>
      </c>
      <c r="R122" s="17" t="str">
        <f t="shared" si="132"/>
        <v/>
      </c>
      <c r="S122" s="18" t="str">
        <f t="shared" si="133"/>
        <v/>
      </c>
      <c r="T122" t="str">
        <f t="shared" si="134"/>
        <v>10</v>
      </c>
      <c r="U122" t="str">
        <f t="shared" si="135"/>
        <v>00</v>
      </c>
      <c r="V122" s="13" t="str">
        <f t="shared" si="136"/>
        <v>00</v>
      </c>
    </row>
    <row r="123" spans="2:22" x14ac:dyDescent="0.25">
      <c r="B123">
        <v>18</v>
      </c>
      <c r="C123" t="str">
        <f t="shared" si="126"/>
        <v>0x012</v>
      </c>
      <c r="D123" t="s">
        <v>209</v>
      </c>
      <c r="F123" s="8"/>
      <c r="G123" s="11">
        <v>2</v>
      </c>
      <c r="H123" s="12" t="s">
        <v>182</v>
      </c>
      <c r="I123">
        <f t="shared" ref="I123:I124" si="139">IF(H123="", "", VLOOKUP(H123, $X$3:$Y$10, 2))</f>
        <v>3</v>
      </c>
      <c r="J123">
        <v>6</v>
      </c>
      <c r="N123" s="16" t="str">
        <f t="shared" si="128"/>
        <v>000010</v>
      </c>
      <c r="O123" s="17" t="str">
        <f t="shared" si="129"/>
        <v>011</v>
      </c>
      <c r="P123" s="17" t="str">
        <f t="shared" si="130"/>
        <v>110</v>
      </c>
      <c r="Q123" s="17" t="str">
        <f t="shared" si="131"/>
        <v/>
      </c>
      <c r="R123" s="17" t="str">
        <f t="shared" si="132"/>
        <v/>
      </c>
      <c r="S123" s="18" t="str">
        <f t="shared" si="133"/>
        <v/>
      </c>
      <c r="T123" t="str">
        <f t="shared" si="134"/>
        <v>09</v>
      </c>
      <c r="U123" t="str">
        <f t="shared" si="135"/>
        <v>E0</v>
      </c>
      <c r="V123" s="13" t="str">
        <f t="shared" si="136"/>
        <v>00</v>
      </c>
    </row>
    <row r="124" spans="2:22" x14ac:dyDescent="0.25">
      <c r="B124">
        <v>21</v>
      </c>
      <c r="C124" t="str">
        <f t="shared" si="126"/>
        <v>0x015</v>
      </c>
      <c r="D124" t="s">
        <v>200</v>
      </c>
      <c r="F124" s="8" t="s">
        <v>140</v>
      </c>
      <c r="G124" s="11">
        <v>11</v>
      </c>
      <c r="H124" s="12" t="s">
        <v>38</v>
      </c>
      <c r="I124">
        <f t="shared" si="139"/>
        <v>0</v>
      </c>
      <c r="N124" s="16" t="str">
        <f t="shared" si="128"/>
        <v>001011</v>
      </c>
      <c r="O124" s="17" t="str">
        <f t="shared" si="129"/>
        <v>000</v>
      </c>
      <c r="P124" s="17" t="str">
        <f t="shared" si="130"/>
        <v/>
      </c>
      <c r="Q124" s="17" t="str">
        <f t="shared" si="131"/>
        <v/>
      </c>
      <c r="R124" s="17" t="str">
        <f t="shared" si="132"/>
        <v/>
      </c>
      <c r="S124" s="18" t="str">
        <f t="shared" si="133"/>
        <v/>
      </c>
      <c r="T124" t="str">
        <f t="shared" si="134"/>
        <v>2C</v>
      </c>
      <c r="U124" t="str">
        <f t="shared" si="135"/>
        <v>00</v>
      </c>
      <c r="V124" s="13" t="str">
        <f t="shared" si="136"/>
        <v>00</v>
      </c>
    </row>
    <row r="125" spans="2:22" x14ac:dyDescent="0.25">
      <c r="B125">
        <v>24</v>
      </c>
      <c r="C125" t="str">
        <f t="shared" si="126"/>
        <v>0x018</v>
      </c>
      <c r="D125" t="s">
        <v>201</v>
      </c>
      <c r="F125" s="46"/>
      <c r="G125" s="11">
        <v>40</v>
      </c>
      <c r="H125" s="12" t="s">
        <v>39</v>
      </c>
      <c r="I125">
        <f t="shared" ref="I125:I129" si="140">IF(H125="", "", VLOOKUP(H125, $X$3:$Y$10, 2))</f>
        <v>1</v>
      </c>
      <c r="N125" s="16" t="str">
        <f t="shared" si="128"/>
        <v>101000</v>
      </c>
      <c r="O125" s="17" t="str">
        <f t="shared" si="129"/>
        <v>001</v>
      </c>
      <c r="P125" s="17" t="str">
        <f t="shared" si="130"/>
        <v/>
      </c>
      <c r="Q125" s="17" t="str">
        <f t="shared" si="131"/>
        <v/>
      </c>
      <c r="R125" s="17" t="str">
        <f t="shared" si="132"/>
        <v/>
      </c>
      <c r="S125" s="18" t="str">
        <f t="shared" si="133"/>
        <v/>
      </c>
      <c r="T125" t="str">
        <f t="shared" si="134"/>
        <v>A0</v>
      </c>
      <c r="U125" t="str">
        <f t="shared" si="135"/>
        <v>80</v>
      </c>
      <c r="V125" s="13" t="str">
        <f t="shared" si="136"/>
        <v>00</v>
      </c>
    </row>
    <row r="126" spans="2:22" x14ac:dyDescent="0.25">
      <c r="B126">
        <v>27</v>
      </c>
      <c r="C126" t="str">
        <f t="shared" si="126"/>
        <v>0x01B</v>
      </c>
      <c r="D126" t="s">
        <v>51</v>
      </c>
      <c r="F126" s="46" t="s">
        <v>202</v>
      </c>
      <c r="G126" s="11">
        <v>2</v>
      </c>
      <c r="H126" s="12" t="s">
        <v>38</v>
      </c>
      <c r="I126">
        <f t="shared" si="140"/>
        <v>0</v>
      </c>
      <c r="J126">
        <v>1</v>
      </c>
      <c r="N126" s="16" t="str">
        <f t="shared" si="128"/>
        <v>000010</v>
      </c>
      <c r="O126" s="17" t="str">
        <f t="shared" si="129"/>
        <v>000</v>
      </c>
      <c r="P126" s="17" t="str">
        <f t="shared" si="130"/>
        <v>001</v>
      </c>
      <c r="Q126" s="17" t="str">
        <f t="shared" si="131"/>
        <v/>
      </c>
      <c r="R126" s="17" t="str">
        <f t="shared" si="132"/>
        <v/>
      </c>
      <c r="S126" s="18" t="str">
        <f t="shared" si="133"/>
        <v/>
      </c>
      <c r="T126" t="str">
        <f t="shared" si="134"/>
        <v>08</v>
      </c>
      <c r="U126" t="str">
        <f t="shared" si="135"/>
        <v>10</v>
      </c>
      <c r="V126" s="13" t="str">
        <f t="shared" si="136"/>
        <v>00</v>
      </c>
    </row>
    <row r="127" spans="2:22" x14ac:dyDescent="0.25">
      <c r="B127">
        <v>30</v>
      </c>
      <c r="C127" t="str">
        <f t="shared" si="126"/>
        <v>0x01E</v>
      </c>
      <c r="D127" t="s">
        <v>118</v>
      </c>
      <c r="F127" s="8" t="s">
        <v>129</v>
      </c>
      <c r="G127" s="11">
        <v>33</v>
      </c>
      <c r="H127" s="12" t="s">
        <v>38</v>
      </c>
      <c r="I127">
        <f t="shared" si="140"/>
        <v>0</v>
      </c>
      <c r="J127">
        <v>7</v>
      </c>
      <c r="N127" s="16" t="str">
        <f t="shared" si="128"/>
        <v>100001</v>
      </c>
      <c r="O127" s="17" t="str">
        <f t="shared" si="129"/>
        <v>000</v>
      </c>
      <c r="P127" s="17" t="str">
        <f t="shared" si="130"/>
        <v>111</v>
      </c>
      <c r="Q127" s="17" t="str">
        <f t="shared" si="131"/>
        <v/>
      </c>
      <c r="R127" s="17" t="str">
        <f t="shared" si="132"/>
        <v/>
      </c>
      <c r="S127" s="18" t="str">
        <f t="shared" si="133"/>
        <v/>
      </c>
      <c r="T127" t="str">
        <f t="shared" si="134"/>
        <v>84</v>
      </c>
      <c r="U127" t="str">
        <f t="shared" si="135"/>
        <v>70</v>
      </c>
      <c r="V127" s="13" t="str">
        <f t="shared" si="136"/>
        <v>00</v>
      </c>
    </row>
    <row r="128" spans="2:22" x14ac:dyDescent="0.25">
      <c r="B128">
        <v>33</v>
      </c>
      <c r="C128" t="str">
        <f t="shared" si="126"/>
        <v>0x021</v>
      </c>
      <c r="D128" t="s">
        <v>203</v>
      </c>
      <c r="F128" s="8" t="s">
        <v>133</v>
      </c>
      <c r="G128" s="11">
        <v>6</v>
      </c>
      <c r="I128" t="str">
        <f t="shared" si="140"/>
        <v/>
      </c>
      <c r="L128">
        <v>33</v>
      </c>
      <c r="N128" s="16" t="str">
        <f t="shared" si="128"/>
        <v>000110</v>
      </c>
      <c r="O128" s="17" t="str">
        <f t="shared" si="129"/>
        <v/>
      </c>
      <c r="P128" s="17" t="str">
        <f t="shared" si="130"/>
        <v/>
      </c>
      <c r="Q128" s="17" t="str">
        <f t="shared" si="131"/>
        <v/>
      </c>
      <c r="R128" s="17" t="str">
        <f t="shared" si="132"/>
        <v>00100001</v>
      </c>
      <c r="S128" s="18" t="str">
        <f t="shared" si="133"/>
        <v/>
      </c>
      <c r="T128" t="str">
        <f t="shared" si="134"/>
        <v>18</v>
      </c>
      <c r="U128" t="str">
        <f t="shared" si="135"/>
        <v>00</v>
      </c>
      <c r="V128" s="13" t="str">
        <f t="shared" si="136"/>
        <v>21</v>
      </c>
    </row>
    <row r="129" spans="2:22" x14ac:dyDescent="0.25">
      <c r="B129">
        <v>36</v>
      </c>
      <c r="C129" t="str">
        <f t="shared" si="126"/>
        <v>0x024</v>
      </c>
      <c r="D129" t="s">
        <v>56</v>
      </c>
      <c r="F129" s="53" t="s">
        <v>210</v>
      </c>
      <c r="G129" s="11">
        <v>2</v>
      </c>
      <c r="H129" s="12" t="s">
        <v>38</v>
      </c>
      <c r="I129">
        <f t="shared" si="140"/>
        <v>0</v>
      </c>
      <c r="J129">
        <v>6</v>
      </c>
      <c r="N129" s="16" t="str">
        <f t="shared" si="128"/>
        <v>000010</v>
      </c>
      <c r="O129" s="17" t="str">
        <f t="shared" si="129"/>
        <v>000</v>
      </c>
      <c r="P129" s="17" t="str">
        <f t="shared" si="130"/>
        <v>110</v>
      </c>
      <c r="Q129" s="17" t="str">
        <f t="shared" si="131"/>
        <v/>
      </c>
      <c r="R129" s="17" t="str">
        <f t="shared" si="132"/>
        <v/>
      </c>
      <c r="S129" s="18" t="str">
        <f t="shared" si="133"/>
        <v/>
      </c>
      <c r="T129" t="str">
        <f t="shared" si="134"/>
        <v>08</v>
      </c>
      <c r="U129" t="str">
        <f t="shared" si="135"/>
        <v>60</v>
      </c>
      <c r="V129" s="13" t="str">
        <f t="shared" si="136"/>
        <v>00</v>
      </c>
    </row>
    <row r="130" spans="2:22" x14ac:dyDescent="0.25">
      <c r="B130">
        <v>39</v>
      </c>
      <c r="C130" t="str">
        <f t="shared" si="126"/>
        <v>0x027</v>
      </c>
      <c r="D130" t="s">
        <v>179</v>
      </c>
      <c r="F130" s="53"/>
      <c r="G130" s="11">
        <v>40</v>
      </c>
      <c r="H130" s="12" t="s">
        <v>38</v>
      </c>
      <c r="I130">
        <f t="shared" ref="I130:I132" si="141">IF(H130="", "", VLOOKUP(H130, $X$3:$Y$10, 2))</f>
        <v>0</v>
      </c>
      <c r="N130" s="16" t="str">
        <f t="shared" si="128"/>
        <v>101000</v>
      </c>
      <c r="O130" s="17" t="str">
        <f t="shared" si="129"/>
        <v>000</v>
      </c>
      <c r="P130" s="17" t="str">
        <f t="shared" si="130"/>
        <v/>
      </c>
      <c r="Q130" s="17" t="str">
        <f t="shared" si="131"/>
        <v/>
      </c>
      <c r="R130" s="17" t="str">
        <f t="shared" si="132"/>
        <v/>
      </c>
      <c r="S130" s="18" t="str">
        <f t="shared" si="133"/>
        <v/>
      </c>
      <c r="T130" t="str">
        <f t="shared" si="134"/>
        <v>A0</v>
      </c>
      <c r="U130" t="str">
        <f t="shared" si="135"/>
        <v>00</v>
      </c>
      <c r="V130" s="13" t="str">
        <f t="shared" si="136"/>
        <v>00</v>
      </c>
    </row>
    <row r="131" spans="2:22" x14ac:dyDescent="0.25">
      <c r="B131">
        <v>42</v>
      </c>
      <c r="C131" t="str">
        <f t="shared" si="126"/>
        <v>0x02A</v>
      </c>
      <c r="D131" t="s">
        <v>57</v>
      </c>
      <c r="F131" s="53"/>
      <c r="G131" s="11">
        <v>2</v>
      </c>
      <c r="H131" s="12" t="s">
        <v>42</v>
      </c>
      <c r="I131">
        <f t="shared" si="141"/>
        <v>6</v>
      </c>
      <c r="J131">
        <v>0</v>
      </c>
      <c r="N131" s="16" t="str">
        <f t="shared" si="128"/>
        <v>000010</v>
      </c>
      <c r="O131" s="17" t="str">
        <f t="shared" si="129"/>
        <v>110</v>
      </c>
      <c r="P131" s="17" t="str">
        <f t="shared" si="130"/>
        <v>000</v>
      </c>
      <c r="Q131" s="17" t="str">
        <f t="shared" si="131"/>
        <v/>
      </c>
      <c r="R131" s="17" t="str">
        <f t="shared" si="132"/>
        <v/>
      </c>
      <c r="S131" s="18" t="str">
        <f t="shared" si="133"/>
        <v/>
      </c>
      <c r="T131" t="str">
        <f t="shared" si="134"/>
        <v>0B</v>
      </c>
      <c r="U131" t="str">
        <f t="shared" si="135"/>
        <v>00</v>
      </c>
      <c r="V131" s="13" t="str">
        <f t="shared" si="136"/>
        <v>00</v>
      </c>
    </row>
    <row r="132" spans="2:22" x14ac:dyDescent="0.25">
      <c r="B132">
        <v>45</v>
      </c>
      <c r="C132" t="str">
        <f t="shared" si="126"/>
        <v>0x02D</v>
      </c>
      <c r="D132" t="s">
        <v>142</v>
      </c>
      <c r="F132" s="8" t="s">
        <v>134</v>
      </c>
      <c r="G132" s="11">
        <v>5</v>
      </c>
      <c r="I132" t="str">
        <f t="shared" si="141"/>
        <v/>
      </c>
      <c r="L132">
        <v>12</v>
      </c>
      <c r="N132" s="16" t="str">
        <f t="shared" si="128"/>
        <v>000101</v>
      </c>
      <c r="O132" s="17" t="str">
        <f t="shared" si="129"/>
        <v/>
      </c>
      <c r="P132" s="17" t="str">
        <f t="shared" si="130"/>
        <v/>
      </c>
      <c r="Q132" s="17" t="str">
        <f t="shared" si="131"/>
        <v/>
      </c>
      <c r="R132" s="17" t="str">
        <f t="shared" si="132"/>
        <v>00001100</v>
      </c>
      <c r="S132" s="18" t="str">
        <f t="shared" si="133"/>
        <v/>
      </c>
      <c r="T132" t="str">
        <f t="shared" si="134"/>
        <v>14</v>
      </c>
      <c r="U132" t="str">
        <f t="shared" si="135"/>
        <v>00</v>
      </c>
      <c r="V132" s="13" t="str">
        <f t="shared" si="136"/>
        <v>0C</v>
      </c>
    </row>
    <row r="133" spans="2:22" x14ac:dyDescent="0.25">
      <c r="F133" s="8" t="s">
        <v>120</v>
      </c>
    </row>
    <row r="134" spans="2:22" x14ac:dyDescent="0.25">
      <c r="B134">
        <v>48</v>
      </c>
      <c r="C134" t="str">
        <f t="shared" ref="C134:C136" si="142">"0x" &amp; DEC2HEX(B134,3)</f>
        <v>0x030</v>
      </c>
      <c r="E134" s="7" t="s">
        <v>166</v>
      </c>
    </row>
    <row r="135" spans="2:22" x14ac:dyDescent="0.25">
      <c r="B135">
        <v>51</v>
      </c>
      <c r="C135" t="str">
        <f t="shared" si="142"/>
        <v>0x033</v>
      </c>
      <c r="E135" s="7" t="s">
        <v>167</v>
      </c>
    </row>
    <row r="136" spans="2:22" x14ac:dyDescent="0.25">
      <c r="B136">
        <v>54</v>
      </c>
      <c r="C136" t="str">
        <f t="shared" si="142"/>
        <v>0x036</v>
      </c>
      <c r="E136" s="7" t="s">
        <v>168</v>
      </c>
    </row>
    <row r="140" spans="2:22" x14ac:dyDescent="0.25">
      <c r="D140" s="8" t="s">
        <v>246</v>
      </c>
    </row>
    <row r="141" spans="2:22" x14ac:dyDescent="0.25">
      <c r="B141">
        <v>0</v>
      </c>
      <c r="C141" t="str">
        <f t="shared" ref="C141:C143" si="143">"0x" &amp; DEC2HEX(B141,3)</f>
        <v>0x000</v>
      </c>
      <c r="D141" t="s">
        <v>217</v>
      </c>
      <c r="F141" s="8"/>
      <c r="G141" s="11">
        <v>1</v>
      </c>
      <c r="H141" s="12" t="s">
        <v>42</v>
      </c>
      <c r="I141">
        <f t="shared" ref="I141" si="144">IF(H141="", "", VLOOKUP(H141, $X$3:$Y$10, 2))</f>
        <v>6</v>
      </c>
      <c r="M141">
        <v>0</v>
      </c>
      <c r="N141" s="16" t="str">
        <f>IF(G141="", "", TEXT(DEC2BIN(G141), "000000"))</f>
        <v>000001</v>
      </c>
      <c r="O141" s="17" t="str">
        <f t="shared" ref="O141:Q141" si="145">IF(I141="", "", TEXT(DEC2BIN(I141), "000"))</f>
        <v>110</v>
      </c>
      <c r="P141" s="17" t="str">
        <f t="shared" si="145"/>
        <v/>
      </c>
      <c r="Q141" s="17" t="str">
        <f t="shared" si="145"/>
        <v/>
      </c>
      <c r="R141" s="17" t="str">
        <f t="shared" ref="R141:S141" si="146">IF(L141="", "", TEXT(DEC2BIN(L141), "00000000"))</f>
        <v/>
      </c>
      <c r="S141" s="18" t="str">
        <f t="shared" si="146"/>
        <v>00000000</v>
      </c>
      <c r="T141" t="str">
        <f>BIN2HEX(LEFT(CONCATENATE(N141,IF(O141="", "000", O141)), 8), 2)</f>
        <v>07</v>
      </c>
      <c r="U141" t="str">
        <f>BIN2HEX(CONCATENATE(RIGHT(O141, 1), IF(P141 = "", "000", P141), IF(Q141 = "", "000", Q141), "0"), 2)</f>
        <v>00</v>
      </c>
      <c r="V141" s="13" t="str">
        <f>IF(R141="", BIN2HEX(S141, 2), BIN2HEX(R141,2))</f>
        <v>00</v>
      </c>
    </row>
    <row r="142" spans="2:22" x14ac:dyDescent="0.25">
      <c r="B142">
        <v>3</v>
      </c>
      <c r="C142" t="str">
        <f t="shared" si="143"/>
        <v>0x003</v>
      </c>
      <c r="D142" t="s">
        <v>218</v>
      </c>
      <c r="F142" s="8"/>
      <c r="G142" s="11">
        <v>1</v>
      </c>
      <c r="H142" s="12" t="s">
        <v>38</v>
      </c>
      <c r="I142">
        <f t="shared" ref="I142" si="147">IF(H142="", "", VLOOKUP(H142, $X$3:$Y$10, 2))</f>
        <v>0</v>
      </c>
      <c r="M142">
        <v>255</v>
      </c>
      <c r="N142" s="16" t="str">
        <f t="shared" ref="N142:N149" si="148">IF(G142="", "", TEXT(DEC2BIN(G142), "000000"))</f>
        <v>000001</v>
      </c>
      <c r="O142" s="17" t="str">
        <f t="shared" ref="O142:O149" si="149">IF(I142="", "", TEXT(DEC2BIN(I142), "000"))</f>
        <v>000</v>
      </c>
      <c r="P142" s="17" t="str">
        <f t="shared" ref="P142:P149" si="150">IF(J142="", "", TEXT(DEC2BIN(J142), "000"))</f>
        <v/>
      </c>
      <c r="Q142" s="17" t="str">
        <f t="shared" ref="Q142:Q149" si="151">IF(K142="", "", TEXT(DEC2BIN(K142), "000"))</f>
        <v/>
      </c>
      <c r="R142" s="17" t="str">
        <f t="shared" ref="R142:R149" si="152">IF(L142="", "", TEXT(DEC2BIN(L142), "00000000"))</f>
        <v/>
      </c>
      <c r="S142" s="18" t="str">
        <f t="shared" ref="S142:S149" si="153">IF(M142="", "", TEXT(DEC2BIN(M142), "00000000"))</f>
        <v>11111111</v>
      </c>
      <c r="T142" t="str">
        <f t="shared" ref="T142:T149" si="154">BIN2HEX(LEFT(CONCATENATE(N142,IF(O142="", "000", O142)), 8), 2)</f>
        <v>04</v>
      </c>
      <c r="U142" t="str">
        <f t="shared" ref="U142:U149" si="155">BIN2HEX(CONCATENATE(RIGHT(O142, 1), IF(P142 = "", "000", P142), IF(Q142 = "", "000", Q142), "0"), 2)</f>
        <v>00</v>
      </c>
      <c r="V142" s="13" t="str">
        <f t="shared" ref="V142:V149" si="156">IF(R142="", BIN2HEX(S142, 2), BIN2HEX(R142,2))</f>
        <v>FF</v>
      </c>
    </row>
    <row r="143" spans="2:22" x14ac:dyDescent="0.25">
      <c r="B143">
        <v>6</v>
      </c>
      <c r="C143" t="str">
        <f t="shared" si="143"/>
        <v>0x006</v>
      </c>
      <c r="D143" t="s">
        <v>190</v>
      </c>
      <c r="F143" s="8"/>
      <c r="G143" s="11">
        <v>1</v>
      </c>
      <c r="H143" s="12" t="s">
        <v>162</v>
      </c>
      <c r="I143">
        <f>IF(H143="", "", VLOOKUP(H143, $X$3:$Y$10, 2))</f>
        <v>2</v>
      </c>
      <c r="M143">
        <v>0</v>
      </c>
      <c r="N143" s="16" t="str">
        <f t="shared" si="148"/>
        <v>000001</v>
      </c>
      <c r="O143" s="17" t="str">
        <f t="shared" si="149"/>
        <v>010</v>
      </c>
      <c r="P143" s="17" t="str">
        <f t="shared" si="150"/>
        <v/>
      </c>
      <c r="Q143" s="17" t="str">
        <f t="shared" si="151"/>
        <v/>
      </c>
      <c r="R143" s="17" t="str">
        <f t="shared" si="152"/>
        <v/>
      </c>
      <c r="S143" s="18" t="str">
        <f t="shared" si="153"/>
        <v>00000000</v>
      </c>
      <c r="T143" t="str">
        <f t="shared" si="154"/>
        <v>05</v>
      </c>
      <c r="U143" t="str">
        <f t="shared" si="155"/>
        <v>00</v>
      </c>
      <c r="V143" s="13" t="str">
        <f t="shared" si="156"/>
        <v>00</v>
      </c>
    </row>
    <row r="144" spans="2:22" x14ac:dyDescent="0.25">
      <c r="D144" t="s">
        <v>223</v>
      </c>
      <c r="F144" s="8"/>
      <c r="G144" s="11">
        <v>17</v>
      </c>
      <c r="H144" s="12" t="s">
        <v>162</v>
      </c>
      <c r="I144">
        <f>IF(H144="", "", VLOOKUP(H144, $X$3:$Y$10, 2))</f>
        <v>2</v>
      </c>
      <c r="J144">
        <v>6</v>
      </c>
      <c r="K144">
        <v>1</v>
      </c>
      <c r="N144" s="16" t="str">
        <f t="shared" si="148"/>
        <v>010001</v>
      </c>
      <c r="O144" s="17" t="str">
        <f t="shared" si="149"/>
        <v>010</v>
      </c>
      <c r="P144" s="17" t="str">
        <f t="shared" si="150"/>
        <v>110</v>
      </c>
      <c r="Q144" s="17" t="str">
        <f t="shared" si="151"/>
        <v>001</v>
      </c>
      <c r="R144" s="17" t="str">
        <f t="shared" si="152"/>
        <v/>
      </c>
      <c r="S144" s="18" t="str">
        <f t="shared" si="153"/>
        <v/>
      </c>
      <c r="T144" t="str">
        <f t="shared" si="154"/>
        <v>45</v>
      </c>
      <c r="U144" t="str">
        <f t="shared" si="155"/>
        <v>62</v>
      </c>
      <c r="V144" s="13" t="str">
        <f t="shared" si="156"/>
        <v>00</v>
      </c>
    </row>
    <row r="145" spans="1:22" x14ac:dyDescent="0.25">
      <c r="D145" t="s">
        <v>220</v>
      </c>
      <c r="F145" s="8"/>
      <c r="G145" s="11">
        <v>17</v>
      </c>
      <c r="H145" s="12" t="s">
        <v>38</v>
      </c>
      <c r="I145">
        <f t="shared" ref="I145:I147" si="157">IF(H145="", "", VLOOKUP(H145, $X$3:$Y$10, 2))</f>
        <v>0</v>
      </c>
      <c r="J145">
        <v>6</v>
      </c>
      <c r="K145">
        <v>1</v>
      </c>
      <c r="N145" s="16" t="str">
        <f t="shared" si="148"/>
        <v>010001</v>
      </c>
      <c r="O145" s="17" t="str">
        <f t="shared" si="149"/>
        <v>000</v>
      </c>
      <c r="P145" s="17" t="str">
        <f t="shared" si="150"/>
        <v>110</v>
      </c>
      <c r="Q145" s="17" t="str">
        <f t="shared" si="151"/>
        <v>001</v>
      </c>
      <c r="R145" s="17" t="str">
        <f t="shared" si="152"/>
        <v/>
      </c>
      <c r="S145" s="18" t="str">
        <f t="shared" si="153"/>
        <v/>
      </c>
      <c r="T145" t="str">
        <f t="shared" si="154"/>
        <v>44</v>
      </c>
      <c r="U145" t="str">
        <f t="shared" si="155"/>
        <v>62</v>
      </c>
      <c r="V145" s="13" t="str">
        <f t="shared" si="156"/>
        <v>00</v>
      </c>
    </row>
    <row r="146" spans="1:22" x14ac:dyDescent="0.25">
      <c r="D146" t="s">
        <v>221</v>
      </c>
      <c r="F146" s="8"/>
      <c r="G146" s="11">
        <v>2</v>
      </c>
      <c r="H146" s="12" t="s">
        <v>39</v>
      </c>
      <c r="I146">
        <f t="shared" si="157"/>
        <v>1</v>
      </c>
      <c r="J146">
        <v>6</v>
      </c>
      <c r="N146" s="16" t="str">
        <f t="shared" si="148"/>
        <v>000010</v>
      </c>
      <c r="O146" s="17" t="str">
        <f t="shared" si="149"/>
        <v>001</v>
      </c>
      <c r="P146" s="17" t="str">
        <f t="shared" si="150"/>
        <v>110</v>
      </c>
      <c r="Q146" s="17" t="str">
        <f t="shared" si="151"/>
        <v/>
      </c>
      <c r="R146" s="17" t="str">
        <f t="shared" si="152"/>
        <v/>
      </c>
      <c r="S146" s="18" t="str">
        <f t="shared" si="153"/>
        <v/>
      </c>
      <c r="T146" t="str">
        <f t="shared" si="154"/>
        <v>08</v>
      </c>
      <c r="U146" t="str">
        <f t="shared" si="155"/>
        <v>E0</v>
      </c>
      <c r="V146" s="13" t="str">
        <f t="shared" si="156"/>
        <v>00</v>
      </c>
    </row>
    <row r="147" spans="1:22" x14ac:dyDescent="0.25">
      <c r="D147" t="s">
        <v>201</v>
      </c>
      <c r="F147" s="8"/>
      <c r="G147" s="11">
        <v>40</v>
      </c>
      <c r="H147" s="12" t="s">
        <v>39</v>
      </c>
      <c r="I147">
        <f t="shared" si="157"/>
        <v>1</v>
      </c>
      <c r="N147" s="16" t="str">
        <f t="shared" si="148"/>
        <v>101000</v>
      </c>
      <c r="O147" s="17" t="str">
        <f t="shared" si="149"/>
        <v>001</v>
      </c>
      <c r="P147" s="17" t="str">
        <f t="shared" si="150"/>
        <v/>
      </c>
      <c r="Q147" s="17" t="str">
        <f t="shared" si="151"/>
        <v/>
      </c>
      <c r="R147" s="17" t="str">
        <f t="shared" si="152"/>
        <v/>
      </c>
      <c r="S147" s="18" t="str">
        <f t="shared" si="153"/>
        <v/>
      </c>
      <c r="T147" t="str">
        <f t="shared" si="154"/>
        <v>A0</v>
      </c>
      <c r="U147" t="str">
        <f t="shared" si="155"/>
        <v>80</v>
      </c>
      <c r="V147" s="13" t="str">
        <f t="shared" si="156"/>
        <v>00</v>
      </c>
    </row>
    <row r="148" spans="1:22" x14ac:dyDescent="0.25">
      <c r="D148" t="s">
        <v>222</v>
      </c>
      <c r="F148" s="8"/>
      <c r="G148" s="11">
        <v>2</v>
      </c>
      <c r="H148" s="12" t="s">
        <v>42</v>
      </c>
      <c r="I148">
        <f t="shared" ref="I148" si="158">IF(H148="", "", VLOOKUP(H148, $X$3:$Y$10, 2))</f>
        <v>6</v>
      </c>
      <c r="J148">
        <v>1</v>
      </c>
      <c r="N148" s="16" t="str">
        <f t="shared" si="148"/>
        <v>000010</v>
      </c>
      <c r="O148" s="17" t="str">
        <f t="shared" si="149"/>
        <v>110</v>
      </c>
      <c r="P148" s="17" t="str">
        <f t="shared" si="150"/>
        <v>001</v>
      </c>
      <c r="Q148" s="17" t="str">
        <f t="shared" si="151"/>
        <v/>
      </c>
      <c r="R148" s="17" t="str">
        <f t="shared" si="152"/>
        <v/>
      </c>
      <c r="S148" s="18" t="str">
        <f t="shared" si="153"/>
        <v/>
      </c>
      <c r="T148" t="str">
        <f t="shared" si="154"/>
        <v>0B</v>
      </c>
      <c r="U148" t="str">
        <f t="shared" si="155"/>
        <v>10</v>
      </c>
      <c r="V148" s="13" t="str">
        <f t="shared" si="156"/>
        <v>00</v>
      </c>
    </row>
    <row r="149" spans="1:22" x14ac:dyDescent="0.25">
      <c r="D149" t="s">
        <v>58</v>
      </c>
      <c r="G149" s="11">
        <v>5</v>
      </c>
      <c r="I149" t="str">
        <f t="shared" ref="I149" si="159">IF(H149="", "", VLOOKUP(H149, $X$3:$Y$10, 2))</f>
        <v/>
      </c>
      <c r="L149">
        <v>9</v>
      </c>
      <c r="N149" s="16" t="str">
        <f t="shared" si="148"/>
        <v>000101</v>
      </c>
      <c r="O149" s="17" t="str">
        <f t="shared" si="149"/>
        <v/>
      </c>
      <c r="P149" s="17" t="str">
        <f t="shared" si="150"/>
        <v/>
      </c>
      <c r="Q149" s="17" t="str">
        <f t="shared" si="151"/>
        <v/>
      </c>
      <c r="R149" s="17" t="str">
        <f t="shared" si="152"/>
        <v>00001001</v>
      </c>
      <c r="S149" s="18" t="str">
        <f t="shared" si="153"/>
        <v/>
      </c>
      <c r="T149" t="str">
        <f t="shared" si="154"/>
        <v>14</v>
      </c>
      <c r="U149" t="str">
        <f t="shared" si="155"/>
        <v>00</v>
      </c>
      <c r="V149" s="13" t="str">
        <f t="shared" si="156"/>
        <v>09</v>
      </c>
    </row>
    <row r="151" spans="1:22" x14ac:dyDescent="0.25">
      <c r="D151" s="5"/>
    </row>
    <row r="153" spans="1:22" x14ac:dyDescent="0.25">
      <c r="D153" s="8" t="s">
        <v>247</v>
      </c>
    </row>
    <row r="154" spans="1:22" x14ac:dyDescent="0.25">
      <c r="B154">
        <v>0</v>
      </c>
      <c r="C154" t="str">
        <f t="shared" ref="C154:C157" si="160">"0x" &amp; DEC2HEX(B154,3)</f>
        <v>0x000</v>
      </c>
      <c r="D154" t="s">
        <v>217</v>
      </c>
      <c r="F154" s="8"/>
      <c r="G154" s="11">
        <v>1</v>
      </c>
      <c r="H154" s="12" t="s">
        <v>42</v>
      </c>
      <c r="I154">
        <f t="shared" ref="I154" si="161">IF(H154="", "", VLOOKUP(H154, $X$3:$Y$10, 2))</f>
        <v>6</v>
      </c>
      <c r="M154">
        <v>0</v>
      </c>
      <c r="N154" s="16" t="str">
        <f t="shared" ref="N154:N174" si="162">IF(G154="", "", TEXT(DEC2BIN(G154), "000000"))</f>
        <v>000001</v>
      </c>
      <c r="O154" s="17" t="str">
        <f t="shared" ref="O154:O174" si="163">IF(I154="", "", TEXT(DEC2BIN(I154), "000"))</f>
        <v>110</v>
      </c>
      <c r="P154" s="17" t="str">
        <f t="shared" ref="P154:P174" si="164">IF(J154="", "", TEXT(DEC2BIN(J154), "000"))</f>
        <v/>
      </c>
      <c r="Q154" s="17" t="str">
        <f t="shared" ref="Q154:Q174" si="165">IF(K154="", "", TEXT(DEC2BIN(K154), "000"))</f>
        <v/>
      </c>
      <c r="R154" s="17" t="str">
        <f t="shared" ref="R154:R174" si="166">IF(L154="", "", TEXT(DEC2BIN(L154), "00000000"))</f>
        <v/>
      </c>
      <c r="S154" s="18" t="str">
        <f t="shared" ref="S154:S174" si="167">IF(M154="", "", TEXT(DEC2BIN(M154), "00000000"))</f>
        <v>00000000</v>
      </c>
      <c r="T154" t="str">
        <f t="shared" ref="T154:T174" si="168">BIN2HEX(LEFT(CONCATENATE(N154,IF(O154="", "000", O154)), 8), 2)</f>
        <v>07</v>
      </c>
      <c r="U154" t="str">
        <f t="shared" ref="U154:U174" si="169">BIN2HEX(CONCATENATE(RIGHT(O154, 1), IF(P154 = "", "000", P154), IF(Q154 = "", "000", Q154), "0"), 2)</f>
        <v>00</v>
      </c>
      <c r="V154" s="13" t="str">
        <f t="shared" ref="V154:V174" si="170">IF(R154="", BIN2HEX(S154, 2), BIN2HEX(R154,2))</f>
        <v>00</v>
      </c>
    </row>
    <row r="155" spans="1:22" x14ac:dyDescent="0.25">
      <c r="B155">
        <v>3</v>
      </c>
      <c r="C155" t="str">
        <f t="shared" si="160"/>
        <v>0x003</v>
      </c>
      <c r="D155" t="s">
        <v>190</v>
      </c>
      <c r="E155"/>
      <c r="F155" s="8" t="s">
        <v>313</v>
      </c>
      <c r="G155" s="11">
        <v>1</v>
      </c>
      <c r="H155" s="12" t="s">
        <v>162</v>
      </c>
      <c r="I155">
        <f t="shared" ref="I155:I174" si="171">IF(H155="", "", VLOOKUP(H155, $X$3:$Y$10, 2))</f>
        <v>2</v>
      </c>
      <c r="M155">
        <v>0</v>
      </c>
      <c r="N155" s="16" t="str">
        <f t="shared" si="162"/>
        <v>000001</v>
      </c>
      <c r="O155" s="17" t="str">
        <f t="shared" si="163"/>
        <v>010</v>
      </c>
      <c r="P155" s="17" t="str">
        <f t="shared" si="164"/>
        <v/>
      </c>
      <c r="Q155" s="17" t="str">
        <f t="shared" si="165"/>
        <v/>
      </c>
      <c r="R155" s="17" t="str">
        <f t="shared" si="166"/>
        <v/>
      </c>
      <c r="S155" s="18" t="str">
        <f t="shared" si="167"/>
        <v>00000000</v>
      </c>
      <c r="T155" t="str">
        <f t="shared" si="168"/>
        <v>05</v>
      </c>
      <c r="U155" t="str">
        <f t="shared" si="169"/>
        <v>00</v>
      </c>
      <c r="V155" s="13" t="str">
        <f t="shared" si="170"/>
        <v>00</v>
      </c>
    </row>
    <row r="156" spans="1:22" x14ac:dyDescent="0.25">
      <c r="B156">
        <v>6</v>
      </c>
      <c r="C156" t="str">
        <f t="shared" si="160"/>
        <v>0x006</v>
      </c>
      <c r="D156" t="s">
        <v>270</v>
      </c>
      <c r="F156" s="8" t="s">
        <v>224</v>
      </c>
      <c r="G156" s="11">
        <v>1</v>
      </c>
      <c r="H156" s="12" t="s">
        <v>182</v>
      </c>
      <c r="I156">
        <f t="shared" si="171"/>
        <v>3</v>
      </c>
      <c r="M156">
        <v>96</v>
      </c>
      <c r="N156" s="16" t="str">
        <f t="shared" si="162"/>
        <v>000001</v>
      </c>
      <c r="O156" s="17" t="str">
        <f t="shared" si="163"/>
        <v>011</v>
      </c>
      <c r="P156" s="17" t="str">
        <f t="shared" si="164"/>
        <v/>
      </c>
      <c r="Q156" s="17" t="str">
        <f t="shared" si="165"/>
        <v/>
      </c>
      <c r="R156" s="17" t="str">
        <f t="shared" si="166"/>
        <v/>
      </c>
      <c r="S156" s="18" t="str">
        <f t="shared" si="167"/>
        <v>01100000</v>
      </c>
      <c r="T156" t="str">
        <f t="shared" si="168"/>
        <v>05</v>
      </c>
      <c r="U156" t="str">
        <f t="shared" si="169"/>
        <v>80</v>
      </c>
      <c r="V156" s="13" t="str">
        <f t="shared" si="170"/>
        <v>60</v>
      </c>
    </row>
    <row r="157" spans="1:22" x14ac:dyDescent="0.25">
      <c r="B157">
        <v>9</v>
      </c>
      <c r="C157" t="str">
        <f t="shared" si="160"/>
        <v>0x009</v>
      </c>
      <c r="D157" t="s">
        <v>314</v>
      </c>
      <c r="F157" s="8" t="s">
        <v>225</v>
      </c>
      <c r="G157" s="11">
        <v>1</v>
      </c>
      <c r="H157" s="12" t="s">
        <v>161</v>
      </c>
      <c r="I157">
        <f t="shared" si="171"/>
        <v>7</v>
      </c>
      <c r="M157">
        <v>160</v>
      </c>
      <c r="N157" s="16" t="str">
        <f t="shared" si="162"/>
        <v>000001</v>
      </c>
      <c r="O157" s="17" t="str">
        <f t="shared" si="163"/>
        <v>111</v>
      </c>
      <c r="P157" s="17" t="str">
        <f t="shared" si="164"/>
        <v/>
      </c>
      <c r="Q157" s="17" t="str">
        <f t="shared" si="165"/>
        <v/>
      </c>
      <c r="R157" s="17" t="str">
        <f t="shared" si="166"/>
        <v/>
      </c>
      <c r="S157" s="18" t="str">
        <f t="shared" si="167"/>
        <v>10100000</v>
      </c>
      <c r="T157" t="str">
        <f t="shared" si="168"/>
        <v>07</v>
      </c>
      <c r="U157" t="str">
        <f t="shared" si="169"/>
        <v>80</v>
      </c>
      <c r="V157" s="13" t="str">
        <f t="shared" si="170"/>
        <v>A0</v>
      </c>
    </row>
    <row r="158" spans="1:22" x14ac:dyDescent="0.25">
      <c r="A158" s="55" t="s">
        <v>291</v>
      </c>
      <c r="B158">
        <v>12</v>
      </c>
      <c r="C158" t="str">
        <f t="shared" ref="C158:C174" si="172">"0x" &amp; DEC2HEX(B158,3)</f>
        <v>0x00C</v>
      </c>
      <c r="D158" s="10" t="s">
        <v>306</v>
      </c>
      <c r="F158" s="8" t="s">
        <v>307</v>
      </c>
      <c r="G158" s="11">
        <v>1</v>
      </c>
      <c r="H158" s="12" t="s">
        <v>39</v>
      </c>
      <c r="I158">
        <f t="shared" ref="I158:I159" si="173">IF(H158="", "", VLOOKUP(H158, $X$3:$Y$10, 2))</f>
        <v>1</v>
      </c>
      <c r="M158">
        <v>7</v>
      </c>
      <c r="N158" s="16" t="str">
        <f t="shared" ref="N158:N159" si="174">IF(G158="", "", TEXT(DEC2BIN(G158), "000000"))</f>
        <v>000001</v>
      </c>
      <c r="O158" s="17" t="str">
        <f t="shared" ref="O158:O159" si="175">IF(I158="", "", TEXT(DEC2BIN(I158), "000"))</f>
        <v>001</v>
      </c>
      <c r="P158" s="17" t="str">
        <f t="shared" ref="P158:P159" si="176">IF(J158="", "", TEXT(DEC2BIN(J158), "000"))</f>
        <v/>
      </c>
      <c r="Q158" s="17" t="str">
        <f t="shared" ref="Q158:Q159" si="177">IF(K158="", "", TEXT(DEC2BIN(K158), "000"))</f>
        <v/>
      </c>
      <c r="R158" s="17" t="str">
        <f t="shared" ref="R158:R159" si="178">IF(L158="", "", TEXT(DEC2BIN(L158), "00000000"))</f>
        <v/>
      </c>
      <c r="S158" s="18" t="str">
        <f t="shared" ref="S158:S159" si="179">IF(M158="", "", TEXT(DEC2BIN(M158), "00000000"))</f>
        <v>00000111</v>
      </c>
      <c r="T158" t="str">
        <f t="shared" ref="T158:T159" si="180">BIN2HEX(LEFT(CONCATENATE(N158,IF(O158="", "000", O158)), 8), 2)</f>
        <v>04</v>
      </c>
      <c r="U158" t="str">
        <f t="shared" ref="U158:U159" si="181">BIN2HEX(CONCATENATE(RIGHT(O158, 1), IF(P158 = "", "000", P158), IF(Q158 = "", "000", Q158), "0"), 2)</f>
        <v>80</v>
      </c>
      <c r="V158" s="13" t="str">
        <f t="shared" ref="V158:V159" si="182">IF(R158="", BIN2HEX(S158, 2), BIN2HEX(R158,2))</f>
        <v>07</v>
      </c>
    </row>
    <row r="159" spans="1:22" x14ac:dyDescent="0.25">
      <c r="B159">
        <v>15</v>
      </c>
      <c r="C159" t="str">
        <f t="shared" si="172"/>
        <v>0x00F</v>
      </c>
      <c r="D159" t="s">
        <v>305</v>
      </c>
      <c r="F159" s="8" t="s">
        <v>304</v>
      </c>
      <c r="G159" s="11">
        <v>35</v>
      </c>
      <c r="H159" s="12" t="s">
        <v>39</v>
      </c>
      <c r="I159">
        <f t="shared" si="173"/>
        <v>1</v>
      </c>
      <c r="J159">
        <v>6</v>
      </c>
      <c r="N159" s="16" t="str">
        <f t="shared" si="174"/>
        <v>100011</v>
      </c>
      <c r="O159" s="17" t="str">
        <f t="shared" si="175"/>
        <v>001</v>
      </c>
      <c r="P159" s="17" t="str">
        <f t="shared" si="176"/>
        <v>110</v>
      </c>
      <c r="Q159" s="17" t="str">
        <f t="shared" si="177"/>
        <v/>
      </c>
      <c r="R159" s="17" t="str">
        <f t="shared" si="178"/>
        <v/>
      </c>
      <c r="S159" s="18" t="str">
        <f t="shared" si="179"/>
        <v/>
      </c>
      <c r="T159" t="str">
        <f t="shared" si="180"/>
        <v>8C</v>
      </c>
      <c r="U159" t="str">
        <f t="shared" si="181"/>
        <v>E0</v>
      </c>
      <c r="V159" s="13" t="str">
        <f t="shared" si="182"/>
        <v>00</v>
      </c>
    </row>
    <row r="160" spans="1:22" x14ac:dyDescent="0.25">
      <c r="B160">
        <v>18</v>
      </c>
      <c r="C160" t="str">
        <f t="shared" si="172"/>
        <v>0x012</v>
      </c>
      <c r="D160" t="s">
        <v>194</v>
      </c>
      <c r="F160" s="8"/>
      <c r="G160" s="11">
        <v>6</v>
      </c>
      <c r="I160" t="str">
        <f t="shared" ref="I160:I164" si="183">IF(H160="", "", VLOOKUP(H160, $X$3:$Y$10, 2))</f>
        <v/>
      </c>
      <c r="L160">
        <v>24</v>
      </c>
      <c r="N160" s="16" t="str">
        <f t="shared" ref="N160:N164" si="184">IF(G160="", "", TEXT(DEC2BIN(G160), "000000"))</f>
        <v>000110</v>
      </c>
      <c r="O160" s="17" t="str">
        <f t="shared" ref="O160:O164" si="185">IF(I160="", "", TEXT(DEC2BIN(I160), "000"))</f>
        <v/>
      </c>
      <c r="P160" s="17" t="str">
        <f t="shared" ref="P160:P164" si="186">IF(J160="", "", TEXT(DEC2BIN(J160), "000"))</f>
        <v/>
      </c>
      <c r="Q160" s="17" t="str">
        <f t="shared" ref="Q160:Q164" si="187">IF(K160="", "", TEXT(DEC2BIN(K160), "000"))</f>
        <v/>
      </c>
      <c r="R160" s="17" t="str">
        <f t="shared" ref="R160:R164" si="188">IF(L160="", "", TEXT(DEC2BIN(L160), "00000000"))</f>
        <v>00011000</v>
      </c>
      <c r="S160" s="18" t="str">
        <f t="shared" ref="S160:S164" si="189">IF(M160="", "", TEXT(DEC2BIN(M160), "00000000"))</f>
        <v/>
      </c>
      <c r="T160" t="str">
        <f t="shared" ref="T160:T164" si="190">BIN2HEX(LEFT(CONCATENATE(N160,IF(O160="", "000", O160)), 8), 2)</f>
        <v>18</v>
      </c>
      <c r="U160" t="str">
        <f t="shared" ref="U160:U164" si="191">BIN2HEX(CONCATENATE(RIGHT(O160, 1), IF(P160 = "", "000", P160), IF(Q160 = "", "000", Q160), "0"), 2)</f>
        <v>00</v>
      </c>
      <c r="V160" s="13" t="str">
        <f t="shared" ref="V160:V164" si="192">IF(R160="", BIN2HEX(S160, 2), BIN2HEX(R160,2))</f>
        <v>18</v>
      </c>
    </row>
    <row r="161" spans="1:22" x14ac:dyDescent="0.25">
      <c r="B161">
        <v>21</v>
      </c>
      <c r="C161" t="str">
        <f t="shared" si="172"/>
        <v>0x015</v>
      </c>
      <c r="D161" t="s">
        <v>316</v>
      </c>
      <c r="F161" s="8"/>
      <c r="G161" s="11">
        <v>5</v>
      </c>
      <c r="I161" t="str">
        <f t="shared" si="183"/>
        <v/>
      </c>
      <c r="L161">
        <v>33</v>
      </c>
      <c r="N161" s="16" t="str">
        <f t="shared" si="184"/>
        <v>000101</v>
      </c>
      <c r="O161" s="17" t="str">
        <f t="shared" si="185"/>
        <v/>
      </c>
      <c r="P161" s="17" t="str">
        <f t="shared" si="186"/>
        <v/>
      </c>
      <c r="Q161" s="17" t="str">
        <f t="shared" si="187"/>
        <v/>
      </c>
      <c r="R161" s="17" t="str">
        <f t="shared" si="188"/>
        <v>00100001</v>
      </c>
      <c r="S161" s="18" t="str">
        <f t="shared" si="189"/>
        <v/>
      </c>
      <c r="T161" t="str">
        <f t="shared" si="190"/>
        <v>14</v>
      </c>
      <c r="U161" t="str">
        <f t="shared" si="191"/>
        <v>00</v>
      </c>
      <c r="V161" s="13" t="str">
        <f t="shared" si="192"/>
        <v>21</v>
      </c>
    </row>
    <row r="162" spans="1:22" x14ac:dyDescent="0.25">
      <c r="A162" s="55" t="s">
        <v>308</v>
      </c>
      <c r="B162">
        <v>24</v>
      </c>
      <c r="C162" t="str">
        <f t="shared" si="172"/>
        <v>0x018</v>
      </c>
      <c r="D162" t="s">
        <v>311</v>
      </c>
      <c r="F162" s="8" t="s">
        <v>309</v>
      </c>
      <c r="G162" s="11">
        <v>1</v>
      </c>
      <c r="H162" s="12" t="s">
        <v>40</v>
      </c>
      <c r="I162">
        <f t="shared" si="183"/>
        <v>4</v>
      </c>
      <c r="M162">
        <v>8</v>
      </c>
      <c r="N162" s="16" t="str">
        <f t="shared" si="184"/>
        <v>000001</v>
      </c>
      <c r="O162" s="17" t="str">
        <f t="shared" si="185"/>
        <v>100</v>
      </c>
      <c r="P162" s="17" t="str">
        <f t="shared" si="186"/>
        <v/>
      </c>
      <c r="Q162" s="17" t="str">
        <f t="shared" si="187"/>
        <v/>
      </c>
      <c r="R162" s="17" t="str">
        <f t="shared" si="188"/>
        <v/>
      </c>
      <c r="S162" s="18" t="str">
        <f t="shared" si="189"/>
        <v>00001000</v>
      </c>
      <c r="T162" t="str">
        <f t="shared" si="190"/>
        <v>06</v>
      </c>
      <c r="U162" t="str">
        <f t="shared" si="191"/>
        <v>00</v>
      </c>
      <c r="V162" s="13" t="str">
        <f t="shared" si="192"/>
        <v>08</v>
      </c>
    </row>
    <row r="163" spans="1:22" x14ac:dyDescent="0.25">
      <c r="B163">
        <v>27</v>
      </c>
      <c r="C163" t="str">
        <f t="shared" si="172"/>
        <v>0x01B</v>
      </c>
      <c r="D163" t="s">
        <v>310</v>
      </c>
      <c r="F163" s="8" t="s">
        <v>302</v>
      </c>
      <c r="G163" s="11">
        <v>17</v>
      </c>
      <c r="H163" s="12" t="s">
        <v>38</v>
      </c>
      <c r="I163">
        <f t="shared" si="183"/>
        <v>0</v>
      </c>
      <c r="J163">
        <v>4</v>
      </c>
      <c r="K163">
        <v>1</v>
      </c>
      <c r="N163" s="16" t="str">
        <f t="shared" si="184"/>
        <v>010001</v>
      </c>
      <c r="O163" s="17" t="str">
        <f t="shared" si="185"/>
        <v>000</v>
      </c>
      <c r="P163" s="17" t="str">
        <f t="shared" si="186"/>
        <v>100</v>
      </c>
      <c r="Q163" s="17" t="str">
        <f t="shared" si="187"/>
        <v>001</v>
      </c>
      <c r="R163" s="17" t="str">
        <f t="shared" si="188"/>
        <v/>
      </c>
      <c r="S163" s="18" t="str">
        <f t="shared" si="189"/>
        <v/>
      </c>
      <c r="T163" t="str">
        <f t="shared" si="190"/>
        <v>44</v>
      </c>
      <c r="U163" t="str">
        <f t="shared" si="191"/>
        <v>42</v>
      </c>
      <c r="V163" s="13" t="str">
        <f t="shared" si="192"/>
        <v>00</v>
      </c>
    </row>
    <row r="164" spans="1:22" x14ac:dyDescent="0.25">
      <c r="B164">
        <v>30</v>
      </c>
      <c r="C164" t="str">
        <f t="shared" si="172"/>
        <v>0x01E</v>
      </c>
      <c r="D164" t="s">
        <v>217</v>
      </c>
      <c r="F164" s="8" t="s">
        <v>315</v>
      </c>
      <c r="G164" s="11">
        <v>1</v>
      </c>
      <c r="H164" s="12" t="s">
        <v>42</v>
      </c>
      <c r="I164">
        <f t="shared" si="183"/>
        <v>6</v>
      </c>
      <c r="M164">
        <v>0</v>
      </c>
      <c r="N164" s="16" t="str">
        <f t="shared" si="184"/>
        <v>000001</v>
      </c>
      <c r="O164" s="17" t="str">
        <f t="shared" si="185"/>
        <v>110</v>
      </c>
      <c r="P164" s="17" t="str">
        <f t="shared" si="186"/>
        <v/>
      </c>
      <c r="Q164" s="17" t="str">
        <f t="shared" si="187"/>
        <v/>
      </c>
      <c r="R164" s="17" t="str">
        <f t="shared" si="188"/>
        <v/>
      </c>
      <c r="S164" s="18" t="str">
        <f t="shared" si="189"/>
        <v>00000000</v>
      </c>
      <c r="T164" t="str">
        <f t="shared" si="190"/>
        <v>07</v>
      </c>
      <c r="U164" t="str">
        <f t="shared" si="191"/>
        <v>00</v>
      </c>
      <c r="V164" s="13" t="str">
        <f t="shared" si="192"/>
        <v>00</v>
      </c>
    </row>
    <row r="165" spans="1:22" x14ac:dyDescent="0.25">
      <c r="A165" s="55" t="s">
        <v>312</v>
      </c>
      <c r="B165">
        <v>33</v>
      </c>
      <c r="C165" t="str">
        <f t="shared" si="172"/>
        <v>0x021</v>
      </c>
      <c r="D165" t="s">
        <v>187</v>
      </c>
      <c r="F165" s="8" t="s">
        <v>141</v>
      </c>
      <c r="G165" s="11">
        <v>4</v>
      </c>
      <c r="H165" s="12" t="s">
        <v>38</v>
      </c>
      <c r="I165">
        <f t="shared" si="171"/>
        <v>0</v>
      </c>
      <c r="N165" s="16" t="str">
        <f t="shared" si="162"/>
        <v>000100</v>
      </c>
      <c r="O165" s="17" t="str">
        <f t="shared" si="163"/>
        <v>000</v>
      </c>
      <c r="P165" s="17" t="str">
        <f t="shared" si="164"/>
        <v/>
      </c>
      <c r="Q165" s="17" t="str">
        <f t="shared" si="165"/>
        <v/>
      </c>
      <c r="R165" s="17" t="str">
        <f t="shared" si="166"/>
        <v/>
      </c>
      <c r="S165" s="18" t="str">
        <f t="shared" si="167"/>
        <v/>
      </c>
      <c r="T165" t="str">
        <f t="shared" si="168"/>
        <v>10</v>
      </c>
      <c r="U165" t="str">
        <f t="shared" si="169"/>
        <v>00</v>
      </c>
      <c r="V165" s="13" t="str">
        <f t="shared" si="170"/>
        <v>00</v>
      </c>
    </row>
    <row r="166" spans="1:22" x14ac:dyDescent="0.25">
      <c r="B166">
        <v>36</v>
      </c>
      <c r="C166" t="str">
        <f t="shared" si="172"/>
        <v>0x024</v>
      </c>
      <c r="D166" t="s">
        <v>220</v>
      </c>
      <c r="F166" s="8" t="s">
        <v>226</v>
      </c>
      <c r="G166" s="11">
        <v>17</v>
      </c>
      <c r="H166" s="12" t="s">
        <v>38</v>
      </c>
      <c r="I166">
        <f t="shared" si="171"/>
        <v>0</v>
      </c>
      <c r="J166">
        <v>6</v>
      </c>
      <c r="K166">
        <v>1</v>
      </c>
      <c r="N166" s="16" t="str">
        <f t="shared" si="162"/>
        <v>010001</v>
      </c>
      <c r="O166" s="17" t="str">
        <f t="shared" si="163"/>
        <v>000</v>
      </c>
      <c r="P166" s="17" t="str">
        <f t="shared" si="164"/>
        <v>110</v>
      </c>
      <c r="Q166" s="17" t="str">
        <f t="shared" si="165"/>
        <v>001</v>
      </c>
      <c r="R166" s="17" t="str">
        <f t="shared" si="166"/>
        <v/>
      </c>
      <c r="S166" s="18" t="str">
        <f t="shared" si="167"/>
        <v/>
      </c>
      <c r="T166" t="str">
        <f t="shared" si="168"/>
        <v>44</v>
      </c>
      <c r="U166" t="str">
        <f t="shared" si="169"/>
        <v>62</v>
      </c>
      <c r="V166" s="13" t="str">
        <f t="shared" si="170"/>
        <v>00</v>
      </c>
    </row>
    <row r="167" spans="1:22" x14ac:dyDescent="0.25">
      <c r="B167">
        <v>39</v>
      </c>
      <c r="C167" t="str">
        <f t="shared" si="172"/>
        <v>0x027</v>
      </c>
      <c r="D167" t="s">
        <v>192</v>
      </c>
      <c r="F167" s="44"/>
      <c r="G167" s="11">
        <v>40</v>
      </c>
      <c r="H167" s="12" t="s">
        <v>182</v>
      </c>
      <c r="I167">
        <f t="shared" si="171"/>
        <v>3</v>
      </c>
      <c r="N167" s="16" t="str">
        <f t="shared" si="162"/>
        <v>101000</v>
      </c>
      <c r="O167" s="17" t="str">
        <f t="shared" si="163"/>
        <v>011</v>
      </c>
      <c r="P167" s="17" t="str">
        <f t="shared" si="164"/>
        <v/>
      </c>
      <c r="Q167" s="17" t="str">
        <f t="shared" si="165"/>
        <v/>
      </c>
      <c r="R167" s="17" t="str">
        <f t="shared" si="166"/>
        <v/>
      </c>
      <c r="S167" s="18" t="str">
        <f t="shared" si="167"/>
        <v/>
      </c>
      <c r="T167" t="str">
        <f t="shared" si="168"/>
        <v>A1</v>
      </c>
      <c r="U167" t="str">
        <f t="shared" si="169"/>
        <v>80</v>
      </c>
      <c r="V167" s="13" t="str">
        <f t="shared" si="170"/>
        <v>00</v>
      </c>
    </row>
    <row r="168" spans="1:22" x14ac:dyDescent="0.25">
      <c r="B168">
        <v>42</v>
      </c>
      <c r="C168" t="str">
        <f t="shared" ref="C168:C174" si="193">"0x" &amp; DEC2HEX(B168,3)</f>
        <v>0x02A</v>
      </c>
      <c r="D168" t="s">
        <v>196</v>
      </c>
      <c r="F168" s="8"/>
      <c r="G168" s="11">
        <v>2</v>
      </c>
      <c r="H168" s="12" t="s">
        <v>39</v>
      </c>
      <c r="I168">
        <f t="shared" si="171"/>
        <v>1</v>
      </c>
      <c r="J168">
        <v>3</v>
      </c>
      <c r="N168" s="16" t="str">
        <f t="shared" si="162"/>
        <v>000010</v>
      </c>
      <c r="O168" s="17" t="str">
        <f t="shared" si="163"/>
        <v>001</v>
      </c>
      <c r="P168" s="17" t="str">
        <f t="shared" si="164"/>
        <v>011</v>
      </c>
      <c r="Q168" s="17" t="str">
        <f t="shared" si="165"/>
        <v/>
      </c>
      <c r="R168" s="17" t="str">
        <f t="shared" si="166"/>
        <v/>
      </c>
      <c r="S168" s="18" t="str">
        <f t="shared" si="167"/>
        <v/>
      </c>
      <c r="T168" t="str">
        <f t="shared" si="168"/>
        <v>08</v>
      </c>
      <c r="U168" t="str">
        <f t="shared" si="169"/>
        <v>B0</v>
      </c>
      <c r="V168" s="13" t="str">
        <f t="shared" si="170"/>
        <v>00</v>
      </c>
    </row>
    <row r="169" spans="1:22" x14ac:dyDescent="0.25">
      <c r="B169">
        <v>45</v>
      </c>
      <c r="C169" t="str">
        <f t="shared" si="193"/>
        <v>0x02D</v>
      </c>
      <c r="D169" t="s">
        <v>231</v>
      </c>
      <c r="F169" s="8" t="s">
        <v>129</v>
      </c>
      <c r="G169" s="11">
        <v>33</v>
      </c>
      <c r="H169" s="12" t="s">
        <v>39</v>
      </c>
      <c r="I169">
        <f t="shared" si="171"/>
        <v>1</v>
      </c>
      <c r="J169">
        <v>7</v>
      </c>
      <c r="N169" s="16" t="str">
        <f t="shared" si="162"/>
        <v>100001</v>
      </c>
      <c r="O169" s="17" t="str">
        <f t="shared" si="163"/>
        <v>001</v>
      </c>
      <c r="P169" s="17" t="str">
        <f t="shared" si="164"/>
        <v>111</v>
      </c>
      <c r="Q169" s="17" t="str">
        <f t="shared" si="165"/>
        <v/>
      </c>
      <c r="R169" s="17" t="str">
        <f t="shared" si="166"/>
        <v/>
      </c>
      <c r="S169" s="18" t="str">
        <f t="shared" si="167"/>
        <v/>
      </c>
      <c r="T169" t="str">
        <f t="shared" si="168"/>
        <v>84</v>
      </c>
      <c r="U169" t="str">
        <f t="shared" si="169"/>
        <v>F0</v>
      </c>
      <c r="V169" s="13" t="str">
        <f t="shared" si="170"/>
        <v>00</v>
      </c>
    </row>
    <row r="170" spans="1:22" x14ac:dyDescent="0.25">
      <c r="B170">
        <v>48</v>
      </c>
      <c r="C170" t="str">
        <f t="shared" si="193"/>
        <v>0x030</v>
      </c>
      <c r="D170" t="s">
        <v>163</v>
      </c>
      <c r="F170" s="8" t="s">
        <v>227</v>
      </c>
      <c r="G170" s="11">
        <v>6</v>
      </c>
      <c r="I170" t="str">
        <f t="shared" si="171"/>
        <v/>
      </c>
      <c r="L170">
        <v>0</v>
      </c>
      <c r="N170" s="16" t="str">
        <f t="shared" si="162"/>
        <v>000110</v>
      </c>
      <c r="O170" s="17" t="str">
        <f t="shared" si="163"/>
        <v/>
      </c>
      <c r="P170" s="17" t="str">
        <f t="shared" si="164"/>
        <v/>
      </c>
      <c r="Q170" s="17" t="str">
        <f t="shared" si="165"/>
        <v/>
      </c>
      <c r="R170" s="17" t="str">
        <f t="shared" si="166"/>
        <v>00000000</v>
      </c>
      <c r="S170" s="18" t="str">
        <f t="shared" si="167"/>
        <v/>
      </c>
      <c r="T170" t="str">
        <f t="shared" si="168"/>
        <v>18</v>
      </c>
      <c r="U170" t="str">
        <f t="shared" si="169"/>
        <v>00</v>
      </c>
      <c r="V170" s="13" t="str">
        <f t="shared" si="170"/>
        <v>00</v>
      </c>
    </row>
    <row r="171" spans="1:22" x14ac:dyDescent="0.25">
      <c r="B171">
        <v>51</v>
      </c>
      <c r="C171" t="str">
        <f t="shared" si="193"/>
        <v>0x033</v>
      </c>
      <c r="D171" t="s">
        <v>221</v>
      </c>
      <c r="F171" s="53" t="s">
        <v>210</v>
      </c>
      <c r="G171" s="11">
        <v>2</v>
      </c>
      <c r="H171" s="12" t="s">
        <v>39</v>
      </c>
      <c r="I171">
        <f t="shared" si="171"/>
        <v>1</v>
      </c>
      <c r="J171">
        <v>6</v>
      </c>
      <c r="N171" s="16" t="str">
        <f t="shared" si="162"/>
        <v>000010</v>
      </c>
      <c r="O171" s="17" t="str">
        <f t="shared" si="163"/>
        <v>001</v>
      </c>
      <c r="P171" s="17" t="str">
        <f t="shared" si="164"/>
        <v>110</v>
      </c>
      <c r="Q171" s="17" t="str">
        <f t="shared" si="165"/>
        <v/>
      </c>
      <c r="R171" s="17" t="str">
        <f t="shared" si="166"/>
        <v/>
      </c>
      <c r="S171" s="18" t="str">
        <f t="shared" si="167"/>
        <v/>
      </c>
      <c r="T171" t="str">
        <f t="shared" si="168"/>
        <v>08</v>
      </c>
      <c r="U171" t="str">
        <f t="shared" si="169"/>
        <v>E0</v>
      </c>
      <c r="V171" s="13" t="str">
        <f t="shared" si="170"/>
        <v>00</v>
      </c>
    </row>
    <row r="172" spans="1:22" x14ac:dyDescent="0.25">
      <c r="B172">
        <v>54</v>
      </c>
      <c r="C172" t="str">
        <f t="shared" si="193"/>
        <v>0x036</v>
      </c>
      <c r="D172" t="s">
        <v>201</v>
      </c>
      <c r="F172" s="53"/>
      <c r="G172" s="11">
        <v>40</v>
      </c>
      <c r="H172" s="12" t="s">
        <v>39</v>
      </c>
      <c r="I172">
        <f t="shared" si="171"/>
        <v>1</v>
      </c>
      <c r="N172" s="16" t="str">
        <f t="shared" si="162"/>
        <v>101000</v>
      </c>
      <c r="O172" s="17" t="str">
        <f t="shared" si="163"/>
        <v>001</v>
      </c>
      <c r="P172" s="17" t="str">
        <f t="shared" si="164"/>
        <v/>
      </c>
      <c r="Q172" s="17" t="str">
        <f t="shared" si="165"/>
        <v/>
      </c>
      <c r="R172" s="17" t="str">
        <f t="shared" si="166"/>
        <v/>
      </c>
      <c r="S172" s="18" t="str">
        <f t="shared" si="167"/>
        <v/>
      </c>
      <c r="T172" t="str">
        <f t="shared" si="168"/>
        <v>A0</v>
      </c>
      <c r="U172" t="str">
        <f t="shared" si="169"/>
        <v>80</v>
      </c>
      <c r="V172" s="13" t="str">
        <f t="shared" si="170"/>
        <v>00</v>
      </c>
    </row>
    <row r="173" spans="1:22" x14ac:dyDescent="0.25">
      <c r="B173">
        <v>57</v>
      </c>
      <c r="C173" t="str">
        <f t="shared" si="193"/>
        <v>0x039</v>
      </c>
      <c r="D173" t="s">
        <v>222</v>
      </c>
      <c r="F173" s="53"/>
      <c r="G173" s="11">
        <v>2</v>
      </c>
      <c r="H173" s="12" t="s">
        <v>42</v>
      </c>
      <c r="I173">
        <f t="shared" si="171"/>
        <v>6</v>
      </c>
      <c r="J173">
        <v>1</v>
      </c>
      <c r="N173" s="16" t="str">
        <f t="shared" si="162"/>
        <v>000010</v>
      </c>
      <c r="O173" s="17" t="str">
        <f t="shared" si="163"/>
        <v>110</v>
      </c>
      <c r="P173" s="17" t="str">
        <f t="shared" si="164"/>
        <v>001</v>
      </c>
      <c r="Q173" s="17" t="str">
        <f t="shared" si="165"/>
        <v/>
      </c>
      <c r="R173" s="17" t="str">
        <f t="shared" si="166"/>
        <v/>
      </c>
      <c r="S173" s="18" t="str">
        <f t="shared" si="167"/>
        <v/>
      </c>
      <c r="T173" t="str">
        <f t="shared" si="168"/>
        <v>0B</v>
      </c>
      <c r="U173" t="str">
        <f t="shared" si="169"/>
        <v>10</v>
      </c>
      <c r="V173" s="13" t="str">
        <f t="shared" si="170"/>
        <v>00</v>
      </c>
    </row>
    <row r="174" spans="1:22" x14ac:dyDescent="0.25">
      <c r="B174">
        <v>60</v>
      </c>
      <c r="C174" t="str">
        <f t="shared" si="193"/>
        <v>0x03C</v>
      </c>
      <c r="D174" t="s">
        <v>142</v>
      </c>
      <c r="F174" s="8" t="s">
        <v>134</v>
      </c>
      <c r="G174" s="11">
        <v>5</v>
      </c>
      <c r="I174" t="str">
        <f t="shared" si="171"/>
        <v/>
      </c>
      <c r="L174">
        <v>12</v>
      </c>
      <c r="N174" s="16" t="str">
        <f t="shared" si="162"/>
        <v>000101</v>
      </c>
      <c r="O174" s="17" t="str">
        <f t="shared" si="163"/>
        <v/>
      </c>
      <c r="P174" s="17" t="str">
        <f t="shared" si="164"/>
        <v/>
      </c>
      <c r="Q174" s="17" t="str">
        <f t="shared" si="165"/>
        <v/>
      </c>
      <c r="R174" s="17" t="str">
        <f t="shared" si="166"/>
        <v>00001100</v>
      </c>
      <c r="S174" s="18" t="str">
        <f t="shared" si="167"/>
        <v/>
      </c>
      <c r="T174" t="str">
        <f t="shared" si="168"/>
        <v>14</v>
      </c>
      <c r="U174" t="str">
        <f t="shared" si="169"/>
        <v>00</v>
      </c>
      <c r="V174" s="13" t="str">
        <f t="shared" si="170"/>
        <v>0C</v>
      </c>
    </row>
    <row r="175" spans="1:22" x14ac:dyDescent="0.25">
      <c r="F175" s="8" t="s">
        <v>120</v>
      </c>
    </row>
    <row r="176" spans="1:22" x14ac:dyDescent="0.25">
      <c r="B176">
        <v>96</v>
      </c>
      <c r="C176" t="str">
        <f t="shared" ref="C176:C179" si="194">"0x" &amp; DEC2HEX(B176,3)</f>
        <v>0x060</v>
      </c>
      <c r="E176" s="7" t="s">
        <v>229</v>
      </c>
    </row>
    <row r="177" spans="2:5" x14ac:dyDescent="0.25">
      <c r="B177">
        <v>99</v>
      </c>
      <c r="C177" t="str">
        <f t="shared" si="194"/>
        <v>0x063</v>
      </c>
      <c r="E177" s="7" t="s">
        <v>228</v>
      </c>
    </row>
    <row r="178" spans="2:5" x14ac:dyDescent="0.25">
      <c r="B178">
        <v>102</v>
      </c>
      <c r="C178" t="str">
        <f t="shared" si="194"/>
        <v>0x066</v>
      </c>
      <c r="E178" s="7" t="s">
        <v>228</v>
      </c>
    </row>
    <row r="179" spans="2:5" x14ac:dyDescent="0.25">
      <c r="B179">
        <v>105</v>
      </c>
      <c r="C179" t="str">
        <f t="shared" si="194"/>
        <v>0x069</v>
      </c>
      <c r="E179" s="7" t="s">
        <v>229</v>
      </c>
    </row>
    <row r="180" spans="2:5" x14ac:dyDescent="0.25">
      <c r="B180">
        <v>108</v>
      </c>
      <c r="C180" t="str">
        <f t="shared" ref="C180:C187" si="195">"0x" &amp; DEC2HEX(B180,3)</f>
        <v>0x06C</v>
      </c>
      <c r="E180" s="7" t="s">
        <v>228</v>
      </c>
    </row>
    <row r="181" spans="2:5" x14ac:dyDescent="0.25">
      <c r="B181">
        <v>111</v>
      </c>
      <c r="C181" t="str">
        <f t="shared" si="195"/>
        <v>0x06F</v>
      </c>
      <c r="E181" s="7" t="s">
        <v>228</v>
      </c>
    </row>
    <row r="182" spans="2:5" x14ac:dyDescent="0.25">
      <c r="B182">
        <v>114</v>
      </c>
      <c r="C182" t="str">
        <f t="shared" si="195"/>
        <v>0x072</v>
      </c>
      <c r="E182" s="7" t="s">
        <v>229</v>
      </c>
    </row>
    <row r="183" spans="2:5" x14ac:dyDescent="0.25">
      <c r="B183">
        <v>117</v>
      </c>
      <c r="C183" t="str">
        <f t="shared" si="195"/>
        <v>0x075</v>
      </c>
      <c r="E183" s="7" t="s">
        <v>228</v>
      </c>
    </row>
    <row r="184" spans="2:5" x14ac:dyDescent="0.25">
      <c r="B184">
        <v>120</v>
      </c>
      <c r="C184" t="str">
        <f t="shared" si="195"/>
        <v>0x078</v>
      </c>
      <c r="E184" s="7" t="s">
        <v>228</v>
      </c>
    </row>
    <row r="185" spans="2:5" x14ac:dyDescent="0.25">
      <c r="B185">
        <v>123</v>
      </c>
      <c r="C185" t="str">
        <f t="shared" si="195"/>
        <v>0x07B</v>
      </c>
      <c r="E185" s="7" t="s">
        <v>229</v>
      </c>
    </row>
    <row r="186" spans="2:5" x14ac:dyDescent="0.25">
      <c r="B186">
        <v>126</v>
      </c>
      <c r="C186" t="str">
        <f t="shared" si="195"/>
        <v>0x07E</v>
      </c>
      <c r="E186" s="7" t="s">
        <v>228</v>
      </c>
    </row>
    <row r="187" spans="2:5" x14ac:dyDescent="0.25">
      <c r="B187">
        <v>129</v>
      </c>
      <c r="C187" t="str">
        <f t="shared" si="195"/>
        <v>0x081</v>
      </c>
      <c r="E187" s="7" t="s">
        <v>228</v>
      </c>
    </row>
    <row r="188" spans="2:5" x14ac:dyDescent="0.25">
      <c r="B188">
        <v>132</v>
      </c>
      <c r="C188" t="str">
        <f t="shared" ref="C188:C197" si="196">"0x" &amp; DEC2HEX(B188,3)</f>
        <v>0x084</v>
      </c>
      <c r="E188" s="7" t="s">
        <v>229</v>
      </c>
    </row>
    <row r="189" spans="2:5" x14ac:dyDescent="0.25">
      <c r="B189">
        <v>135</v>
      </c>
      <c r="C189" t="str">
        <f t="shared" si="196"/>
        <v>0x087</v>
      </c>
      <c r="E189" s="7" t="s">
        <v>228</v>
      </c>
    </row>
    <row r="190" spans="2:5" x14ac:dyDescent="0.25">
      <c r="B190">
        <v>138</v>
      </c>
      <c r="C190" t="str">
        <f t="shared" si="196"/>
        <v>0x08A</v>
      </c>
      <c r="E190" s="7" t="s">
        <v>228</v>
      </c>
    </row>
    <row r="191" spans="2:5" x14ac:dyDescent="0.25">
      <c r="B191">
        <v>141</v>
      </c>
      <c r="C191" t="str">
        <f t="shared" si="196"/>
        <v>0x08D</v>
      </c>
      <c r="E191" s="7" t="s">
        <v>229</v>
      </c>
    </row>
    <row r="192" spans="2:5" x14ac:dyDescent="0.25">
      <c r="B192">
        <v>144</v>
      </c>
      <c r="C192" t="str">
        <f t="shared" si="196"/>
        <v>0x090</v>
      </c>
      <c r="E192" s="7" t="s">
        <v>228</v>
      </c>
    </row>
    <row r="193" spans="2:22" x14ac:dyDescent="0.25">
      <c r="B193">
        <v>147</v>
      </c>
      <c r="C193" t="str">
        <f t="shared" si="196"/>
        <v>0x093</v>
      </c>
      <c r="E193" s="7" t="s">
        <v>228</v>
      </c>
    </row>
    <row r="194" spans="2:22" x14ac:dyDescent="0.25">
      <c r="B194">
        <v>150</v>
      </c>
      <c r="C194" t="str">
        <f t="shared" si="196"/>
        <v>0x096</v>
      </c>
      <c r="E194" s="7" t="s">
        <v>229</v>
      </c>
    </row>
    <row r="195" spans="2:22" x14ac:dyDescent="0.25">
      <c r="B195">
        <v>153</v>
      </c>
      <c r="C195" t="str">
        <f t="shared" si="196"/>
        <v>0x099</v>
      </c>
      <c r="E195" s="7" t="s">
        <v>228</v>
      </c>
    </row>
    <row r="196" spans="2:22" x14ac:dyDescent="0.25">
      <c r="B196">
        <v>156</v>
      </c>
      <c r="C196" t="str">
        <f t="shared" si="196"/>
        <v>0x09C</v>
      </c>
      <c r="E196" s="7" t="s">
        <v>228</v>
      </c>
    </row>
    <row r="197" spans="2:22" x14ac:dyDescent="0.25">
      <c r="B197">
        <v>159</v>
      </c>
      <c r="C197" t="str">
        <f t="shared" si="196"/>
        <v>0x09F</v>
      </c>
      <c r="E197" s="7" t="s">
        <v>230</v>
      </c>
    </row>
    <row r="200" spans="2:22" x14ac:dyDescent="0.25">
      <c r="D200" s="8" t="s">
        <v>273</v>
      </c>
    </row>
    <row r="201" spans="2:22" x14ac:dyDescent="0.25">
      <c r="B201">
        <v>0</v>
      </c>
      <c r="C201" t="str">
        <f t="shared" ref="C201" si="197">"0x" &amp; DEC2HEX(B201,3)</f>
        <v>0x000</v>
      </c>
      <c r="D201" t="s">
        <v>248</v>
      </c>
      <c r="F201" s="8" t="s">
        <v>249</v>
      </c>
      <c r="G201" s="11">
        <v>1</v>
      </c>
      <c r="H201" s="12" t="s">
        <v>38</v>
      </c>
      <c r="I201">
        <f t="shared" ref="I201" si="198">IF(H201="", "", VLOOKUP(H201, $X$3:$Y$10, 2))</f>
        <v>0</v>
      </c>
      <c r="M201">
        <v>67</v>
      </c>
      <c r="N201" s="16" t="str">
        <f t="shared" ref="N201" si="199">IF(G201="", "", TEXT(DEC2BIN(G201), "000000"))</f>
        <v>000001</v>
      </c>
      <c r="O201" s="17" t="str">
        <f t="shared" ref="O201" si="200">IF(I201="", "", TEXT(DEC2BIN(I201), "000"))</f>
        <v>000</v>
      </c>
      <c r="P201" s="17" t="str">
        <f t="shared" ref="P201" si="201">IF(J201="", "", TEXT(DEC2BIN(J201), "000"))</f>
        <v/>
      </c>
      <c r="Q201" s="17" t="str">
        <f t="shared" ref="Q201" si="202">IF(K201="", "", TEXT(DEC2BIN(K201), "000"))</f>
        <v/>
      </c>
      <c r="R201" s="17" t="str">
        <f t="shared" ref="R201" si="203">IF(L201="", "", TEXT(DEC2BIN(L201), "00000000"))</f>
        <v/>
      </c>
      <c r="S201" s="18" t="str">
        <f t="shared" ref="S201" si="204">IF(M201="", "", TEXT(DEC2BIN(M201), "00000000"))</f>
        <v>01000011</v>
      </c>
      <c r="T201" t="str">
        <f t="shared" ref="T201" si="205">BIN2HEX(LEFT(CONCATENATE(N201,IF(O201="", "000", O201)), 8), 2)</f>
        <v>04</v>
      </c>
      <c r="U201" t="str">
        <f t="shared" ref="U201" si="206">BIN2HEX(CONCATENATE(RIGHT(O201, 1), IF(P201 = "", "000", P201), IF(Q201 = "", "000", Q201), "0"), 2)</f>
        <v>00</v>
      </c>
      <c r="V201" s="13" t="str">
        <f t="shared" ref="V201" si="207">IF(R201="", BIN2HEX(S201, 2), BIN2HEX(R201,2))</f>
        <v>43</v>
      </c>
    </row>
    <row r="202" spans="2:22" x14ac:dyDescent="0.25">
      <c r="B202">
        <v>3</v>
      </c>
      <c r="C202" t="str">
        <f t="shared" ref="C202" si="208">"0x" &amp; DEC2HEX(B202,3)</f>
        <v>0x003</v>
      </c>
      <c r="D202" t="s">
        <v>251</v>
      </c>
      <c r="F202" s="8" t="s">
        <v>252</v>
      </c>
      <c r="G202" s="11">
        <v>1</v>
      </c>
      <c r="H202" s="12" t="s">
        <v>42</v>
      </c>
      <c r="I202">
        <f t="shared" ref="I202" si="209">IF(H202="", "", VLOOKUP(H202, $X$3:$Y$10, 2))</f>
        <v>6</v>
      </c>
      <c r="M202">
        <v>199</v>
      </c>
      <c r="N202" s="16" t="str">
        <f t="shared" ref="N202" si="210">IF(G202="", "", TEXT(DEC2BIN(G202), "000000"))</f>
        <v>000001</v>
      </c>
      <c r="O202" s="17" t="str">
        <f t="shared" ref="O202" si="211">IF(I202="", "", TEXT(DEC2BIN(I202), "000"))</f>
        <v>110</v>
      </c>
      <c r="P202" s="17" t="str">
        <f t="shared" ref="P202" si="212">IF(J202="", "", TEXT(DEC2BIN(J202), "000"))</f>
        <v/>
      </c>
      <c r="Q202" s="17" t="str">
        <f t="shared" ref="Q202" si="213">IF(K202="", "", TEXT(DEC2BIN(K202), "000"))</f>
        <v/>
      </c>
      <c r="R202" s="17" t="str">
        <f t="shared" ref="R202" si="214">IF(L202="", "", TEXT(DEC2BIN(L202), "00000000"))</f>
        <v/>
      </c>
      <c r="S202" s="18" t="str">
        <f t="shared" ref="S202" si="215">IF(M202="", "", TEXT(DEC2BIN(M202), "00000000"))</f>
        <v>11000111</v>
      </c>
      <c r="T202" t="str">
        <f t="shared" ref="T202" si="216">BIN2HEX(LEFT(CONCATENATE(N202,IF(O202="", "000", O202)), 8), 2)</f>
        <v>07</v>
      </c>
      <c r="U202" t="str">
        <f t="shared" ref="U202" si="217">BIN2HEX(CONCATENATE(RIGHT(O202, 1), IF(P202 = "", "000", P202), IF(Q202 = "", "000", Q202), "0"), 2)</f>
        <v>00</v>
      </c>
      <c r="V202" s="13" t="str">
        <f t="shared" ref="V202" si="218">IF(R202="", BIN2HEX(S202, 2), BIN2HEX(R202,2))</f>
        <v>C7</v>
      </c>
    </row>
    <row r="203" spans="2:22" x14ac:dyDescent="0.25">
      <c r="B203">
        <v>6</v>
      </c>
      <c r="C203" t="str">
        <f t="shared" ref="C203:C224" si="219">"0x" &amp; DEC2HEX(B203,3)</f>
        <v>0x006</v>
      </c>
      <c r="D203" t="s">
        <v>179</v>
      </c>
      <c r="F203" s="8"/>
      <c r="G203" s="11">
        <v>40</v>
      </c>
      <c r="H203" s="12" t="s">
        <v>38</v>
      </c>
      <c r="I203">
        <f t="shared" ref="I203" si="220">IF(H203="", "", VLOOKUP(H203, $X$3:$Y$10, 2))</f>
        <v>0</v>
      </c>
      <c r="N203" s="16" t="str">
        <f t="shared" ref="N203" si="221">IF(G203="", "", TEXT(DEC2BIN(G203), "000000"))</f>
        <v>101000</v>
      </c>
      <c r="O203" s="17" t="str">
        <f t="shared" ref="O203" si="222">IF(I203="", "", TEXT(DEC2BIN(I203), "000"))</f>
        <v>000</v>
      </c>
      <c r="P203" s="17" t="str">
        <f t="shared" ref="P203" si="223">IF(J203="", "", TEXT(DEC2BIN(J203), "000"))</f>
        <v/>
      </c>
      <c r="Q203" s="17" t="str">
        <f t="shared" ref="Q203" si="224">IF(K203="", "", TEXT(DEC2BIN(K203), "000"))</f>
        <v/>
      </c>
      <c r="R203" s="17" t="str">
        <f t="shared" ref="R203" si="225">IF(L203="", "", TEXT(DEC2BIN(L203), "00000000"))</f>
        <v/>
      </c>
      <c r="S203" s="18" t="str">
        <f t="shared" ref="S203" si="226">IF(M203="", "", TEXT(DEC2BIN(M203), "00000000"))</f>
        <v/>
      </c>
      <c r="T203" t="str">
        <f t="shared" ref="T203" si="227">BIN2HEX(LEFT(CONCATENATE(N203,IF(O203="", "000", O203)), 8), 2)</f>
        <v>A0</v>
      </c>
      <c r="U203" t="str">
        <f t="shared" ref="U203" si="228">BIN2HEX(CONCATENATE(RIGHT(O203, 1), IF(P203 = "", "000", P203), IF(Q203 = "", "000", Q203), "0"), 2)</f>
        <v>00</v>
      </c>
      <c r="V203" s="13" t="str">
        <f t="shared" ref="V203" si="229">IF(R203="", BIN2HEX(S203, 2), BIN2HEX(R203,2))</f>
        <v>00</v>
      </c>
    </row>
    <row r="204" spans="2:22" x14ac:dyDescent="0.25">
      <c r="B204">
        <v>9</v>
      </c>
      <c r="C204" t="str">
        <f t="shared" si="219"/>
        <v>0x009</v>
      </c>
      <c r="D204" t="s">
        <v>250</v>
      </c>
      <c r="F204" s="8"/>
      <c r="G204" s="11">
        <v>41</v>
      </c>
      <c r="H204" s="12" t="s">
        <v>38</v>
      </c>
      <c r="I204">
        <f t="shared" ref="I204:I208" si="230">IF(H204="", "", VLOOKUP(H204, $X$3:$Y$10, 2))</f>
        <v>0</v>
      </c>
      <c r="N204" s="16" t="str">
        <f t="shared" ref="N204:N208" si="231">IF(G204="", "", TEXT(DEC2BIN(G204), "000000"))</f>
        <v>101001</v>
      </c>
      <c r="O204" s="17" t="str">
        <f t="shared" ref="O204:O208" si="232">IF(I204="", "", TEXT(DEC2BIN(I204), "000"))</f>
        <v>000</v>
      </c>
      <c r="P204" s="17" t="str">
        <f t="shared" ref="P204:P208" si="233">IF(J204="", "", TEXT(DEC2BIN(J204), "000"))</f>
        <v/>
      </c>
      <c r="Q204" s="17" t="str">
        <f t="shared" ref="Q204:Q208" si="234">IF(K204="", "", TEXT(DEC2BIN(K204), "000"))</f>
        <v/>
      </c>
      <c r="R204" s="17" t="str">
        <f t="shared" ref="R204:R208" si="235">IF(L204="", "", TEXT(DEC2BIN(L204), "00000000"))</f>
        <v/>
      </c>
      <c r="S204" s="18" t="str">
        <f t="shared" ref="S204:S208" si="236">IF(M204="", "", TEXT(DEC2BIN(M204), "00000000"))</f>
        <v/>
      </c>
      <c r="T204" t="str">
        <f t="shared" ref="T204:T208" si="237">BIN2HEX(LEFT(CONCATENATE(N204,IF(O204="", "000", O204)), 8), 2)</f>
        <v>A4</v>
      </c>
      <c r="U204" t="str">
        <f t="shared" ref="U204:U208" si="238">BIN2HEX(CONCATENATE(RIGHT(O204, 1), IF(P204 = "", "000", P204), IF(Q204 = "", "000", Q204), "0"), 2)</f>
        <v>00</v>
      </c>
      <c r="V204" s="13" t="str">
        <f t="shared" ref="V204:V208" si="239">IF(R204="", BIN2HEX(S204, 2), BIN2HEX(R204,2))</f>
        <v>00</v>
      </c>
    </row>
    <row r="205" spans="2:22" x14ac:dyDescent="0.25">
      <c r="B205">
        <v>12</v>
      </c>
      <c r="C205" t="str">
        <f t="shared" si="219"/>
        <v>0x00C</v>
      </c>
      <c r="D205" t="s">
        <v>115</v>
      </c>
      <c r="F205" s="8" t="s">
        <v>253</v>
      </c>
      <c r="G205" s="11">
        <v>32</v>
      </c>
      <c r="H205" s="12" t="s">
        <v>38</v>
      </c>
      <c r="I205">
        <f t="shared" si="230"/>
        <v>0</v>
      </c>
      <c r="J205">
        <v>6</v>
      </c>
      <c r="N205" s="16" t="str">
        <f t="shared" si="231"/>
        <v>100000</v>
      </c>
      <c r="O205" s="17" t="str">
        <f t="shared" si="232"/>
        <v>000</v>
      </c>
      <c r="P205" s="17" t="str">
        <f t="shared" si="233"/>
        <v>110</v>
      </c>
      <c r="Q205" s="17" t="str">
        <f t="shared" si="234"/>
        <v/>
      </c>
      <c r="R205" s="17" t="str">
        <f t="shared" si="235"/>
        <v/>
      </c>
      <c r="S205" s="18" t="str">
        <f t="shared" si="236"/>
        <v/>
      </c>
      <c r="T205" t="str">
        <f t="shared" si="237"/>
        <v>80</v>
      </c>
      <c r="U205" t="str">
        <f t="shared" si="238"/>
        <v>60</v>
      </c>
      <c r="V205" s="13" t="str">
        <f t="shared" si="239"/>
        <v>00</v>
      </c>
    </row>
    <row r="206" spans="2:22" x14ac:dyDescent="0.25">
      <c r="B206">
        <v>15</v>
      </c>
      <c r="C206" t="str">
        <f t="shared" si="219"/>
        <v>0x00F</v>
      </c>
      <c r="D206" t="s">
        <v>221</v>
      </c>
      <c r="F206" s="54" t="s">
        <v>255</v>
      </c>
      <c r="G206" s="11">
        <v>2</v>
      </c>
      <c r="H206" s="12" t="s">
        <v>39</v>
      </c>
      <c r="I206">
        <f t="shared" si="230"/>
        <v>1</v>
      </c>
      <c r="J206">
        <v>6</v>
      </c>
      <c r="N206" s="16" t="str">
        <f t="shared" si="231"/>
        <v>000010</v>
      </c>
      <c r="O206" s="17" t="str">
        <f t="shared" si="232"/>
        <v>001</v>
      </c>
      <c r="P206" s="17" t="str">
        <f t="shared" si="233"/>
        <v>110</v>
      </c>
      <c r="Q206" s="17" t="str">
        <f t="shared" si="234"/>
        <v/>
      </c>
      <c r="R206" s="17" t="str">
        <f t="shared" si="235"/>
        <v/>
      </c>
      <c r="S206" s="18" t="str">
        <f t="shared" si="236"/>
        <v/>
      </c>
      <c r="T206" t="str">
        <f t="shared" si="237"/>
        <v>08</v>
      </c>
      <c r="U206" t="str">
        <f t="shared" si="238"/>
        <v>E0</v>
      </c>
      <c r="V206" s="13" t="str">
        <f t="shared" si="239"/>
        <v>00</v>
      </c>
    </row>
    <row r="207" spans="2:22" x14ac:dyDescent="0.25">
      <c r="B207">
        <v>18</v>
      </c>
      <c r="C207" t="str">
        <f t="shared" si="219"/>
        <v>0x012</v>
      </c>
      <c r="D207" t="s">
        <v>57</v>
      </c>
      <c r="F207" s="54"/>
      <c r="G207" s="11">
        <v>2</v>
      </c>
      <c r="H207" s="12" t="s">
        <v>42</v>
      </c>
      <c r="I207">
        <f t="shared" si="230"/>
        <v>6</v>
      </c>
      <c r="J207">
        <v>0</v>
      </c>
      <c r="N207" s="16" t="str">
        <f t="shared" si="231"/>
        <v>000010</v>
      </c>
      <c r="O207" s="17" t="str">
        <f t="shared" si="232"/>
        <v>110</v>
      </c>
      <c r="P207" s="17" t="str">
        <f t="shared" si="233"/>
        <v>000</v>
      </c>
      <c r="Q207" s="17" t="str">
        <f t="shared" si="234"/>
        <v/>
      </c>
      <c r="R207" s="17" t="str">
        <f t="shared" si="235"/>
        <v/>
      </c>
      <c r="S207" s="18" t="str">
        <f t="shared" si="236"/>
        <v/>
      </c>
      <c r="T207" t="str">
        <f t="shared" si="237"/>
        <v>0B</v>
      </c>
      <c r="U207" t="str">
        <f t="shared" si="238"/>
        <v>00</v>
      </c>
      <c r="V207" s="13" t="str">
        <f t="shared" si="239"/>
        <v>00</v>
      </c>
    </row>
    <row r="208" spans="2:22" x14ac:dyDescent="0.25">
      <c r="B208">
        <v>21</v>
      </c>
      <c r="C208" t="str">
        <f t="shared" si="219"/>
        <v>0x015</v>
      </c>
      <c r="D208" t="s">
        <v>51</v>
      </c>
      <c r="F208" s="54"/>
      <c r="G208" s="11">
        <v>2</v>
      </c>
      <c r="H208" s="12" t="s">
        <v>38</v>
      </c>
      <c r="I208">
        <f t="shared" si="230"/>
        <v>0</v>
      </c>
      <c r="J208">
        <v>1</v>
      </c>
      <c r="N208" s="16" t="str">
        <f t="shared" si="231"/>
        <v>000010</v>
      </c>
      <c r="O208" s="17" t="str">
        <f t="shared" si="232"/>
        <v>000</v>
      </c>
      <c r="P208" s="17" t="str">
        <f t="shared" si="233"/>
        <v>001</v>
      </c>
      <c r="Q208" s="17" t="str">
        <f t="shared" si="234"/>
        <v/>
      </c>
      <c r="R208" s="17" t="str">
        <f t="shared" si="235"/>
        <v/>
      </c>
      <c r="S208" s="18" t="str">
        <f t="shared" si="236"/>
        <v/>
      </c>
      <c r="T208" t="str">
        <f t="shared" si="237"/>
        <v>08</v>
      </c>
      <c r="U208" t="str">
        <f t="shared" si="238"/>
        <v>10</v>
      </c>
      <c r="V208" s="13" t="str">
        <f t="shared" si="239"/>
        <v>00</v>
      </c>
    </row>
    <row r="209" spans="2:22" x14ac:dyDescent="0.25">
      <c r="B209">
        <v>24</v>
      </c>
      <c r="C209" t="str">
        <f t="shared" si="219"/>
        <v>0x018</v>
      </c>
      <c r="D209" t="s">
        <v>254</v>
      </c>
      <c r="F209" s="8" t="s">
        <v>256</v>
      </c>
      <c r="G209" s="11">
        <v>33</v>
      </c>
      <c r="H209" s="12" t="s">
        <v>38</v>
      </c>
      <c r="I209">
        <f t="shared" ref="I209" si="240">IF(H209="", "", VLOOKUP(H209, $X$3:$Y$10, 2))</f>
        <v>0</v>
      </c>
      <c r="J209">
        <v>6</v>
      </c>
      <c r="N209" s="16" t="str">
        <f t="shared" ref="N209" si="241">IF(G209="", "", TEXT(DEC2BIN(G209), "000000"))</f>
        <v>100001</v>
      </c>
      <c r="O209" s="17" t="str">
        <f t="shared" ref="O209" si="242">IF(I209="", "", TEXT(DEC2BIN(I209), "000"))</f>
        <v>000</v>
      </c>
      <c r="P209" s="17" t="str">
        <f t="shared" ref="P209" si="243">IF(J209="", "", TEXT(DEC2BIN(J209), "000"))</f>
        <v>110</v>
      </c>
      <c r="Q209" s="17" t="str">
        <f t="shared" ref="Q209" si="244">IF(K209="", "", TEXT(DEC2BIN(K209), "000"))</f>
        <v/>
      </c>
      <c r="R209" s="17" t="str">
        <f t="shared" ref="R209" si="245">IF(L209="", "", TEXT(DEC2BIN(L209), "00000000"))</f>
        <v/>
      </c>
      <c r="S209" s="18" t="str">
        <f t="shared" ref="S209" si="246">IF(M209="", "", TEXT(DEC2BIN(M209), "00000000"))</f>
        <v/>
      </c>
      <c r="T209" t="str">
        <f t="shared" ref="T209" si="247">BIN2HEX(LEFT(CONCATENATE(N209,IF(O209="", "000", O209)), 8), 2)</f>
        <v>84</v>
      </c>
      <c r="U209" t="str">
        <f t="shared" ref="U209" si="248">BIN2HEX(CONCATENATE(RIGHT(O209, 1), IF(P209 = "", "000", P209), IF(Q209 = "", "000", Q209), "0"), 2)</f>
        <v>60</v>
      </c>
      <c r="V209" s="13" t="str">
        <f t="shared" ref="V209" si="249">IF(R209="", BIN2HEX(S209, 2), BIN2HEX(R209,2))</f>
        <v>00</v>
      </c>
    </row>
    <row r="210" spans="2:22" x14ac:dyDescent="0.25">
      <c r="B210">
        <v>27</v>
      </c>
      <c r="C210" t="str">
        <f t="shared" si="219"/>
        <v>0x01B</v>
      </c>
      <c r="D210" t="s">
        <v>53</v>
      </c>
      <c r="F210" s="8" t="s">
        <v>257</v>
      </c>
      <c r="G210" s="11">
        <v>34</v>
      </c>
      <c r="H210" s="12" t="s">
        <v>38</v>
      </c>
      <c r="I210">
        <f t="shared" ref="I210:I211" si="250">IF(H210="", "", VLOOKUP(H210, $X$3:$Y$10, 2))</f>
        <v>0</v>
      </c>
      <c r="N210" s="16" t="str">
        <f t="shared" ref="N210:N211" si="251">IF(G210="", "", TEXT(DEC2BIN(G210), "000000"))</f>
        <v>100010</v>
      </c>
      <c r="O210" s="17" t="str">
        <f t="shared" ref="O210:O211" si="252">IF(I210="", "", TEXT(DEC2BIN(I210), "000"))</f>
        <v>000</v>
      </c>
      <c r="P210" s="17" t="str">
        <f t="shared" ref="P210:P211" si="253">IF(J210="", "", TEXT(DEC2BIN(J210), "000"))</f>
        <v/>
      </c>
      <c r="Q210" s="17" t="str">
        <f t="shared" ref="Q210:Q211" si="254">IF(K210="", "", TEXT(DEC2BIN(K210), "000"))</f>
        <v/>
      </c>
      <c r="R210" s="17" t="str">
        <f t="shared" ref="R210:R211" si="255">IF(L210="", "", TEXT(DEC2BIN(L210), "00000000"))</f>
        <v/>
      </c>
      <c r="S210" s="18" t="str">
        <f t="shared" ref="S210:S211" si="256">IF(M210="", "", TEXT(DEC2BIN(M210), "00000000"))</f>
        <v/>
      </c>
      <c r="T210" t="str">
        <f t="shared" ref="T210:T211" si="257">BIN2HEX(LEFT(CONCATENATE(N210,IF(O210="", "000", O210)), 8), 2)</f>
        <v>88</v>
      </c>
      <c r="U210" t="str">
        <f t="shared" ref="U210:U211" si="258">BIN2HEX(CONCATENATE(RIGHT(O210, 1), IF(P210 = "", "000", P210), IF(Q210 = "", "000", Q210), "0"), 2)</f>
        <v>00</v>
      </c>
      <c r="V210" s="13" t="str">
        <f t="shared" ref="V210:V211" si="259">IF(R210="", BIN2HEX(S210, 2), BIN2HEX(R210,2))</f>
        <v>00</v>
      </c>
    </row>
    <row r="211" spans="2:22" x14ac:dyDescent="0.25">
      <c r="B211">
        <v>30</v>
      </c>
      <c r="C211" t="str">
        <f t="shared" si="219"/>
        <v>0x01E</v>
      </c>
      <c r="D211" t="s">
        <v>258</v>
      </c>
      <c r="F211" s="8" t="s">
        <v>259</v>
      </c>
      <c r="G211" s="11">
        <v>35</v>
      </c>
      <c r="H211" s="12" t="s">
        <v>38</v>
      </c>
      <c r="I211">
        <f t="shared" si="250"/>
        <v>0</v>
      </c>
      <c r="J211">
        <v>6</v>
      </c>
      <c r="N211" s="16" t="str">
        <f t="shared" si="251"/>
        <v>100011</v>
      </c>
      <c r="O211" s="17" t="str">
        <f t="shared" si="252"/>
        <v>000</v>
      </c>
      <c r="P211" s="17" t="str">
        <f t="shared" si="253"/>
        <v>110</v>
      </c>
      <c r="Q211" s="17" t="str">
        <f t="shared" si="254"/>
        <v/>
      </c>
      <c r="R211" s="17" t="str">
        <f t="shared" si="255"/>
        <v/>
      </c>
      <c r="S211" s="18" t="str">
        <f t="shared" si="256"/>
        <v/>
      </c>
      <c r="T211" t="str">
        <f t="shared" si="257"/>
        <v>8C</v>
      </c>
      <c r="U211" t="str">
        <f t="shared" si="258"/>
        <v>60</v>
      </c>
      <c r="V211" s="13" t="str">
        <f t="shared" si="259"/>
        <v>00</v>
      </c>
    </row>
    <row r="212" spans="2:22" x14ac:dyDescent="0.25">
      <c r="B212">
        <v>33</v>
      </c>
      <c r="C212" t="str">
        <f t="shared" si="219"/>
        <v>0x021</v>
      </c>
      <c r="D212" t="s">
        <v>260</v>
      </c>
      <c r="F212" s="8" t="s">
        <v>261</v>
      </c>
      <c r="G212" s="11">
        <v>36</v>
      </c>
      <c r="H212" s="12" t="s">
        <v>38</v>
      </c>
      <c r="I212">
        <f t="shared" ref="I212:I215" si="260">IF(H212="", "", VLOOKUP(H212, $X$3:$Y$10, 2))</f>
        <v>0</v>
      </c>
      <c r="J212">
        <v>6</v>
      </c>
      <c r="N212" s="16" t="str">
        <f t="shared" ref="N212:N215" si="261">IF(G212="", "", TEXT(DEC2BIN(G212), "000000"))</f>
        <v>100100</v>
      </c>
      <c r="O212" s="17" t="str">
        <f t="shared" ref="O212:O215" si="262">IF(I212="", "", TEXT(DEC2BIN(I212), "000"))</f>
        <v>000</v>
      </c>
      <c r="P212" s="17" t="str">
        <f t="shared" ref="P212:P215" si="263">IF(J212="", "", TEXT(DEC2BIN(J212), "000"))</f>
        <v>110</v>
      </c>
      <c r="Q212" s="17" t="str">
        <f t="shared" ref="Q212:Q215" si="264">IF(K212="", "", TEXT(DEC2BIN(K212), "000"))</f>
        <v/>
      </c>
      <c r="R212" s="17" t="str">
        <f t="shared" ref="R212:R215" si="265">IF(L212="", "", TEXT(DEC2BIN(L212), "00000000"))</f>
        <v/>
      </c>
      <c r="S212" s="18" t="str">
        <f t="shared" ref="S212:S215" si="266">IF(M212="", "", TEXT(DEC2BIN(M212), "00000000"))</f>
        <v/>
      </c>
      <c r="T212" t="str">
        <f t="shared" ref="T212:T215" si="267">BIN2HEX(LEFT(CONCATENATE(N212,IF(O212="", "000", O212)), 8), 2)</f>
        <v>90</v>
      </c>
      <c r="U212" t="str">
        <f t="shared" ref="U212:U215" si="268">BIN2HEX(CONCATENATE(RIGHT(O212, 1), IF(P212 = "", "000", P212), IF(Q212 = "", "000", Q212), "0"), 2)</f>
        <v>60</v>
      </c>
      <c r="V212" s="13" t="str">
        <f t="shared" ref="V212:V215" si="269">IF(R212="", BIN2HEX(S212, 2), BIN2HEX(R212,2))</f>
        <v>00</v>
      </c>
    </row>
    <row r="213" spans="2:22" x14ac:dyDescent="0.25">
      <c r="B213">
        <v>36</v>
      </c>
      <c r="C213" t="str">
        <f t="shared" si="219"/>
        <v>0x024</v>
      </c>
      <c r="D213" t="s">
        <v>262</v>
      </c>
      <c r="F213" s="8" t="s">
        <v>263</v>
      </c>
      <c r="G213" s="11">
        <v>37</v>
      </c>
      <c r="H213" s="12" t="s">
        <v>38</v>
      </c>
      <c r="I213">
        <f t="shared" si="260"/>
        <v>0</v>
      </c>
      <c r="J213">
        <v>6</v>
      </c>
      <c r="N213" s="16" t="str">
        <f t="shared" si="261"/>
        <v>100101</v>
      </c>
      <c r="O213" s="17" t="str">
        <f t="shared" si="262"/>
        <v>000</v>
      </c>
      <c r="P213" s="17" t="str">
        <f t="shared" si="263"/>
        <v>110</v>
      </c>
      <c r="Q213" s="17" t="str">
        <f t="shared" si="264"/>
        <v/>
      </c>
      <c r="R213" s="17" t="str">
        <f t="shared" si="265"/>
        <v/>
      </c>
      <c r="S213" s="18" t="str">
        <f t="shared" si="266"/>
        <v/>
      </c>
      <c r="T213" t="str">
        <f t="shared" si="267"/>
        <v>94</v>
      </c>
      <c r="U213" t="str">
        <f t="shared" si="268"/>
        <v>60</v>
      </c>
      <c r="V213" s="13" t="str">
        <f t="shared" si="269"/>
        <v>00</v>
      </c>
    </row>
    <row r="214" spans="2:22" x14ac:dyDescent="0.25">
      <c r="B214">
        <v>39</v>
      </c>
      <c r="C214" t="str">
        <f t="shared" si="219"/>
        <v>0x027</v>
      </c>
      <c r="D214" t="s">
        <v>264</v>
      </c>
      <c r="F214" s="8" t="s">
        <v>265</v>
      </c>
      <c r="G214" s="11">
        <v>38</v>
      </c>
      <c r="H214" s="12" t="s">
        <v>38</v>
      </c>
      <c r="I214">
        <f t="shared" si="260"/>
        <v>0</v>
      </c>
      <c r="J214">
        <v>6</v>
      </c>
      <c r="N214" s="16" t="str">
        <f t="shared" si="261"/>
        <v>100110</v>
      </c>
      <c r="O214" s="17" t="str">
        <f t="shared" si="262"/>
        <v>000</v>
      </c>
      <c r="P214" s="17" t="str">
        <f t="shared" si="263"/>
        <v>110</v>
      </c>
      <c r="Q214" s="17" t="str">
        <f t="shared" si="264"/>
        <v/>
      </c>
      <c r="R214" s="17" t="str">
        <f t="shared" si="265"/>
        <v/>
      </c>
      <c r="S214" s="18" t="str">
        <f t="shared" si="266"/>
        <v/>
      </c>
      <c r="T214" t="str">
        <f t="shared" si="267"/>
        <v>98</v>
      </c>
      <c r="U214" t="str">
        <f t="shared" si="268"/>
        <v>60</v>
      </c>
      <c r="V214" s="13" t="str">
        <f t="shared" si="269"/>
        <v>00</v>
      </c>
    </row>
    <row r="215" spans="2:22" x14ac:dyDescent="0.25">
      <c r="B215">
        <v>42</v>
      </c>
      <c r="C215" t="str">
        <f t="shared" si="219"/>
        <v>0x02A</v>
      </c>
      <c r="D215" t="s">
        <v>266</v>
      </c>
      <c r="F215" s="8" t="s">
        <v>263</v>
      </c>
      <c r="G215" s="11">
        <v>39</v>
      </c>
      <c r="H215" s="12" t="s">
        <v>38</v>
      </c>
      <c r="I215">
        <f t="shared" si="260"/>
        <v>0</v>
      </c>
      <c r="J215">
        <v>6</v>
      </c>
      <c r="N215" s="16" t="str">
        <f t="shared" si="261"/>
        <v>100111</v>
      </c>
      <c r="O215" s="17" t="str">
        <f t="shared" si="262"/>
        <v>000</v>
      </c>
      <c r="P215" s="17" t="str">
        <f t="shared" si="263"/>
        <v>110</v>
      </c>
      <c r="Q215" s="17" t="str">
        <f t="shared" si="264"/>
        <v/>
      </c>
      <c r="R215" s="17" t="str">
        <f t="shared" si="265"/>
        <v/>
      </c>
      <c r="S215" s="18" t="str">
        <f t="shared" si="266"/>
        <v/>
      </c>
      <c r="T215" t="str">
        <f t="shared" si="267"/>
        <v>9C</v>
      </c>
      <c r="U215" t="str">
        <f t="shared" si="268"/>
        <v>60</v>
      </c>
      <c r="V215" s="13" t="str">
        <f t="shared" si="269"/>
        <v>00</v>
      </c>
    </row>
    <row r="216" spans="2:22" x14ac:dyDescent="0.25">
      <c r="B216">
        <v>45</v>
      </c>
      <c r="C216" t="str">
        <f t="shared" si="219"/>
        <v>0x02D</v>
      </c>
      <c r="D216" t="s">
        <v>250</v>
      </c>
      <c r="F216" s="8" t="s">
        <v>271</v>
      </c>
      <c r="G216" s="11">
        <v>41</v>
      </c>
      <c r="H216" s="12" t="s">
        <v>38</v>
      </c>
      <c r="I216">
        <f t="shared" ref="I216:I222" si="270">IF(H216="", "", VLOOKUP(H216, $X$3:$Y$10, 2))</f>
        <v>0</v>
      </c>
      <c r="N216" s="16" t="str">
        <f t="shared" ref="N216:N222" si="271">IF(G216="", "", TEXT(DEC2BIN(G216), "000000"))</f>
        <v>101001</v>
      </c>
      <c r="O216" s="17" t="str">
        <f t="shared" ref="O216:O222" si="272">IF(I216="", "", TEXT(DEC2BIN(I216), "000"))</f>
        <v>000</v>
      </c>
      <c r="P216" s="17" t="str">
        <f t="shared" ref="P216:P222" si="273">IF(J216="", "", TEXT(DEC2BIN(J216), "000"))</f>
        <v/>
      </c>
      <c r="Q216" s="17" t="str">
        <f t="shared" ref="Q216:Q222" si="274">IF(K216="", "", TEXT(DEC2BIN(K216), "000"))</f>
        <v/>
      </c>
      <c r="R216" s="17" t="str">
        <f t="shared" ref="R216:R222" si="275">IF(L216="", "", TEXT(DEC2BIN(L216), "00000000"))</f>
        <v/>
      </c>
      <c r="S216" s="18" t="str">
        <f t="shared" ref="S216:S222" si="276">IF(M216="", "", TEXT(DEC2BIN(M216), "00000000"))</f>
        <v/>
      </c>
      <c r="T216" t="str">
        <f t="shared" ref="T216:T222" si="277">BIN2HEX(LEFT(CONCATENATE(N216,IF(O216="", "000", O216)), 8), 2)</f>
        <v>A4</v>
      </c>
      <c r="U216" t="str">
        <f t="shared" ref="U216:U222" si="278">BIN2HEX(CONCATENATE(RIGHT(O216, 1), IF(P216 = "", "000", P216), IF(Q216 = "", "000", Q216), "0"), 2)</f>
        <v>00</v>
      </c>
      <c r="V216" s="13" t="str">
        <f t="shared" ref="V216:V222" si="279">IF(R216="", BIN2HEX(S216, 2), BIN2HEX(R216,2))</f>
        <v>00</v>
      </c>
    </row>
    <row r="217" spans="2:22" x14ac:dyDescent="0.25">
      <c r="B217">
        <v>48</v>
      </c>
      <c r="C217" t="str">
        <f t="shared" si="219"/>
        <v>0x030</v>
      </c>
      <c r="D217" t="s">
        <v>268</v>
      </c>
      <c r="F217" s="8"/>
      <c r="G217" s="11">
        <v>10</v>
      </c>
      <c r="H217" s="12" t="s">
        <v>38</v>
      </c>
      <c r="I217">
        <f t="shared" si="270"/>
        <v>0</v>
      </c>
      <c r="L217">
        <v>96</v>
      </c>
      <c r="N217" s="16" t="str">
        <f t="shared" si="271"/>
        <v>001010</v>
      </c>
      <c r="O217" s="17" t="str">
        <f t="shared" si="272"/>
        <v>000</v>
      </c>
      <c r="P217" s="17" t="str">
        <f t="shared" si="273"/>
        <v/>
      </c>
      <c r="Q217" s="17" t="str">
        <f t="shared" si="274"/>
        <v/>
      </c>
      <c r="R217" s="17" t="str">
        <f t="shared" si="275"/>
        <v>01100000</v>
      </c>
      <c r="S217" s="18" t="str">
        <f t="shared" si="276"/>
        <v/>
      </c>
      <c r="T217" t="str">
        <f t="shared" si="277"/>
        <v>28</v>
      </c>
      <c r="U217" t="str">
        <f t="shared" si="278"/>
        <v>00</v>
      </c>
      <c r="V217" s="13" t="str">
        <f t="shared" si="279"/>
        <v>60</v>
      </c>
    </row>
    <row r="218" spans="2:22" x14ac:dyDescent="0.25">
      <c r="B218">
        <v>51</v>
      </c>
      <c r="C218" t="str">
        <f t="shared" si="219"/>
        <v>0x033</v>
      </c>
      <c r="D218" t="s">
        <v>269</v>
      </c>
      <c r="F218" s="8" t="s">
        <v>272</v>
      </c>
      <c r="G218" s="11">
        <v>3</v>
      </c>
      <c r="H218" s="12" t="s">
        <v>39</v>
      </c>
      <c r="I218">
        <f t="shared" si="270"/>
        <v>1</v>
      </c>
      <c r="L218">
        <v>96</v>
      </c>
      <c r="N218" s="16" t="str">
        <f t="shared" si="271"/>
        <v>000011</v>
      </c>
      <c r="O218" s="17" t="str">
        <f t="shared" si="272"/>
        <v>001</v>
      </c>
      <c r="P218" s="17" t="str">
        <f t="shared" si="273"/>
        <v/>
      </c>
      <c r="Q218" s="17" t="str">
        <f t="shared" si="274"/>
        <v/>
      </c>
      <c r="R218" s="17" t="str">
        <f t="shared" si="275"/>
        <v>01100000</v>
      </c>
      <c r="S218" s="18" t="str">
        <f t="shared" si="276"/>
        <v/>
      </c>
      <c r="T218" t="str">
        <f t="shared" si="277"/>
        <v>0C</v>
      </c>
      <c r="U218" t="str">
        <f t="shared" si="278"/>
        <v>80</v>
      </c>
      <c r="V218" s="13" t="str">
        <f t="shared" si="279"/>
        <v>60</v>
      </c>
    </row>
    <row r="219" spans="2:22" x14ac:dyDescent="0.25">
      <c r="B219">
        <v>54</v>
      </c>
      <c r="C219" t="str">
        <f t="shared" si="219"/>
        <v>0x036</v>
      </c>
      <c r="D219" t="s">
        <v>190</v>
      </c>
      <c r="F219" s="8" t="s">
        <v>281</v>
      </c>
      <c r="G219" s="11">
        <v>1</v>
      </c>
      <c r="H219" s="12" t="s">
        <v>162</v>
      </c>
      <c r="I219">
        <f t="shared" si="270"/>
        <v>2</v>
      </c>
      <c r="M219">
        <v>0</v>
      </c>
      <c r="N219" s="16" t="str">
        <f t="shared" si="271"/>
        <v>000001</v>
      </c>
      <c r="O219" s="17" t="str">
        <f t="shared" si="272"/>
        <v>010</v>
      </c>
      <c r="P219" s="17" t="str">
        <f t="shared" si="273"/>
        <v/>
      </c>
      <c r="Q219" s="17" t="str">
        <f t="shared" si="274"/>
        <v/>
      </c>
      <c r="R219" s="17" t="str">
        <f t="shared" si="275"/>
        <v/>
      </c>
      <c r="S219" s="18" t="str">
        <f t="shared" si="276"/>
        <v>00000000</v>
      </c>
      <c r="T219" t="str">
        <f t="shared" si="277"/>
        <v>05</v>
      </c>
      <c r="U219" t="str">
        <f t="shared" si="278"/>
        <v>00</v>
      </c>
      <c r="V219" s="13" t="str">
        <f t="shared" si="279"/>
        <v>00</v>
      </c>
    </row>
    <row r="220" spans="2:22" x14ac:dyDescent="0.25">
      <c r="B220">
        <v>57</v>
      </c>
      <c r="C220" t="str">
        <f t="shared" si="219"/>
        <v>0x039</v>
      </c>
      <c r="D220" t="s">
        <v>270</v>
      </c>
      <c r="F220" s="8" t="s">
        <v>280</v>
      </c>
      <c r="G220" s="11">
        <v>1</v>
      </c>
      <c r="H220" s="12" t="s">
        <v>182</v>
      </c>
      <c r="I220">
        <f t="shared" si="270"/>
        <v>3</v>
      </c>
      <c r="M220">
        <v>96</v>
      </c>
      <c r="N220" s="16" t="str">
        <f t="shared" si="271"/>
        <v>000001</v>
      </c>
      <c r="O220" s="17" t="str">
        <f t="shared" si="272"/>
        <v>011</v>
      </c>
      <c r="P220" s="17" t="str">
        <f t="shared" si="273"/>
        <v/>
      </c>
      <c r="Q220" s="17" t="str">
        <f t="shared" si="274"/>
        <v/>
      </c>
      <c r="R220" s="17" t="str">
        <f t="shared" si="275"/>
        <v/>
      </c>
      <c r="S220" s="18" t="str">
        <f t="shared" si="276"/>
        <v>01100000</v>
      </c>
      <c r="T220" t="str">
        <f t="shared" si="277"/>
        <v>05</v>
      </c>
      <c r="U220" t="str">
        <f t="shared" si="278"/>
        <v>80</v>
      </c>
      <c r="V220" s="13" t="str">
        <f t="shared" si="279"/>
        <v>60</v>
      </c>
    </row>
    <row r="221" spans="2:22" x14ac:dyDescent="0.25">
      <c r="B221">
        <v>60</v>
      </c>
      <c r="C221" t="str">
        <f t="shared" si="219"/>
        <v>0x03C</v>
      </c>
      <c r="D221" t="s">
        <v>267</v>
      </c>
      <c r="F221" s="8" t="s">
        <v>274</v>
      </c>
      <c r="G221" s="11">
        <v>4</v>
      </c>
      <c r="H221" s="12" t="s">
        <v>161</v>
      </c>
      <c r="I221">
        <f t="shared" si="270"/>
        <v>7</v>
      </c>
      <c r="N221" s="16" t="str">
        <f t="shared" si="271"/>
        <v>000100</v>
      </c>
      <c r="O221" s="17" t="str">
        <f t="shared" si="272"/>
        <v>111</v>
      </c>
      <c r="P221" s="17" t="str">
        <f t="shared" si="273"/>
        <v/>
      </c>
      <c r="Q221" s="17" t="str">
        <f t="shared" si="274"/>
        <v/>
      </c>
      <c r="R221" s="17" t="str">
        <f t="shared" si="275"/>
        <v/>
      </c>
      <c r="S221" s="18" t="str">
        <f t="shared" si="276"/>
        <v/>
      </c>
      <c r="T221" t="str">
        <f t="shared" si="277"/>
        <v>13</v>
      </c>
      <c r="U221" t="str">
        <f t="shared" si="278"/>
        <v>80</v>
      </c>
      <c r="V221" s="13" t="str">
        <f t="shared" si="279"/>
        <v>00</v>
      </c>
    </row>
    <row r="222" spans="2:22" x14ac:dyDescent="0.25">
      <c r="B222">
        <v>63</v>
      </c>
      <c r="C222" t="str">
        <f t="shared" si="219"/>
        <v>0x03F</v>
      </c>
      <c r="D222" t="s">
        <v>275</v>
      </c>
      <c r="F222" s="8"/>
      <c r="G222" s="11">
        <v>11</v>
      </c>
      <c r="H222" s="12" t="s">
        <v>182</v>
      </c>
      <c r="I222">
        <f t="shared" si="270"/>
        <v>3</v>
      </c>
      <c r="N222" s="16" t="str">
        <f t="shared" si="271"/>
        <v>001011</v>
      </c>
      <c r="O222" s="17" t="str">
        <f t="shared" si="272"/>
        <v>011</v>
      </c>
      <c r="P222" s="17" t="str">
        <f t="shared" si="273"/>
        <v/>
      </c>
      <c r="Q222" s="17" t="str">
        <f t="shared" si="274"/>
        <v/>
      </c>
      <c r="R222" s="17" t="str">
        <f t="shared" si="275"/>
        <v/>
      </c>
      <c r="S222" s="18" t="str">
        <f t="shared" si="276"/>
        <v/>
      </c>
      <c r="T222" t="str">
        <f t="shared" si="277"/>
        <v>2D</v>
      </c>
      <c r="U222" t="str">
        <f t="shared" si="278"/>
        <v>80</v>
      </c>
      <c r="V222" s="13" t="str">
        <f t="shared" si="279"/>
        <v>00</v>
      </c>
    </row>
    <row r="223" spans="2:22" x14ac:dyDescent="0.25">
      <c r="B223">
        <v>66</v>
      </c>
      <c r="C223" t="str">
        <f t="shared" si="219"/>
        <v>0x042</v>
      </c>
      <c r="D223" t="s">
        <v>276</v>
      </c>
      <c r="F223" s="8" t="s">
        <v>277</v>
      </c>
      <c r="G223" s="11">
        <v>4</v>
      </c>
      <c r="H223" s="12" t="s">
        <v>40</v>
      </c>
      <c r="I223">
        <f t="shared" ref="I223:I224" si="280">IF(H223="", "", VLOOKUP(H223, $X$3:$Y$10, 2))</f>
        <v>4</v>
      </c>
      <c r="N223" s="16" t="str">
        <f t="shared" ref="N223:N224" si="281">IF(G223="", "", TEXT(DEC2BIN(G223), "000000"))</f>
        <v>000100</v>
      </c>
      <c r="O223" s="17" t="str">
        <f t="shared" ref="O223:O224" si="282">IF(I223="", "", TEXT(DEC2BIN(I223), "000"))</f>
        <v>100</v>
      </c>
      <c r="P223" s="17" t="str">
        <f t="shared" ref="P223:P224" si="283">IF(J223="", "", TEXT(DEC2BIN(J223), "000"))</f>
        <v/>
      </c>
      <c r="Q223" s="17" t="str">
        <f t="shared" ref="Q223:Q224" si="284">IF(K223="", "", TEXT(DEC2BIN(K223), "000"))</f>
        <v/>
      </c>
      <c r="R223" s="17" t="str">
        <f t="shared" ref="R223:R224" si="285">IF(L223="", "", TEXT(DEC2BIN(L223), "00000000"))</f>
        <v/>
      </c>
      <c r="S223" s="18" t="str">
        <f t="shared" ref="S223:S224" si="286">IF(M223="", "", TEXT(DEC2BIN(M223), "00000000"))</f>
        <v/>
      </c>
      <c r="T223" t="str">
        <f t="shared" ref="T223:T224" si="287">BIN2HEX(LEFT(CONCATENATE(N223,IF(O223="", "000", O223)), 8), 2)</f>
        <v>12</v>
      </c>
      <c r="U223" t="str">
        <f t="shared" ref="U223:U224" si="288">BIN2HEX(CONCATENATE(RIGHT(O223, 1), IF(P223 = "", "000", P223), IF(Q223 = "", "000", Q223), "0"), 2)</f>
        <v>00</v>
      </c>
      <c r="V223" s="13" t="str">
        <f t="shared" ref="V223:V224" si="289">IF(R223="", BIN2HEX(S223, 2), BIN2HEX(R223,2))</f>
        <v>00</v>
      </c>
    </row>
    <row r="224" spans="2:22" x14ac:dyDescent="0.25">
      <c r="B224">
        <v>69</v>
      </c>
      <c r="C224" t="str">
        <f t="shared" si="219"/>
        <v>0x045</v>
      </c>
      <c r="D224" t="s">
        <v>278</v>
      </c>
      <c r="F224" s="8" t="s">
        <v>279</v>
      </c>
      <c r="G224" s="11">
        <v>4</v>
      </c>
      <c r="H224" s="12" t="s">
        <v>41</v>
      </c>
      <c r="I224">
        <f t="shared" si="280"/>
        <v>5</v>
      </c>
      <c r="N224" s="16" t="str">
        <f t="shared" si="281"/>
        <v>000100</v>
      </c>
      <c r="O224" s="17" t="str">
        <f t="shared" si="282"/>
        <v>101</v>
      </c>
      <c r="P224" s="17" t="str">
        <f t="shared" si="283"/>
        <v/>
      </c>
      <c r="Q224" s="17" t="str">
        <f t="shared" si="284"/>
        <v/>
      </c>
      <c r="R224" s="17" t="str">
        <f t="shared" si="285"/>
        <v/>
      </c>
      <c r="S224" s="18" t="str">
        <f t="shared" si="286"/>
        <v/>
      </c>
      <c r="T224" t="str">
        <f t="shared" si="287"/>
        <v>12</v>
      </c>
      <c r="U224" t="str">
        <f t="shared" si="288"/>
        <v>80</v>
      </c>
      <c r="V224" s="13" t="str">
        <f t="shared" si="289"/>
        <v>00</v>
      </c>
    </row>
    <row r="225" spans="1:22" x14ac:dyDescent="0.25">
      <c r="F225" s="8" t="s">
        <v>294</v>
      </c>
    </row>
    <row r="226" spans="1:22" x14ac:dyDescent="0.25">
      <c r="F226" s="8"/>
    </row>
    <row r="227" spans="1:22" x14ac:dyDescent="0.25">
      <c r="F227" s="8"/>
    </row>
    <row r="228" spans="1:22" x14ac:dyDescent="0.25">
      <c r="D228" s="8" t="s">
        <v>282</v>
      </c>
      <c r="F228" s="8"/>
    </row>
    <row r="229" spans="1:22" x14ac:dyDescent="0.25">
      <c r="B229">
        <v>0</v>
      </c>
      <c r="C229" t="str">
        <f t="shared" ref="C229:C230" si="290">"0x" &amp; DEC2HEX(B229,3)</f>
        <v>0x000</v>
      </c>
      <c r="D229" t="s">
        <v>298</v>
      </c>
      <c r="F229" s="8" t="s">
        <v>299</v>
      </c>
      <c r="G229" s="11">
        <v>1</v>
      </c>
      <c r="H229" s="12" t="s">
        <v>38</v>
      </c>
      <c r="I229">
        <f t="shared" ref="I229:I230" si="291">IF(H229="", "", VLOOKUP(H229, $X$3:$Y$10, 2))</f>
        <v>0</v>
      </c>
      <c r="M229">
        <v>7</v>
      </c>
      <c r="N229" s="16" t="str">
        <f t="shared" ref="N229:N230" si="292">IF(G229="", "", TEXT(DEC2BIN(G229), "000000"))</f>
        <v>000001</v>
      </c>
      <c r="O229" s="17" t="str">
        <f t="shared" ref="O229:O230" si="293">IF(I229="", "", TEXT(DEC2BIN(I229), "000"))</f>
        <v>000</v>
      </c>
      <c r="P229" s="17" t="str">
        <f t="shared" ref="P229:P230" si="294">IF(J229="", "", TEXT(DEC2BIN(J229), "000"))</f>
        <v/>
      </c>
      <c r="Q229" s="17" t="str">
        <f t="shared" ref="Q229:Q230" si="295">IF(K229="", "", TEXT(DEC2BIN(K229), "000"))</f>
        <v/>
      </c>
      <c r="R229" s="17" t="str">
        <f t="shared" ref="R229:R230" si="296">IF(L229="", "", TEXT(DEC2BIN(L229), "00000000"))</f>
        <v/>
      </c>
      <c r="S229" s="18" t="str">
        <f t="shared" ref="S229:S230" si="297">IF(M229="", "", TEXT(DEC2BIN(M229), "00000000"))</f>
        <v>00000111</v>
      </c>
      <c r="T229" t="str">
        <f t="shared" ref="T229:T230" si="298">BIN2HEX(LEFT(CONCATENATE(N229,IF(O229="", "000", O229)), 8), 2)</f>
        <v>04</v>
      </c>
      <c r="U229" t="str">
        <f t="shared" ref="U229:U230" si="299">BIN2HEX(CONCATENATE(RIGHT(O229, 1), IF(P229 = "", "000", P229), IF(Q229 = "", "000", Q229), "0"), 2)</f>
        <v>00</v>
      </c>
      <c r="V229" s="13" t="str">
        <f t="shared" ref="V229:V230" si="300">IF(R229="", BIN2HEX(S229, 2), BIN2HEX(R229,2))</f>
        <v>07</v>
      </c>
    </row>
    <row r="230" spans="1:22" x14ac:dyDescent="0.25">
      <c r="B230">
        <v>3</v>
      </c>
      <c r="C230" t="str">
        <f t="shared" si="290"/>
        <v>0x003</v>
      </c>
      <c r="D230" t="s">
        <v>217</v>
      </c>
      <c r="F230" s="8"/>
      <c r="G230" s="11">
        <v>1</v>
      </c>
      <c r="H230" s="12" t="s">
        <v>42</v>
      </c>
      <c r="I230">
        <f t="shared" si="291"/>
        <v>6</v>
      </c>
      <c r="M230">
        <v>0</v>
      </c>
      <c r="N230" s="16" t="str">
        <f t="shared" si="292"/>
        <v>000001</v>
      </c>
      <c r="O230" s="17" t="str">
        <f t="shared" si="293"/>
        <v>110</v>
      </c>
      <c r="P230" s="17" t="str">
        <f t="shared" si="294"/>
        <v/>
      </c>
      <c r="Q230" s="17" t="str">
        <f t="shared" si="295"/>
        <v/>
      </c>
      <c r="R230" s="17" t="str">
        <f t="shared" si="296"/>
        <v/>
      </c>
      <c r="S230" s="18" t="str">
        <f t="shared" si="297"/>
        <v>00000000</v>
      </c>
      <c r="T230" t="str">
        <f t="shared" si="298"/>
        <v>07</v>
      </c>
      <c r="U230" t="str">
        <f t="shared" si="299"/>
        <v>00</v>
      </c>
      <c r="V230" s="13" t="str">
        <f t="shared" si="300"/>
        <v>00</v>
      </c>
    </row>
    <row r="231" spans="1:22" x14ac:dyDescent="0.25">
      <c r="A231" s="55" t="s">
        <v>286</v>
      </c>
      <c r="B231">
        <v>6</v>
      </c>
      <c r="C231" t="str">
        <f t="shared" ref="C231:C237" si="301">"0x" &amp; DEC2HEX(B231,3)</f>
        <v>0x006</v>
      </c>
      <c r="D231" t="s">
        <v>283</v>
      </c>
      <c r="F231" s="8" t="s">
        <v>284</v>
      </c>
      <c r="G231" s="11">
        <v>1</v>
      </c>
      <c r="H231" s="12" t="s">
        <v>162</v>
      </c>
      <c r="I231">
        <f t="shared" ref="I231:I232" si="302">IF(H231="", "", VLOOKUP(H231, $X$3:$Y$10, 2))</f>
        <v>2</v>
      </c>
      <c r="M231">
        <v>1</v>
      </c>
      <c r="N231" s="16" t="str">
        <f t="shared" ref="N231:N232" si="303">IF(G231="", "", TEXT(DEC2BIN(G231), "000000"))</f>
        <v>000001</v>
      </c>
      <c r="O231" s="17" t="str">
        <f t="shared" ref="O231:O232" si="304">IF(I231="", "", TEXT(DEC2BIN(I231), "000"))</f>
        <v>010</v>
      </c>
      <c r="P231" s="17" t="str">
        <f t="shared" ref="P231:P232" si="305">IF(J231="", "", TEXT(DEC2BIN(J231), "000"))</f>
        <v/>
      </c>
      <c r="Q231" s="17" t="str">
        <f t="shared" ref="Q231:Q232" si="306">IF(K231="", "", TEXT(DEC2BIN(K231), "000"))</f>
        <v/>
      </c>
      <c r="R231" s="17" t="str">
        <f t="shared" ref="R231:R232" si="307">IF(L231="", "", TEXT(DEC2BIN(L231), "00000000"))</f>
        <v/>
      </c>
      <c r="S231" s="18" t="str">
        <f t="shared" ref="S231:S232" si="308">IF(M231="", "", TEXT(DEC2BIN(M231), "00000000"))</f>
        <v>00000001</v>
      </c>
      <c r="T231" t="str">
        <f t="shared" ref="T231:T232" si="309">BIN2HEX(LEFT(CONCATENATE(N231,IF(O231="", "000", O231)), 8), 2)</f>
        <v>05</v>
      </c>
      <c r="U231" t="str">
        <f t="shared" ref="U231:U232" si="310">BIN2HEX(CONCATENATE(RIGHT(O231, 1), IF(P231 = "", "000", P231), IF(Q231 = "", "000", Q231), "0"), 2)</f>
        <v>00</v>
      </c>
      <c r="V231" s="13" t="str">
        <f t="shared" ref="V231:V232" si="311">IF(R231="", BIN2HEX(S231, 2), BIN2HEX(R231,2))</f>
        <v>01</v>
      </c>
    </row>
    <row r="232" spans="1:22" x14ac:dyDescent="0.25">
      <c r="B232">
        <v>9</v>
      </c>
      <c r="C232" t="str">
        <f t="shared" si="301"/>
        <v>0x009</v>
      </c>
      <c r="D232" t="s">
        <v>285</v>
      </c>
      <c r="F232" s="8"/>
      <c r="G232" s="11">
        <v>1</v>
      </c>
      <c r="H232" s="12" t="s">
        <v>40</v>
      </c>
      <c r="I232">
        <f t="shared" si="302"/>
        <v>4</v>
      </c>
      <c r="M232">
        <v>7</v>
      </c>
      <c r="N232" s="16" t="str">
        <f t="shared" si="303"/>
        <v>000001</v>
      </c>
      <c r="O232" s="17" t="str">
        <f t="shared" si="304"/>
        <v>100</v>
      </c>
      <c r="P232" s="17" t="str">
        <f t="shared" si="305"/>
        <v/>
      </c>
      <c r="Q232" s="17" t="str">
        <f t="shared" si="306"/>
        <v/>
      </c>
      <c r="R232" s="17" t="str">
        <f t="shared" si="307"/>
        <v/>
      </c>
      <c r="S232" s="18" t="str">
        <f t="shared" si="308"/>
        <v>00000111</v>
      </c>
      <c r="T232" t="str">
        <f t="shared" si="309"/>
        <v>06</v>
      </c>
      <c r="U232" t="str">
        <f t="shared" si="310"/>
        <v>00</v>
      </c>
      <c r="V232" s="13" t="str">
        <f t="shared" si="311"/>
        <v>07</v>
      </c>
    </row>
    <row r="233" spans="1:22" x14ac:dyDescent="0.25">
      <c r="A233" s="55" t="s">
        <v>291</v>
      </c>
      <c r="B233">
        <v>12</v>
      </c>
      <c r="C233" t="str">
        <f t="shared" si="301"/>
        <v>0x00C</v>
      </c>
      <c r="D233" t="s">
        <v>287</v>
      </c>
      <c r="F233" s="8" t="s">
        <v>288</v>
      </c>
      <c r="G233" s="11">
        <v>2</v>
      </c>
      <c r="H233" s="12" t="s">
        <v>182</v>
      </c>
      <c r="I233">
        <f t="shared" ref="I233" si="312">IF(H233="", "", VLOOKUP(H233, $X$3:$Y$10, 2))</f>
        <v>3</v>
      </c>
      <c r="J233">
        <v>0</v>
      </c>
      <c r="N233" s="16" t="str">
        <f t="shared" ref="N233" si="313">IF(G233="", "", TEXT(DEC2BIN(G233), "000000"))</f>
        <v>000010</v>
      </c>
      <c r="O233" s="17" t="str">
        <f t="shared" ref="O233" si="314">IF(I233="", "", TEXT(DEC2BIN(I233), "000"))</f>
        <v>011</v>
      </c>
      <c r="P233" s="17" t="str">
        <f t="shared" ref="P233" si="315">IF(J233="", "", TEXT(DEC2BIN(J233), "000"))</f>
        <v>000</v>
      </c>
      <c r="Q233" s="17" t="str">
        <f t="shared" ref="Q233" si="316">IF(K233="", "", TEXT(DEC2BIN(K233), "000"))</f>
        <v/>
      </c>
      <c r="R233" s="17" t="str">
        <f t="shared" ref="R233" si="317">IF(L233="", "", TEXT(DEC2BIN(L233), "00000000"))</f>
        <v/>
      </c>
      <c r="S233" s="18" t="str">
        <f t="shared" ref="S233" si="318">IF(M233="", "", TEXT(DEC2BIN(M233), "00000000"))</f>
        <v/>
      </c>
      <c r="T233" t="str">
        <f t="shared" ref="T233" si="319">BIN2HEX(LEFT(CONCATENATE(N233,IF(O233="", "000", O233)), 8), 2)</f>
        <v>09</v>
      </c>
      <c r="U233" t="str">
        <f t="shared" ref="U233" si="320">BIN2HEX(CONCATENATE(RIGHT(O233, 1), IF(P233 = "", "000", P233), IF(Q233 = "", "000", Q233), "0"), 2)</f>
        <v>80</v>
      </c>
      <c r="V233" s="13" t="str">
        <f t="shared" ref="V233" si="321">IF(R233="", BIN2HEX(S233, 2), BIN2HEX(R233,2))</f>
        <v>00</v>
      </c>
    </row>
    <row r="234" spans="1:22" x14ac:dyDescent="0.25">
      <c r="B234">
        <v>15</v>
      </c>
      <c r="C234" t="str">
        <f t="shared" si="301"/>
        <v>0x00F</v>
      </c>
      <c r="D234" t="s">
        <v>289</v>
      </c>
      <c r="F234" s="8"/>
      <c r="G234" s="11">
        <v>33</v>
      </c>
      <c r="H234" s="12" t="s">
        <v>182</v>
      </c>
      <c r="I234">
        <f t="shared" ref="I234:I237" si="322">IF(H234="", "", VLOOKUP(H234, $X$3:$Y$10, 2))</f>
        <v>3</v>
      </c>
      <c r="J234">
        <v>4</v>
      </c>
      <c r="N234" s="16" t="str">
        <f t="shared" ref="N234:N237" si="323">IF(G234="", "", TEXT(DEC2BIN(G234), "000000"))</f>
        <v>100001</v>
      </c>
      <c r="O234" s="17" t="str">
        <f t="shared" ref="O234:O237" si="324">IF(I234="", "", TEXT(DEC2BIN(I234), "000"))</f>
        <v>011</v>
      </c>
      <c r="P234" s="17" t="str">
        <f t="shared" ref="P234:P237" si="325">IF(J234="", "", TEXT(DEC2BIN(J234), "000"))</f>
        <v>100</v>
      </c>
      <c r="Q234" s="17" t="str">
        <f t="shared" ref="Q234:Q237" si="326">IF(K234="", "", TEXT(DEC2BIN(K234), "000"))</f>
        <v/>
      </c>
      <c r="R234" s="17" t="str">
        <f t="shared" ref="R234:R237" si="327">IF(L234="", "", TEXT(DEC2BIN(L234), "00000000"))</f>
        <v/>
      </c>
      <c r="S234" s="18" t="str">
        <f t="shared" ref="S234:S237" si="328">IF(M234="", "", TEXT(DEC2BIN(M234), "00000000"))</f>
        <v/>
      </c>
      <c r="T234" t="str">
        <f t="shared" ref="T234:T237" si="329">BIN2HEX(LEFT(CONCATENATE(N234,IF(O234="", "000", O234)), 8), 2)</f>
        <v>85</v>
      </c>
      <c r="U234" t="str">
        <f t="shared" ref="U234:U237" si="330">BIN2HEX(CONCATENATE(RIGHT(O234, 1), IF(P234 = "", "000", P234), IF(Q234 = "", "000", Q234), "0"), 2)</f>
        <v>C0</v>
      </c>
      <c r="V234" s="13" t="str">
        <f t="shared" ref="V234:V237" si="331">IF(R234="", BIN2HEX(S234, 2), BIN2HEX(R234,2))</f>
        <v>00</v>
      </c>
    </row>
    <row r="235" spans="1:22" x14ac:dyDescent="0.25">
      <c r="B235">
        <v>18</v>
      </c>
      <c r="C235" t="str">
        <f t="shared" si="301"/>
        <v>0x012</v>
      </c>
      <c r="D235" t="s">
        <v>297</v>
      </c>
      <c r="F235" s="8"/>
      <c r="G235" s="11">
        <v>6</v>
      </c>
      <c r="I235" t="str">
        <f t="shared" si="322"/>
        <v/>
      </c>
      <c r="L235">
        <v>33</v>
      </c>
      <c r="N235" s="16" t="str">
        <f t="shared" si="323"/>
        <v>000110</v>
      </c>
      <c r="O235" s="17" t="str">
        <f t="shared" si="324"/>
        <v/>
      </c>
      <c r="P235" s="17" t="str">
        <f t="shared" si="325"/>
        <v/>
      </c>
      <c r="Q235" s="17" t="str">
        <f t="shared" si="326"/>
        <v/>
      </c>
      <c r="R235" s="17" t="str">
        <f t="shared" si="327"/>
        <v>00100001</v>
      </c>
      <c r="S235" s="18" t="str">
        <f t="shared" si="328"/>
        <v/>
      </c>
      <c r="T235" t="str">
        <f t="shared" si="329"/>
        <v>18</v>
      </c>
      <c r="U235" t="str">
        <f t="shared" si="330"/>
        <v>00</v>
      </c>
      <c r="V235" s="13" t="str">
        <f t="shared" si="331"/>
        <v>21</v>
      </c>
    </row>
    <row r="236" spans="1:22" x14ac:dyDescent="0.25">
      <c r="B236">
        <v>21</v>
      </c>
      <c r="C236" t="str">
        <f t="shared" si="301"/>
        <v>0x015</v>
      </c>
      <c r="D236" t="s">
        <v>295</v>
      </c>
      <c r="F236" s="8"/>
      <c r="G236" s="11">
        <v>2</v>
      </c>
      <c r="H236" s="12" t="s">
        <v>41</v>
      </c>
      <c r="I236">
        <f t="shared" si="322"/>
        <v>5</v>
      </c>
      <c r="J236">
        <v>2</v>
      </c>
      <c r="N236" s="16" t="str">
        <f t="shared" si="323"/>
        <v>000010</v>
      </c>
      <c r="O236" s="17" t="str">
        <f t="shared" si="324"/>
        <v>101</v>
      </c>
      <c r="P236" s="17" t="str">
        <f t="shared" si="325"/>
        <v>010</v>
      </c>
      <c r="Q236" s="17" t="str">
        <f t="shared" si="326"/>
        <v/>
      </c>
      <c r="R236" s="17" t="str">
        <f t="shared" si="327"/>
        <v/>
      </c>
      <c r="S236" s="18" t="str">
        <f t="shared" si="328"/>
        <v/>
      </c>
      <c r="T236" t="str">
        <f t="shared" si="329"/>
        <v>0A</v>
      </c>
      <c r="U236" t="str">
        <f t="shared" si="330"/>
        <v>A0</v>
      </c>
      <c r="V236" s="13" t="str">
        <f t="shared" si="331"/>
        <v>00</v>
      </c>
    </row>
    <row r="237" spans="1:22" x14ac:dyDescent="0.25">
      <c r="B237">
        <v>24</v>
      </c>
      <c r="C237" t="str">
        <f t="shared" si="301"/>
        <v>0x018</v>
      </c>
      <c r="D237" t="s">
        <v>296</v>
      </c>
      <c r="F237" s="8" t="s">
        <v>290</v>
      </c>
      <c r="G237" s="11">
        <v>32</v>
      </c>
      <c r="H237" s="12" t="s">
        <v>162</v>
      </c>
      <c r="I237">
        <f t="shared" si="322"/>
        <v>2</v>
      </c>
      <c r="J237">
        <v>5</v>
      </c>
      <c r="N237" s="16" t="str">
        <f t="shared" si="323"/>
        <v>100000</v>
      </c>
      <c r="O237" s="17" t="str">
        <f t="shared" si="324"/>
        <v>010</v>
      </c>
      <c r="P237" s="17" t="str">
        <f t="shared" si="325"/>
        <v>101</v>
      </c>
      <c r="Q237" s="17" t="str">
        <f t="shared" si="326"/>
        <v/>
      </c>
      <c r="R237" s="17" t="str">
        <f t="shared" si="327"/>
        <v/>
      </c>
      <c r="S237" s="18" t="str">
        <f t="shared" si="328"/>
        <v/>
      </c>
      <c r="T237" t="str">
        <f t="shared" si="329"/>
        <v>81</v>
      </c>
      <c r="U237" t="str">
        <f t="shared" si="330"/>
        <v>50</v>
      </c>
      <c r="V237" s="13" t="str">
        <f t="shared" si="331"/>
        <v>00</v>
      </c>
    </row>
    <row r="238" spans="1:22" x14ac:dyDescent="0.25">
      <c r="B238">
        <v>27</v>
      </c>
      <c r="C238" t="str">
        <f t="shared" ref="C238:C242" si="332">"0x" &amp; DEC2HEX(B238,3)</f>
        <v>0x01B</v>
      </c>
      <c r="D238" t="s">
        <v>179</v>
      </c>
      <c r="F238" s="8"/>
      <c r="G238" s="11">
        <v>40</v>
      </c>
      <c r="H238" s="12" t="s">
        <v>38</v>
      </c>
      <c r="I238">
        <f t="shared" ref="I238:I239" si="333">IF(H238="", "", VLOOKUP(H238, $X$3:$Y$10, 2))</f>
        <v>0</v>
      </c>
      <c r="N238" s="16" t="str">
        <f t="shared" ref="N238:N241" si="334">IF(G238="", "", TEXT(DEC2BIN(G238), "000000"))</f>
        <v>101000</v>
      </c>
      <c r="O238" s="17" t="str">
        <f t="shared" ref="O238:O241" si="335">IF(I238="", "", TEXT(DEC2BIN(I238), "000"))</f>
        <v>000</v>
      </c>
      <c r="P238" s="17" t="str">
        <f t="shared" ref="P238:P241" si="336">IF(J238="", "", TEXT(DEC2BIN(J238), "000"))</f>
        <v/>
      </c>
      <c r="Q238" s="17" t="str">
        <f t="shared" ref="Q238:Q241" si="337">IF(K238="", "", TEXT(DEC2BIN(K238), "000"))</f>
        <v/>
      </c>
      <c r="R238" s="17" t="str">
        <f t="shared" ref="R238:R241" si="338">IF(L238="", "", TEXT(DEC2BIN(L238), "00000000"))</f>
        <v/>
      </c>
      <c r="S238" s="18" t="str">
        <f t="shared" ref="S238:S241" si="339">IF(M238="", "", TEXT(DEC2BIN(M238), "00000000"))</f>
        <v/>
      </c>
      <c r="T238" t="str">
        <f t="shared" ref="T238:T241" si="340">BIN2HEX(LEFT(CONCATENATE(N238,IF(O238="", "000", O238)), 8), 2)</f>
        <v>A0</v>
      </c>
      <c r="U238" t="str">
        <f t="shared" ref="U238:U241" si="341">BIN2HEX(CONCATENATE(RIGHT(O238, 1), IF(P238 = "", "000", P238), IF(Q238 = "", "000", Q238), "0"), 2)</f>
        <v>00</v>
      </c>
      <c r="V238" s="13" t="str">
        <f t="shared" ref="V238:V241" si="342">IF(R238="", BIN2HEX(S238, 2), BIN2HEX(R238,2))</f>
        <v>00</v>
      </c>
    </row>
    <row r="239" spans="1:22" x14ac:dyDescent="0.25">
      <c r="B239">
        <v>30</v>
      </c>
      <c r="C239" t="str">
        <f t="shared" si="332"/>
        <v>0x01E</v>
      </c>
      <c r="D239" t="s">
        <v>293</v>
      </c>
      <c r="F239" s="8"/>
      <c r="G239" s="11">
        <v>5</v>
      </c>
      <c r="I239" t="str">
        <f t="shared" si="333"/>
        <v/>
      </c>
      <c r="L239">
        <v>12</v>
      </c>
      <c r="N239" s="16" t="str">
        <f t="shared" si="334"/>
        <v>000101</v>
      </c>
      <c r="O239" s="17" t="str">
        <f t="shared" si="335"/>
        <v/>
      </c>
      <c r="P239" s="17" t="str">
        <f t="shared" si="336"/>
        <v/>
      </c>
      <c r="Q239" s="17" t="str">
        <f t="shared" si="337"/>
        <v/>
      </c>
      <c r="R239" s="17" t="str">
        <f t="shared" si="338"/>
        <v>00001100</v>
      </c>
      <c r="S239" s="18" t="str">
        <f t="shared" si="339"/>
        <v/>
      </c>
      <c r="T239" t="str">
        <f t="shared" si="340"/>
        <v>14</v>
      </c>
      <c r="U239" t="str">
        <f t="shared" si="341"/>
        <v>00</v>
      </c>
      <c r="V239" s="13" t="str">
        <f t="shared" si="342"/>
        <v>0C</v>
      </c>
    </row>
    <row r="240" spans="1:22" x14ac:dyDescent="0.25">
      <c r="A240" s="55" t="s">
        <v>292</v>
      </c>
      <c r="B240">
        <v>33</v>
      </c>
      <c r="C240" t="str">
        <f t="shared" si="332"/>
        <v>0x021</v>
      </c>
      <c r="D240" t="s">
        <v>223</v>
      </c>
      <c r="F240" s="8" t="s">
        <v>300</v>
      </c>
      <c r="G240" s="11">
        <v>17</v>
      </c>
      <c r="H240" s="12" t="s">
        <v>162</v>
      </c>
      <c r="I240">
        <f>IF(H240="", "", VLOOKUP(H240, $X$3:$Y$10, 2))</f>
        <v>2</v>
      </c>
      <c r="J240">
        <v>6</v>
      </c>
      <c r="K240">
        <v>1</v>
      </c>
      <c r="N240" s="16" t="str">
        <f t="shared" si="334"/>
        <v>010001</v>
      </c>
      <c r="O240" s="17" t="str">
        <f t="shared" si="335"/>
        <v>010</v>
      </c>
      <c r="P240" s="17" t="str">
        <f t="shared" si="336"/>
        <v>110</v>
      </c>
      <c r="Q240" s="17" t="str">
        <f t="shared" si="337"/>
        <v>001</v>
      </c>
      <c r="R240" s="17" t="str">
        <f t="shared" si="338"/>
        <v/>
      </c>
      <c r="S240" s="18" t="str">
        <f t="shared" si="339"/>
        <v/>
      </c>
      <c r="T240" t="str">
        <f t="shared" si="340"/>
        <v>45</v>
      </c>
      <c r="U240" t="str">
        <f t="shared" si="341"/>
        <v>62</v>
      </c>
      <c r="V240" s="13" t="str">
        <f t="shared" si="342"/>
        <v>00</v>
      </c>
    </row>
    <row r="241" spans="2:22" x14ac:dyDescent="0.25">
      <c r="B241">
        <v>36</v>
      </c>
      <c r="C241" t="str">
        <f t="shared" si="332"/>
        <v>0x024</v>
      </c>
      <c r="D241" t="s">
        <v>303</v>
      </c>
      <c r="F241" s="8" t="s">
        <v>302</v>
      </c>
      <c r="G241" s="11">
        <v>1</v>
      </c>
      <c r="H241" s="12" t="s">
        <v>42</v>
      </c>
      <c r="I241">
        <f t="shared" ref="I241" si="343">IF(H241="", "", VLOOKUP(H241, $X$3:$Y$10, 2))</f>
        <v>6</v>
      </c>
      <c r="M241">
        <v>8</v>
      </c>
      <c r="N241" s="16" t="str">
        <f t="shared" si="334"/>
        <v>000001</v>
      </c>
      <c r="O241" s="17" t="str">
        <f t="shared" si="335"/>
        <v>110</v>
      </c>
      <c r="P241" s="17" t="str">
        <f t="shared" si="336"/>
        <v/>
      </c>
      <c r="Q241" s="17" t="str">
        <f t="shared" si="337"/>
        <v/>
      </c>
      <c r="R241" s="17" t="str">
        <f t="shared" si="338"/>
        <v/>
      </c>
      <c r="S241" s="18" t="str">
        <f t="shared" si="339"/>
        <v>00001000</v>
      </c>
      <c r="T241" t="str">
        <f t="shared" si="340"/>
        <v>07</v>
      </c>
      <c r="U241" t="str">
        <f t="shared" si="341"/>
        <v>00</v>
      </c>
      <c r="V241" s="13" t="str">
        <f t="shared" si="342"/>
        <v>08</v>
      </c>
    </row>
    <row r="242" spans="2:22" x14ac:dyDescent="0.25">
      <c r="B242">
        <v>39</v>
      </c>
      <c r="C242" t="str">
        <f t="shared" si="332"/>
        <v>0x027</v>
      </c>
      <c r="D242" t="s">
        <v>223</v>
      </c>
      <c r="F242" s="8"/>
      <c r="G242" s="11">
        <v>17</v>
      </c>
      <c r="H242" s="12" t="s">
        <v>162</v>
      </c>
      <c r="I242">
        <f>IF(H242="", "", VLOOKUP(H242, $X$3:$Y$10, 2))</f>
        <v>2</v>
      </c>
      <c r="J242">
        <v>6</v>
      </c>
      <c r="K242">
        <v>1</v>
      </c>
      <c r="N242" s="16" t="str">
        <f t="shared" ref="N242" si="344">IF(G242="", "", TEXT(DEC2BIN(G242), "000000"))</f>
        <v>010001</v>
      </c>
      <c r="O242" s="17" t="str">
        <f t="shared" ref="O242" si="345">IF(I242="", "", TEXT(DEC2BIN(I242), "000"))</f>
        <v>010</v>
      </c>
      <c r="P242" s="17" t="str">
        <f t="shared" ref="P242" si="346">IF(J242="", "", TEXT(DEC2BIN(J242), "000"))</f>
        <v>110</v>
      </c>
      <c r="Q242" s="17" t="str">
        <f t="shared" ref="Q242" si="347">IF(K242="", "", TEXT(DEC2BIN(K242), "000"))</f>
        <v>001</v>
      </c>
      <c r="R242" s="17" t="str">
        <f t="shared" ref="R242" si="348">IF(L242="", "", TEXT(DEC2BIN(L242), "00000000"))</f>
        <v/>
      </c>
      <c r="S242" s="18" t="str">
        <f t="shared" ref="S242" si="349">IF(M242="", "", TEXT(DEC2BIN(M242), "00000000"))</f>
        <v/>
      </c>
      <c r="T242" t="str">
        <f t="shared" ref="T242" si="350">BIN2HEX(LEFT(CONCATENATE(N242,IF(O242="", "000", O242)), 8), 2)</f>
        <v>45</v>
      </c>
      <c r="U242" t="str">
        <f t="shared" ref="U242" si="351">BIN2HEX(CONCATENATE(RIGHT(O242, 1), IF(P242 = "", "000", P242), IF(Q242 = "", "000", Q242), "0"), 2)</f>
        <v>62</v>
      </c>
      <c r="V242" s="13" t="str">
        <f t="shared" ref="V242" si="352">IF(R242="", BIN2HEX(S242, 2), BIN2HEX(R242,2))</f>
        <v>00</v>
      </c>
    </row>
    <row r="243" spans="2:22" x14ac:dyDescent="0.25">
      <c r="F243" s="8"/>
    </row>
    <row r="244" spans="2:22" x14ac:dyDescent="0.25">
      <c r="F244" s="8"/>
    </row>
    <row r="245" spans="2:22" x14ac:dyDescent="0.25">
      <c r="F245" s="8"/>
    </row>
    <row r="246" spans="2:22" x14ac:dyDescent="0.25">
      <c r="F246" s="8"/>
    </row>
    <row r="247" spans="2:22" x14ac:dyDescent="0.25">
      <c r="F247" s="8"/>
    </row>
    <row r="248" spans="2:22" x14ac:dyDescent="0.25">
      <c r="F248" s="8"/>
    </row>
    <row r="249" spans="2:22" x14ac:dyDescent="0.25">
      <c r="F249" s="8"/>
    </row>
  </sheetData>
  <sortState ref="X16:Y18">
    <sortCondition ref="X13"/>
  </sortState>
  <mergeCells count="4">
    <mergeCell ref="T1:V1"/>
    <mergeCell ref="F129:F131"/>
    <mergeCell ref="F171:F173"/>
    <mergeCell ref="F206:F208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48" zoomScale="80" zoomScaleNormal="80" workbookViewId="0">
      <selection activeCell="C2" sqref="C2:C65"/>
    </sheetView>
  </sheetViews>
  <sheetFormatPr defaultRowHeight="15" x14ac:dyDescent="0.25"/>
  <cols>
    <col min="2" max="2" width="22.5703125" style="2" customWidth="1"/>
  </cols>
  <sheetData>
    <row r="1" spans="1:4" x14ac:dyDescent="0.3">
      <c r="A1" t="s">
        <v>232</v>
      </c>
    </row>
    <row r="2" spans="1:4" x14ac:dyDescent="0.3">
      <c r="A2">
        <v>0</v>
      </c>
      <c r="B2" s="2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2">
        <v>10000001</v>
      </c>
      <c r="C3" t="str">
        <f t="shared" ref="C3:C65" si="0">BIN2HEX(B3, 2)</f>
        <v>81</v>
      </c>
    </row>
    <row r="4" spans="1:4" x14ac:dyDescent="0.3">
      <c r="B4" s="2">
        <v>10000001</v>
      </c>
      <c r="C4" t="str">
        <f t="shared" si="0"/>
        <v>81</v>
      </c>
    </row>
    <row r="5" spans="1:4" x14ac:dyDescent="0.3">
      <c r="B5" s="2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2">
        <v>10000001</v>
      </c>
      <c r="C6" t="str">
        <f t="shared" si="0"/>
        <v>81</v>
      </c>
    </row>
    <row r="7" spans="1:4" x14ac:dyDescent="0.3">
      <c r="B7" s="2">
        <v>10000001</v>
      </c>
      <c r="C7" t="str">
        <f t="shared" si="0"/>
        <v>81</v>
      </c>
    </row>
    <row r="8" spans="1:4" x14ac:dyDescent="0.3">
      <c r="B8" s="2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8">
        <v>11111111</v>
      </c>
      <c r="C9" s="47" t="str">
        <f t="shared" si="0"/>
        <v>FF</v>
      </c>
      <c r="D9" s="47"/>
    </row>
    <row r="10" spans="1:4" x14ac:dyDescent="0.3">
      <c r="A10">
        <v>1</v>
      </c>
      <c r="B10" s="2" t="str">
        <f>"00000000"</f>
        <v>00000000</v>
      </c>
      <c r="C10" t="str">
        <f>BIN2HEX(B10, 2)</f>
        <v>00</v>
      </c>
    </row>
    <row r="11" spans="1:4" x14ac:dyDescent="0.3">
      <c r="B11" s="2" t="str">
        <f>"01111110"</f>
        <v>01111110</v>
      </c>
      <c r="C11" t="str">
        <f t="shared" si="0"/>
        <v>7E</v>
      </c>
    </row>
    <row r="12" spans="1:4" x14ac:dyDescent="0.3">
      <c r="B12" s="2" t="str">
        <f>"01000010"</f>
        <v>01000010</v>
      </c>
      <c r="C12" t="str">
        <f t="shared" si="0"/>
        <v>42</v>
      </c>
    </row>
    <row r="13" spans="1:4" x14ac:dyDescent="0.3">
      <c r="B13" s="2" t="str">
        <f t="shared" ref="B13:B15" si="1">"01000010"</f>
        <v>01000010</v>
      </c>
      <c r="C13" t="str">
        <f t="shared" si="0"/>
        <v>42</v>
      </c>
    </row>
    <row r="14" spans="1:4" x14ac:dyDescent="0.3">
      <c r="B14" s="2" t="str">
        <f t="shared" si="1"/>
        <v>01000010</v>
      </c>
      <c r="C14" t="str">
        <f t="shared" si="0"/>
        <v>42</v>
      </c>
    </row>
    <row r="15" spans="1:4" x14ac:dyDescent="0.3">
      <c r="B15" s="2" t="str">
        <f t="shared" si="1"/>
        <v>01000010</v>
      </c>
      <c r="C15" t="str">
        <f t="shared" si="0"/>
        <v>42</v>
      </c>
    </row>
    <row r="16" spans="1:4" x14ac:dyDescent="0.3">
      <c r="B16" s="2" t="str">
        <f>"01111110"</f>
        <v>01111110</v>
      </c>
      <c r="C16" t="str">
        <f t="shared" si="0"/>
        <v>7E</v>
      </c>
    </row>
    <row r="17" spans="1:3" x14ac:dyDescent="0.3">
      <c r="B17" s="48" t="str">
        <f>"00000000"</f>
        <v>00000000</v>
      </c>
      <c r="C17" s="47" t="str">
        <f t="shared" si="0"/>
        <v>00</v>
      </c>
    </row>
    <row r="18" spans="1:3" x14ac:dyDescent="0.3">
      <c r="A18">
        <v>2</v>
      </c>
      <c r="B18" s="2" t="str">
        <f>"00000000"</f>
        <v>00000000</v>
      </c>
      <c r="C18" t="str">
        <f>BIN2HEX(B18, 2)</f>
        <v>00</v>
      </c>
    </row>
    <row r="19" spans="1:3" x14ac:dyDescent="0.3">
      <c r="B19" s="2" t="str">
        <f>"00000000"</f>
        <v>00000000</v>
      </c>
      <c r="C19" t="str">
        <f t="shared" si="0"/>
        <v>00</v>
      </c>
    </row>
    <row r="20" spans="1:3" x14ac:dyDescent="0.3">
      <c r="B20" s="2" t="str">
        <f>"00111100"</f>
        <v>00111100</v>
      </c>
      <c r="C20" t="str">
        <f t="shared" si="0"/>
        <v>3C</v>
      </c>
    </row>
    <row r="21" spans="1:3" x14ac:dyDescent="0.3">
      <c r="B21" s="2" t="str">
        <f>"00100100"</f>
        <v>00100100</v>
      </c>
      <c r="C21" t="str">
        <f t="shared" si="0"/>
        <v>24</v>
      </c>
    </row>
    <row r="22" spans="1:3" x14ac:dyDescent="0.3">
      <c r="B22" s="2" t="str">
        <f>"00100100"</f>
        <v>00100100</v>
      </c>
      <c r="C22" t="str">
        <f t="shared" si="0"/>
        <v>24</v>
      </c>
    </row>
    <row r="23" spans="1:3" x14ac:dyDescent="0.3">
      <c r="B23" s="2" t="str">
        <f>"00111100"</f>
        <v>00111100</v>
      </c>
      <c r="C23" t="str">
        <f t="shared" si="0"/>
        <v>3C</v>
      </c>
    </row>
    <row r="24" spans="1:3" x14ac:dyDescent="0.3">
      <c r="B24" s="2" t="str">
        <f>"00000000"</f>
        <v>00000000</v>
      </c>
      <c r="C24" t="str">
        <f t="shared" si="0"/>
        <v>00</v>
      </c>
    </row>
    <row r="25" spans="1:3" x14ac:dyDescent="0.3">
      <c r="B25" s="48" t="str">
        <f>"00000000"</f>
        <v>00000000</v>
      </c>
      <c r="C25" s="47" t="str">
        <f t="shared" si="0"/>
        <v>00</v>
      </c>
    </row>
    <row r="26" spans="1:3" x14ac:dyDescent="0.3">
      <c r="A26">
        <v>3</v>
      </c>
      <c r="B26" s="2" t="str">
        <f>"00000000"</f>
        <v>00000000</v>
      </c>
      <c r="C26" t="str">
        <f>BIN2HEX(B26, 2)</f>
        <v>00</v>
      </c>
    </row>
    <row r="27" spans="1:3" x14ac:dyDescent="0.3">
      <c r="B27" s="2" t="str">
        <f>"00000000"</f>
        <v>00000000</v>
      </c>
      <c r="C27" t="str">
        <f t="shared" si="0"/>
        <v>00</v>
      </c>
    </row>
    <row r="28" spans="1:3" x14ac:dyDescent="0.3">
      <c r="B28" s="2" t="str">
        <f>"00000000"</f>
        <v>00000000</v>
      </c>
      <c r="C28" t="str">
        <f t="shared" si="0"/>
        <v>00</v>
      </c>
    </row>
    <row r="29" spans="1:3" x14ac:dyDescent="0.3">
      <c r="B29" s="2" t="str">
        <f>"00011000"</f>
        <v>00011000</v>
      </c>
      <c r="C29" t="str">
        <f t="shared" si="0"/>
        <v>18</v>
      </c>
    </row>
    <row r="30" spans="1:3" x14ac:dyDescent="0.3">
      <c r="B30" s="2" t="str">
        <f>"00011000"</f>
        <v>00011000</v>
      </c>
      <c r="C30" t="str">
        <f t="shared" si="0"/>
        <v>18</v>
      </c>
    </row>
    <row r="31" spans="1:3" x14ac:dyDescent="0.3">
      <c r="B31" s="2" t="str">
        <f t="shared" ref="B31:B36" si="2">"00000000"</f>
        <v>00000000</v>
      </c>
      <c r="C31" t="str">
        <f t="shared" si="0"/>
        <v>00</v>
      </c>
    </row>
    <row r="32" spans="1:3" x14ac:dyDescent="0.3">
      <c r="B32" s="2" t="str">
        <f t="shared" si="2"/>
        <v>00000000</v>
      </c>
      <c r="C32" t="str">
        <f t="shared" si="0"/>
        <v>00</v>
      </c>
    </row>
    <row r="33" spans="1:3" x14ac:dyDescent="0.3">
      <c r="B33" s="48" t="str">
        <f t="shared" si="2"/>
        <v>00000000</v>
      </c>
      <c r="C33" s="47" t="str">
        <f t="shared" si="0"/>
        <v>00</v>
      </c>
    </row>
    <row r="34" spans="1:3" x14ac:dyDescent="0.3">
      <c r="A34">
        <v>4</v>
      </c>
      <c r="B34" s="2" t="str">
        <f t="shared" si="2"/>
        <v>00000000</v>
      </c>
      <c r="C34" t="str">
        <f>BIN2HEX(B34, 2)</f>
        <v>00</v>
      </c>
    </row>
    <row r="35" spans="1:3" x14ac:dyDescent="0.3">
      <c r="B35" s="2" t="str">
        <f t="shared" si="2"/>
        <v>00000000</v>
      </c>
      <c r="C35" t="str">
        <f t="shared" si="0"/>
        <v>00</v>
      </c>
    </row>
    <row r="36" spans="1:3" x14ac:dyDescent="0.3">
      <c r="B36" s="2" t="str">
        <f t="shared" si="2"/>
        <v>00000000</v>
      </c>
      <c r="C36" t="str">
        <f t="shared" si="0"/>
        <v>00</v>
      </c>
    </row>
    <row r="37" spans="1:3" x14ac:dyDescent="0.3">
      <c r="B37" s="2" t="str">
        <f t="shared" ref="B37:B38" si="3">"00000000"</f>
        <v>00000000</v>
      </c>
      <c r="C37" t="str">
        <f t="shared" si="0"/>
        <v>00</v>
      </c>
    </row>
    <row r="38" spans="1:3" x14ac:dyDescent="0.3">
      <c r="B38" s="2" t="str">
        <f t="shared" si="3"/>
        <v>00000000</v>
      </c>
      <c r="C38" t="str">
        <f t="shared" si="0"/>
        <v>00</v>
      </c>
    </row>
    <row r="39" spans="1:3" x14ac:dyDescent="0.3">
      <c r="B39" s="2" t="str">
        <f t="shared" ref="B39:B44" si="4">"00000000"</f>
        <v>00000000</v>
      </c>
      <c r="C39" t="str">
        <f t="shared" si="0"/>
        <v>00</v>
      </c>
    </row>
    <row r="40" spans="1:3" x14ac:dyDescent="0.3">
      <c r="B40" s="2" t="str">
        <f t="shared" si="4"/>
        <v>00000000</v>
      </c>
      <c r="C40" t="str">
        <f t="shared" si="0"/>
        <v>00</v>
      </c>
    </row>
    <row r="41" spans="1:3" x14ac:dyDescent="0.3">
      <c r="B41" s="48" t="str">
        <f t="shared" si="4"/>
        <v>00000000</v>
      </c>
      <c r="C41" s="47" t="str">
        <f t="shared" si="0"/>
        <v>00</v>
      </c>
    </row>
    <row r="42" spans="1:3" x14ac:dyDescent="0.3">
      <c r="A42">
        <v>5</v>
      </c>
      <c r="B42" s="2" t="str">
        <f t="shared" si="4"/>
        <v>00000000</v>
      </c>
      <c r="C42" t="str">
        <f>BIN2HEX(B42, 2)</f>
        <v>00</v>
      </c>
    </row>
    <row r="43" spans="1:3" x14ac:dyDescent="0.3">
      <c r="B43" s="2" t="str">
        <f t="shared" si="4"/>
        <v>00000000</v>
      </c>
      <c r="C43" t="str">
        <f t="shared" si="0"/>
        <v>00</v>
      </c>
    </row>
    <row r="44" spans="1:3" x14ac:dyDescent="0.3">
      <c r="B44" s="2" t="str">
        <f t="shared" si="4"/>
        <v>00000000</v>
      </c>
      <c r="C44" t="str">
        <f t="shared" si="0"/>
        <v>00</v>
      </c>
    </row>
    <row r="45" spans="1:3" x14ac:dyDescent="0.3">
      <c r="B45" s="2" t="str">
        <f>"00011000"</f>
        <v>00011000</v>
      </c>
      <c r="C45" t="str">
        <f t="shared" si="0"/>
        <v>18</v>
      </c>
    </row>
    <row r="46" spans="1:3" x14ac:dyDescent="0.25">
      <c r="B46" s="2" t="str">
        <f>"00011000"</f>
        <v>00011000</v>
      </c>
      <c r="C46" t="str">
        <f t="shared" si="0"/>
        <v>18</v>
      </c>
    </row>
    <row r="47" spans="1:3" x14ac:dyDescent="0.25">
      <c r="B47" s="2" t="str">
        <f>"00000000"</f>
        <v>00000000</v>
      </c>
      <c r="C47" t="str">
        <f t="shared" si="0"/>
        <v>00</v>
      </c>
    </row>
    <row r="48" spans="1:3" x14ac:dyDescent="0.25">
      <c r="B48" s="2" t="str">
        <f>"00000000"</f>
        <v>00000000</v>
      </c>
      <c r="C48" t="str">
        <f t="shared" si="0"/>
        <v>00</v>
      </c>
    </row>
    <row r="49" spans="1:3" x14ac:dyDescent="0.25">
      <c r="B49" s="48" t="str">
        <f>"00000000"</f>
        <v>00000000</v>
      </c>
      <c r="C49" s="47" t="str">
        <f t="shared" si="0"/>
        <v>00</v>
      </c>
    </row>
    <row r="50" spans="1:3" x14ac:dyDescent="0.25">
      <c r="A50">
        <v>6</v>
      </c>
      <c r="B50" s="2" t="str">
        <f>"00000000"</f>
        <v>00000000</v>
      </c>
      <c r="C50" t="str">
        <f>BIN2HEX(B50, 2)</f>
        <v>00</v>
      </c>
    </row>
    <row r="51" spans="1:3" x14ac:dyDescent="0.25">
      <c r="B51" s="2" t="str">
        <f>"00000000"</f>
        <v>00000000</v>
      </c>
      <c r="C51" t="str">
        <f t="shared" si="0"/>
        <v>00</v>
      </c>
    </row>
    <row r="52" spans="1:3" x14ac:dyDescent="0.25">
      <c r="B52" s="2" t="str">
        <f>"00111100"</f>
        <v>00111100</v>
      </c>
      <c r="C52" t="str">
        <f t="shared" si="0"/>
        <v>3C</v>
      </c>
    </row>
    <row r="53" spans="1:3" x14ac:dyDescent="0.25">
      <c r="B53" s="2" t="str">
        <f>"00100100"</f>
        <v>00100100</v>
      </c>
      <c r="C53" t="str">
        <f t="shared" si="0"/>
        <v>24</v>
      </c>
    </row>
    <row r="54" spans="1:3" x14ac:dyDescent="0.25">
      <c r="B54" s="2" t="str">
        <f>"00100100"</f>
        <v>00100100</v>
      </c>
      <c r="C54" t="str">
        <f t="shared" si="0"/>
        <v>24</v>
      </c>
    </row>
    <row r="55" spans="1:3" x14ac:dyDescent="0.25">
      <c r="B55" s="2" t="str">
        <f>"00111100"</f>
        <v>00111100</v>
      </c>
      <c r="C55" t="str">
        <f t="shared" si="0"/>
        <v>3C</v>
      </c>
    </row>
    <row r="56" spans="1:3" x14ac:dyDescent="0.25">
      <c r="B56" s="2" t="str">
        <f>"00000000"</f>
        <v>00000000</v>
      </c>
      <c r="C56" t="str">
        <f t="shared" si="0"/>
        <v>00</v>
      </c>
    </row>
    <row r="57" spans="1:3" x14ac:dyDescent="0.25">
      <c r="B57" s="48" t="str">
        <f>"00000000"</f>
        <v>00000000</v>
      </c>
      <c r="C57" s="47" t="str">
        <f t="shared" si="0"/>
        <v>00</v>
      </c>
    </row>
    <row r="58" spans="1:3" x14ac:dyDescent="0.25">
      <c r="A58">
        <v>7</v>
      </c>
      <c r="B58" s="2" t="str">
        <f>"00000000"</f>
        <v>00000000</v>
      </c>
      <c r="C58" t="str">
        <f>BIN2HEX(B58, 2)</f>
        <v>00</v>
      </c>
    </row>
    <row r="59" spans="1:3" x14ac:dyDescent="0.25">
      <c r="B59" s="2" t="str">
        <f>"01111110"</f>
        <v>01111110</v>
      </c>
      <c r="C59" t="str">
        <f t="shared" si="0"/>
        <v>7E</v>
      </c>
    </row>
    <row r="60" spans="1:3" x14ac:dyDescent="0.25">
      <c r="B60" s="2" t="str">
        <f>"01000010"</f>
        <v>01000010</v>
      </c>
      <c r="C60" t="str">
        <f t="shared" si="0"/>
        <v>42</v>
      </c>
    </row>
    <row r="61" spans="1:3" x14ac:dyDescent="0.25">
      <c r="B61" s="2" t="str">
        <f t="shared" ref="B61:B63" si="5">"01000010"</f>
        <v>01000010</v>
      </c>
      <c r="C61" t="str">
        <f t="shared" si="0"/>
        <v>42</v>
      </c>
    </row>
    <row r="62" spans="1:3" x14ac:dyDescent="0.25">
      <c r="B62" s="2" t="str">
        <f t="shared" si="5"/>
        <v>01000010</v>
      </c>
      <c r="C62" t="str">
        <f t="shared" si="0"/>
        <v>42</v>
      </c>
    </row>
    <row r="63" spans="1:3" x14ac:dyDescent="0.25">
      <c r="B63" s="2" t="str">
        <f t="shared" si="5"/>
        <v>01000010</v>
      </c>
      <c r="C63" t="str">
        <f t="shared" si="0"/>
        <v>42</v>
      </c>
    </row>
    <row r="64" spans="1:3" x14ac:dyDescent="0.25">
      <c r="B64" s="2" t="str">
        <f>"01111110"</f>
        <v>01111110</v>
      </c>
      <c r="C64" t="str">
        <f t="shared" si="0"/>
        <v>7E</v>
      </c>
    </row>
    <row r="65" spans="2:3" x14ac:dyDescent="0.25">
      <c r="B65" s="48" t="str">
        <f>"00000000"</f>
        <v>00000000</v>
      </c>
      <c r="C65" s="47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Test Programs</vt:lpstr>
      <vt:lpstr>Animations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2017-09-19T21:58:10Z</dcterms:modified>
</cp:coreProperties>
</file>