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288" windowWidth="14808" windowHeight="7836" activeTab="2"/>
  </bookViews>
  <sheets>
    <sheet name="Control Lines" sheetId="1" r:id="rId1"/>
    <sheet name="Some instructions for test" sheetId="2" r:id="rId2"/>
    <sheet name="Test Programs" sheetId="3" r:id="rId3"/>
  </sheets>
  <calcPr calcId="162913"/>
  <fileRecoveryPr autoRecover="0"/>
</workbook>
</file>

<file path=xl/calcChain.xml><?xml version="1.0" encoding="utf-8"?>
<calcChain xmlns="http://schemas.openxmlformats.org/spreadsheetml/2006/main">
  <c r="P11" i="3" l="1"/>
  <c r="O11" i="3"/>
  <c r="S11" i="3" s="1"/>
  <c r="N11" i="3"/>
  <c r="L11" i="3"/>
  <c r="H11" i="3"/>
  <c r="M11" i="3" s="1"/>
  <c r="R11" i="3" s="1"/>
  <c r="B11" i="3"/>
  <c r="P10" i="3"/>
  <c r="O10" i="3"/>
  <c r="N10" i="3"/>
  <c r="L10" i="3"/>
  <c r="H10" i="3"/>
  <c r="M10" i="3" s="1"/>
  <c r="R10" i="3" s="1"/>
  <c r="B10" i="3"/>
  <c r="P9" i="3"/>
  <c r="O9" i="3"/>
  <c r="N9" i="3"/>
  <c r="L9" i="3"/>
  <c r="H9" i="3"/>
  <c r="M9" i="3" s="1"/>
  <c r="R9" i="3" s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1" i="1"/>
  <c r="AM10" i="1"/>
  <c r="AM9" i="1"/>
  <c r="AM8" i="1"/>
  <c r="AM7" i="1"/>
  <c r="AM6" i="1"/>
  <c r="AM5" i="1"/>
  <c r="AM4" i="1"/>
  <c r="AM3" i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M12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Q11" i="3" l="1"/>
  <c r="S10" i="3"/>
  <c r="Q10" i="3"/>
  <c r="S9" i="3"/>
  <c r="Q9" i="3"/>
  <c r="P131" i="3"/>
  <c r="O131" i="3"/>
  <c r="N131" i="3"/>
  <c r="L131" i="3"/>
  <c r="H131" i="3"/>
  <c r="M131" i="3" s="1"/>
  <c r="H129" i="3"/>
  <c r="M129" i="3" s="1"/>
  <c r="P129" i="3"/>
  <c r="O129" i="3"/>
  <c r="N129" i="3"/>
  <c r="L129" i="3"/>
  <c r="P123" i="3"/>
  <c r="O123" i="3"/>
  <c r="N123" i="3"/>
  <c r="L123" i="3"/>
  <c r="H123" i="3"/>
  <c r="M123" i="3" s="1"/>
  <c r="P120" i="3"/>
  <c r="O120" i="3"/>
  <c r="N120" i="3"/>
  <c r="L120" i="3"/>
  <c r="H120" i="3"/>
  <c r="M120" i="3" s="1"/>
  <c r="B136" i="3"/>
  <c r="B135" i="3"/>
  <c r="B134" i="3"/>
  <c r="H5" i="3"/>
  <c r="M5" i="3" s="1"/>
  <c r="H4" i="3"/>
  <c r="M4" i="3" s="1"/>
  <c r="H3" i="3"/>
  <c r="M3" i="3" s="1"/>
  <c r="H6" i="3"/>
  <c r="M6" i="3" s="1"/>
  <c r="R6" i="3" s="1"/>
  <c r="X17" i="3"/>
  <c r="P51" i="3"/>
  <c r="O51" i="3"/>
  <c r="S51" i="3" s="1"/>
  <c r="N51" i="3"/>
  <c r="M51" i="3"/>
  <c r="L51" i="3"/>
  <c r="Q51" i="3" s="1"/>
  <c r="P42" i="3"/>
  <c r="O42" i="3"/>
  <c r="S42" i="3" s="1"/>
  <c r="N42" i="3"/>
  <c r="M42" i="3"/>
  <c r="L42" i="3"/>
  <c r="P41" i="3"/>
  <c r="O41" i="3"/>
  <c r="N41" i="3"/>
  <c r="M41" i="3"/>
  <c r="L41" i="3"/>
  <c r="Q41" i="3" s="1"/>
  <c r="P34" i="3"/>
  <c r="O34" i="3"/>
  <c r="S34" i="3" s="1"/>
  <c r="N34" i="3"/>
  <c r="M34" i="3"/>
  <c r="R34" i="3" s="1"/>
  <c r="L34" i="3"/>
  <c r="P19" i="3"/>
  <c r="O19" i="3"/>
  <c r="N19" i="3"/>
  <c r="M19" i="3"/>
  <c r="L19" i="3"/>
  <c r="P18" i="3"/>
  <c r="O18" i="3"/>
  <c r="N18" i="3"/>
  <c r="M18" i="3"/>
  <c r="R18" i="3" s="1"/>
  <c r="L18" i="3"/>
  <c r="P17" i="3"/>
  <c r="O17" i="3"/>
  <c r="N17" i="3"/>
  <c r="M17" i="3"/>
  <c r="L17" i="3"/>
  <c r="S3" i="3"/>
  <c r="O3" i="3"/>
  <c r="O4" i="3"/>
  <c r="S4" i="3" s="1"/>
  <c r="O5" i="3"/>
  <c r="S5" i="3" s="1"/>
  <c r="O6" i="3"/>
  <c r="S6" i="3" s="1"/>
  <c r="P6" i="3"/>
  <c r="N6" i="3"/>
  <c r="L6" i="3"/>
  <c r="P5" i="3"/>
  <c r="N5" i="3"/>
  <c r="L5" i="3"/>
  <c r="P4" i="3"/>
  <c r="N4" i="3"/>
  <c r="L4" i="3"/>
  <c r="P3" i="3"/>
  <c r="N3" i="3"/>
  <c r="L3" i="3"/>
  <c r="R19" i="3" l="1"/>
  <c r="Q34" i="3"/>
  <c r="R120" i="3"/>
  <c r="S131" i="3"/>
  <c r="R41" i="3"/>
  <c r="R131" i="3"/>
  <c r="Q131" i="3"/>
  <c r="S129" i="3"/>
  <c r="R129" i="3"/>
  <c r="Q129" i="3"/>
  <c r="R123" i="3"/>
  <c r="S123" i="3"/>
  <c r="Q123" i="3"/>
  <c r="S120" i="3"/>
  <c r="Q120" i="3"/>
  <c r="Q6" i="3"/>
  <c r="R5" i="3"/>
  <c r="Q5" i="3"/>
  <c r="R4" i="3"/>
  <c r="Q4" i="3"/>
  <c r="R3" i="3"/>
  <c r="Q3" i="3"/>
  <c r="R51" i="3"/>
  <c r="R42" i="3"/>
  <c r="Q42" i="3"/>
  <c r="S41" i="3"/>
  <c r="S19" i="3"/>
  <c r="Q19" i="3"/>
  <c r="S18" i="3"/>
  <c r="Q18" i="3"/>
  <c r="S17" i="3"/>
  <c r="R17" i="3"/>
  <c r="Q17" i="3"/>
  <c r="B123" i="3"/>
  <c r="B124" i="3"/>
  <c r="B125" i="3"/>
  <c r="B126" i="3"/>
  <c r="B127" i="3"/>
  <c r="B128" i="3"/>
  <c r="B129" i="3"/>
  <c r="B130" i="3"/>
  <c r="B131" i="3"/>
  <c r="B132" i="3"/>
  <c r="B122" i="3"/>
  <c r="B121" i="3"/>
  <c r="B120" i="3"/>
  <c r="B119" i="3"/>
  <c r="B118" i="3"/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G3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<sst xmlns="http://schemas.openxmlformats.org/spreadsheetml/2006/main" count="496" uniqueCount="285">
  <si>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</si>
  <si>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</si>
  <si>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</si>
  <si>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</si>
  <si>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</si>
  <si>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</si>
  <si>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</si>
  <si>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</si>
  <si>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</si>
  <si>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</si>
  <si>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</si>
  <si>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</si>
  <si>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</si>
  <si>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</si>
  <si>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</si>
  <si>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</si>
  <si>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</si>
  <si>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</si>
  <si>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</si>
  <si>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</si>
  <si>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</si>
  <si>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</si>
  <si>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</si>
  <si>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</si>
  <si>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</si>
  <si>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</si>
  <si>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</si>
  <si>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</si>
  <si>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</si>
  <si>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</si>
  <si>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</si>
  <si>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</si>
  <si>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</si>
  <si>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</si>
  <si>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</si>
  <si>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</si>
  <si>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</si>
  <si>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</si>
  <si>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</si>
  <si>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</si>
  <si>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</si>
  <si>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</si>
  <si>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</si>
  <si>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</si>
  <si>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</si>
  <si>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</si>
  <si>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</si>
  <si>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</si>
  <si>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</si>
  <si>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</si>
  <si>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</si>
  <si>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</si>
  <si>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</si>
  <si>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</si>
  <si>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</si>
  <si>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</si>
  <si>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</si>
  <si>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</si>
  <si>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</si>
  <si>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</si>
  <si>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</si>
  <si>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</si>
  <si>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</si>
  <si>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</si>
  <si>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</si>
  <si>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</si>
  <si>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</si>
  <si>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</si>
  <si>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</si>
  <si>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</si>
  <si>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</si>
  <si>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</si>
  <si>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</si>
  <si>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</si>
  <si>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</si>
  <si>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</si>
  <si>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</si>
  <si>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</si>
  <si>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</si>
  <si>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</si>
  <si>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</si>
  <si>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</si>
  <si>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</si>
  <si>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</si>
  <si>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</si>
  <si>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</si>
  <si>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</si>
  <si>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</si>
  <si>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</si>
  <si>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</si>
  <si>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</si>
  <si>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</si>
  <si>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</si>
  <si>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</si>
  <si>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</si>
  <si>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</si>
  <si>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</si>
  <si>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</si>
  <si>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</si>
  <si>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</si>
  <si>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</si>
  <si>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</si>
  <si>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</si>
  <si>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</si>
  <si>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</si>
  <si>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</si>
  <si>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</si>
  <si>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</si>
  <si>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</si>
  <si>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</si>
  <si>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</si>
  <si>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</si>
  <si>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</si>
  <si>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</si>
  <si>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</si>
  <si>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</si>
  <si>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</si>
  <si>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</si>
  <si>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</si>
  <si>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</si>
  <si>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</si>
  <si>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</si>
  <si>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</si>
  <si>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</si>
  <si>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</si>
  <si>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</si>
  <si>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</si>
  <si>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</si>
  <si>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</si>
  <si>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</si>
  <si>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</si>
  <si>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</si>
  <si>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</si>
  <si>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</si>
  <si>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</si>
  <si>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</si>
  <si>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</si>
  <si>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</si>
  <si>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</si>
  <si>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</si>
  <si>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</si>
  <si>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</si>
  <si>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</si>
  <si>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</si>
  <si>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</si>
  <si>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</si>
  <si>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</si>
  <si>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</si>
  <si>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</si>
  <si>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</si>
  <si>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</si>
  <si>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</si>
  <si>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</si>
  <si>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</si>
  <si>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</si>
  <si>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</si>
  <si>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</si>
  <si>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</si>
  <si>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</si>
  <si>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</si>
  <si>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</si>
  <si>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</si>
  <si>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</si>
  <si>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</si>
  <si>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</si>
  <si>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</si>
  <si>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</si>
  <si>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</si>
  <si>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</si>
  <si>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</si>
  <si>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</si>
  <si>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</si>
  <si>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</si>
  <si>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</si>
  <si>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</si>
  <si>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</si>
  <si>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</si>
  <si>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</si>
  <si>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</si>
  <si>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</si>
  <si>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</si>
  <si>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</si>
  <si>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</si>
  <si>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</si>
  <si>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</si>
  <si>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</si>
  <si>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</si>
  <si>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</si>
  <si>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</si>
  <si>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</si>
  <si>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</si>
  <si>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</si>
  <si>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</si>
  <si>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</si>
  <si>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</si>
  <si>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</si>
  <si>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</si>
  <si>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</si>
  <si>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</si>
  <si>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</si>
  <si>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</si>
  <si>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</si>
  <si>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</si>
  <si>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</si>
  <si>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</si>
  <si>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</si>
  <si>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</si>
  <si>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</si>
  <si>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</si>
  <si>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</si>
  <si>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</si>
  <si>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</si>
  <si>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</si>
  <si>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</si>
  <si>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</si>
  <si>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</si>
  <si>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</si>
  <si>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</si>
  <si>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</si>
  <si>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</si>
  <si>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</si>
  <si>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</si>
  <si>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</si>
  <si>
    <t>// Source addr of first byte</t>
  </si>
  <si>
    <t>// Source addr of last byte + 1</t>
  </si>
  <si>
    <t>LD C, 0x60</t>
  </si>
  <si>
    <t>ST [?C], A</t>
  </si>
  <si>
    <t>// Store byte in destiny addr</t>
  </si>
  <si>
    <t>// Reads byte from memory</t>
  </si>
  <si>
    <t>// Increments B</t>
  </si>
  <si>
    <t>JP [0x00c]</t>
  </si>
  <si>
    <t>2c 00 0c</t>
  </si>
  <si>
    <t>// Increments C</t>
  </si>
  <si>
    <t>LD A, C</t>
  </si>
  <si>
    <t>LD C, A</t>
  </si>
  <si>
    <t>JP Z, [0x01e]</t>
  </si>
  <si>
    <t>30 00 1e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</si>
  <si>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</si>
  <si>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</si>
  <si>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</si>
  <si>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</si>
  <si>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</si>
  <si>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</si>
  <si>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</si>
  <si>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</si>
  <si>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</si>
  <si>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</si>
  <si>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</si>
  <si>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</si>
  <si>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</si>
  <si>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</si>
  <si>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</si>
  <si>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</si>
  <si>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</si>
  <si>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</si>
  <si>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</si>
  <si>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G</t>
  </si>
  <si>
    <t>H</t>
  </si>
  <si>
    <t>JP Z, [0x000]</t>
  </si>
  <si>
    <t>30 00 00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</si>
  <si>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</si>
  <si>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</si>
  <si>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</si>
  <si>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</si>
  <si>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</si>
  <si>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</si>
  <si>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06 80 39</t>
  </si>
  <si>
    <t>05 00 60</t>
  </si>
  <si>
    <t>08 20 00</t>
  </si>
  <si>
    <t>09 00 00</t>
  </si>
  <si>
    <t>38 20 00</t>
  </si>
  <si>
    <t>CLOSE_REGS_BRIDGE</t>
  </si>
  <si>
    <t>EN_R1_OUT</t>
  </si>
  <si>
    <t>All ALU operations take R1 as ALU input A and R2 as ALU input B. Output to R1</t>
  </si>
  <si>
    <t>In ALU operations R1 are constrained from A to D, and R2 from E to H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</si>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</sst>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4"/>
  <sheetViews>
    <sheetView zoomScale="90" zoomScaleNormal="90" workbookViewId="0">
      <pane ySplit="2" topLeftCell="A25" activePane="bottomLeft" state="frozen"/>
      <selection pane="bottomLeft" activeCell="A43" sqref="A43"/>
    </sheetView>
  </sheetViews>
  <sheetFormatPr defaultRowHeight="14.4" x14ac:dyDescent="0.3"/>
  <cols>
    <col min="1" max="1" width="7.88671875" style="2" bestFit="1" customWidth="1"/>
    <col min="2" max="2" width="21" style="1" bestFit="1" customWidth="1"/>
    <col min="3" max="16" width="3.33203125" customWidth="1"/>
    <col min="17" max="18" width="3.33203125" style="5" customWidth="1"/>
    <col min="19" max="26" width="3.33203125" customWidth="1"/>
    <col min="27" max="27" width="2.88671875" customWidth="1"/>
    <col min="28" max="30" width="5.88671875" customWidth="1"/>
    <col min="31" max="31" width="2" customWidth="1"/>
  </cols>
  <sheetData>
    <row r="1" spans="1:39" x14ac:dyDescent="0.3"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39" s="1" customFormat="1" ht="129" x14ac:dyDescent="0.3">
      <c r="A2" s="28" t="s">
        <v>275</v>
      </c>
      <c r="B2" s="39" t="s">
        <v>131</v>
      </c>
      <c r="C2" s="36" t="s">
        <v>1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29" t="s">
        <v>15</v>
      </c>
      <c r="J2" s="29" t="s">
        <v>53</v>
      </c>
      <c r="K2" s="29" t="s">
        <v>11</v>
      </c>
      <c r="L2" s="29" t="s">
        <v>12</v>
      </c>
      <c r="M2" s="29" t="s">
        <v>13</v>
      </c>
      <c r="N2" s="30" t="s">
        <v>163</v>
      </c>
      <c r="O2" s="29" t="s">
        <v>272</v>
      </c>
      <c r="P2" s="29" t="s">
        <v>271</v>
      </c>
      <c r="Q2" s="31" t="s">
        <v>20</v>
      </c>
      <c r="R2" s="31" t="s">
        <v>21</v>
      </c>
      <c r="S2" s="29" t="s">
        <v>170</v>
      </c>
      <c r="T2" s="29" t="s">
        <v>280</v>
      </c>
      <c r="U2" s="29" t="s">
        <v>32</v>
      </c>
      <c r="V2" s="29" t="s">
        <v>33</v>
      </c>
      <c r="W2" s="29" t="s">
        <v>34</v>
      </c>
      <c r="X2" s="29" t="s">
        <v>35</v>
      </c>
      <c r="Y2" s="29" t="s">
        <v>36</v>
      </c>
      <c r="Z2" s="29" t="s">
        <v>37</v>
      </c>
      <c r="AA2" s="29"/>
      <c r="AB2" s="32" t="s">
        <v>132</v>
      </c>
      <c r="AC2" s="32"/>
      <c r="AD2" s="32"/>
    </row>
    <row r="3" spans="1:39" x14ac:dyDescent="0.3">
      <c r="A3" s="2">
        <v>0</v>
      </c>
      <c r="B3" s="37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5">
        <v>0</v>
      </c>
      <c r="R3" s="5">
        <v>0</v>
      </c>
      <c r="S3" s="2">
        <v>0</v>
      </c>
      <c r="T3" s="2">
        <v>0</v>
      </c>
      <c r="U3" s="2" t="s">
        <v>14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/>
      <c r="AB3" s="33" t="str">
        <f>BIN2HEX(IF(C3="x", 0, C3) &amp; IF(D3="x", 0, D3) &amp; IF(E3="x", 0, E3) &amp; IF(F3="x", 0, F3) &amp; IF(G3="x", 0, G3) &amp; IF(H3="x", 0, H3) &amp; IF(I3="x", 0, I3) &amp; IF(J3="x", 0, J3), 2)</f>
        <v>00</v>
      </c>
      <c r="AC3" s="34" t="str">
        <f>BIN2HEX(IF(K3="x", 0, K3) &amp; IF(L3="x", 0, L3) &amp; IF(M3="x", 0, M3) &amp; IF(N3="x", 0, N3) &amp;  IF(O3="x", 0, O3) &amp; IF(P3="x", 0, P3) &amp; IF(Q3="x", 0, Q3) &amp; IF(R3="x", 0, R3), 2)</f>
        <v>00</v>
      </c>
      <c r="AD3" s="35" t="str">
        <f>BIN2HEX(IF(S3="x", 0, S3) &amp; IF(T3="x", 0, T3) &amp; IF(U3="x", 0, U3) &amp; IF(V3="x", 0, V3) &amp; IF(W3="x", 0, W3) &amp; IF(X3="x", 0, X3) &amp; IF(Y3="x", 0, Y3) &amp; IF(Z3="x", 0, Z3), 2)</f>
        <v>00</v>
      </c>
      <c r="AG3" t="str">
        <f>IF(U3="x", 0, U3) &amp; IF(V3="x", 0, V3)</f>
        <v>00</v>
      </c>
      <c r="AM3" s="9" t="str">
        <f t="shared" ref="AM3:AM44" si="0">AB3 &amp; AC3 &amp; AD3</f>
        <v>000000</v>
      </c>
    </row>
    <row r="4" spans="1:39" x14ac:dyDescent="0.3">
      <c r="A4" s="2">
        <v>1</v>
      </c>
      <c r="B4" s="37" t="s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 t="s">
        <v>14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v>0</v>
      </c>
      <c r="R4" s="5">
        <v>0</v>
      </c>
      <c r="S4" s="2">
        <v>0</v>
      </c>
      <c r="T4" s="2">
        <v>0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/>
      <c r="AB4" s="12" t="str">
        <f t="shared" ref="AB4:AB11" si="1">BIN2HEX(IF(C4="x", 0, C4) &amp; IF(D4="x", 0, D4) &amp; IF(E4="x", 0, E4) &amp; IF(F4="x", 0, F4) &amp; IF(G4="x", 0, G4) &amp; IF(H4="x", 0, H4) &amp; IF(I4="x", 0, I4) &amp; IF(J4="x", 0, J4), 2)</f>
        <v>C0</v>
      </c>
      <c r="AC4" s="13" t="str">
        <f t="shared" ref="AC4:AC11" si="2">BIN2HEX(IF(K4="x", 0, K4) &amp; IF(L4="x", 0, L4) &amp; IF(M4="x", 0, M4) &amp; IF(N4="x", 0, N4) &amp;  IF(O4="x", 0, O4) &amp; IF(P4="x", 0, P4) &amp; IF(Q4="x", 0, Q4) &amp; IF(R4="x", 0, R4), 2)</f>
        <v>00</v>
      </c>
      <c r="AD4" s="14" t="str">
        <f t="shared" ref="AD4:AD11" si="3">BIN2HEX(IF(S4="x", 0, S4) &amp; IF(T4="x", 0, T4) &amp; IF(U4="x", 0, U4) &amp; IF(V4="x", 0, V4) &amp; IF(W4="x", 0, W4) &amp; IF(X4="x", 0, X4) &amp; IF(Y4="x", 0, Y4) &amp; IF(Z4="x", 0, Z4), 2)</f>
        <v>00</v>
      </c>
      <c r="AM4" s="9" t="str">
        <f t="shared" si="0"/>
        <v>C00000</v>
      </c>
    </row>
    <row r="5" spans="1:39" x14ac:dyDescent="0.3">
      <c r="A5" s="2">
        <v>2</v>
      </c>
      <c r="B5" s="37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 t="s">
        <v>14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5">
        <v>0</v>
      </c>
      <c r="R5" s="5">
        <v>0</v>
      </c>
      <c r="S5" s="2">
        <v>0</v>
      </c>
      <c r="T5" s="2">
        <v>0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/>
      <c r="AB5" s="12" t="str">
        <f t="shared" si="1"/>
        <v>60</v>
      </c>
      <c r="AC5" s="13" t="str">
        <f t="shared" si="2"/>
        <v>0C</v>
      </c>
      <c r="AD5" s="14" t="str">
        <f t="shared" si="3"/>
        <v>00</v>
      </c>
      <c r="AM5" s="9" t="str">
        <f t="shared" si="0"/>
        <v>600C00</v>
      </c>
    </row>
    <row r="6" spans="1:39" x14ac:dyDescent="0.3">
      <c r="A6" s="2">
        <v>3</v>
      </c>
      <c r="B6" s="37" t="s">
        <v>3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v>0</v>
      </c>
      <c r="R6" s="5">
        <v>0</v>
      </c>
      <c r="S6" s="2">
        <v>0</v>
      </c>
      <c r="T6" s="2">
        <v>0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/>
      <c r="AB6" s="12" t="str">
        <f t="shared" si="1"/>
        <v>5E</v>
      </c>
      <c r="AC6" s="13" t="str">
        <f t="shared" si="2"/>
        <v>00</v>
      </c>
      <c r="AD6" s="14" t="str">
        <f t="shared" si="3"/>
        <v>00</v>
      </c>
      <c r="AM6" s="9" t="str">
        <f t="shared" si="0"/>
        <v>5E0000</v>
      </c>
    </row>
    <row r="7" spans="1:39" x14ac:dyDescent="0.3">
      <c r="A7" s="2">
        <v>4</v>
      </c>
      <c r="B7" s="38" t="s">
        <v>50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v>0</v>
      </c>
      <c r="R7" s="5">
        <v>0</v>
      </c>
      <c r="S7" s="2">
        <v>0</v>
      </c>
      <c r="T7" s="2">
        <v>0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/>
      <c r="AB7" s="12" t="str">
        <f t="shared" si="1"/>
        <v>4F</v>
      </c>
      <c r="AC7" s="13" t="str">
        <f t="shared" si="2"/>
        <v>00</v>
      </c>
      <c r="AD7" s="14" t="str">
        <f t="shared" si="3"/>
        <v>00</v>
      </c>
      <c r="AM7" s="9" t="str">
        <f t="shared" si="0"/>
        <v>4F0000</v>
      </c>
    </row>
    <row r="8" spans="1:39" x14ac:dyDescent="0.3">
      <c r="A8" s="2">
        <v>5</v>
      </c>
      <c r="B8" s="37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14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5">
        <v>0</v>
      </c>
      <c r="R8" s="5">
        <v>0</v>
      </c>
      <c r="S8" s="2">
        <v>0</v>
      </c>
      <c r="T8" s="2">
        <v>0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/>
      <c r="AB8" s="12" t="str">
        <f t="shared" si="1"/>
        <v>00</v>
      </c>
      <c r="AC8" s="13" t="str">
        <f t="shared" si="2"/>
        <v>40</v>
      </c>
      <c r="AD8" s="14" t="str">
        <f t="shared" si="3"/>
        <v>00</v>
      </c>
      <c r="AM8" s="9" t="str">
        <f t="shared" si="0"/>
        <v>004000</v>
      </c>
    </row>
    <row r="9" spans="1:39" x14ac:dyDescent="0.3">
      <c r="A9" s="2">
        <v>6</v>
      </c>
      <c r="B9" s="37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14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5">
        <v>0</v>
      </c>
      <c r="R9" s="5">
        <v>0</v>
      </c>
      <c r="S9" s="2">
        <v>0</v>
      </c>
      <c r="T9" s="2">
        <v>0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/>
      <c r="AB9" s="12" t="str">
        <f t="shared" si="1"/>
        <v>00</v>
      </c>
      <c r="AC9" s="13" t="str">
        <f t="shared" si="2"/>
        <v>60</v>
      </c>
      <c r="AD9" s="14" t="str">
        <f t="shared" si="3"/>
        <v>00</v>
      </c>
      <c r="AM9" s="9" t="str">
        <f t="shared" si="0"/>
        <v>006000</v>
      </c>
    </row>
    <row r="10" spans="1:39" s="9" customFormat="1" x14ac:dyDescent="0.3">
      <c r="A10" s="40">
        <v>7</v>
      </c>
      <c r="B10" s="41" t="s">
        <v>17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 t="s">
        <v>14</v>
      </c>
      <c r="I10" s="40">
        <v>0</v>
      </c>
      <c r="J10" s="40">
        <v>0</v>
      </c>
      <c r="K10" s="40">
        <v>0</v>
      </c>
      <c r="L10" s="40">
        <v>1</v>
      </c>
      <c r="M10" s="40">
        <v>0</v>
      </c>
      <c r="N10" s="40">
        <v>0</v>
      </c>
      <c r="O10" s="40">
        <v>0</v>
      </c>
      <c r="P10" s="40">
        <v>0</v>
      </c>
      <c r="Q10" s="40">
        <v>1</v>
      </c>
      <c r="R10" s="9">
        <v>0</v>
      </c>
      <c r="S10" s="40">
        <v>0</v>
      </c>
      <c r="T10" s="40">
        <v>0</v>
      </c>
      <c r="U10" s="40" t="s">
        <v>14</v>
      </c>
      <c r="V10" s="40" t="s">
        <v>14</v>
      </c>
      <c r="W10" s="40" t="s">
        <v>14</v>
      </c>
      <c r="X10" s="40" t="s">
        <v>14</v>
      </c>
      <c r="Y10" s="40" t="s">
        <v>14</v>
      </c>
      <c r="Z10" s="40" t="s">
        <v>14</v>
      </c>
      <c r="AA10" s="40"/>
      <c r="AB10" s="42" t="str">
        <f t="shared" si="1"/>
        <v>00</v>
      </c>
      <c r="AC10" s="43" t="str">
        <f t="shared" si="2"/>
        <v>42</v>
      </c>
      <c r="AD10" s="44" t="str">
        <f t="shared" si="3"/>
        <v>00</v>
      </c>
      <c r="AM10" s="9" t="str">
        <f t="shared" si="0"/>
        <v>004200</v>
      </c>
    </row>
    <row r="11" spans="1:39" s="9" customFormat="1" x14ac:dyDescent="0.3">
      <c r="A11" s="40">
        <v>8</v>
      </c>
      <c r="B11" s="41" t="s">
        <v>18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 t="s">
        <v>14</v>
      </c>
      <c r="I11" s="40">
        <v>0</v>
      </c>
      <c r="J11" s="40">
        <v>0</v>
      </c>
      <c r="K11" s="40">
        <v>0</v>
      </c>
      <c r="L11" s="40">
        <v>1</v>
      </c>
      <c r="M11" s="40">
        <v>1</v>
      </c>
      <c r="N11" s="40">
        <v>0</v>
      </c>
      <c r="O11" s="40">
        <v>0</v>
      </c>
      <c r="P11" s="40">
        <v>0</v>
      </c>
      <c r="Q11" s="40">
        <v>1</v>
      </c>
      <c r="R11" s="9">
        <v>0</v>
      </c>
      <c r="S11" s="40">
        <v>0</v>
      </c>
      <c r="T11" s="40">
        <v>0</v>
      </c>
      <c r="U11" s="40" t="s">
        <v>14</v>
      </c>
      <c r="V11" s="40" t="s">
        <v>14</v>
      </c>
      <c r="W11" s="40" t="s">
        <v>14</v>
      </c>
      <c r="X11" s="40" t="s">
        <v>14</v>
      </c>
      <c r="Y11" s="40" t="s">
        <v>14</v>
      </c>
      <c r="Z11" s="40" t="s">
        <v>14</v>
      </c>
      <c r="AA11" s="40"/>
      <c r="AB11" s="42" t="str">
        <f t="shared" si="1"/>
        <v>00</v>
      </c>
      <c r="AC11" s="43" t="str">
        <f t="shared" si="2"/>
        <v>62</v>
      </c>
      <c r="AD11" s="44" t="str">
        <f t="shared" si="3"/>
        <v>00</v>
      </c>
      <c r="AM11" s="9" t="str">
        <f t="shared" si="0"/>
        <v>006200</v>
      </c>
    </row>
    <row r="12" spans="1:39" s="9" customFormat="1" x14ac:dyDescent="0.3">
      <c r="A12" s="40">
        <v>9</v>
      </c>
      <c r="B12" s="41" t="s">
        <v>19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9">
        <v>0</v>
      </c>
      <c r="R12" s="9">
        <v>1</v>
      </c>
      <c r="S12" s="40">
        <v>0</v>
      </c>
      <c r="T12" s="40">
        <v>0</v>
      </c>
      <c r="U12" s="40" t="s">
        <v>14</v>
      </c>
      <c r="V12" s="40" t="s">
        <v>14</v>
      </c>
      <c r="W12" s="40" t="s">
        <v>14</v>
      </c>
      <c r="X12" s="40" t="s">
        <v>14</v>
      </c>
      <c r="Y12" s="40" t="s">
        <v>14</v>
      </c>
      <c r="Z12" s="40" t="s">
        <v>14</v>
      </c>
      <c r="AA12" s="40"/>
      <c r="AB12" s="42" t="str">
        <f t="shared" ref="AB12" si="4">BIN2HEX(IF(C12="x", 0, C12) &amp; IF(D12="x", 0, D12) &amp; IF(E12="x", 0, E12) &amp; IF(F12="x", 0, F12) &amp; IF(G12="x", 0, G12) &amp; IF(H12="x", 0, H12) &amp; IF(I12="x", 0, I12) &amp; IF(J12="x", 0, J12), 2)</f>
        <v>00</v>
      </c>
      <c r="AC12" s="43" t="str">
        <f t="shared" ref="AC12" si="5">BIN2HEX(IF(K12="x", 0, K12) &amp; IF(L12="x", 0, L12) &amp; IF(M12="x", 0, M12) &amp; IF(N12="x", 0, N12) &amp;  IF(O12="x", 0, O12) &amp; IF(P12="x", 0, P12) &amp; IF(Q12="x", 0, Q12) &amp; IF(R12="x", 0, R12), 2)</f>
        <v>01</v>
      </c>
      <c r="AD12" s="44" t="str">
        <f t="shared" ref="AD12" si="6">BIN2HEX(IF(S12="x", 0, S12) &amp; IF(T12="x", 0, T12) &amp; IF(U12="x", 0, U12) &amp; IF(V12="x", 0, V12) &amp; IF(W12="x", 0, W12) &amp; IF(X12="x", 0, X12) &amp; IF(Y12="x", 0, Y12) &amp; IF(Z12="x", 0, Z12), 2)</f>
        <v>00</v>
      </c>
      <c r="AM12" s="9" t="str">
        <f>AB12 &amp; AC12 &amp; AD12</f>
        <v>000100</v>
      </c>
    </row>
    <row r="13" spans="1:39" x14ac:dyDescent="0.3">
      <c r="A13" s="2">
        <v>10</v>
      </c>
      <c r="B13" s="37" t="s">
        <v>49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1</v>
      </c>
      <c r="O13" s="4">
        <v>1</v>
      </c>
      <c r="P13" s="4">
        <v>1</v>
      </c>
      <c r="Q13" s="5">
        <v>0</v>
      </c>
      <c r="R13" s="5">
        <v>0</v>
      </c>
      <c r="S13" s="2">
        <v>0</v>
      </c>
      <c r="T13" s="2">
        <v>0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/>
      <c r="AB13" s="12" t="str">
        <f t="shared" ref="AB13:AB14" si="7">BIN2HEX(IF(C13="x", 0, C13) &amp; IF(D13="x", 0, D13) &amp; IF(E13="x", 0, E13) &amp; IF(F13="x", 0, F13) &amp; IF(G13="x", 0, G13) &amp; IF(H13="x", 0, H13) &amp; IF(I13="x", 0, I13) &amp; IF(J13="x", 0, J13), 2)</f>
        <v>18</v>
      </c>
      <c r="AC13" s="13" t="str">
        <f t="shared" ref="AC13:AC14" si="8">BIN2HEX(IF(K13="x", 0, K13) &amp; IF(L13="x", 0, L13) &amp; IF(M13="x", 0, M13) &amp; IF(N13="x", 0, N13) &amp;  IF(O13="x", 0, O13) &amp; IF(P13="x", 0, P13) &amp; IF(Q13="x", 0, Q13) &amp; IF(R13="x", 0, R13), 2)</f>
        <v>1C</v>
      </c>
      <c r="AD13" s="14" t="str">
        <f t="shared" ref="AD13:AD14" si="9">BIN2HEX(IF(S13="x", 0, S13) &amp; IF(T13="x", 0, T13) &amp; IF(U13="x", 0, U13) &amp; IF(V13="x", 0, V13) &amp; IF(W13="x", 0, W13) &amp; IF(X13="x", 0, X13) &amp; IF(Y13="x", 0, Y13) &amp; IF(Z13="x", 0, Z13), 2)</f>
        <v>00</v>
      </c>
      <c r="AM13" s="9" t="str">
        <f t="shared" ref="AM13:AM44" si="10">AB13 &amp; AC13 &amp; AD13</f>
        <v>181C00</v>
      </c>
    </row>
    <row r="14" spans="1:39" x14ac:dyDescent="0.3">
      <c r="A14" s="2">
        <v>11</v>
      </c>
      <c r="B14" s="37" t="s">
        <v>51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>
        <v>1</v>
      </c>
      <c r="O14" s="4">
        <v>0</v>
      </c>
      <c r="P14" s="4">
        <v>0</v>
      </c>
      <c r="Q14" s="5">
        <v>0</v>
      </c>
      <c r="R14" s="5">
        <v>0</v>
      </c>
      <c r="S14" s="2">
        <v>0</v>
      </c>
      <c r="T14" s="2">
        <v>0</v>
      </c>
      <c r="U14" s="2" t="s">
        <v>14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/>
      <c r="AB14" s="12" t="str">
        <f t="shared" si="7"/>
        <v>09</v>
      </c>
      <c r="AC14" s="13" t="str">
        <f t="shared" si="8"/>
        <v>10</v>
      </c>
      <c r="AD14" s="14" t="str">
        <f t="shared" si="9"/>
        <v>00</v>
      </c>
      <c r="AM14" s="9" t="str">
        <f t="shared" si="10"/>
        <v>091000</v>
      </c>
    </row>
    <row r="15" spans="1:39" s="9" customFormat="1" x14ac:dyDescent="0.3">
      <c r="A15" s="40">
        <v>12</v>
      </c>
      <c r="B15" s="41" t="s">
        <v>43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S15" s="40">
        <v>0</v>
      </c>
      <c r="T15" s="40">
        <v>0</v>
      </c>
      <c r="U15" s="40"/>
      <c r="V15" s="40"/>
      <c r="W15" s="40"/>
      <c r="X15" s="40"/>
      <c r="Y15" s="40"/>
      <c r="Z15" s="40"/>
      <c r="AA15" s="40"/>
      <c r="AB15" s="42" t="str">
        <f t="shared" ref="AB15" si="11">BIN2HEX(IF(C15="x", 0, C15) &amp; IF(D15="x", 0, D15) &amp; IF(E15="x", 0, E15) &amp; IF(F15="x", 0, F15) &amp; IF(G15="x", 0, G15) &amp; IF(H15="x", 0, H15) &amp; IF(I15="x", 0, I15) &amp; IF(J15="x", 0, J15), 2)</f>
        <v>00</v>
      </c>
      <c r="AC15" s="43" t="str">
        <f t="shared" ref="AC15" si="12">BIN2HEX(IF(K15="x", 0, K15) &amp; IF(L15="x", 0, L15) &amp; IF(M15="x", 0, M15) &amp; IF(N15="x", 0, N15) &amp;  IF(O15="x", 0, O15) &amp; IF(P15="x", 0, P15) &amp; IF(Q15="x", 0, Q15) &amp; IF(R15="x", 0, R15), 2)</f>
        <v>00</v>
      </c>
      <c r="AD15" s="44" t="str">
        <f t="shared" ref="AD15" si="13">BIN2HEX(IF(S15="x", 0, S15) &amp; IF(T15="x", 0, T15) &amp; IF(U15="x", 0, U15) &amp; IF(V15="x", 0, V15) &amp; IF(W15="x", 0, W15) &amp; IF(X15="x", 0, X15) &amp; IF(Y15="x", 0, Y15) &amp; IF(Z15="x", 0, Z15), 2)</f>
        <v>00</v>
      </c>
      <c r="AM15" s="9" t="str">
        <f t="shared" si="10"/>
        <v>000000</v>
      </c>
    </row>
    <row r="16" spans="1:39" s="9" customFormat="1" x14ac:dyDescent="0.3">
      <c r="A16" s="40">
        <v>13</v>
      </c>
      <c r="B16" s="41" t="s">
        <v>44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S16" s="40">
        <v>0</v>
      </c>
      <c r="T16" s="40">
        <v>0</v>
      </c>
      <c r="U16" s="40"/>
      <c r="V16" s="40"/>
      <c r="W16" s="40"/>
      <c r="X16" s="40"/>
      <c r="Y16" s="40"/>
      <c r="Z16" s="40"/>
      <c r="AA16" s="40"/>
      <c r="AB16" s="42" t="str">
        <f t="shared" ref="AB16:AB19" si="14">BIN2HEX(IF(C16="x", 0, C16) &amp; IF(D16="x", 0, D16) &amp; IF(E16="x", 0, E16) &amp; IF(F16="x", 0, F16) &amp; IF(G16="x", 0, G16) &amp; IF(H16="x", 0, H16) &amp; IF(I16="x", 0, I16) &amp; IF(J16="x", 0, J16), 2)</f>
        <v>00</v>
      </c>
      <c r="AC16" s="43" t="str">
        <f t="shared" ref="AC16:AC19" si="15">BIN2HEX(IF(K16="x", 0, K16) &amp; IF(L16="x", 0, L16) &amp; IF(M16="x", 0, M16) &amp; IF(N16="x", 0, N16) &amp;  IF(O16="x", 0, O16) &amp; IF(P16="x", 0, P16) &amp; IF(Q16="x", 0, Q16) &amp; IF(R16="x", 0, R16), 2)</f>
        <v>00</v>
      </c>
      <c r="AD16" s="44" t="str">
        <f t="shared" ref="AD16:AD19" si="16">BIN2HEX(IF(S16="x", 0, S16) &amp; IF(T16="x", 0, T16) &amp; IF(U16="x", 0, U16) &amp; IF(V16="x", 0, V16) &amp; IF(W16="x", 0, W16) &amp; IF(X16="x", 0, X16) &amp; IF(Y16="x", 0, Y16) &amp; IF(Z16="x", 0, Z16), 2)</f>
        <v>00</v>
      </c>
      <c r="AM16" s="9" t="str">
        <f t="shared" si="10"/>
        <v>000000</v>
      </c>
    </row>
    <row r="17" spans="1:39" s="9" customFormat="1" x14ac:dyDescent="0.3">
      <c r="A17" s="40">
        <v>14</v>
      </c>
      <c r="B17" s="41" t="s">
        <v>45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S17" s="40">
        <v>0</v>
      </c>
      <c r="T17" s="40">
        <v>0</v>
      </c>
      <c r="U17" s="40"/>
      <c r="V17" s="40"/>
      <c r="W17" s="40"/>
      <c r="X17" s="40"/>
      <c r="Y17" s="40"/>
      <c r="Z17" s="40"/>
      <c r="AA17" s="40"/>
      <c r="AB17" s="42" t="str">
        <f t="shared" si="14"/>
        <v>00</v>
      </c>
      <c r="AC17" s="43" t="str">
        <f t="shared" si="15"/>
        <v>00</v>
      </c>
      <c r="AD17" s="44" t="str">
        <f t="shared" si="16"/>
        <v>00</v>
      </c>
      <c r="AM17" s="9" t="str">
        <f t="shared" si="10"/>
        <v>000000</v>
      </c>
    </row>
    <row r="18" spans="1:39" s="9" customFormat="1" x14ac:dyDescent="0.3">
      <c r="A18" s="40">
        <v>15</v>
      </c>
      <c r="B18" s="41" t="s">
        <v>46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S18" s="40">
        <v>0</v>
      </c>
      <c r="T18" s="40">
        <v>0</v>
      </c>
      <c r="U18" s="40"/>
      <c r="V18" s="40"/>
      <c r="W18" s="40"/>
      <c r="X18" s="40"/>
      <c r="Y18" s="40"/>
      <c r="Z18" s="40"/>
      <c r="AA18" s="40"/>
      <c r="AB18" s="42" t="str">
        <f t="shared" si="14"/>
        <v>00</v>
      </c>
      <c r="AC18" s="43" t="str">
        <f t="shared" si="15"/>
        <v>00</v>
      </c>
      <c r="AD18" s="44" t="str">
        <f t="shared" si="16"/>
        <v>00</v>
      </c>
      <c r="AM18" s="9" t="str">
        <f t="shared" si="10"/>
        <v>000000</v>
      </c>
    </row>
    <row r="19" spans="1:39" s="9" customFormat="1" x14ac:dyDescent="0.3">
      <c r="A19" s="40">
        <v>16</v>
      </c>
      <c r="B19" s="41" t="s">
        <v>167</v>
      </c>
      <c r="O19" s="9">
        <v>0</v>
      </c>
      <c r="P19" s="9">
        <v>0</v>
      </c>
      <c r="S19" s="9">
        <v>0</v>
      </c>
      <c r="T19" s="40">
        <v>0</v>
      </c>
      <c r="AB19" s="42" t="str">
        <f t="shared" si="14"/>
        <v>00</v>
      </c>
      <c r="AC19" s="43" t="str">
        <f t="shared" si="15"/>
        <v>00</v>
      </c>
      <c r="AD19" s="44" t="str">
        <f t="shared" si="16"/>
        <v>00</v>
      </c>
      <c r="AF19" s="9" t="s">
        <v>237</v>
      </c>
      <c r="AM19" s="9" t="str">
        <f t="shared" si="10"/>
        <v>000000</v>
      </c>
    </row>
    <row r="20" spans="1:39" x14ac:dyDescent="0.3">
      <c r="A20" s="2">
        <v>17</v>
      </c>
      <c r="B20" s="38" t="s">
        <v>180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5">
        <v>0</v>
      </c>
      <c r="R20" s="5">
        <v>0</v>
      </c>
      <c r="S20">
        <v>1</v>
      </c>
      <c r="T20" s="2">
        <v>0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B20" s="12" t="str">
        <f t="shared" ref="AB20" si="17">BIN2HEX(IF(C20="x", 0, C20) &amp; IF(D20="x", 0, D20) &amp; IF(E20="x", 0, E20) &amp; IF(F20="x", 0, F20) &amp; IF(G20="x", 0, G20) &amp; IF(H20="x", 0, H20) &amp; IF(I20="x", 0, I20) &amp; IF(J20="x", 0, J20), 2)</f>
        <v>00</v>
      </c>
      <c r="AC20" s="13" t="str">
        <f t="shared" ref="AC20" si="18">BIN2HEX(IF(K20="x", 0, K20) &amp; IF(L20="x", 0, L20) &amp; IF(M20="x", 0, M20) &amp; IF(N20="x", 0, N20) &amp;  IF(O20="x", 0, O20) &amp; IF(P20="x", 0, P20) &amp; IF(Q20="x", 0, Q20) &amp; IF(R20="x", 0, R20), 2)</f>
        <v>00</v>
      </c>
      <c r="AD20" s="14" t="str">
        <f t="shared" ref="AD20" si="19">BIN2HEX(IF(S20="x", 0, S20) &amp; IF(T20="x", 0, T20) &amp; IF(U20="x", 0, U20) &amp; IF(V20="x", 0, V20) &amp; IF(W20="x", 0, W20) &amp; IF(X20="x", 0, X20) &amp; IF(Y20="x", 0, Y20) &amp; IF(Z20="x", 0, Z20), 2)</f>
        <v>80</v>
      </c>
      <c r="AF20" t="s">
        <v>122</v>
      </c>
      <c r="AM20" s="9" t="str">
        <f t="shared" si="10"/>
        <v>000080</v>
      </c>
    </row>
    <row r="21" spans="1:39" x14ac:dyDescent="0.3">
      <c r="A21" s="2">
        <v>18</v>
      </c>
      <c r="B21" s="38"/>
      <c r="T21" s="2"/>
      <c r="U21" s="2"/>
      <c r="V21" s="2"/>
      <c r="W21" s="2"/>
      <c r="X21" s="2"/>
      <c r="Y21" s="2"/>
      <c r="Z21" s="2"/>
      <c r="AB21" s="12" t="str">
        <f t="shared" ref="AB21:AB34" si="20">BIN2HEX(IF(C21="x", 0, C21) &amp; IF(D21="x", 0, D21) &amp; IF(E21="x", 0, E21) &amp; IF(F21="x", 0, F21) &amp; IF(G21="x", 0, G21) &amp; IF(H21="x", 0, H21) &amp; IF(I21="x", 0, I21) &amp; IF(J21="x", 0, J21), 2)</f>
        <v>00</v>
      </c>
      <c r="AC21" s="13" t="str">
        <f t="shared" ref="AC21:AC34" si="21">BIN2HEX(IF(K21="x", 0, K21) &amp; IF(L21="x", 0, L21) &amp; IF(M21="x", 0, M21) &amp; IF(N21="x", 0, N21) &amp;  IF(O21="x", 0, O21) &amp; IF(P21="x", 0, P21) &amp; IF(Q21="x", 0, Q21) &amp; IF(R21="x", 0, R21), 2)</f>
        <v>00</v>
      </c>
      <c r="AD21" s="14" t="str">
        <f t="shared" ref="AD21:AD34" si="22">BIN2HEX(IF(S21="x", 0, S21) &amp; IF(T21="x", 0, T21) &amp; IF(U21="x", 0, U21) &amp; IF(V21="x", 0, V21) &amp; IF(W21="x", 0, W21) &amp; IF(X21="x", 0, X21) &amp; IF(Y21="x", 0, Y21) &amp; IF(Z21="x", 0, Z21), 2)</f>
        <v>00</v>
      </c>
      <c r="AM21" s="9" t="str">
        <f t="shared" si="10"/>
        <v>000000</v>
      </c>
    </row>
    <row r="22" spans="1:39" x14ac:dyDescent="0.3">
      <c r="A22" s="2">
        <v>19</v>
      </c>
      <c r="B22" s="38"/>
      <c r="T22" s="2"/>
      <c r="U22" s="2"/>
      <c r="V22" s="2"/>
      <c r="W22" s="2"/>
      <c r="X22" s="2"/>
      <c r="Y22" s="2"/>
      <c r="Z22" s="2"/>
      <c r="AB22" s="12" t="str">
        <f t="shared" si="20"/>
        <v>00</v>
      </c>
      <c r="AC22" s="13" t="str">
        <f t="shared" si="21"/>
        <v>00</v>
      </c>
      <c r="AD22" s="14" t="str">
        <f t="shared" si="22"/>
        <v>00</v>
      </c>
      <c r="AM22" s="9" t="str">
        <f t="shared" si="10"/>
        <v>000000</v>
      </c>
    </row>
    <row r="23" spans="1:39" x14ac:dyDescent="0.3">
      <c r="A23" s="2">
        <v>20</v>
      </c>
      <c r="B23" s="38"/>
      <c r="T23" s="2"/>
      <c r="U23" s="2"/>
      <c r="V23" s="2"/>
      <c r="W23" s="2"/>
      <c r="X23" s="2"/>
      <c r="Y23" s="2"/>
      <c r="Z23" s="2"/>
      <c r="AB23" s="12" t="str">
        <f t="shared" si="20"/>
        <v>00</v>
      </c>
      <c r="AC23" s="13" t="str">
        <f t="shared" si="21"/>
        <v>00</v>
      </c>
      <c r="AD23" s="14" t="str">
        <f t="shared" si="22"/>
        <v>00</v>
      </c>
      <c r="AM23" s="9" t="str">
        <f t="shared" si="10"/>
        <v>000000</v>
      </c>
    </row>
    <row r="24" spans="1:39" x14ac:dyDescent="0.3">
      <c r="A24" s="2">
        <v>21</v>
      </c>
      <c r="B24" s="38"/>
      <c r="T24" s="2"/>
      <c r="U24" s="2"/>
      <c r="V24" s="2"/>
      <c r="W24" s="2"/>
      <c r="X24" s="2"/>
      <c r="Y24" s="2"/>
      <c r="Z24" s="2"/>
      <c r="AB24" s="12" t="str">
        <f t="shared" si="20"/>
        <v>00</v>
      </c>
      <c r="AC24" s="13" t="str">
        <f t="shared" si="21"/>
        <v>00</v>
      </c>
      <c r="AD24" s="14" t="str">
        <f t="shared" si="22"/>
        <v>00</v>
      </c>
      <c r="AM24" s="9" t="str">
        <f t="shared" si="10"/>
        <v>000000</v>
      </c>
    </row>
    <row r="25" spans="1:39" x14ac:dyDescent="0.3">
      <c r="A25" s="2">
        <v>22</v>
      </c>
      <c r="B25" s="38"/>
      <c r="T25" s="2"/>
      <c r="U25" s="2"/>
      <c r="V25" s="2"/>
      <c r="W25" s="2"/>
      <c r="X25" s="2"/>
      <c r="Y25" s="2"/>
      <c r="Z25" s="2"/>
      <c r="AB25" s="12" t="str">
        <f t="shared" si="20"/>
        <v>00</v>
      </c>
      <c r="AC25" s="13" t="str">
        <f t="shared" si="21"/>
        <v>00</v>
      </c>
      <c r="AD25" s="14" t="str">
        <f t="shared" si="22"/>
        <v>00</v>
      </c>
      <c r="AM25" s="9" t="str">
        <f t="shared" si="10"/>
        <v>000000</v>
      </c>
    </row>
    <row r="26" spans="1:39" x14ac:dyDescent="0.3">
      <c r="A26" s="2">
        <v>23</v>
      </c>
      <c r="B26" s="38"/>
      <c r="T26" s="2"/>
      <c r="U26" s="2"/>
      <c r="V26" s="2"/>
      <c r="W26" s="2"/>
      <c r="X26" s="2"/>
      <c r="Y26" s="2"/>
      <c r="Z26" s="2"/>
      <c r="AB26" s="12" t="str">
        <f t="shared" si="20"/>
        <v>00</v>
      </c>
      <c r="AC26" s="13" t="str">
        <f t="shared" si="21"/>
        <v>00</v>
      </c>
      <c r="AD26" s="14" t="str">
        <f t="shared" si="22"/>
        <v>00</v>
      </c>
      <c r="AM26" s="9" t="str">
        <f t="shared" si="10"/>
        <v>000000</v>
      </c>
    </row>
    <row r="27" spans="1:39" x14ac:dyDescent="0.3">
      <c r="A27" s="2">
        <v>24</v>
      </c>
      <c r="B27" s="38"/>
      <c r="T27" s="2"/>
      <c r="U27" s="2"/>
      <c r="V27" s="2"/>
      <c r="W27" s="2"/>
      <c r="X27" s="2"/>
      <c r="Y27" s="2"/>
      <c r="Z27" s="2"/>
      <c r="AB27" s="12" t="str">
        <f t="shared" si="20"/>
        <v>00</v>
      </c>
      <c r="AC27" s="13" t="str">
        <f t="shared" si="21"/>
        <v>00</v>
      </c>
      <c r="AD27" s="14" t="str">
        <f t="shared" si="22"/>
        <v>00</v>
      </c>
      <c r="AM27" s="9" t="str">
        <f t="shared" si="10"/>
        <v>000000</v>
      </c>
    </row>
    <row r="28" spans="1:39" x14ac:dyDescent="0.3">
      <c r="A28" s="2">
        <v>25</v>
      </c>
      <c r="B28" s="38"/>
      <c r="T28" s="2"/>
      <c r="U28" s="2"/>
      <c r="V28" s="2"/>
      <c r="W28" s="2"/>
      <c r="X28" s="2"/>
      <c r="Y28" s="2"/>
      <c r="Z28" s="2"/>
      <c r="AB28" s="12" t="str">
        <f t="shared" si="20"/>
        <v>00</v>
      </c>
      <c r="AC28" s="13" t="str">
        <f t="shared" si="21"/>
        <v>00</v>
      </c>
      <c r="AD28" s="14" t="str">
        <f t="shared" si="22"/>
        <v>00</v>
      </c>
      <c r="AM28" s="9" t="str">
        <f t="shared" si="10"/>
        <v>000000</v>
      </c>
    </row>
    <row r="29" spans="1:39" x14ac:dyDescent="0.3">
      <c r="A29" s="2">
        <v>26</v>
      </c>
      <c r="B29" s="38"/>
      <c r="T29" s="2"/>
      <c r="U29" s="2"/>
      <c r="V29" s="2"/>
      <c r="W29" s="2"/>
      <c r="X29" s="2"/>
      <c r="Y29" s="2"/>
      <c r="Z29" s="2"/>
      <c r="AB29" s="12" t="str">
        <f t="shared" si="20"/>
        <v>00</v>
      </c>
      <c r="AC29" s="13" t="str">
        <f t="shared" si="21"/>
        <v>00</v>
      </c>
      <c r="AD29" s="14" t="str">
        <f t="shared" si="22"/>
        <v>00</v>
      </c>
      <c r="AM29" s="9" t="str">
        <f t="shared" si="10"/>
        <v>000000</v>
      </c>
    </row>
    <row r="30" spans="1:39" x14ac:dyDescent="0.3">
      <c r="A30" s="2">
        <v>27</v>
      </c>
      <c r="B30" s="38"/>
      <c r="T30" s="2"/>
      <c r="U30" s="2"/>
      <c r="V30" s="2"/>
      <c r="W30" s="2"/>
      <c r="X30" s="2"/>
      <c r="Y30" s="2"/>
      <c r="Z30" s="2"/>
      <c r="AB30" s="12" t="str">
        <f t="shared" si="20"/>
        <v>00</v>
      </c>
      <c r="AC30" s="13" t="str">
        <f t="shared" si="21"/>
        <v>00</v>
      </c>
      <c r="AD30" s="14" t="str">
        <f t="shared" si="22"/>
        <v>00</v>
      </c>
      <c r="AM30" s="9" t="str">
        <f t="shared" si="10"/>
        <v>000000</v>
      </c>
    </row>
    <row r="31" spans="1:39" x14ac:dyDescent="0.3">
      <c r="A31" s="2">
        <v>28</v>
      </c>
      <c r="B31" s="38"/>
      <c r="T31" s="2"/>
      <c r="U31" s="2"/>
      <c r="V31" s="2"/>
      <c r="W31" s="2"/>
      <c r="X31" s="2"/>
      <c r="Y31" s="2"/>
      <c r="Z31" s="2"/>
      <c r="AB31" s="12" t="str">
        <f t="shared" si="20"/>
        <v>00</v>
      </c>
      <c r="AC31" s="13" t="str">
        <f t="shared" si="21"/>
        <v>00</v>
      </c>
      <c r="AD31" s="14" t="str">
        <f t="shared" si="22"/>
        <v>00</v>
      </c>
      <c r="AM31" s="9" t="str">
        <f t="shared" si="10"/>
        <v>000000</v>
      </c>
    </row>
    <row r="32" spans="1:39" x14ac:dyDescent="0.3">
      <c r="A32" s="2">
        <v>29</v>
      </c>
      <c r="B32" s="38"/>
      <c r="T32" s="2"/>
      <c r="U32" s="2"/>
      <c r="V32" s="2"/>
      <c r="W32" s="2"/>
      <c r="X32" s="2"/>
      <c r="Y32" s="2"/>
      <c r="Z32" s="2"/>
      <c r="AB32" s="12" t="str">
        <f t="shared" si="20"/>
        <v>00</v>
      </c>
      <c r="AC32" s="13" t="str">
        <f t="shared" si="21"/>
        <v>00</v>
      </c>
      <c r="AD32" s="14" t="str">
        <f t="shared" si="22"/>
        <v>00</v>
      </c>
      <c r="AM32" s="9" t="str">
        <f t="shared" si="10"/>
        <v>000000</v>
      </c>
    </row>
    <row r="33" spans="1:39" x14ac:dyDescent="0.3">
      <c r="A33" s="2">
        <v>30</v>
      </c>
      <c r="B33" s="38"/>
      <c r="T33" s="2"/>
      <c r="U33" s="2"/>
      <c r="V33" s="2"/>
      <c r="W33" s="2"/>
      <c r="X33" s="2"/>
      <c r="Y33" s="2"/>
      <c r="Z33" s="2"/>
      <c r="AB33" s="12" t="str">
        <f t="shared" si="20"/>
        <v>00</v>
      </c>
      <c r="AC33" s="13" t="str">
        <f t="shared" si="21"/>
        <v>00</v>
      </c>
      <c r="AD33" s="14" t="str">
        <f t="shared" si="22"/>
        <v>00</v>
      </c>
      <c r="AM33" s="9" t="str">
        <f t="shared" si="10"/>
        <v>000000</v>
      </c>
    </row>
    <row r="34" spans="1:39" x14ac:dyDescent="0.3">
      <c r="A34" s="2">
        <v>31</v>
      </c>
      <c r="B34" s="38"/>
      <c r="T34" s="2"/>
      <c r="U34" s="2"/>
      <c r="V34" s="2"/>
      <c r="W34" s="2"/>
      <c r="X34" s="2"/>
      <c r="Y34" s="2"/>
      <c r="Z34" s="2"/>
      <c r="AB34" s="12" t="str">
        <f t="shared" si="20"/>
        <v>00</v>
      </c>
      <c r="AC34" s="13" t="str">
        <f t="shared" si="21"/>
        <v>00</v>
      </c>
      <c r="AD34" s="14" t="str">
        <f t="shared" si="22"/>
        <v>00</v>
      </c>
      <c r="AM34" s="9" t="str">
        <f t="shared" si="10"/>
        <v>000000</v>
      </c>
    </row>
    <row r="35" spans="1:39" x14ac:dyDescent="0.3">
      <c r="A35" s="2">
        <v>32</v>
      </c>
      <c r="B35" s="37" t="s">
        <v>24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 t="s">
        <v>14</v>
      </c>
      <c r="I35" s="7">
        <v>0</v>
      </c>
      <c r="J35" s="7">
        <v>0</v>
      </c>
      <c r="K35" s="7">
        <v>1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5">
        <v>0</v>
      </c>
      <c r="R35" s="5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1</v>
      </c>
      <c r="AA35" s="2"/>
      <c r="AB35" s="12" t="str">
        <f>BIN2HEX(IF(C35="x", 0, C35) &amp; IF(D35="x", 0, D35) &amp; IF(E35="x", 0, E35) &amp; IF(F35="x", 0, F35) &amp; IF(G35="x", 0, G35) &amp; IF(H35="x", 0, H35) &amp; IF(I35="x", 0, I35) &amp; IF(J35="x", 0, J35), 2)</f>
        <v>40</v>
      </c>
      <c r="AC35" s="13" t="str">
        <f>BIN2HEX(IF(K35="x", 0, K35) &amp; IF(L35="x", 0, L35) &amp; IF(M35="x", 0, M35) &amp; IF(N35="x", 0, N35) &amp;  IF(O35="x", 0, O35) &amp; IF(P35="x", 0, P35) &amp; IF(Q35="x", 0, Q35) &amp; IF(R35="x", 0, R35), 2)</f>
        <v>88</v>
      </c>
      <c r="AD35" s="14" t="str">
        <f>BIN2HEX(IF(S35="x", 0, S35) &amp; IF(T35="x", 0, T35) &amp; IF(U35="x", 0, U35) &amp; IF(V35="x", 0, V35) &amp; IF(W35="x", 0, W35) &amp; IF(X35="x", 0, X35) &amp; IF(Y35="x", 0, Y35) &amp; IF(Z35="x", 0, Z35), 2)</f>
        <v>25</v>
      </c>
      <c r="AF35" t="s">
        <v>273</v>
      </c>
      <c r="AM35" s="9" t="str">
        <f t="shared" si="10"/>
        <v>408825</v>
      </c>
    </row>
    <row r="36" spans="1:39" x14ac:dyDescent="0.3">
      <c r="A36" s="2">
        <v>33</v>
      </c>
      <c r="B36" s="37" t="s">
        <v>25</v>
      </c>
      <c r="C36" s="7">
        <v>0</v>
      </c>
      <c r="D36" s="7">
        <v>1</v>
      </c>
      <c r="E36" s="7">
        <v>0</v>
      </c>
      <c r="F36" s="7">
        <v>0</v>
      </c>
      <c r="G36" s="7">
        <v>0</v>
      </c>
      <c r="H36" s="7" t="s">
        <v>14</v>
      </c>
      <c r="I36" s="7">
        <v>0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1</v>
      </c>
      <c r="P36" s="7">
        <v>0</v>
      </c>
      <c r="Q36" s="5">
        <v>0</v>
      </c>
      <c r="R36" s="5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2"/>
      <c r="AB36" s="12" t="str">
        <f>BIN2HEX(IF(C36="x", 0, C36) &amp; IF(D36="x", 0, D36) &amp; IF(E36="x", 0, E36) &amp; IF(F36="x", 0, F36) &amp; IF(G36="x", 0, G36) &amp; IF(H36="x", 0, H36) &amp; IF(I36="x", 0, I36) &amp; IF(J36="x", 0, J36), 2)</f>
        <v>40</v>
      </c>
      <c r="AC36" s="13" t="str">
        <f>BIN2HEX(IF(K36="x", 0, K36) &amp; IF(L36="x", 0, L36) &amp; IF(M36="x", 0, M36) &amp; IF(N36="x", 0, N36) &amp;  IF(O36="x", 0, O36) &amp; IF(P36="x", 0, P36) &amp; IF(Q36="x", 0, Q36) &amp; IF(R36="x", 0, R36), 2)</f>
        <v>88</v>
      </c>
      <c r="AD36" s="14" t="str">
        <f>BIN2HEX(IF(S36="x", 0, S36) &amp; IF(T36="x", 0, T36) &amp; IF(U36="x", 0, U36) &amp; IF(V36="x", 0, V36) &amp; IF(W36="x", 0, W36) &amp; IF(X36="x", 0, X36) &amp; IF(Y36="x", 0, Y36) &amp; IF(Z36="x", 0, Z36), 2)</f>
        <v>18</v>
      </c>
      <c r="AF36" t="s">
        <v>274</v>
      </c>
      <c r="AM36" s="9" t="str">
        <f t="shared" si="10"/>
        <v>408818</v>
      </c>
    </row>
    <row r="37" spans="1:39" x14ac:dyDescent="0.3">
      <c r="A37" s="2">
        <v>34</v>
      </c>
      <c r="B37" s="37" t="s">
        <v>28</v>
      </c>
      <c r="C37" s="7">
        <v>0</v>
      </c>
      <c r="D37" s="7">
        <v>1</v>
      </c>
      <c r="E37" s="7">
        <v>0</v>
      </c>
      <c r="F37" s="7">
        <v>0</v>
      </c>
      <c r="G37" s="7">
        <v>0</v>
      </c>
      <c r="H37" s="7" t="s">
        <v>14</v>
      </c>
      <c r="I37" s="7">
        <v>0</v>
      </c>
      <c r="J37" s="7">
        <v>0</v>
      </c>
      <c r="K37" s="7">
        <v>1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5">
        <v>0</v>
      </c>
      <c r="R37" s="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 t="s">
        <v>14</v>
      </c>
      <c r="AA37" s="2"/>
      <c r="AB37" s="12" t="str">
        <f>BIN2HEX(IF(C37="x", 0, C37) &amp; IF(D37="x", 0, D37) &amp; IF(E37="x", 0, E37) &amp; IF(F37="x", 0, F37) &amp; IF(G37="x", 0, G37) &amp; IF(H37="x", 0, H37) &amp; IF(I37="x", 0, I37) &amp; IF(J37="x", 0, J37), 2)</f>
        <v>40</v>
      </c>
      <c r="AC37" s="13" t="str">
        <f>BIN2HEX(IF(K37="x", 0, K37) &amp; IF(L37="x", 0, L37) &amp; IF(M37="x", 0, M37) &amp; IF(N37="x", 0, N37) &amp;  IF(O37="x", 0, O37) &amp; IF(P37="x", 0, P37) &amp; IF(Q37="x", 0, Q37) &amp; IF(R37="x", 0, R37), 2)</f>
        <v>88</v>
      </c>
      <c r="AD37" s="14" t="str">
        <f>BIN2HEX(IF(S37="x", 0, S37) &amp; IF(T37="x", 0, T37) &amp; IF(U37="x", 0, U37) &amp; IF(V37="x", 0, V37) &amp; IF(W37="x", 0, W37) &amp; IF(X37="x", 0, X37) &amp; IF(Y37="x", 0, Y37) &amp; IF(Z37="x", 0, Z37), 2)</f>
        <v>02</v>
      </c>
      <c r="AM37" s="9" t="str">
        <f t="shared" si="10"/>
        <v>408802</v>
      </c>
    </row>
    <row r="38" spans="1:39" x14ac:dyDescent="0.3">
      <c r="A38" s="2">
        <v>35</v>
      </c>
      <c r="B38" s="37" t="s">
        <v>26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 t="s">
        <v>14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  <c r="N38" s="7">
        <v>0</v>
      </c>
      <c r="O38" s="7">
        <v>1</v>
      </c>
      <c r="P38" s="7">
        <v>0</v>
      </c>
      <c r="Q38" s="5">
        <v>0</v>
      </c>
      <c r="R38" s="5">
        <v>0</v>
      </c>
      <c r="S38" s="2">
        <v>0</v>
      </c>
      <c r="T38" s="2">
        <v>0</v>
      </c>
      <c r="U38" s="2">
        <v>1</v>
      </c>
      <c r="V38" s="2">
        <v>0</v>
      </c>
      <c r="W38" s="2">
        <v>1</v>
      </c>
      <c r="X38" s="2">
        <v>1</v>
      </c>
      <c r="Y38" s="2">
        <v>1</v>
      </c>
      <c r="Z38" s="2" t="s">
        <v>14</v>
      </c>
      <c r="AA38" s="2"/>
      <c r="AB38" s="12" t="str">
        <f>BIN2HEX(IF(C38="x", 0, C38) &amp; IF(D38="x", 0, D38) &amp; IF(E38="x", 0, E38) &amp; IF(F38="x", 0, F38) &amp; IF(G38="x", 0, G38) &amp; IF(H38="x", 0, H38) &amp; IF(I38="x", 0, I38) &amp; IF(J38="x", 0, J38), 2)</f>
        <v>40</v>
      </c>
      <c r="AC38" s="13" t="str">
        <f>BIN2HEX(IF(K38="x", 0, K38) &amp; IF(L38="x", 0, L38) &amp; IF(M38="x", 0, M38) &amp; IF(N38="x", 0, N38) &amp;  IF(O38="x", 0, O38) &amp; IF(P38="x", 0, P38) &amp; IF(Q38="x", 0, Q38) &amp; IF(R38="x", 0, R38), 2)</f>
        <v>88</v>
      </c>
      <c r="AD38" s="14" t="str">
        <f>BIN2HEX(IF(S38="x", 0, S38) &amp; IF(T38="x", 0, T38) &amp; IF(U38="x", 0, U38) &amp; IF(V38="x", 0, V38) &amp; IF(W38="x", 0, W38) &amp; IF(X38="x", 0, X38) &amp; IF(Y38="x", 0, Y38) &amp; IF(Z38="x", 0, Z38), 2)</f>
        <v>2E</v>
      </c>
      <c r="AM38" s="9" t="str">
        <f t="shared" si="10"/>
        <v>40882E</v>
      </c>
    </row>
    <row r="39" spans="1:39" x14ac:dyDescent="0.3">
      <c r="A39" s="2">
        <v>36</v>
      </c>
      <c r="B39" s="37" t="s">
        <v>27</v>
      </c>
      <c r="C39" s="7">
        <v>0</v>
      </c>
      <c r="D39" s="7">
        <v>1</v>
      </c>
      <c r="E39" s="7">
        <v>0</v>
      </c>
      <c r="F39" s="7">
        <v>0</v>
      </c>
      <c r="G39" s="7">
        <v>0</v>
      </c>
      <c r="H39" s="7" t="s">
        <v>14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5">
        <v>0</v>
      </c>
      <c r="R39" s="5">
        <v>0</v>
      </c>
      <c r="S39" s="2">
        <v>0</v>
      </c>
      <c r="T39" s="2">
        <v>0</v>
      </c>
      <c r="U39" s="2">
        <v>1</v>
      </c>
      <c r="V39" s="2">
        <v>1</v>
      </c>
      <c r="W39" s="2">
        <v>1</v>
      </c>
      <c r="X39" s="2">
        <v>0</v>
      </c>
      <c r="Y39" s="2">
        <v>1</v>
      </c>
      <c r="Z39" s="2" t="s">
        <v>14</v>
      </c>
      <c r="AA39" s="2"/>
      <c r="AB39" s="12" t="str">
        <f>BIN2HEX(IF(C39="x", 0, C39) &amp; IF(D39="x", 0, D39) &amp; IF(E39="x", 0, E39) &amp; IF(F39="x", 0, F39) &amp; IF(G39="x", 0, G39) &amp; IF(H39="x", 0, H39) &amp; IF(I39="x", 0, I39) &amp; IF(J39="x", 0, J39), 2)</f>
        <v>40</v>
      </c>
      <c r="AC39" s="13" t="str">
        <f>BIN2HEX(IF(K39="x", 0, K39) &amp; IF(L39="x", 0, L39) &amp; IF(M39="x", 0, M39) &amp; IF(N39="x", 0, N39) &amp;  IF(O39="x", 0, O39) &amp; IF(P39="x", 0, P39) &amp; IF(Q39="x", 0, Q39) &amp; IF(R39="x", 0, R39), 2)</f>
        <v>88</v>
      </c>
      <c r="AD39" s="14" t="str">
        <f>BIN2HEX(IF(S39="x", 0, S39) &amp; IF(T39="x", 0, T39) &amp; IF(U39="x", 0, U39) &amp; IF(V39="x", 0, V39) &amp; IF(W39="x", 0, W39) &amp; IF(X39="x", 0, X39) &amp; IF(Y39="x", 0, Y39) &amp; IF(Z39="x", 0, Z39), 2)</f>
        <v>3A</v>
      </c>
      <c r="AM39" s="9" t="str">
        <f t="shared" si="10"/>
        <v>40883A</v>
      </c>
    </row>
    <row r="40" spans="1:39" x14ac:dyDescent="0.3">
      <c r="A40" s="2">
        <v>37</v>
      </c>
      <c r="B40" s="37" t="s">
        <v>29</v>
      </c>
      <c r="C40" s="7">
        <v>0</v>
      </c>
      <c r="D40" s="7">
        <v>1</v>
      </c>
      <c r="E40" s="7">
        <v>0</v>
      </c>
      <c r="F40" s="7">
        <v>0</v>
      </c>
      <c r="G40" s="7">
        <v>0</v>
      </c>
      <c r="H40" s="7" t="s">
        <v>14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1</v>
      </c>
      <c r="P40" s="7">
        <v>0</v>
      </c>
      <c r="Q40" s="5">
        <v>0</v>
      </c>
      <c r="R40" s="5">
        <v>0</v>
      </c>
      <c r="S40" s="2">
        <v>0</v>
      </c>
      <c r="T40" s="2">
        <v>0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 t="s">
        <v>14</v>
      </c>
      <c r="AA40" s="2"/>
      <c r="AB40" s="12" t="str">
        <f>BIN2HEX(IF(C40="x", 0, C40) &amp; IF(D40="x", 0, D40) &amp; IF(E40="x", 0, E40) &amp; IF(F40="x", 0, F40) &amp; IF(G40="x", 0, G40) &amp; IF(H40="x", 0, H40) &amp; IF(I40="x", 0, I40) &amp; IF(J40="x", 0, J40), 2)</f>
        <v>40</v>
      </c>
      <c r="AC40" s="13" t="str">
        <f>BIN2HEX(IF(K40="x", 0, K40) &amp; IF(L40="x", 0, L40) &amp; IF(M40="x", 0, M40) &amp; IF(N40="x", 0, N40) &amp;  IF(O40="x", 0, O40) &amp; IF(P40="x", 0, P40) &amp; IF(Q40="x", 0, Q40) &amp; IF(R40="x", 0, R40), 2)</f>
        <v>88</v>
      </c>
      <c r="AD40" s="14" t="str">
        <f>BIN2HEX(IF(S40="x", 0, S40) &amp; IF(T40="x", 0, T40) &amp; IF(U40="x", 0, U40) &amp; IF(V40="x", 0, V40) &amp; IF(W40="x", 0, W40) &amp; IF(X40="x", 0, X40) &amp; IF(Y40="x", 0, Y40) &amp; IF(Z40="x", 0, Z40), 2)</f>
        <v>1A</v>
      </c>
      <c r="AM40" s="9" t="str">
        <f t="shared" si="10"/>
        <v>40881A</v>
      </c>
    </row>
    <row r="41" spans="1:39" x14ac:dyDescent="0.3">
      <c r="A41" s="2">
        <v>38</v>
      </c>
      <c r="B41" s="37" t="s">
        <v>276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 t="s">
        <v>14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 s="7">
        <v>1</v>
      </c>
      <c r="P41" s="7">
        <v>0</v>
      </c>
      <c r="Q41" s="5">
        <v>0</v>
      </c>
      <c r="R41" s="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 t="s">
        <v>14</v>
      </c>
      <c r="AA41" s="2"/>
      <c r="AB41" s="12" t="str">
        <f t="shared" ref="AB41:AB44" si="23">BIN2HEX(IF(C41="x", 0, C41) &amp; IF(D41="x", 0, D41) &amp; IF(E41="x", 0, E41) &amp; IF(F41="x", 0, F41) &amp; IF(G41="x", 0, G41) &amp; IF(H41="x", 0, H41) &amp; IF(I41="x", 0, I41) &amp; IF(J41="x", 0, J41), 2)</f>
        <v>40</v>
      </c>
      <c r="AC41" s="13" t="str">
        <f t="shared" ref="AC41:AC44" si="24">BIN2HEX(IF(K41="x", 0, K41) &amp; IF(L41="x", 0, L41) &amp; IF(M41="x", 0, M41) &amp; IF(N41="x", 0, N41) &amp;  IF(O41="x", 0, O41) &amp; IF(P41="x", 0, P41) &amp; IF(Q41="x", 0, Q41) &amp; IF(R41="x", 0, R41), 2)</f>
        <v>88</v>
      </c>
      <c r="AD41" s="14" t="str">
        <f t="shared" ref="AD41:AD44" si="25">BIN2HEX(IF(S41="x", 0, S41) &amp; IF(T41="x", 0, T41) &amp; IF(U41="x", 0, U41) &amp; IF(V41="x", 0, V41) &amp; IF(W41="x", 0, W41) &amp; IF(X41="x", 0, X41) &amp; IF(Y41="x", 0, Y41) &amp; IF(Z41="x", 0, Z41), 2)</f>
        <v>06</v>
      </c>
      <c r="AM41" s="9" t="str">
        <f t="shared" si="10"/>
        <v>408806</v>
      </c>
    </row>
    <row r="42" spans="1:39" x14ac:dyDescent="0.3">
      <c r="A42" s="2">
        <v>39</v>
      </c>
      <c r="B42" s="37" t="s">
        <v>277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 t="s">
        <v>14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1</v>
      </c>
      <c r="P42" s="7">
        <v>0</v>
      </c>
      <c r="Q42" s="5">
        <v>0</v>
      </c>
      <c r="R42" s="5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1</v>
      </c>
      <c r="Y42" s="2">
        <v>1</v>
      </c>
      <c r="Z42" s="2" t="s">
        <v>14</v>
      </c>
      <c r="AA42" s="2"/>
      <c r="AB42" s="12" t="str">
        <f t="shared" si="23"/>
        <v>40</v>
      </c>
      <c r="AC42" s="13" t="str">
        <f t="shared" si="24"/>
        <v>88</v>
      </c>
      <c r="AD42" s="14" t="str">
        <f t="shared" si="25"/>
        <v>26</v>
      </c>
      <c r="AM42" s="9" t="str">
        <f t="shared" si="10"/>
        <v>408826</v>
      </c>
    </row>
    <row r="43" spans="1:39" x14ac:dyDescent="0.3">
      <c r="A43" s="2">
        <v>40</v>
      </c>
      <c r="B43" s="37" t="s">
        <v>278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 t="s">
        <v>14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1</v>
      </c>
      <c r="P43" s="7">
        <v>0</v>
      </c>
      <c r="Q43" s="5">
        <v>0</v>
      </c>
      <c r="R43" s="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/>
      <c r="AB43" s="12" t="str">
        <f t="shared" si="23"/>
        <v>40</v>
      </c>
      <c r="AC43" s="13" t="str">
        <f t="shared" si="24"/>
        <v>88</v>
      </c>
      <c r="AD43" s="14" t="str">
        <f t="shared" si="25"/>
        <v>00</v>
      </c>
      <c r="AM43" s="9" t="str">
        <f t="shared" si="10"/>
        <v>408800</v>
      </c>
    </row>
    <row r="44" spans="1:39" x14ac:dyDescent="0.3">
      <c r="A44" s="2">
        <v>41</v>
      </c>
      <c r="B44" s="37" t="s">
        <v>279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 t="s">
        <v>14</v>
      </c>
      <c r="I44" s="7">
        <v>0</v>
      </c>
      <c r="J44" s="7">
        <v>0</v>
      </c>
      <c r="K44" s="7">
        <v>1</v>
      </c>
      <c r="L44" s="7">
        <v>0</v>
      </c>
      <c r="M44" s="7">
        <v>0</v>
      </c>
      <c r="N44" s="7">
        <v>0</v>
      </c>
      <c r="O44" s="7">
        <v>1</v>
      </c>
      <c r="P44" s="7">
        <v>0</v>
      </c>
      <c r="Q44" s="5">
        <v>0</v>
      </c>
      <c r="R44" s="5">
        <v>0</v>
      </c>
      <c r="S44" s="2">
        <v>0</v>
      </c>
      <c r="T44" s="2">
        <v>0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1</v>
      </c>
      <c r="AA44" s="2"/>
      <c r="AB44" s="12" t="str">
        <f t="shared" si="23"/>
        <v>40</v>
      </c>
      <c r="AC44" s="13" t="str">
        <f t="shared" si="24"/>
        <v>88</v>
      </c>
      <c r="AD44" s="14" t="str">
        <f t="shared" si="25"/>
        <v>3D</v>
      </c>
      <c r="AM44" s="9" t="str">
        <f t="shared" si="10"/>
        <v>40883D</v>
      </c>
    </row>
    <row r="46" spans="1:39" x14ac:dyDescent="0.3">
      <c r="B46" s="3" t="s">
        <v>22</v>
      </c>
      <c r="C46" t="s">
        <v>23</v>
      </c>
    </row>
    <row r="47" spans="1:39" x14ac:dyDescent="0.3">
      <c r="B47" s="6" t="s">
        <v>30</v>
      </c>
      <c r="C47" t="s">
        <v>31</v>
      </c>
    </row>
    <row r="49" spans="1:18" x14ac:dyDescent="0.3">
      <c r="B49" s="1" t="s">
        <v>57</v>
      </c>
      <c r="C49" t="s">
        <v>168</v>
      </c>
    </row>
    <row r="50" spans="1:18" x14ac:dyDescent="0.3">
      <c r="B50" s="1" t="s">
        <v>66</v>
      </c>
      <c r="C50" t="s">
        <v>169</v>
      </c>
    </row>
    <row r="51" spans="1:18" x14ac:dyDescent="0.3">
      <c r="B51" s="1" t="s">
        <v>47</v>
      </c>
      <c r="C51" t="s">
        <v>48</v>
      </c>
    </row>
    <row r="52" spans="1:18" x14ac:dyDescent="0.3">
      <c r="A52"/>
      <c r="B52" s="1" t="s">
        <v>52</v>
      </c>
      <c r="C52" t="s">
        <v>121</v>
      </c>
      <c r="Q52"/>
      <c r="R52"/>
    </row>
    <row r="53" spans="1:18" x14ac:dyDescent="0.3">
      <c r="A53"/>
      <c r="B53" s="1" t="s">
        <v>166</v>
      </c>
      <c r="C53" t="s">
        <v>162</v>
      </c>
      <c r="Q53"/>
      <c r="R53"/>
    </row>
    <row r="54" spans="1:18" x14ac:dyDescent="0.3">
      <c r="A54"/>
      <c r="B54" s="1" t="s">
        <v>165</v>
      </c>
      <c r="C54" t="s">
        <v>161</v>
      </c>
      <c r="Q54"/>
      <c r="R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4.4" x14ac:dyDescent="0.3"/>
  <cols>
    <col min="1" max="1" width="11.33203125" bestFit="1" customWidth="1"/>
    <col min="2" max="5" width="9.109375" style="8"/>
  </cols>
  <sheetData>
    <row r="1" spans="1:6" x14ac:dyDescent="0.3">
      <c r="A1" t="s">
        <v>54</v>
      </c>
      <c r="C1" s="8" t="s">
        <v>55</v>
      </c>
      <c r="D1" s="8" t="s">
        <v>56</v>
      </c>
      <c r="E1" s="8" t="s">
        <v>57</v>
      </c>
    </row>
    <row r="2" spans="1:6" x14ac:dyDescent="0.3">
      <c r="A2" t="s">
        <v>58</v>
      </c>
      <c r="C2" s="8" t="s">
        <v>55</v>
      </c>
      <c r="D2" s="8" t="s">
        <v>60</v>
      </c>
      <c r="E2" s="8" t="s">
        <v>57</v>
      </c>
    </row>
    <row r="3" spans="1:6" x14ac:dyDescent="0.3">
      <c r="A3" t="s">
        <v>61</v>
      </c>
      <c r="C3" s="8" t="s">
        <v>59</v>
      </c>
      <c r="D3" s="8" t="s">
        <v>62</v>
      </c>
      <c r="E3" s="8" t="s">
        <v>63</v>
      </c>
    </row>
    <row r="4" spans="1:6" x14ac:dyDescent="0.3">
      <c r="A4" t="s">
        <v>64</v>
      </c>
      <c r="C4" s="8" t="s">
        <v>59</v>
      </c>
      <c r="D4" s="8" t="s">
        <v>60</v>
      </c>
      <c r="E4" s="8" t="s">
        <v>63</v>
      </c>
    </row>
    <row r="5" spans="1:6" x14ac:dyDescent="0.3">
      <c r="A5" t="s">
        <v>65</v>
      </c>
      <c r="C5" s="8" t="s">
        <v>67</v>
      </c>
      <c r="D5" s="8" t="s">
        <v>70</v>
      </c>
      <c r="E5" s="8" t="s">
        <v>66</v>
      </c>
    </row>
    <row r="6" spans="1:6" x14ac:dyDescent="0.3">
      <c r="A6" t="s">
        <v>4</v>
      </c>
      <c r="B6" s="8" t="s">
        <v>68</v>
      </c>
      <c r="C6" s="8" t="s">
        <v>69</v>
      </c>
      <c r="D6" s="8" t="s">
        <v>70</v>
      </c>
      <c r="E6" s="8" t="s">
        <v>66</v>
      </c>
    </row>
    <row r="7" spans="1:6" x14ac:dyDescent="0.3">
      <c r="A7" t="s">
        <v>71</v>
      </c>
      <c r="C7" s="8" t="s">
        <v>73</v>
      </c>
      <c r="D7" s="8" t="s">
        <v>74</v>
      </c>
      <c r="E7" s="8" t="s">
        <v>63</v>
      </c>
      <c r="F7" t="s">
        <v>72</v>
      </c>
    </row>
    <row r="8" spans="1:6" x14ac:dyDescent="0.3">
      <c r="A8" t="s">
        <v>76</v>
      </c>
      <c r="C8" s="8" t="s">
        <v>75</v>
      </c>
      <c r="D8" s="8" t="s">
        <v>74</v>
      </c>
      <c r="E8" s="8" t="s">
        <v>63</v>
      </c>
      <c r="F8" t="s">
        <v>77</v>
      </c>
    </row>
    <row r="9" spans="1:6" x14ac:dyDescent="0.3">
      <c r="A9" t="s">
        <v>79</v>
      </c>
      <c r="C9" s="8" t="s">
        <v>78</v>
      </c>
      <c r="D9" s="8" t="s">
        <v>81</v>
      </c>
      <c r="E9" s="8" t="s">
        <v>63</v>
      </c>
      <c r="F9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6"/>
  <sheetViews>
    <sheetView tabSelected="1" zoomScale="80" zoomScaleNormal="80" workbookViewId="0">
      <pane ySplit="1" topLeftCell="A2" activePane="bottomLeft" state="frozen"/>
      <selection pane="bottomLeft" activeCell="W17" sqref="W17"/>
    </sheetView>
  </sheetViews>
  <sheetFormatPr defaultRowHeight="14.4" x14ac:dyDescent="0.3"/>
  <cols>
    <col min="3" max="3" width="19" customWidth="1"/>
    <col min="4" max="4" width="17.6640625" style="8" bestFit="1" customWidth="1"/>
    <col min="5" max="5" width="36" bestFit="1" customWidth="1"/>
    <col min="6" max="6" width="12.5546875" style="12" bestFit="1" customWidth="1"/>
    <col min="7" max="7" width="3" style="13" bestFit="1" customWidth="1"/>
    <col min="8" max="9" width="3" bestFit="1" customWidth="1"/>
    <col min="10" max="10" width="10.109375" bestFit="1" customWidth="1"/>
    <col min="12" max="12" width="15.44140625" style="17" customWidth="1"/>
    <col min="13" max="14" width="9.109375" style="2"/>
    <col min="15" max="15" width="10.88671875" style="2" bestFit="1" customWidth="1"/>
    <col min="16" max="16" width="10.88671875" style="19" bestFit="1" customWidth="1"/>
    <col min="17" max="18" width="3.44140625" bestFit="1" customWidth="1"/>
    <col min="19" max="19" width="3.44140625" style="14" bestFit="1" customWidth="1"/>
  </cols>
  <sheetData>
    <row r="1" spans="1:22" x14ac:dyDescent="0.3">
      <c r="A1" s="1" t="s">
        <v>109</v>
      </c>
      <c r="B1" s="1" t="s">
        <v>130</v>
      </c>
      <c r="F1" s="15" t="s">
        <v>249</v>
      </c>
      <c r="G1" s="16" t="s">
        <v>239</v>
      </c>
      <c r="H1" s="1" t="s">
        <v>239</v>
      </c>
      <c r="I1" s="1" t="s">
        <v>240</v>
      </c>
      <c r="J1" s="1" t="s">
        <v>250</v>
      </c>
      <c r="K1" s="1" t="s">
        <v>248</v>
      </c>
      <c r="L1" s="20" t="s">
        <v>241</v>
      </c>
      <c r="M1" s="21" t="s">
        <v>242</v>
      </c>
      <c r="N1" s="21" t="s">
        <v>243</v>
      </c>
      <c r="O1" s="21" t="s">
        <v>245</v>
      </c>
      <c r="P1" s="22" t="s">
        <v>244</v>
      </c>
      <c r="Q1" s="24" t="s">
        <v>247</v>
      </c>
      <c r="R1" s="25"/>
      <c r="S1" s="26"/>
      <c r="T1" s="11"/>
    </row>
    <row r="2" spans="1:22" x14ac:dyDescent="0.3">
      <c r="A2" s="1"/>
      <c r="B2" s="1"/>
      <c r="C2" s="9" t="s">
        <v>281</v>
      </c>
      <c r="M2" s="18"/>
      <c r="N2" s="18"/>
      <c r="O2" s="18"/>
      <c r="U2" t="s">
        <v>254</v>
      </c>
    </row>
    <row r="3" spans="1:22" x14ac:dyDescent="0.3">
      <c r="A3">
        <v>0</v>
      </c>
      <c r="B3" t="str">
        <f>"0x" &amp; DEC2HEX(A3,3)</f>
        <v>0x000</v>
      </c>
      <c r="C3" t="s">
        <v>181</v>
      </c>
      <c r="E3" s="9"/>
      <c r="F3" s="12">
        <v>1</v>
      </c>
      <c r="G3" s="13" t="s">
        <v>42</v>
      </c>
      <c r="H3">
        <f t="shared" ref="H3:H5" si="0">IF(G3="", "", VLOOKUP(G3, $U$3:$V$10, 2))</f>
        <v>4</v>
      </c>
      <c r="K3">
        <v>1</v>
      </c>
      <c r="L3" s="17" t="str">
        <f>IF(F3="", "", TEXT(DEC2BIN(F3), "000000"))</f>
        <v>000001</v>
      </c>
      <c r="M3" s="18" t="str">
        <f t="shared" ref="M3:N6" si="1">IF(H3="", "", TEXT(DEC2BIN(H3), "000"))</f>
        <v>100</v>
      </c>
      <c r="N3" s="18" t="str">
        <f t="shared" si="1"/>
        <v/>
      </c>
      <c r="O3" s="18" t="str">
        <f t="shared" ref="O3:P6" si="2">IF(J3="", "", TEXT(DEC2BIN(J3), "00000000"))</f>
        <v/>
      </c>
      <c r="P3" s="19" t="str">
        <f t="shared" si="2"/>
        <v>00000001</v>
      </c>
      <c r="Q3" t="str">
        <f t="shared" ref="Q3:Q5" si="3">BIN2HEX(LEFT(CONCATENATE(L3,IF(M3="", "000", M3)), 8), 2)</f>
        <v>06</v>
      </c>
      <c r="R3" t="str">
        <f>BIN2HEX(CONCATENATE(RIGHT(M3, 1), IF(N3 = "", "000", N3), "0000"), 2)</f>
        <v>00</v>
      </c>
      <c r="S3" s="14" t="str">
        <f t="shared" ref="S3:S5" si="4">IF(O3="", BIN2HEX(P3, 2), BIN2HEX(O3,2))</f>
        <v>01</v>
      </c>
      <c r="U3" t="s">
        <v>38</v>
      </c>
      <c r="V3">
        <v>0</v>
      </c>
    </row>
    <row r="4" spans="1:22" x14ac:dyDescent="0.3">
      <c r="A4">
        <v>3</v>
      </c>
      <c r="B4" t="str">
        <f t="shared" ref="B4:B6" si="5">"0x" &amp; DEC2HEX(A4,3)</f>
        <v>0x003</v>
      </c>
      <c r="C4" t="s">
        <v>83</v>
      </c>
      <c r="E4" s="9" t="s">
        <v>246</v>
      </c>
      <c r="F4" s="12">
        <v>1</v>
      </c>
      <c r="G4" s="13" t="s">
        <v>38</v>
      </c>
      <c r="H4">
        <f t="shared" si="0"/>
        <v>0</v>
      </c>
      <c r="K4">
        <v>32</v>
      </c>
      <c r="L4" s="17" t="str">
        <f>IF(F4="", "", TEXT(DEC2BIN(F4), "000000"))</f>
        <v>000001</v>
      </c>
      <c r="M4" s="18" t="str">
        <f t="shared" si="1"/>
        <v>000</v>
      </c>
      <c r="N4" s="18" t="str">
        <f t="shared" si="1"/>
        <v/>
      </c>
      <c r="O4" s="18" t="str">
        <f t="shared" si="2"/>
        <v/>
      </c>
      <c r="P4" s="19" t="str">
        <f t="shared" si="2"/>
        <v>00100000</v>
      </c>
      <c r="Q4" t="str">
        <f t="shared" si="3"/>
        <v>04</v>
      </c>
      <c r="R4" t="str">
        <f>BIN2HEX(CONCATENATE(RIGHT(M4, 1), IF(N4 = "", "000", N4), "0000"), 2)</f>
        <v>00</v>
      </c>
      <c r="S4" s="14" t="str">
        <f t="shared" si="4"/>
        <v>20</v>
      </c>
      <c r="U4" t="s">
        <v>39</v>
      </c>
      <c r="V4">
        <v>1</v>
      </c>
    </row>
    <row r="5" spans="1:22" x14ac:dyDescent="0.3">
      <c r="A5">
        <v>6</v>
      </c>
      <c r="B5" t="str">
        <f t="shared" si="5"/>
        <v>0x006</v>
      </c>
      <c r="C5" t="s">
        <v>183</v>
      </c>
      <c r="E5" s="9"/>
      <c r="F5" s="12">
        <v>32</v>
      </c>
      <c r="G5" s="13" t="s">
        <v>38</v>
      </c>
      <c r="H5">
        <f t="shared" si="0"/>
        <v>0</v>
      </c>
      <c r="I5">
        <v>4</v>
      </c>
      <c r="L5" s="17" t="str">
        <f>IF(F5="", "", TEXT(DEC2BIN(F5), "000000"))</f>
        <v>100000</v>
      </c>
      <c r="M5" s="18" t="str">
        <f t="shared" si="1"/>
        <v>000</v>
      </c>
      <c r="N5" s="18" t="str">
        <f t="shared" si="1"/>
        <v>100</v>
      </c>
      <c r="O5" s="18" t="str">
        <f t="shared" si="2"/>
        <v/>
      </c>
      <c r="P5" s="19" t="str">
        <f t="shared" si="2"/>
        <v/>
      </c>
      <c r="Q5" t="str">
        <f t="shared" si="3"/>
        <v>80</v>
      </c>
      <c r="R5" t="str">
        <f>BIN2HEX(CONCATENATE(RIGHT(M5, 1), IF(N5 = "", "000", N5), "0000"), 2)</f>
        <v>40</v>
      </c>
      <c r="S5" s="14" t="str">
        <f t="shared" si="4"/>
        <v>00</v>
      </c>
      <c r="U5" t="s">
        <v>40</v>
      </c>
      <c r="V5">
        <v>2</v>
      </c>
    </row>
    <row r="6" spans="1:22" x14ac:dyDescent="0.3">
      <c r="A6">
        <v>9</v>
      </c>
      <c r="B6" t="str">
        <f t="shared" si="5"/>
        <v>0x009</v>
      </c>
      <c r="C6" t="s">
        <v>90</v>
      </c>
      <c r="E6" s="9"/>
      <c r="F6" s="12">
        <v>5</v>
      </c>
      <c r="H6" t="str">
        <f>IF(G6="", "", VLOOKUP(G6, $U$3:$V$10, 2))</f>
        <v/>
      </c>
      <c r="J6">
        <v>6</v>
      </c>
      <c r="L6" s="17" t="str">
        <f>IF(F6="", "", TEXT(DEC2BIN(F6), "000000"))</f>
        <v>000101</v>
      </c>
      <c r="M6" s="18" t="str">
        <f t="shared" si="1"/>
        <v/>
      </c>
      <c r="N6" s="18" t="str">
        <f t="shared" si="1"/>
        <v/>
      </c>
      <c r="O6" s="18" t="str">
        <f t="shared" si="2"/>
        <v>00000110</v>
      </c>
      <c r="P6" s="19" t="str">
        <f t="shared" si="2"/>
        <v/>
      </c>
      <c r="Q6" t="str">
        <f>BIN2HEX(LEFT(CONCATENATE(L6,IF(M6="", "000", M6)), 8), 2)</f>
        <v>14</v>
      </c>
      <c r="R6" t="str">
        <f>BIN2HEX(CONCATENATE(RIGHT(M6, 1), IF(N6 = "", "000", N6), "0000"), 2)</f>
        <v>00</v>
      </c>
      <c r="S6" s="14" t="str">
        <f>IF(O6="", BIN2HEX(P6, 2), BIN2HEX(O6,2))</f>
        <v>06</v>
      </c>
      <c r="U6" t="s">
        <v>41</v>
      </c>
      <c r="V6">
        <v>3</v>
      </c>
    </row>
    <row r="7" spans="1:22" x14ac:dyDescent="0.3">
      <c r="E7" s="9"/>
      <c r="M7" s="18"/>
      <c r="N7" s="18"/>
      <c r="O7" s="18"/>
      <c r="U7" t="s">
        <v>42</v>
      </c>
      <c r="V7">
        <v>4</v>
      </c>
    </row>
    <row r="8" spans="1:22" x14ac:dyDescent="0.3">
      <c r="C8" s="9" t="s">
        <v>284</v>
      </c>
      <c r="E8" s="9"/>
      <c r="U8" t="s">
        <v>255</v>
      </c>
      <c r="V8">
        <v>5</v>
      </c>
    </row>
    <row r="9" spans="1:22" x14ac:dyDescent="0.3">
      <c r="A9">
        <v>0</v>
      </c>
      <c r="B9" t="str">
        <f>"0x" &amp; DEC2HEX(A9,3)</f>
        <v>0x000</v>
      </c>
      <c r="C9" t="s">
        <v>124</v>
      </c>
      <c r="E9" s="9"/>
      <c r="F9" s="12">
        <v>1</v>
      </c>
      <c r="G9" s="13" t="s">
        <v>38</v>
      </c>
      <c r="H9">
        <f t="shared" ref="H9" si="6">IF(G9="", "", VLOOKUP(G9, $U$3:$V$10, 2))</f>
        <v>0</v>
      </c>
      <c r="K9">
        <v>0</v>
      </c>
      <c r="L9" s="17" t="str">
        <f>IF(F9="", "", TEXT(DEC2BIN(F9), "000000"))</f>
        <v>000001</v>
      </c>
      <c r="M9" s="18" t="str">
        <f t="shared" ref="M9" si="7">IF(H9="", "", TEXT(DEC2BIN(H9), "000"))</f>
        <v>000</v>
      </c>
      <c r="N9" s="18" t="str">
        <f t="shared" ref="N9" si="8">IF(I9="", "", TEXT(DEC2BIN(I9), "000"))</f>
        <v/>
      </c>
      <c r="O9" s="18" t="str">
        <f t="shared" ref="O9" si="9">IF(J9="", "", TEXT(DEC2BIN(J9), "00000000"))</f>
        <v/>
      </c>
      <c r="P9" s="19" t="str">
        <f t="shared" ref="P9" si="10">IF(K9="", "", TEXT(DEC2BIN(K9), "00000000"))</f>
        <v>00000000</v>
      </c>
      <c r="Q9" t="str">
        <f t="shared" ref="Q9" si="11">BIN2HEX(LEFT(CONCATENATE(L9,IF(M9="", "000", M9)), 8), 2)</f>
        <v>04</v>
      </c>
      <c r="R9" t="str">
        <f>BIN2HEX(CONCATENATE(RIGHT(M9, 1), IF(N9 = "", "000", N9), "0000"), 2)</f>
        <v>00</v>
      </c>
      <c r="S9" s="14" t="str">
        <f t="shared" ref="S9" si="12">IF(O9="", BIN2HEX(P9, 2), BIN2HEX(O9,2))</f>
        <v>00</v>
      </c>
      <c r="U9" t="s">
        <v>256</v>
      </c>
      <c r="V9">
        <v>6</v>
      </c>
    </row>
    <row r="10" spans="1:22" x14ac:dyDescent="0.3">
      <c r="A10">
        <v>3</v>
      </c>
      <c r="B10" t="str">
        <f>"0x" &amp; DEC2HEX(A10,3)</f>
        <v>0x003</v>
      </c>
      <c r="C10" t="s">
        <v>282</v>
      </c>
      <c r="F10" s="12">
        <v>40</v>
      </c>
      <c r="G10" s="13" t="s">
        <v>38</v>
      </c>
      <c r="H10">
        <f t="shared" ref="H10" si="13">IF(G10="", "", VLOOKUP(G10, $U$3:$V$10, 2))</f>
        <v>0</v>
      </c>
      <c r="L10" s="17" t="str">
        <f>IF(F10="", "", TEXT(DEC2BIN(F10), "000000"))</f>
        <v>101000</v>
      </c>
      <c r="M10" s="18" t="str">
        <f t="shared" ref="M10:M11" si="14">IF(H10="", "", TEXT(DEC2BIN(H10), "000"))</f>
        <v>000</v>
      </c>
      <c r="N10" s="18" t="str">
        <f t="shared" ref="N10:N11" si="15">IF(I10="", "", TEXT(DEC2BIN(I10), "000"))</f>
        <v/>
      </c>
      <c r="O10" s="18" t="str">
        <f t="shared" ref="O10:O11" si="16">IF(J10="", "", TEXT(DEC2BIN(J10), "00000000"))</f>
        <v/>
      </c>
      <c r="P10" s="19" t="str">
        <f t="shared" ref="P10:P11" si="17">IF(K10="", "", TEXT(DEC2BIN(K10), "00000000"))</f>
        <v/>
      </c>
      <c r="Q10" t="str">
        <f t="shared" ref="Q10" si="18">BIN2HEX(LEFT(CONCATENATE(L10,IF(M10="", "000", M10)), 8), 2)</f>
        <v>A0</v>
      </c>
      <c r="R10" t="str">
        <f>BIN2HEX(CONCATENATE(RIGHT(M10, 1), IF(N10 = "", "000", N10), "0000"), 2)</f>
        <v>00</v>
      </c>
      <c r="S10" s="14" t="str">
        <f t="shared" ref="S10" si="19">IF(O10="", BIN2HEX(P10, 2), BIN2HEX(O10,2))</f>
        <v>00</v>
      </c>
      <c r="U10" t="s">
        <v>257</v>
      </c>
      <c r="V10">
        <v>7</v>
      </c>
    </row>
    <row r="11" spans="1:22" x14ac:dyDescent="0.3">
      <c r="A11">
        <v>6</v>
      </c>
      <c r="B11" t="str">
        <f>"0x" &amp; DEC2HEX(A11,3)</f>
        <v>0x006</v>
      </c>
      <c r="C11" t="s">
        <v>283</v>
      </c>
      <c r="F11" s="12">
        <v>5</v>
      </c>
      <c r="H11" t="str">
        <f>IF(G11="", "", VLOOKUP(G11, $U$3:$V$10, 2))</f>
        <v/>
      </c>
      <c r="J11">
        <v>3</v>
      </c>
      <c r="L11" s="17" t="str">
        <f>IF(F11="", "", TEXT(DEC2BIN(F11), "000000"))</f>
        <v>000101</v>
      </c>
      <c r="M11" s="18" t="str">
        <f t="shared" si="14"/>
        <v/>
      </c>
      <c r="N11" s="18" t="str">
        <f t="shared" si="15"/>
        <v/>
      </c>
      <c r="O11" s="18" t="str">
        <f t="shared" si="16"/>
        <v>00000011</v>
      </c>
      <c r="P11" s="19" t="str">
        <f t="shared" si="17"/>
        <v/>
      </c>
      <c r="Q11" t="str">
        <f>BIN2HEX(LEFT(CONCATENATE(L11,IF(M11="", "000", M11)), 8), 2)</f>
        <v>14</v>
      </c>
      <c r="R11" t="str">
        <f>BIN2HEX(CONCATENATE(RIGHT(M11, 1), IF(N11 = "", "000", N11), "0000"), 2)</f>
        <v>00</v>
      </c>
      <c r="S11" s="14" t="str">
        <f>IF(O11="", BIN2HEX(P11, 2), BIN2HEX(O11,2))</f>
        <v>03</v>
      </c>
    </row>
    <row r="16" spans="1:22" x14ac:dyDescent="0.3">
      <c r="C16" s="9" t="s">
        <v>107</v>
      </c>
      <c r="U16" t="s">
        <v>253</v>
      </c>
      <c r="V16">
        <v>3</v>
      </c>
    </row>
    <row r="17" spans="1:24" x14ac:dyDescent="0.3">
      <c r="A17">
        <v>0</v>
      </c>
      <c r="B17" t="str">
        <f t="shared" ref="B17:B26" si="20">"0x" &amp; DEC2HEX(A17,3)</f>
        <v>0x000</v>
      </c>
      <c r="C17" t="s">
        <v>82</v>
      </c>
      <c r="D17" s="8" t="s">
        <v>89</v>
      </c>
      <c r="F17" s="12">
        <v>1</v>
      </c>
      <c r="H17">
        <v>1</v>
      </c>
      <c r="K17">
        <v>1</v>
      </c>
      <c r="L17" s="17" t="str">
        <f>IF(F17="", "", TEXT(DEC2BIN(F17), "000000"))</f>
        <v>000001</v>
      </c>
      <c r="M17" s="18" t="str">
        <f t="shared" ref="M17:N19" si="21">IF(H17="", "", TEXT(DEC2BIN(H17), "000"))</f>
        <v>001</v>
      </c>
      <c r="N17" s="18" t="str">
        <f t="shared" si="21"/>
        <v/>
      </c>
      <c r="O17" s="18" t="str">
        <f t="shared" ref="O17:P19" si="22">IF(J17="", "", TEXT(DEC2BIN(J17), "00000000"))</f>
        <v/>
      </c>
      <c r="P17" s="19" t="str">
        <f t="shared" si="22"/>
        <v>00000001</v>
      </c>
      <c r="Q17" t="str">
        <f>BIN2HEX(LEFT(CONCATENATE(L17,IF(M17="", "000", M17)), 8), 2)</f>
        <v>04</v>
      </c>
      <c r="R17" t="str">
        <f>BIN2HEX(CONCATENATE(RIGHT(M17, 1), IF(N17 = "", "000", N17), "0000"), 2)</f>
        <v>80</v>
      </c>
      <c r="S17" s="14" t="str">
        <f>IF(O17="", BIN2HEX(P17, 2), BIN2HEX(O17,2))</f>
        <v>01</v>
      </c>
      <c r="U17" t="s">
        <v>251</v>
      </c>
      <c r="V17">
        <v>1</v>
      </c>
      <c r="W17" t="s">
        <v>252</v>
      </c>
      <c r="X17">
        <f>VLOOKUP(W17,U16:V18,2)</f>
        <v>2</v>
      </c>
    </row>
    <row r="18" spans="1:24" x14ac:dyDescent="0.3">
      <c r="A18">
        <v>3</v>
      </c>
      <c r="B18" t="str">
        <f t="shared" si="20"/>
        <v>0x003</v>
      </c>
      <c r="C18" t="s">
        <v>92</v>
      </c>
      <c r="D18" s="8" t="s">
        <v>100</v>
      </c>
      <c r="F18" s="12">
        <v>1</v>
      </c>
      <c r="H18">
        <v>4</v>
      </c>
      <c r="K18">
        <v>0</v>
      </c>
      <c r="L18" s="17" t="str">
        <f>IF(F18="", "", TEXT(DEC2BIN(F18), "000000"))</f>
        <v>000001</v>
      </c>
      <c r="M18" s="18" t="str">
        <f t="shared" si="21"/>
        <v>100</v>
      </c>
      <c r="N18" s="18" t="str">
        <f t="shared" si="21"/>
        <v/>
      </c>
      <c r="O18" s="18" t="str">
        <f t="shared" si="22"/>
        <v/>
      </c>
      <c r="P18" s="19" t="str">
        <f t="shared" si="22"/>
        <v>00000000</v>
      </c>
      <c r="Q18" t="str">
        <f>BIN2HEX(LEFT(CONCATENATE(L18,IF(M18="", "000", M18)), 8), 2)</f>
        <v>06</v>
      </c>
      <c r="R18" t="str">
        <f>BIN2HEX(CONCATENATE(RIGHT(M18, 1), IF(N18 = "", "000", N18), "0000"), 2)</f>
        <v>00</v>
      </c>
      <c r="S18" s="14" t="str">
        <f>IF(O18="", BIN2HEX(P18, 2), BIN2HEX(O18,2))</f>
        <v>00</v>
      </c>
      <c r="U18" t="s">
        <v>252</v>
      </c>
      <c r="V18">
        <v>2</v>
      </c>
    </row>
    <row r="19" spans="1:24" x14ac:dyDescent="0.3">
      <c r="A19">
        <v>6</v>
      </c>
      <c r="B19" t="str">
        <f t="shared" si="20"/>
        <v>0x006</v>
      </c>
      <c r="C19" t="s">
        <v>93</v>
      </c>
      <c r="D19" s="8" t="s">
        <v>101</v>
      </c>
      <c r="F19" s="12">
        <v>1</v>
      </c>
      <c r="H19">
        <v>5</v>
      </c>
      <c r="K19">
        <v>255</v>
      </c>
      <c r="L19" s="17" t="str">
        <f>IF(F19="", "", TEXT(DEC2BIN(F19), "000000"))</f>
        <v>000001</v>
      </c>
      <c r="M19" s="18" t="str">
        <f t="shared" si="21"/>
        <v>101</v>
      </c>
      <c r="N19" s="18" t="str">
        <f t="shared" si="21"/>
        <v/>
      </c>
      <c r="O19" s="18" t="str">
        <f t="shared" si="22"/>
        <v/>
      </c>
      <c r="P19" s="19" t="str">
        <f t="shared" si="22"/>
        <v>11111111</v>
      </c>
      <c r="Q19" t="str">
        <f>BIN2HEX(LEFT(CONCATENATE(L19,IF(M19="", "000", M19)), 8), 2)</f>
        <v>06</v>
      </c>
      <c r="R19" t="str">
        <f>BIN2HEX(CONCATENATE(RIGHT(M19, 1), IF(N19 = "", "000", N19), "0000"), 2)</f>
        <v>80</v>
      </c>
      <c r="S19" s="14" t="str">
        <f>IF(O19="", BIN2HEX(P19, 2), BIN2HEX(O19,2))</f>
        <v>FF</v>
      </c>
    </row>
    <row r="20" spans="1:24" x14ac:dyDescent="0.3">
      <c r="A20">
        <v>9</v>
      </c>
      <c r="B20" t="str">
        <f t="shared" si="20"/>
        <v>0x009</v>
      </c>
      <c r="C20" t="s">
        <v>94</v>
      </c>
      <c r="D20" s="8" t="s">
        <v>102</v>
      </c>
      <c r="E20" s="27" t="s">
        <v>99</v>
      </c>
    </row>
    <row r="21" spans="1:24" x14ac:dyDescent="0.3">
      <c r="A21">
        <v>12</v>
      </c>
      <c r="B21" t="str">
        <f t="shared" si="20"/>
        <v>0x00C</v>
      </c>
      <c r="C21" t="s">
        <v>84</v>
      </c>
      <c r="D21" s="8" t="s">
        <v>87</v>
      </c>
      <c r="E21" s="27"/>
    </row>
    <row r="22" spans="1:24" x14ac:dyDescent="0.3">
      <c r="A22">
        <v>15</v>
      </c>
      <c r="B22" t="str">
        <f t="shared" si="20"/>
        <v>0x00F</v>
      </c>
      <c r="C22" t="s">
        <v>95</v>
      </c>
      <c r="D22" s="8" t="s">
        <v>105</v>
      </c>
      <c r="E22" s="27"/>
    </row>
    <row r="23" spans="1:24" x14ac:dyDescent="0.3">
      <c r="A23">
        <v>18</v>
      </c>
      <c r="B23" t="str">
        <f t="shared" si="20"/>
        <v>0x012</v>
      </c>
      <c r="C23" t="s">
        <v>96</v>
      </c>
      <c r="D23" s="8" t="s">
        <v>103</v>
      </c>
      <c r="E23" s="27" t="s">
        <v>108</v>
      </c>
    </row>
    <row r="24" spans="1:24" x14ac:dyDescent="0.3">
      <c r="A24">
        <v>21</v>
      </c>
      <c r="B24" t="str">
        <f t="shared" si="20"/>
        <v>0x015</v>
      </c>
      <c r="C24" t="s">
        <v>85</v>
      </c>
      <c r="D24" s="8" t="s">
        <v>86</v>
      </c>
      <c r="E24" s="27"/>
    </row>
    <row r="25" spans="1:24" x14ac:dyDescent="0.3">
      <c r="A25">
        <v>24</v>
      </c>
      <c r="B25" t="str">
        <f t="shared" si="20"/>
        <v>0x018</v>
      </c>
      <c r="C25" t="s">
        <v>97</v>
      </c>
      <c r="D25" s="8" t="s">
        <v>104</v>
      </c>
      <c r="E25" s="27"/>
    </row>
    <row r="26" spans="1:24" x14ac:dyDescent="0.3">
      <c r="A26">
        <v>27</v>
      </c>
      <c r="B26" t="str">
        <f t="shared" si="20"/>
        <v>0x01B</v>
      </c>
      <c r="C26" t="s">
        <v>98</v>
      </c>
      <c r="D26" s="8" t="s">
        <v>106</v>
      </c>
    </row>
    <row r="30" spans="1:24" x14ac:dyDescent="0.3">
      <c r="A30" s="1"/>
      <c r="B30" s="1"/>
      <c r="C30" s="9" t="s">
        <v>110</v>
      </c>
    </row>
    <row r="31" spans="1:24" x14ac:dyDescent="0.3">
      <c r="A31">
        <v>0</v>
      </c>
      <c r="B31" t="str">
        <f t="shared" ref="B31:B36" si="23">"0x" &amp; DEC2HEX(A31,3)</f>
        <v>0x000</v>
      </c>
      <c r="C31" t="s">
        <v>82</v>
      </c>
      <c r="D31" s="8" t="s">
        <v>89</v>
      </c>
    </row>
    <row r="32" spans="1:24" x14ac:dyDescent="0.3">
      <c r="A32">
        <v>3</v>
      </c>
      <c r="B32" t="str">
        <f t="shared" si="23"/>
        <v>0x003</v>
      </c>
      <c r="C32" t="s">
        <v>83</v>
      </c>
      <c r="D32" s="8" t="s">
        <v>88</v>
      </c>
    </row>
    <row r="33" spans="1:19" x14ac:dyDescent="0.3">
      <c r="A33">
        <v>6</v>
      </c>
      <c r="B33" t="str">
        <f t="shared" si="23"/>
        <v>0x006</v>
      </c>
      <c r="C33" t="s">
        <v>84</v>
      </c>
      <c r="D33" s="8" t="s">
        <v>87</v>
      </c>
    </row>
    <row r="34" spans="1:19" x14ac:dyDescent="0.3">
      <c r="A34">
        <v>9</v>
      </c>
      <c r="B34" t="str">
        <f t="shared" si="23"/>
        <v>0x009</v>
      </c>
      <c r="C34" t="s">
        <v>112</v>
      </c>
      <c r="D34" s="8" t="s">
        <v>114</v>
      </c>
      <c r="F34" s="12">
        <v>12</v>
      </c>
      <c r="J34">
        <v>15</v>
      </c>
      <c r="L34" s="17" t="str">
        <f>IF(F34="", "", TEXT(DEC2BIN(F34), "000000"))</f>
        <v>001100</v>
      </c>
      <c r="M34" s="18" t="str">
        <f>IF(H34="", "", TEXT(DEC2BIN(H34), "000"))</f>
        <v/>
      </c>
      <c r="N34" s="18" t="str">
        <f>IF(I34="", "", TEXT(DEC2BIN(I34), "000"))</f>
        <v/>
      </c>
      <c r="O34" s="18" t="str">
        <f>IF(J34="", "", TEXT(DEC2BIN(J34), "00000000"))</f>
        <v>00001111</v>
      </c>
      <c r="P34" s="19" t="str">
        <f>IF(K34="", "", TEXT(DEC2BIN(K34), "00000000"))</f>
        <v/>
      </c>
      <c r="Q34" t="str">
        <f>BIN2HEX(LEFT(CONCATENATE(L34,IF(M34="", "000", M34)), 8), 2)</f>
        <v>30</v>
      </c>
      <c r="R34" t="str">
        <f>BIN2HEX(CONCATENATE(RIGHT(M34, 1), IF(N34 = "", "000", N34), "0000"), 2)</f>
        <v>00</v>
      </c>
      <c r="S34" s="14" t="str">
        <f>IF(O34="", BIN2HEX(P34, 2), BIN2HEX(O34,2))</f>
        <v>0F</v>
      </c>
    </row>
    <row r="35" spans="1:19" x14ac:dyDescent="0.3">
      <c r="A35">
        <v>12</v>
      </c>
      <c r="B35" t="str">
        <f t="shared" si="23"/>
        <v>0x00C</v>
      </c>
      <c r="C35" t="s">
        <v>90</v>
      </c>
      <c r="D35" s="8" t="s">
        <v>91</v>
      </c>
      <c r="M35" s="18"/>
      <c r="N35" s="18"/>
      <c r="O35" s="18"/>
    </row>
    <row r="36" spans="1:19" x14ac:dyDescent="0.3">
      <c r="A36">
        <v>15</v>
      </c>
      <c r="B36" t="str">
        <f t="shared" si="23"/>
        <v>0x00F</v>
      </c>
      <c r="C36" t="s">
        <v>111</v>
      </c>
      <c r="D36" s="8" t="s">
        <v>113</v>
      </c>
    </row>
    <row r="40" spans="1:19" x14ac:dyDescent="0.3">
      <c r="C40" s="9" t="s">
        <v>119</v>
      </c>
    </row>
    <row r="41" spans="1:19" x14ac:dyDescent="0.3">
      <c r="A41">
        <v>0</v>
      </c>
      <c r="B41" t="str">
        <f t="shared" ref="B41:B44" si="24">"0x" &amp; DEC2HEX(A41,3)</f>
        <v>0x000</v>
      </c>
      <c r="C41" t="s">
        <v>115</v>
      </c>
      <c r="D41" s="8" t="s">
        <v>118</v>
      </c>
      <c r="F41" s="12">
        <v>3</v>
      </c>
      <c r="K41">
        <v>16</v>
      </c>
      <c r="L41" s="17" t="str">
        <f t="shared" ref="L41:L42" si="25">IF(F41="", "", TEXT(DEC2BIN(F41), "000000"))</f>
        <v>000011</v>
      </c>
      <c r="M41" s="18" t="str">
        <f t="shared" ref="M41:M42" si="26">IF(H41="", "", TEXT(DEC2BIN(H41), "000"))</f>
        <v/>
      </c>
      <c r="N41" s="18" t="str">
        <f t="shared" ref="N41:N42" si="27">IF(I41="", "", TEXT(DEC2BIN(I41), "000"))</f>
        <v/>
      </c>
      <c r="O41" s="18" t="str">
        <f t="shared" ref="O41:O42" si="28">IF(J41="", "", TEXT(DEC2BIN(J41), "00000000"))</f>
        <v/>
      </c>
      <c r="P41" s="19" t="str">
        <f t="shared" ref="P41:P42" si="29">IF(K41="", "", TEXT(DEC2BIN(K41), "00000000"))</f>
        <v>00010000</v>
      </c>
      <c r="Q41" t="str">
        <f t="shared" ref="Q41:Q42" si="30">BIN2HEX(LEFT(CONCATENATE(L41,IF(M41="", "000", M41)), 8), 2)</f>
        <v>0C</v>
      </c>
      <c r="R41" t="str">
        <f t="shared" ref="R41:R42" si="31">BIN2HEX(CONCATENATE(RIGHT(M41, 1), IF(N41 = "", "000", N41), "0000"), 2)</f>
        <v>00</v>
      </c>
      <c r="S41" s="14" t="str">
        <f t="shared" ref="S41:S42" si="32">IF(O41="", BIN2HEX(P41, 2), BIN2HEX(O41,2))</f>
        <v>10</v>
      </c>
    </row>
    <row r="42" spans="1:19" x14ac:dyDescent="0.3">
      <c r="A42">
        <v>3</v>
      </c>
      <c r="B42" t="str">
        <f t="shared" si="24"/>
        <v>0x003</v>
      </c>
      <c r="C42" t="s">
        <v>116</v>
      </c>
      <c r="D42" s="8" t="s">
        <v>117</v>
      </c>
      <c r="F42" s="12">
        <v>13</v>
      </c>
      <c r="H42">
        <v>0</v>
      </c>
      <c r="J42">
        <v>17</v>
      </c>
      <c r="L42" s="17" t="str">
        <f t="shared" si="25"/>
        <v>001101</v>
      </c>
      <c r="M42" s="18" t="str">
        <f t="shared" si="26"/>
        <v>000</v>
      </c>
      <c r="N42" s="18" t="str">
        <f t="shared" si="27"/>
        <v/>
      </c>
      <c r="O42" s="18" t="str">
        <f t="shared" si="28"/>
        <v>00010001</v>
      </c>
      <c r="P42" s="19" t="str">
        <f t="shared" si="29"/>
        <v/>
      </c>
      <c r="Q42" t="str">
        <f t="shared" si="30"/>
        <v>34</v>
      </c>
      <c r="R42" t="str">
        <f t="shared" si="31"/>
        <v>00</v>
      </c>
      <c r="S42" s="14" t="str">
        <f t="shared" si="32"/>
        <v>11</v>
      </c>
    </row>
    <row r="43" spans="1:19" x14ac:dyDescent="0.3">
      <c r="A43">
        <v>6</v>
      </c>
      <c r="B43" t="str">
        <f t="shared" si="24"/>
        <v>0x006</v>
      </c>
      <c r="C43" t="s">
        <v>90</v>
      </c>
      <c r="D43" s="8" t="s">
        <v>91</v>
      </c>
    </row>
    <row r="44" spans="1:19" x14ac:dyDescent="0.3">
      <c r="A44">
        <v>16</v>
      </c>
      <c r="B44" t="str">
        <f t="shared" si="24"/>
        <v>0x010</v>
      </c>
      <c r="D44" s="8" t="s">
        <v>120</v>
      </c>
      <c r="E44" s="9" t="s">
        <v>194</v>
      </c>
    </row>
    <row r="48" spans="1:19" x14ac:dyDescent="0.3">
      <c r="C48" s="9" t="s">
        <v>123</v>
      </c>
    </row>
    <row r="49" spans="1:19" x14ac:dyDescent="0.3">
      <c r="A49">
        <v>0</v>
      </c>
      <c r="B49" t="str">
        <f t="shared" ref="B49:B51" si="33">"0x" &amp; DEC2HEX(A49,3)</f>
        <v>0x000</v>
      </c>
      <c r="C49" t="s">
        <v>124</v>
      </c>
      <c r="D49" s="8" t="s">
        <v>127</v>
      </c>
      <c r="E49" s="9" t="s">
        <v>133</v>
      </c>
    </row>
    <row r="50" spans="1:19" x14ac:dyDescent="0.3">
      <c r="A50">
        <v>3</v>
      </c>
      <c r="B50" t="str">
        <f t="shared" si="33"/>
        <v>0x003</v>
      </c>
      <c r="C50" t="s">
        <v>125</v>
      </c>
      <c r="D50" s="8" t="s">
        <v>126</v>
      </c>
      <c r="E50" s="9" t="s">
        <v>128</v>
      </c>
    </row>
    <row r="51" spans="1:19" x14ac:dyDescent="0.3">
      <c r="A51">
        <v>6</v>
      </c>
      <c r="B51" t="str">
        <f t="shared" si="33"/>
        <v>0x006</v>
      </c>
      <c r="C51" t="s">
        <v>164</v>
      </c>
      <c r="D51" s="8" t="s">
        <v>129</v>
      </c>
      <c r="F51" s="12">
        <v>17</v>
      </c>
      <c r="H51">
        <v>0</v>
      </c>
      <c r="I51">
        <v>1</v>
      </c>
      <c r="L51" s="17" t="str">
        <f t="shared" ref="L51" si="34">IF(F51="", "", TEXT(DEC2BIN(F51), "000000"))</f>
        <v>010001</v>
      </c>
      <c r="M51" s="18" t="str">
        <f t="shared" ref="M51" si="35">IF(H51="", "", TEXT(DEC2BIN(H51), "000"))</f>
        <v>000</v>
      </c>
      <c r="N51" s="18" t="str">
        <f t="shared" ref="N51" si="36">IF(I51="", "", TEXT(DEC2BIN(I51), "000"))</f>
        <v>001</v>
      </c>
      <c r="O51" s="18" t="str">
        <f t="shared" ref="O51" si="37">IF(J51="", "", TEXT(DEC2BIN(J51), "00000000"))</f>
        <v/>
      </c>
      <c r="P51" s="19" t="str">
        <f t="shared" ref="P51" si="38">IF(K51="", "", TEXT(DEC2BIN(K51), "00000000"))</f>
        <v/>
      </c>
      <c r="Q51" t="str">
        <f t="shared" ref="Q51" si="39">BIN2HEX(LEFT(CONCATENATE(L51,IF(M51="", "000", M51)), 8), 2)</f>
        <v>44</v>
      </c>
      <c r="R51" t="str">
        <f t="shared" ref="R51" si="40">BIN2HEX(CONCATENATE(RIGHT(M51, 1), IF(N51 = "", "000", N51), "0000"), 2)</f>
        <v>10</v>
      </c>
      <c r="S51" s="14" t="str">
        <f t="shared" ref="S51" si="41">IF(O51="", BIN2HEX(P51, 2), BIN2HEX(O51,2))</f>
        <v>00</v>
      </c>
    </row>
    <row r="55" spans="1:19" x14ac:dyDescent="0.3">
      <c r="C55" s="9" t="s">
        <v>171</v>
      </c>
    </row>
    <row r="56" spans="1:19" x14ac:dyDescent="0.3">
      <c r="A56">
        <v>0</v>
      </c>
      <c r="B56" t="str">
        <f t="shared" ref="B56:B79" si="42">"0x" &amp; DEC2HEX(A56,3)</f>
        <v>0x000</v>
      </c>
      <c r="C56" t="s">
        <v>134</v>
      </c>
      <c r="D56" s="8" t="s">
        <v>135</v>
      </c>
      <c r="E56" s="9" t="s">
        <v>136</v>
      </c>
    </row>
    <row r="57" spans="1:19" x14ac:dyDescent="0.3">
      <c r="A57">
        <v>3</v>
      </c>
      <c r="B57" t="str">
        <f t="shared" si="42"/>
        <v>0x003</v>
      </c>
      <c r="C57" t="s">
        <v>164</v>
      </c>
      <c r="D57" s="8" t="s">
        <v>129</v>
      </c>
      <c r="E57" s="9"/>
    </row>
    <row r="58" spans="1:19" x14ac:dyDescent="0.3">
      <c r="A58">
        <v>6</v>
      </c>
      <c r="B58" t="str">
        <f t="shared" si="42"/>
        <v>0x006</v>
      </c>
      <c r="C58" t="s">
        <v>139</v>
      </c>
      <c r="D58" s="8" t="s">
        <v>140</v>
      </c>
      <c r="E58" s="9" t="s">
        <v>137</v>
      </c>
    </row>
    <row r="59" spans="1:19" x14ac:dyDescent="0.3">
      <c r="A59">
        <v>9</v>
      </c>
      <c r="B59" t="str">
        <f t="shared" si="42"/>
        <v>0x009</v>
      </c>
      <c r="C59" t="s">
        <v>164</v>
      </c>
      <c r="D59" s="8" t="s">
        <v>129</v>
      </c>
      <c r="E59" s="9"/>
    </row>
    <row r="60" spans="1:19" x14ac:dyDescent="0.3">
      <c r="A60">
        <v>12</v>
      </c>
      <c r="B60" t="str">
        <f t="shared" si="42"/>
        <v>0x00C</v>
      </c>
      <c r="C60" t="s">
        <v>141</v>
      </c>
      <c r="D60" s="8" t="s">
        <v>142</v>
      </c>
      <c r="E60" s="9" t="s">
        <v>138</v>
      </c>
    </row>
    <row r="61" spans="1:19" x14ac:dyDescent="0.3">
      <c r="A61">
        <v>15</v>
      </c>
      <c r="B61" t="str">
        <f t="shared" si="42"/>
        <v>0x00F</v>
      </c>
      <c r="C61" t="s">
        <v>164</v>
      </c>
      <c r="D61" s="8" t="s">
        <v>129</v>
      </c>
      <c r="E61" s="9"/>
    </row>
    <row r="62" spans="1:19" x14ac:dyDescent="0.3">
      <c r="A62">
        <v>18</v>
      </c>
      <c r="B62" t="str">
        <f t="shared" si="42"/>
        <v>0x012</v>
      </c>
      <c r="C62" t="s">
        <v>141</v>
      </c>
      <c r="D62" s="8" t="s">
        <v>142</v>
      </c>
      <c r="E62" s="9" t="s">
        <v>138</v>
      </c>
    </row>
    <row r="63" spans="1:19" x14ac:dyDescent="0.3">
      <c r="A63">
        <v>21</v>
      </c>
      <c r="B63" t="str">
        <f t="shared" si="42"/>
        <v>0x015</v>
      </c>
      <c r="C63" t="s">
        <v>164</v>
      </c>
      <c r="D63" s="8" t="s">
        <v>129</v>
      </c>
      <c r="E63" s="9"/>
    </row>
    <row r="64" spans="1:19" x14ac:dyDescent="0.3">
      <c r="A64">
        <v>24</v>
      </c>
      <c r="B64" t="str">
        <f t="shared" si="42"/>
        <v>0x018</v>
      </c>
      <c r="C64" t="s">
        <v>145</v>
      </c>
      <c r="D64" s="8" t="s">
        <v>144</v>
      </c>
      <c r="E64" s="9" t="s">
        <v>143</v>
      </c>
    </row>
    <row r="65" spans="1:5" x14ac:dyDescent="0.3">
      <c r="A65">
        <v>27</v>
      </c>
      <c r="B65" t="str">
        <f t="shared" si="42"/>
        <v>0x01B</v>
      </c>
      <c r="C65" t="s">
        <v>164</v>
      </c>
      <c r="D65" s="8" t="s">
        <v>129</v>
      </c>
      <c r="E65" s="9"/>
    </row>
    <row r="66" spans="1:5" x14ac:dyDescent="0.3">
      <c r="A66">
        <v>30</v>
      </c>
      <c r="B66" t="str">
        <f t="shared" si="42"/>
        <v>0x01E</v>
      </c>
      <c r="C66" t="s">
        <v>146</v>
      </c>
      <c r="D66" s="8" t="s">
        <v>147</v>
      </c>
      <c r="E66" s="9" t="s">
        <v>148</v>
      </c>
    </row>
    <row r="67" spans="1:5" x14ac:dyDescent="0.3">
      <c r="A67">
        <v>33</v>
      </c>
      <c r="B67" t="str">
        <f t="shared" si="42"/>
        <v>0x021</v>
      </c>
      <c r="C67" t="s">
        <v>164</v>
      </c>
      <c r="D67" s="8" t="s">
        <v>129</v>
      </c>
      <c r="E67" s="9"/>
    </row>
    <row r="68" spans="1:5" x14ac:dyDescent="0.3">
      <c r="A68">
        <v>36</v>
      </c>
      <c r="B68" t="str">
        <f t="shared" si="42"/>
        <v>0x024</v>
      </c>
      <c r="C68" t="s">
        <v>149</v>
      </c>
      <c r="D68" s="8" t="s">
        <v>150</v>
      </c>
      <c r="E68" s="9" t="s">
        <v>151</v>
      </c>
    </row>
    <row r="69" spans="1:5" x14ac:dyDescent="0.3">
      <c r="A69">
        <v>39</v>
      </c>
      <c r="B69" t="str">
        <f t="shared" si="42"/>
        <v>0x027</v>
      </c>
      <c r="C69" t="s">
        <v>164</v>
      </c>
      <c r="D69" s="8" t="s">
        <v>129</v>
      </c>
      <c r="E69" s="9"/>
    </row>
    <row r="70" spans="1:5" x14ac:dyDescent="0.3">
      <c r="A70">
        <v>42</v>
      </c>
      <c r="B70" t="str">
        <f t="shared" si="42"/>
        <v>0x02A</v>
      </c>
      <c r="C70" t="s">
        <v>145</v>
      </c>
      <c r="D70" s="8" t="s">
        <v>144</v>
      </c>
      <c r="E70" s="9" t="s">
        <v>143</v>
      </c>
    </row>
    <row r="71" spans="1:5" x14ac:dyDescent="0.3">
      <c r="A71">
        <v>45</v>
      </c>
      <c r="B71" t="str">
        <f t="shared" si="42"/>
        <v>0x02D</v>
      </c>
      <c r="C71" t="s">
        <v>164</v>
      </c>
      <c r="D71" s="8" t="s">
        <v>129</v>
      </c>
      <c r="E71" s="9"/>
    </row>
    <row r="72" spans="1:5" x14ac:dyDescent="0.3">
      <c r="A72">
        <v>48</v>
      </c>
      <c r="B72" t="str">
        <f t="shared" si="42"/>
        <v>0x030</v>
      </c>
      <c r="C72" t="s">
        <v>154</v>
      </c>
      <c r="D72" s="8" t="s">
        <v>153</v>
      </c>
      <c r="E72" s="9" t="s">
        <v>152</v>
      </c>
    </row>
    <row r="73" spans="1:5" x14ac:dyDescent="0.3">
      <c r="A73">
        <v>51</v>
      </c>
      <c r="B73" t="str">
        <f t="shared" si="42"/>
        <v>0x033</v>
      </c>
      <c r="C73" t="s">
        <v>164</v>
      </c>
      <c r="D73" s="8" t="s">
        <v>129</v>
      </c>
      <c r="E73" s="9"/>
    </row>
    <row r="74" spans="1:5" x14ac:dyDescent="0.3">
      <c r="A74">
        <v>54</v>
      </c>
      <c r="B74" t="str">
        <f t="shared" si="42"/>
        <v>0x036</v>
      </c>
      <c r="C74" t="s">
        <v>141</v>
      </c>
      <c r="D74" s="8" t="s">
        <v>142</v>
      </c>
      <c r="E74" s="9" t="s">
        <v>138</v>
      </c>
    </row>
    <row r="75" spans="1:5" x14ac:dyDescent="0.3">
      <c r="A75">
        <v>57</v>
      </c>
      <c r="B75" t="str">
        <f t="shared" si="42"/>
        <v>0x039</v>
      </c>
      <c r="C75" t="s">
        <v>164</v>
      </c>
      <c r="D75" s="8" t="s">
        <v>129</v>
      </c>
      <c r="E75" s="9"/>
    </row>
    <row r="76" spans="1:5" x14ac:dyDescent="0.3">
      <c r="A76">
        <v>60</v>
      </c>
      <c r="B76" t="str">
        <f t="shared" si="42"/>
        <v>0x03C</v>
      </c>
      <c r="C76" t="s">
        <v>157</v>
      </c>
      <c r="D76" s="8" t="s">
        <v>156</v>
      </c>
      <c r="E76" s="9" t="s">
        <v>155</v>
      </c>
    </row>
    <row r="77" spans="1:5" x14ac:dyDescent="0.3">
      <c r="A77">
        <v>63</v>
      </c>
      <c r="B77" t="str">
        <f t="shared" si="42"/>
        <v>0x03F</v>
      </c>
      <c r="C77" t="s">
        <v>164</v>
      </c>
      <c r="D77" s="8" t="s">
        <v>129</v>
      </c>
      <c r="E77" s="9"/>
    </row>
    <row r="78" spans="1:5" x14ac:dyDescent="0.3">
      <c r="A78">
        <v>66</v>
      </c>
      <c r="B78" t="str">
        <f t="shared" si="42"/>
        <v>0x042</v>
      </c>
      <c r="C78" t="s">
        <v>160</v>
      </c>
      <c r="D78" s="8" t="s">
        <v>159</v>
      </c>
      <c r="E78" s="9" t="s">
        <v>158</v>
      </c>
    </row>
    <row r="79" spans="1:5" x14ac:dyDescent="0.3">
      <c r="A79">
        <v>69</v>
      </c>
      <c r="B79" t="str">
        <f t="shared" si="42"/>
        <v>0x045</v>
      </c>
      <c r="C79" t="s">
        <v>160</v>
      </c>
      <c r="D79" s="8" t="s">
        <v>129</v>
      </c>
      <c r="E79" s="9"/>
    </row>
    <row r="80" spans="1:5" x14ac:dyDescent="0.3">
      <c r="E80" s="9"/>
    </row>
    <row r="81" spans="1:5" x14ac:dyDescent="0.3">
      <c r="D81"/>
      <c r="E81" s="9"/>
    </row>
    <row r="82" spans="1:5" x14ac:dyDescent="0.3">
      <c r="C82" s="9" t="s">
        <v>172</v>
      </c>
      <c r="D82"/>
      <c r="E82" s="9"/>
    </row>
    <row r="83" spans="1:5" x14ac:dyDescent="0.3">
      <c r="A83">
        <v>0</v>
      </c>
      <c r="B83" t="str">
        <f t="shared" ref="B83:B93" si="43">"0x" &amp; DEC2HEX(A83,3)</f>
        <v>0x000</v>
      </c>
      <c r="C83" t="s">
        <v>192</v>
      </c>
      <c r="D83" s="8" t="s">
        <v>193</v>
      </c>
      <c r="E83" s="9" t="s">
        <v>186</v>
      </c>
    </row>
    <row r="84" spans="1:5" x14ac:dyDescent="0.3">
      <c r="A84">
        <v>3</v>
      </c>
      <c r="B84" t="str">
        <f t="shared" si="43"/>
        <v>0x003</v>
      </c>
      <c r="C84" t="s">
        <v>217</v>
      </c>
      <c r="D84" s="8" t="s">
        <v>216</v>
      </c>
      <c r="E84" s="9" t="s">
        <v>218</v>
      </c>
    </row>
    <row r="85" spans="1:5" x14ac:dyDescent="0.3">
      <c r="A85">
        <v>6</v>
      </c>
      <c r="B85" t="str">
        <f t="shared" si="43"/>
        <v>0x006</v>
      </c>
      <c r="C85" t="s">
        <v>181</v>
      </c>
      <c r="D85" s="8" t="s">
        <v>182</v>
      </c>
      <c r="E85" s="9" t="s">
        <v>187</v>
      </c>
    </row>
    <row r="86" spans="1:5" x14ac:dyDescent="0.3">
      <c r="A86">
        <v>9</v>
      </c>
      <c r="B86" t="str">
        <f t="shared" si="43"/>
        <v>0x009</v>
      </c>
      <c r="C86" t="s">
        <v>208</v>
      </c>
      <c r="D86" s="8" t="s">
        <v>209</v>
      </c>
      <c r="E86" s="9" t="s">
        <v>188</v>
      </c>
    </row>
    <row r="87" spans="1:5" x14ac:dyDescent="0.3">
      <c r="A87">
        <v>12</v>
      </c>
      <c r="B87" t="str">
        <f t="shared" si="43"/>
        <v>0x00C</v>
      </c>
      <c r="C87" t="s">
        <v>177</v>
      </c>
      <c r="D87" t="s">
        <v>178</v>
      </c>
      <c r="E87" s="9" t="s">
        <v>189</v>
      </c>
    </row>
    <row r="88" spans="1:5" x14ac:dyDescent="0.3">
      <c r="A88">
        <v>15</v>
      </c>
      <c r="B88" t="str">
        <f t="shared" si="43"/>
        <v>0x00F</v>
      </c>
      <c r="C88" t="s">
        <v>61</v>
      </c>
      <c r="D88" s="8" t="s">
        <v>215</v>
      </c>
      <c r="E88" s="23" t="s">
        <v>229</v>
      </c>
    </row>
    <row r="89" spans="1:5" x14ac:dyDescent="0.3">
      <c r="A89">
        <v>18</v>
      </c>
      <c r="B89" t="str">
        <f t="shared" si="43"/>
        <v>0x012</v>
      </c>
      <c r="C89" t="s">
        <v>183</v>
      </c>
      <c r="D89" s="8" t="s">
        <v>184</v>
      </c>
      <c r="E89" s="23"/>
    </row>
    <row r="90" spans="1:5" x14ac:dyDescent="0.3">
      <c r="A90">
        <v>21</v>
      </c>
      <c r="B90" t="str">
        <f t="shared" si="43"/>
        <v>0x015</v>
      </c>
      <c r="C90" t="s">
        <v>64</v>
      </c>
      <c r="D90" s="8" t="s">
        <v>185</v>
      </c>
      <c r="E90" s="23"/>
    </row>
    <row r="91" spans="1:5" x14ac:dyDescent="0.3">
      <c r="A91">
        <v>24</v>
      </c>
      <c r="B91" t="str">
        <f t="shared" si="43"/>
        <v>0x018</v>
      </c>
      <c r="C91" t="s">
        <v>191</v>
      </c>
      <c r="D91" s="8" t="s">
        <v>210</v>
      </c>
      <c r="E91" s="9" t="s">
        <v>203</v>
      </c>
    </row>
    <row r="92" spans="1:5" x14ac:dyDescent="0.3">
      <c r="A92">
        <v>27</v>
      </c>
      <c r="B92" t="str">
        <f t="shared" si="43"/>
        <v>0x01B</v>
      </c>
      <c r="C92" t="s">
        <v>211</v>
      </c>
      <c r="D92" s="8" t="s">
        <v>212</v>
      </c>
      <c r="E92" s="9" t="s">
        <v>213</v>
      </c>
    </row>
    <row r="93" spans="1:5" x14ac:dyDescent="0.3">
      <c r="A93">
        <v>30</v>
      </c>
      <c r="B93" t="str">
        <f t="shared" si="43"/>
        <v>0x01E</v>
      </c>
      <c r="C93" t="s">
        <v>98</v>
      </c>
      <c r="D93" s="8" t="s">
        <v>106</v>
      </c>
      <c r="E93" s="9" t="s">
        <v>214</v>
      </c>
    </row>
    <row r="94" spans="1:5" ht="15" customHeight="1" x14ac:dyDescent="0.3">
      <c r="E94" s="9" t="s">
        <v>194</v>
      </c>
    </row>
    <row r="95" spans="1:5" x14ac:dyDescent="0.3">
      <c r="A95">
        <v>48</v>
      </c>
      <c r="B95" t="str">
        <f t="shared" ref="B95:B98" si="44">"0x" &amp; DEC2HEX(A95,3)</f>
        <v>0x030</v>
      </c>
      <c r="D95" s="8" t="s">
        <v>195</v>
      </c>
      <c r="E95" s="9" t="s">
        <v>199</v>
      </c>
    </row>
    <row r="96" spans="1:5" x14ac:dyDescent="0.3">
      <c r="A96">
        <v>51</v>
      </c>
      <c r="B96" t="str">
        <f t="shared" si="44"/>
        <v>0x033</v>
      </c>
      <c r="D96" s="8" t="s">
        <v>196</v>
      </c>
      <c r="E96" s="10" t="s">
        <v>200</v>
      </c>
    </row>
    <row r="97" spans="1:5" x14ac:dyDescent="0.3">
      <c r="A97">
        <v>54</v>
      </c>
      <c r="B97" t="str">
        <f t="shared" si="44"/>
        <v>0x036</v>
      </c>
      <c r="D97" s="8" t="s">
        <v>197</v>
      </c>
      <c r="E97" s="9" t="s">
        <v>201</v>
      </c>
    </row>
    <row r="98" spans="1:5" x14ac:dyDescent="0.3">
      <c r="A98">
        <v>57</v>
      </c>
      <c r="B98" t="str">
        <f t="shared" si="44"/>
        <v>0x039</v>
      </c>
      <c r="D98" s="8" t="s">
        <v>198</v>
      </c>
      <c r="E98" s="9" t="s">
        <v>202</v>
      </c>
    </row>
    <row r="99" spans="1:5" x14ac:dyDescent="0.3">
      <c r="E99" s="9"/>
    </row>
    <row r="100" spans="1:5" x14ac:dyDescent="0.3">
      <c r="D100"/>
      <c r="E100" s="9"/>
    </row>
    <row r="101" spans="1:5" x14ac:dyDescent="0.3">
      <c r="C101" s="9" t="s">
        <v>173</v>
      </c>
      <c r="D101"/>
      <c r="E101" s="9"/>
    </row>
    <row r="102" spans="1:5" x14ac:dyDescent="0.3">
      <c r="A102">
        <v>0</v>
      </c>
      <c r="B102" t="str">
        <f t="shared" ref="B102" si="45">"0x" &amp; DEC2HEX(A102,3)</f>
        <v>0x000</v>
      </c>
      <c r="C102" t="s">
        <v>174</v>
      </c>
      <c r="D102" s="8" t="s">
        <v>175</v>
      </c>
      <c r="E102" s="9" t="s">
        <v>176</v>
      </c>
    </row>
    <row r="103" spans="1:5" x14ac:dyDescent="0.3">
      <c r="A103">
        <v>3</v>
      </c>
      <c r="B103" t="str">
        <f t="shared" ref="B103:B113" si="46">"0x" &amp; DEC2HEX(A103,3)</f>
        <v>0x003</v>
      </c>
      <c r="C103" t="s">
        <v>93</v>
      </c>
      <c r="D103" s="8" t="s">
        <v>101</v>
      </c>
      <c r="E103" s="9" t="s">
        <v>261</v>
      </c>
    </row>
    <row r="104" spans="1:5" x14ac:dyDescent="0.3">
      <c r="A104">
        <v>6</v>
      </c>
      <c r="B104" t="str">
        <f t="shared" si="46"/>
        <v>0x006</v>
      </c>
      <c r="C104" t="s">
        <v>205</v>
      </c>
      <c r="D104" t="s">
        <v>221</v>
      </c>
      <c r="E104" s="9" t="s">
        <v>206</v>
      </c>
    </row>
    <row r="105" spans="1:5" x14ac:dyDescent="0.3">
      <c r="A105">
        <v>9</v>
      </c>
      <c r="B105" t="str">
        <f t="shared" si="46"/>
        <v>0x009</v>
      </c>
      <c r="C105" t="s">
        <v>177</v>
      </c>
      <c r="D105" s="8" t="s">
        <v>178</v>
      </c>
      <c r="E105" s="9"/>
    </row>
    <row r="106" spans="1:5" x14ac:dyDescent="0.3">
      <c r="A106">
        <v>12</v>
      </c>
      <c r="B106" t="str">
        <f t="shared" si="46"/>
        <v>0x00C</v>
      </c>
      <c r="C106" t="s">
        <v>82</v>
      </c>
      <c r="D106" s="8" t="s">
        <v>89</v>
      </c>
      <c r="E106" s="9"/>
    </row>
    <row r="107" spans="1:5" x14ac:dyDescent="0.3">
      <c r="A107">
        <v>15</v>
      </c>
      <c r="B107" t="str">
        <f t="shared" si="46"/>
        <v>0x00F</v>
      </c>
      <c r="C107" t="s">
        <v>84</v>
      </c>
      <c r="D107" s="8" t="s">
        <v>87</v>
      </c>
      <c r="E107" s="9"/>
    </row>
    <row r="108" spans="1:5" x14ac:dyDescent="0.3">
      <c r="A108">
        <v>18</v>
      </c>
      <c r="B108" t="str">
        <f t="shared" si="46"/>
        <v>0x012</v>
      </c>
      <c r="C108" t="s">
        <v>95</v>
      </c>
      <c r="D108" s="8" t="s">
        <v>105</v>
      </c>
      <c r="E108" s="9" t="s">
        <v>179</v>
      </c>
    </row>
    <row r="109" spans="1:5" x14ac:dyDescent="0.3">
      <c r="A109">
        <v>21</v>
      </c>
      <c r="B109" t="str">
        <f t="shared" si="46"/>
        <v>0x015</v>
      </c>
      <c r="C109" t="s">
        <v>219</v>
      </c>
      <c r="D109" s="8" t="s">
        <v>220</v>
      </c>
      <c r="E109" s="9" t="s">
        <v>204</v>
      </c>
    </row>
    <row r="110" spans="1:5" x14ac:dyDescent="0.3">
      <c r="A110">
        <v>24</v>
      </c>
      <c r="B110" t="str">
        <f t="shared" si="46"/>
        <v>0x018</v>
      </c>
      <c r="C110" t="s">
        <v>85</v>
      </c>
      <c r="D110" s="8" t="s">
        <v>86</v>
      </c>
      <c r="E110" s="9"/>
    </row>
    <row r="111" spans="1:5" x14ac:dyDescent="0.3">
      <c r="A111">
        <v>27</v>
      </c>
      <c r="B111" t="str">
        <f t="shared" si="46"/>
        <v>0x01B</v>
      </c>
      <c r="C111" t="s">
        <v>258</v>
      </c>
      <c r="D111" s="8" t="s">
        <v>259</v>
      </c>
      <c r="E111" s="9" t="s">
        <v>260</v>
      </c>
    </row>
    <row r="112" spans="1:5" x14ac:dyDescent="0.3">
      <c r="A112">
        <v>30</v>
      </c>
      <c r="B112" t="str">
        <f t="shared" si="46"/>
        <v>0x01E</v>
      </c>
      <c r="C112" t="s">
        <v>94</v>
      </c>
      <c r="D112" s="8" t="s">
        <v>102</v>
      </c>
      <c r="E112" s="9" t="s">
        <v>190</v>
      </c>
    </row>
    <row r="113" spans="1:19" x14ac:dyDescent="0.3">
      <c r="A113">
        <v>33</v>
      </c>
      <c r="B113" t="str">
        <f t="shared" si="46"/>
        <v>0x021</v>
      </c>
      <c r="C113" t="s">
        <v>90</v>
      </c>
      <c r="D113" s="8" t="s">
        <v>91</v>
      </c>
      <c r="E113" s="9" t="s">
        <v>207</v>
      </c>
    </row>
    <row r="117" spans="1:19" x14ac:dyDescent="0.3">
      <c r="C117" s="9" t="s">
        <v>222</v>
      </c>
    </row>
    <row r="118" spans="1:19" x14ac:dyDescent="0.3">
      <c r="A118">
        <v>0</v>
      </c>
      <c r="B118" t="str">
        <f t="shared" ref="B118:B122" si="47">"0x" &amp; DEC2HEX(A118,3)</f>
        <v>0x000</v>
      </c>
      <c r="C118" t="s">
        <v>192</v>
      </c>
      <c r="D118" s="8" t="s">
        <v>193</v>
      </c>
      <c r="E118" s="9" t="s">
        <v>223</v>
      </c>
    </row>
    <row r="119" spans="1:19" x14ac:dyDescent="0.3">
      <c r="A119">
        <v>3</v>
      </c>
      <c r="B119" t="str">
        <f t="shared" si="47"/>
        <v>0x003</v>
      </c>
      <c r="C119" t="s">
        <v>265</v>
      </c>
      <c r="D119" s="8" t="s">
        <v>266</v>
      </c>
      <c r="E119" s="9" t="s">
        <v>224</v>
      </c>
    </row>
    <row r="120" spans="1:19" x14ac:dyDescent="0.3">
      <c r="A120">
        <v>6</v>
      </c>
      <c r="B120" t="str">
        <f t="shared" si="47"/>
        <v>0x006</v>
      </c>
      <c r="C120" t="s">
        <v>225</v>
      </c>
      <c r="D120" s="8" t="s">
        <v>267</v>
      </c>
      <c r="E120" s="9" t="s">
        <v>238</v>
      </c>
      <c r="F120" s="12">
        <v>1</v>
      </c>
      <c r="G120" s="13" t="s">
        <v>40</v>
      </c>
      <c r="H120">
        <f t="shared" ref="H120" si="48">IF(G120="", "", VLOOKUP(G120, $U$3:$V$10, 2))</f>
        <v>2</v>
      </c>
      <c r="K120">
        <v>96</v>
      </c>
      <c r="L120" s="17" t="str">
        <f>IF(F120="", "", TEXT(DEC2BIN(F120), "000000"))</f>
        <v>000001</v>
      </c>
      <c r="M120" s="18" t="str">
        <f>IF(H120="", "", TEXT(DEC2BIN(H120), "000"))</f>
        <v>010</v>
      </c>
      <c r="N120" s="18" t="str">
        <f>IF(I120="", "", TEXT(DEC2BIN(I120), "000"))</f>
        <v/>
      </c>
      <c r="O120" s="18" t="str">
        <f>IF(J120="", "", TEXT(DEC2BIN(J120), "00000000"))</f>
        <v/>
      </c>
      <c r="P120" s="19" t="str">
        <f>IF(K120="", "", TEXT(DEC2BIN(K120), "00000000"))</f>
        <v>01100000</v>
      </c>
      <c r="Q120" t="str">
        <f t="shared" ref="Q120" si="49">BIN2HEX(LEFT(CONCATENATE(L120,IF(M120="", "000", M120)), 8), 2)</f>
        <v>05</v>
      </c>
      <c r="R120" t="str">
        <f>BIN2HEX(CONCATENATE(RIGHT(M120, 1), IF(N120 = "", "000", N120), "0000"), 2)</f>
        <v>00</v>
      </c>
      <c r="S120" s="14" t="str">
        <f t="shared" ref="S120" si="50">IF(O120="", BIN2HEX(P120, 2), BIN2HEX(O120,2))</f>
        <v>60</v>
      </c>
    </row>
    <row r="121" spans="1:19" x14ac:dyDescent="0.3">
      <c r="A121">
        <v>9</v>
      </c>
      <c r="B121" t="str">
        <f t="shared" si="47"/>
        <v>0x009</v>
      </c>
      <c r="C121" t="s">
        <v>181</v>
      </c>
      <c r="D121" s="8" t="s">
        <v>182</v>
      </c>
      <c r="E121" s="9" t="s">
        <v>187</v>
      </c>
    </row>
    <row r="122" spans="1:19" x14ac:dyDescent="0.3">
      <c r="A122">
        <v>12</v>
      </c>
      <c r="B122" t="str">
        <f t="shared" si="47"/>
        <v>0x00C</v>
      </c>
      <c r="C122" t="s">
        <v>208</v>
      </c>
      <c r="D122" s="8" t="s">
        <v>209</v>
      </c>
      <c r="E122" s="9" t="s">
        <v>228</v>
      </c>
    </row>
    <row r="123" spans="1:19" x14ac:dyDescent="0.3">
      <c r="A123">
        <v>15</v>
      </c>
      <c r="B123" t="str">
        <f t="shared" ref="B123:B136" si="51">"0x" &amp; DEC2HEX(A123,3)</f>
        <v>0x00F</v>
      </c>
      <c r="C123" t="s">
        <v>226</v>
      </c>
      <c r="D123" s="8" t="s">
        <v>270</v>
      </c>
      <c r="E123" s="9" t="s">
        <v>227</v>
      </c>
      <c r="F123" s="12">
        <v>14</v>
      </c>
      <c r="G123" s="13" t="s">
        <v>38</v>
      </c>
      <c r="H123">
        <f>IF(G123="", "", VLOOKUP(G123, $U$3:$V$10, 2))</f>
        <v>0</v>
      </c>
      <c r="I123">
        <v>2</v>
      </c>
      <c r="L123" s="17" t="str">
        <f>IF(F123="", "", TEXT(DEC2BIN(F123), "000000"))</f>
        <v>001110</v>
      </c>
      <c r="M123" s="18" t="str">
        <f>IF(H123="", "", TEXT(DEC2BIN(H123), "000"))</f>
        <v>000</v>
      </c>
      <c r="N123" s="18" t="str">
        <f>IF(I123="", "", TEXT(DEC2BIN(I123), "000"))</f>
        <v>010</v>
      </c>
      <c r="O123" s="18" t="str">
        <f>IF(J123="", "", TEXT(DEC2BIN(J123), "00000000"))</f>
        <v/>
      </c>
      <c r="P123" s="19" t="str">
        <f>IF(K123="", "", TEXT(DEC2BIN(K123), "00000000"))</f>
        <v/>
      </c>
      <c r="Q123" t="str">
        <f t="shared" ref="Q123" si="52">BIN2HEX(LEFT(CONCATENATE(L123,IF(M123="", "000", M123)), 8), 2)</f>
        <v>38</v>
      </c>
      <c r="R123" t="str">
        <f>BIN2HEX(CONCATENATE(RIGHT(M123, 1), IF(N123 = "", "000", N123), "0000"), 2)</f>
        <v>20</v>
      </c>
      <c r="S123" s="14" t="str">
        <f t="shared" ref="S123" si="53">IF(O123="", BIN2HEX(P123, 2), BIN2HEX(O123,2))</f>
        <v>00</v>
      </c>
    </row>
    <row r="124" spans="1:19" x14ac:dyDescent="0.3">
      <c r="A124">
        <v>18</v>
      </c>
      <c r="B124" t="str">
        <f t="shared" si="51"/>
        <v>0x012</v>
      </c>
      <c r="C124" t="s">
        <v>61</v>
      </c>
      <c r="D124" s="8" t="s">
        <v>215</v>
      </c>
      <c r="E124" s="23" t="s">
        <v>229</v>
      </c>
    </row>
    <row r="125" spans="1:19" x14ac:dyDescent="0.3">
      <c r="A125">
        <v>21</v>
      </c>
      <c r="B125" t="str">
        <f t="shared" si="51"/>
        <v>0x015</v>
      </c>
      <c r="C125" t="s">
        <v>183</v>
      </c>
      <c r="D125" s="8" t="s">
        <v>184</v>
      </c>
      <c r="E125" s="23"/>
    </row>
    <row r="126" spans="1:19" x14ac:dyDescent="0.3">
      <c r="A126">
        <v>24</v>
      </c>
      <c r="B126" t="str">
        <f t="shared" si="51"/>
        <v>0x018</v>
      </c>
      <c r="C126" t="s">
        <v>64</v>
      </c>
      <c r="D126" s="8" t="s">
        <v>185</v>
      </c>
      <c r="E126" s="23"/>
    </row>
    <row r="127" spans="1:19" x14ac:dyDescent="0.3">
      <c r="A127">
        <v>27</v>
      </c>
      <c r="B127" t="str">
        <f t="shared" si="51"/>
        <v>0x01B</v>
      </c>
      <c r="C127" t="s">
        <v>191</v>
      </c>
      <c r="D127" s="8" t="s">
        <v>210</v>
      </c>
      <c r="E127" s="9" t="s">
        <v>203</v>
      </c>
    </row>
    <row r="128" spans="1:19" x14ac:dyDescent="0.3">
      <c r="A128">
        <v>30</v>
      </c>
      <c r="B128" t="str">
        <f t="shared" si="51"/>
        <v>0x01E</v>
      </c>
      <c r="C128" t="s">
        <v>235</v>
      </c>
      <c r="D128" s="8" t="s">
        <v>236</v>
      </c>
      <c r="E128" s="9" t="s">
        <v>213</v>
      </c>
    </row>
    <row r="129" spans="1:19" x14ac:dyDescent="0.3">
      <c r="A129">
        <v>33</v>
      </c>
      <c r="B129" t="str">
        <f t="shared" si="51"/>
        <v>0x021</v>
      </c>
      <c r="C129" t="s">
        <v>233</v>
      </c>
      <c r="D129" s="8" t="s">
        <v>268</v>
      </c>
      <c r="E129" s="23" t="s">
        <v>232</v>
      </c>
      <c r="F129" s="12">
        <v>2</v>
      </c>
      <c r="G129" s="13" t="s">
        <v>38</v>
      </c>
      <c r="H129">
        <f t="shared" ref="H129:H131" si="54">IF(G129="", "", VLOOKUP(G129, $U$3:$V$10, 2))</f>
        <v>0</v>
      </c>
      <c r="I129">
        <v>2</v>
      </c>
      <c r="L129" s="17" t="str">
        <f>IF(F129="", "", TEXT(DEC2BIN(F129), "000000"))</f>
        <v>000010</v>
      </c>
      <c r="M129" s="18" t="str">
        <f>IF(H129="", "", TEXT(DEC2BIN(H129), "000"))</f>
        <v>000</v>
      </c>
      <c r="N129" s="18" t="str">
        <f>IF(I129="", "", TEXT(DEC2BIN(I129), "000"))</f>
        <v>010</v>
      </c>
      <c r="O129" s="18" t="str">
        <f>IF(J129="", "", TEXT(DEC2BIN(J129), "00000000"))</f>
        <v/>
      </c>
      <c r="P129" s="19" t="str">
        <f>IF(K129="", "", TEXT(DEC2BIN(K129), "00000000"))</f>
        <v/>
      </c>
      <c r="Q129" t="str">
        <f t="shared" ref="Q129" si="55">BIN2HEX(LEFT(CONCATENATE(L129,IF(M129="", "000", M129)), 8), 2)</f>
        <v>08</v>
      </c>
      <c r="R129" t="str">
        <f>BIN2HEX(CONCATENATE(RIGHT(M129, 1), IF(N129 = "", "000", N129), "0000"), 2)</f>
        <v>20</v>
      </c>
      <c r="S129" s="14" t="str">
        <f t="shared" ref="S129" si="56">IF(O129="", BIN2HEX(P129, 2), BIN2HEX(O129,2))</f>
        <v>00</v>
      </c>
    </row>
    <row r="130" spans="1:19" x14ac:dyDescent="0.3">
      <c r="A130">
        <v>36</v>
      </c>
      <c r="B130" t="str">
        <f t="shared" si="51"/>
        <v>0x024</v>
      </c>
      <c r="C130" t="s">
        <v>183</v>
      </c>
      <c r="D130" s="8" t="s">
        <v>184</v>
      </c>
      <c r="E130" s="23"/>
    </row>
    <row r="131" spans="1:19" x14ac:dyDescent="0.3">
      <c r="A131">
        <v>39</v>
      </c>
      <c r="B131" t="str">
        <f t="shared" si="51"/>
        <v>0x027</v>
      </c>
      <c r="C131" t="s">
        <v>234</v>
      </c>
      <c r="D131" s="8" t="s">
        <v>269</v>
      </c>
      <c r="E131" s="23"/>
      <c r="F131" s="12">
        <v>2</v>
      </c>
      <c r="G131" s="13" t="s">
        <v>40</v>
      </c>
      <c r="H131">
        <f t="shared" si="54"/>
        <v>2</v>
      </c>
      <c r="I131">
        <v>0</v>
      </c>
      <c r="L131" s="17" t="str">
        <f>IF(F131="", "", TEXT(DEC2BIN(F131), "000000"))</f>
        <v>000010</v>
      </c>
      <c r="M131" s="18" t="str">
        <f>IF(H131="", "", TEXT(DEC2BIN(H131), "000"))</f>
        <v>010</v>
      </c>
      <c r="N131" s="18" t="str">
        <f>IF(I131="", "", TEXT(DEC2BIN(I131), "000"))</f>
        <v>000</v>
      </c>
      <c r="O131" s="18" t="str">
        <f>IF(J131="", "", TEXT(DEC2BIN(J131), "00000000"))</f>
        <v/>
      </c>
      <c r="P131" s="19" t="str">
        <f>IF(K131="", "", TEXT(DEC2BIN(K131), "00000000"))</f>
        <v/>
      </c>
      <c r="Q131" t="str">
        <f t="shared" ref="Q131" si="57">BIN2HEX(LEFT(CONCATENATE(L131,IF(M131="", "000", M131)), 8), 2)</f>
        <v>09</v>
      </c>
      <c r="R131" t="str">
        <f>BIN2HEX(CONCATENATE(RIGHT(M131, 1), IF(N131 = "", "000", N131), "0000"), 2)</f>
        <v>00</v>
      </c>
      <c r="S131" s="14" t="str">
        <f t="shared" ref="S131" si="58">IF(O131="", BIN2HEX(P131, 2), BIN2HEX(O131,2))</f>
        <v>00</v>
      </c>
    </row>
    <row r="132" spans="1:19" x14ac:dyDescent="0.3">
      <c r="A132">
        <v>42</v>
      </c>
      <c r="B132" t="str">
        <f t="shared" si="51"/>
        <v>0x02A</v>
      </c>
      <c r="C132" t="s">
        <v>230</v>
      </c>
      <c r="D132" s="8" t="s">
        <v>231</v>
      </c>
      <c r="E132" s="9" t="s">
        <v>214</v>
      </c>
    </row>
    <row r="133" spans="1:19" x14ac:dyDescent="0.3">
      <c r="E133" s="9" t="s">
        <v>194</v>
      </c>
    </row>
    <row r="134" spans="1:19" x14ac:dyDescent="0.3">
      <c r="A134">
        <v>48</v>
      </c>
      <c r="B134" t="str">
        <f t="shared" si="51"/>
        <v>0x030</v>
      </c>
      <c r="D134" s="8" t="s">
        <v>262</v>
      </c>
    </row>
    <row r="135" spans="1:19" x14ac:dyDescent="0.3">
      <c r="A135">
        <v>51</v>
      </c>
      <c r="B135" t="str">
        <f t="shared" si="51"/>
        <v>0x033</v>
      </c>
      <c r="D135" s="8" t="s">
        <v>263</v>
      </c>
    </row>
    <row r="136" spans="1:19" x14ac:dyDescent="0.3">
      <c r="A136">
        <v>54</v>
      </c>
      <c r="B136" t="str">
        <f t="shared" si="51"/>
        <v>0x036</v>
      </c>
      <c r="D136" s="8" t="s">
        <v>264</v>
      </c>
    </row>
  </sheetData>
  <sortState ref="U16:V18">
    <sortCondition ref="U13"/>
  </sortState>
  <mergeCells count="6">
    <mergeCell ref="E129:E131"/>
    <mergeCell ref="Q1:S1"/>
    <mergeCell ref="E20:E22"/>
    <mergeCell ref="E23:E25"/>
    <mergeCell ref="E88:E90"/>
    <mergeCell ref="E124:E126"/>
  </mergeCells>
  <dataValidations count="2">
    <dataValidation type="list" allowBlank="1" showInputMessage="1" showErrorMessage="1" sqref="W17">
      <formula1>$U$16:$U$18</formula1>
    </dataValidation>
    <dataValidation type="list" allowBlank="1" showInputMessage="1" showErrorMessage="1" sqref="G3:G6 G123 G120 G129 G131 G9:G11">
      <formula1>$U$3:$U$10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2017-09-02T22:30:13Z</dcterms:modified>
</cp:coreProperties>
</file>