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348" windowWidth="14808" windowHeight="7776" activeTab="1"/>
  </bookViews>
  <sheets>
    <sheet name="Control Lines" sheetId="1" r:id="rId1"/>
    <sheet name="Test Programs" sheetId="3" r:id="rId2"/>
    <sheet name="Animations" sheetId="4" r:id="rId3"/>
    <sheet name="Magnitude comparison instr" sheetId="5" r:id="rId4"/>
  </sheets>
  <calcPr calcId="162913"/>
  <fileRecoveryPr autoRecover="0"/>
</workbook>
</file>

<file path=xl/calcChain.xml><?xml version="1.0" encoding="utf-8"?>
<calcChain xmlns="http://schemas.openxmlformats.org/spreadsheetml/2006/main">
  <c r="S356" i="3" l="1"/>
  <c r="R356" i="3"/>
  <c r="V356" i="3" s="1"/>
  <c r="Q356" i="3"/>
  <c r="P356" i="3"/>
  <c r="O356" i="3"/>
  <c r="U356" i="3" s="1"/>
  <c r="N356" i="3"/>
  <c r="T356" i="3" s="1"/>
  <c r="I356" i="3"/>
  <c r="C356" i="3"/>
  <c r="S355" i="3"/>
  <c r="R355" i="3"/>
  <c r="V355" i="3" s="1"/>
  <c r="Q355" i="3"/>
  <c r="P355" i="3"/>
  <c r="N355" i="3"/>
  <c r="I355" i="3"/>
  <c r="O355" i="3" s="1"/>
  <c r="U355" i="3" s="1"/>
  <c r="C355" i="3"/>
  <c r="S354" i="3"/>
  <c r="R354" i="3"/>
  <c r="V354" i="3" s="1"/>
  <c r="Q354" i="3"/>
  <c r="P354" i="3"/>
  <c r="N354" i="3"/>
  <c r="I354" i="3"/>
  <c r="O354" i="3" s="1"/>
  <c r="C354" i="3"/>
  <c r="S352" i="3"/>
  <c r="R352" i="3"/>
  <c r="Q352" i="3"/>
  <c r="P352" i="3"/>
  <c r="N352" i="3"/>
  <c r="I352" i="3"/>
  <c r="O352" i="3" s="1"/>
  <c r="C352" i="3"/>
  <c r="S353" i="3"/>
  <c r="R353" i="3"/>
  <c r="V353" i="3" s="1"/>
  <c r="Q353" i="3"/>
  <c r="P353" i="3"/>
  <c r="N353" i="3"/>
  <c r="I353" i="3"/>
  <c r="O353" i="3" s="1"/>
  <c r="C353" i="3"/>
  <c r="S351" i="3"/>
  <c r="R351" i="3"/>
  <c r="Q351" i="3"/>
  <c r="P351" i="3"/>
  <c r="N351" i="3"/>
  <c r="I351" i="3"/>
  <c r="O351" i="3" s="1"/>
  <c r="C351" i="3"/>
  <c r="S357" i="3"/>
  <c r="R357" i="3"/>
  <c r="V357" i="3" s="1"/>
  <c r="Q357" i="3"/>
  <c r="P357" i="3"/>
  <c r="N357" i="3"/>
  <c r="I357" i="3"/>
  <c r="O357" i="3" s="1"/>
  <c r="C357" i="3"/>
  <c r="S350" i="3"/>
  <c r="R350" i="3"/>
  <c r="Q350" i="3"/>
  <c r="P350" i="3"/>
  <c r="N350" i="3"/>
  <c r="I350" i="3"/>
  <c r="O350" i="3" s="1"/>
  <c r="C350" i="3"/>
  <c r="AF48" i="1"/>
  <c r="AE48" i="1"/>
  <c r="AD48" i="1"/>
  <c r="AC48" i="1"/>
  <c r="B48" i="1"/>
  <c r="U351" i="3" l="1"/>
  <c r="U352" i="3"/>
  <c r="T355" i="3"/>
  <c r="U357" i="3"/>
  <c r="U354" i="3"/>
  <c r="T354" i="3"/>
  <c r="U350" i="3"/>
  <c r="T357" i="3"/>
  <c r="V352" i="3"/>
  <c r="T352" i="3"/>
  <c r="U353" i="3"/>
  <c r="T353" i="3"/>
  <c r="V351" i="3"/>
  <c r="T351" i="3"/>
  <c r="T350" i="3"/>
  <c r="V350" i="3"/>
  <c r="S345" i="3"/>
  <c r="R345" i="3"/>
  <c r="V345" i="3" s="1"/>
  <c r="Q345" i="3"/>
  <c r="P345" i="3"/>
  <c r="N345" i="3"/>
  <c r="I345" i="3"/>
  <c r="O345" i="3" s="1"/>
  <c r="C345" i="3"/>
  <c r="S344" i="3"/>
  <c r="R344" i="3"/>
  <c r="Q344" i="3"/>
  <c r="P344" i="3"/>
  <c r="N344" i="3"/>
  <c r="I344" i="3"/>
  <c r="O344" i="3" s="1"/>
  <c r="C344" i="3"/>
  <c r="S343" i="3"/>
  <c r="R343" i="3"/>
  <c r="V343" i="3" s="1"/>
  <c r="Q343" i="3"/>
  <c r="P343" i="3"/>
  <c r="N343" i="3"/>
  <c r="I343" i="3"/>
  <c r="O343" i="3" s="1"/>
  <c r="C343" i="3"/>
  <c r="AC47" i="1"/>
  <c r="AC46" i="1"/>
  <c r="AC45" i="1"/>
  <c r="AC44" i="1"/>
  <c r="AC43" i="1"/>
  <c r="AC42" i="1"/>
  <c r="AC41" i="1"/>
  <c r="AC40" i="1"/>
  <c r="AC39" i="1"/>
  <c r="AC38" i="1"/>
  <c r="AC37" i="1"/>
  <c r="AC36" i="1"/>
  <c r="AC20" i="1"/>
  <c r="AC19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U345" i="3" l="1"/>
  <c r="T344" i="3"/>
  <c r="V344" i="3"/>
  <c r="T345" i="3"/>
  <c r="U343" i="3"/>
  <c r="U344" i="3"/>
  <c r="T343" i="3"/>
  <c r="S337" i="3"/>
  <c r="R337" i="3"/>
  <c r="V337" i="3" s="1"/>
  <c r="Q337" i="3"/>
  <c r="P337" i="3"/>
  <c r="N337" i="3"/>
  <c r="I337" i="3"/>
  <c r="O337" i="3" s="1"/>
  <c r="C337" i="3"/>
  <c r="S336" i="3"/>
  <c r="R336" i="3"/>
  <c r="Q336" i="3"/>
  <c r="P336" i="3"/>
  <c r="N336" i="3"/>
  <c r="I336" i="3"/>
  <c r="O336" i="3" s="1"/>
  <c r="U336" i="3" s="1"/>
  <c r="C336" i="3"/>
  <c r="S335" i="3"/>
  <c r="R335" i="3"/>
  <c r="V335" i="3" s="1"/>
  <c r="Q335" i="3"/>
  <c r="P335" i="3"/>
  <c r="N335" i="3"/>
  <c r="I335" i="3"/>
  <c r="O335" i="3" s="1"/>
  <c r="C335" i="3"/>
  <c r="S334" i="3"/>
  <c r="R334" i="3"/>
  <c r="V334" i="3" s="1"/>
  <c r="Q334" i="3"/>
  <c r="P334" i="3"/>
  <c r="N334" i="3"/>
  <c r="I334" i="3"/>
  <c r="O334" i="3" s="1"/>
  <c r="C334" i="3"/>
  <c r="S333" i="3"/>
  <c r="R333" i="3"/>
  <c r="Q333" i="3"/>
  <c r="P333" i="3"/>
  <c r="N333" i="3"/>
  <c r="I333" i="3"/>
  <c r="O333" i="3" s="1"/>
  <c r="C333" i="3"/>
  <c r="S332" i="3"/>
  <c r="R332" i="3"/>
  <c r="V332" i="3" s="1"/>
  <c r="Q332" i="3"/>
  <c r="P332" i="3"/>
  <c r="N332" i="3"/>
  <c r="I332" i="3"/>
  <c r="O332" i="3" s="1"/>
  <c r="U332" i="3" s="1"/>
  <c r="C332" i="3"/>
  <c r="S331" i="3"/>
  <c r="R331" i="3"/>
  <c r="V331" i="3" s="1"/>
  <c r="Q331" i="3"/>
  <c r="P331" i="3"/>
  <c r="N331" i="3"/>
  <c r="I331" i="3"/>
  <c r="O331" i="3" s="1"/>
  <c r="C331" i="3"/>
  <c r="S330" i="3"/>
  <c r="R330" i="3"/>
  <c r="Q330" i="3"/>
  <c r="P330" i="3"/>
  <c r="N330" i="3"/>
  <c r="I330" i="3"/>
  <c r="O330" i="3" s="1"/>
  <c r="C330" i="3"/>
  <c r="S329" i="3"/>
  <c r="R329" i="3"/>
  <c r="Q329" i="3"/>
  <c r="P329" i="3"/>
  <c r="N329" i="3"/>
  <c r="I329" i="3"/>
  <c r="O329" i="3" s="1"/>
  <c r="C329" i="3"/>
  <c r="S328" i="3"/>
  <c r="R328" i="3"/>
  <c r="Q328" i="3"/>
  <c r="P328" i="3"/>
  <c r="N328" i="3"/>
  <c r="I328" i="3"/>
  <c r="O328" i="3" s="1"/>
  <c r="C328" i="3"/>
  <c r="S327" i="3"/>
  <c r="R327" i="3"/>
  <c r="Q327" i="3"/>
  <c r="P327" i="3"/>
  <c r="N327" i="3"/>
  <c r="I327" i="3"/>
  <c r="O327" i="3" s="1"/>
  <c r="C327" i="3"/>
  <c r="S326" i="3"/>
  <c r="R326" i="3"/>
  <c r="Q326" i="3"/>
  <c r="P326" i="3"/>
  <c r="N326" i="3"/>
  <c r="I326" i="3"/>
  <c r="O326" i="3" s="1"/>
  <c r="U326" i="3" s="1"/>
  <c r="C326" i="3"/>
  <c r="S325" i="3"/>
  <c r="R325" i="3"/>
  <c r="Q325" i="3"/>
  <c r="P325" i="3"/>
  <c r="N325" i="3"/>
  <c r="I325" i="3"/>
  <c r="O325" i="3" s="1"/>
  <c r="U325" i="3" s="1"/>
  <c r="C325" i="3"/>
  <c r="S318" i="3"/>
  <c r="R318" i="3"/>
  <c r="Q318" i="3"/>
  <c r="P318" i="3"/>
  <c r="N318" i="3"/>
  <c r="I318" i="3"/>
  <c r="O318" i="3" s="1"/>
  <c r="S319" i="3"/>
  <c r="R319" i="3"/>
  <c r="V319" i="3" s="1"/>
  <c r="Q319" i="3"/>
  <c r="P319" i="3"/>
  <c r="N319" i="3"/>
  <c r="I319" i="3"/>
  <c r="O319" i="3" s="1"/>
  <c r="S316" i="3"/>
  <c r="R316" i="3"/>
  <c r="V316" i="3" s="1"/>
  <c r="Q316" i="3"/>
  <c r="P316" i="3"/>
  <c r="N316" i="3"/>
  <c r="I316" i="3"/>
  <c r="O316" i="3" s="1"/>
  <c r="S317" i="3"/>
  <c r="R317" i="3"/>
  <c r="V317" i="3" s="1"/>
  <c r="Q317" i="3"/>
  <c r="P317" i="3"/>
  <c r="N317" i="3"/>
  <c r="I317" i="3"/>
  <c r="O317" i="3" s="1"/>
  <c r="S315" i="3"/>
  <c r="R315" i="3"/>
  <c r="Q315" i="3"/>
  <c r="P315" i="3"/>
  <c r="N315" i="3"/>
  <c r="I315" i="3"/>
  <c r="O315" i="3" s="1"/>
  <c r="S314" i="3"/>
  <c r="R314" i="3"/>
  <c r="V314" i="3" s="1"/>
  <c r="Q314" i="3"/>
  <c r="P314" i="3"/>
  <c r="N314" i="3"/>
  <c r="I314" i="3"/>
  <c r="O314" i="3" s="1"/>
  <c r="S312" i="3"/>
  <c r="R312" i="3"/>
  <c r="Q312" i="3"/>
  <c r="P312" i="3"/>
  <c r="N312" i="3"/>
  <c r="I312" i="3"/>
  <c r="O312" i="3" s="1"/>
  <c r="S313" i="3"/>
  <c r="R313" i="3"/>
  <c r="V313" i="3" s="1"/>
  <c r="Q313" i="3"/>
  <c r="P313" i="3"/>
  <c r="N313" i="3"/>
  <c r="I313" i="3"/>
  <c r="O313" i="3" s="1"/>
  <c r="S311" i="3"/>
  <c r="R311" i="3"/>
  <c r="Q311" i="3"/>
  <c r="P311" i="3"/>
  <c r="N311" i="3"/>
  <c r="I311" i="3"/>
  <c r="O311" i="3" s="1"/>
  <c r="S310" i="3"/>
  <c r="R310" i="3"/>
  <c r="Q310" i="3"/>
  <c r="P310" i="3"/>
  <c r="N310" i="3"/>
  <c r="I310" i="3"/>
  <c r="O310" i="3" s="1"/>
  <c r="S309" i="3"/>
  <c r="R309" i="3"/>
  <c r="Q309" i="3"/>
  <c r="P309" i="3"/>
  <c r="N309" i="3"/>
  <c r="I309" i="3"/>
  <c r="O309" i="3" s="1"/>
  <c r="S308" i="3"/>
  <c r="R308" i="3"/>
  <c r="Q308" i="3"/>
  <c r="P308" i="3"/>
  <c r="N308" i="3"/>
  <c r="I308" i="3"/>
  <c r="O308" i="3" s="1"/>
  <c r="S307" i="3"/>
  <c r="R307" i="3"/>
  <c r="Q307" i="3"/>
  <c r="P307" i="3"/>
  <c r="N307" i="3"/>
  <c r="I307" i="3"/>
  <c r="O307" i="3" s="1"/>
  <c r="C311" i="3"/>
  <c r="C312" i="3"/>
  <c r="C313" i="3"/>
  <c r="C314" i="3"/>
  <c r="C315" i="3"/>
  <c r="C316" i="3"/>
  <c r="C317" i="3"/>
  <c r="C318" i="3"/>
  <c r="C319" i="3"/>
  <c r="C310" i="3"/>
  <c r="C309" i="3"/>
  <c r="C308" i="3"/>
  <c r="C307" i="3"/>
  <c r="U334" i="3" l="1"/>
  <c r="U333" i="3"/>
  <c r="V333" i="3"/>
  <c r="U337" i="3"/>
  <c r="U307" i="3"/>
  <c r="U309" i="3"/>
  <c r="U311" i="3"/>
  <c r="U315" i="3"/>
  <c r="U316" i="3"/>
  <c r="U318" i="3"/>
  <c r="T326" i="3"/>
  <c r="V336" i="3"/>
  <c r="T334" i="3"/>
  <c r="T333" i="3"/>
  <c r="U310" i="3"/>
  <c r="U314" i="3"/>
  <c r="U317" i="3"/>
  <c r="U319" i="3"/>
  <c r="U308" i="3"/>
  <c r="U328" i="3"/>
  <c r="V328" i="3"/>
  <c r="T329" i="3"/>
  <c r="V329" i="3"/>
  <c r="T330" i="3"/>
  <c r="V330" i="3"/>
  <c r="V311" i="3"/>
  <c r="V312" i="3"/>
  <c r="V315" i="3"/>
  <c r="V318" i="3"/>
  <c r="T325" i="3"/>
  <c r="V325" i="3"/>
  <c r="V326" i="3"/>
  <c r="V327" i="3"/>
  <c r="U329" i="3"/>
  <c r="U330" i="3"/>
  <c r="T337" i="3"/>
  <c r="T336" i="3"/>
  <c r="T331" i="3"/>
  <c r="U331" i="3"/>
  <c r="T332" i="3"/>
  <c r="T327" i="3"/>
  <c r="U327" i="3"/>
  <c r="T328" i="3"/>
  <c r="T335" i="3"/>
  <c r="U335" i="3"/>
  <c r="T318" i="3"/>
  <c r="T319" i="3"/>
  <c r="T316" i="3"/>
  <c r="T317" i="3"/>
  <c r="T315" i="3"/>
  <c r="T314" i="3"/>
  <c r="U312" i="3"/>
  <c r="T312" i="3"/>
  <c r="U313" i="3"/>
  <c r="T313" i="3"/>
  <c r="T311" i="3"/>
  <c r="V310" i="3"/>
  <c r="V309" i="3"/>
  <c r="T310" i="3"/>
  <c r="T309" i="3"/>
  <c r="V308" i="3"/>
  <c r="V307" i="3"/>
  <c r="T308" i="3"/>
  <c r="T307" i="3"/>
  <c r="AF47" i="1"/>
  <c r="AE47" i="1"/>
  <c r="AD47" i="1"/>
  <c r="B47" i="1"/>
  <c r="AF16" i="1"/>
  <c r="AE16" i="1"/>
  <c r="AD16" i="1"/>
  <c r="AF15" i="1"/>
  <c r="AE15" i="1"/>
  <c r="AD15" i="1"/>
  <c r="AN47" i="1" l="1"/>
  <c r="S302" i="3"/>
  <c r="R302" i="3"/>
  <c r="V302" i="3" s="1"/>
  <c r="Q302" i="3"/>
  <c r="P302" i="3"/>
  <c r="N302" i="3"/>
  <c r="I302" i="3"/>
  <c r="O302" i="3" s="1"/>
  <c r="C302" i="3"/>
  <c r="S301" i="3"/>
  <c r="R301" i="3"/>
  <c r="Q301" i="3"/>
  <c r="P301" i="3"/>
  <c r="N301" i="3"/>
  <c r="I301" i="3"/>
  <c r="O301" i="3" s="1"/>
  <c r="C301" i="3"/>
  <c r="S300" i="3"/>
  <c r="R300" i="3"/>
  <c r="Q300" i="3"/>
  <c r="P300" i="3"/>
  <c r="N300" i="3"/>
  <c r="I300" i="3"/>
  <c r="O300" i="3" s="1"/>
  <c r="C300" i="3"/>
  <c r="S299" i="3"/>
  <c r="R299" i="3"/>
  <c r="V299" i="3" s="1"/>
  <c r="Q299" i="3"/>
  <c r="P299" i="3"/>
  <c r="N299" i="3"/>
  <c r="I299" i="3"/>
  <c r="O299" i="3" s="1"/>
  <c r="C299" i="3"/>
  <c r="AF46" i="1"/>
  <c r="AE46" i="1"/>
  <c r="AD46" i="1"/>
  <c r="B46" i="1"/>
  <c r="V301" i="3" l="1"/>
  <c r="U302" i="3"/>
  <c r="U301" i="3"/>
  <c r="U300" i="3"/>
  <c r="U299" i="3"/>
  <c r="T301" i="3"/>
  <c r="T302" i="3"/>
  <c r="V300" i="3"/>
  <c r="T300" i="3"/>
  <c r="T299" i="3"/>
  <c r="AN46" i="1"/>
  <c r="C291" i="3"/>
  <c r="S289" i="3"/>
  <c r="R289" i="3"/>
  <c r="Q289" i="3"/>
  <c r="P289" i="3"/>
  <c r="N289" i="3"/>
  <c r="I289" i="3"/>
  <c r="O289" i="3" s="1"/>
  <c r="S291" i="3"/>
  <c r="R291" i="3"/>
  <c r="V291" i="3" s="1"/>
  <c r="Q291" i="3"/>
  <c r="P291" i="3"/>
  <c r="N291" i="3"/>
  <c r="I291" i="3"/>
  <c r="O291" i="3" s="1"/>
  <c r="I280" i="3"/>
  <c r="O280" i="3" s="1"/>
  <c r="N280" i="3"/>
  <c r="P280" i="3"/>
  <c r="Q280" i="3"/>
  <c r="R280" i="3"/>
  <c r="S280" i="3"/>
  <c r="S293" i="3"/>
  <c r="R293" i="3"/>
  <c r="Q293" i="3"/>
  <c r="P293" i="3"/>
  <c r="N293" i="3"/>
  <c r="I293" i="3"/>
  <c r="O293" i="3" s="1"/>
  <c r="S294" i="3"/>
  <c r="R294" i="3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C289" i="3"/>
  <c r="S288" i="3"/>
  <c r="R288" i="3"/>
  <c r="Q288" i="3"/>
  <c r="P288" i="3"/>
  <c r="N288" i="3"/>
  <c r="I288" i="3"/>
  <c r="O288" i="3" s="1"/>
  <c r="C288" i="3"/>
  <c r="C280" i="3"/>
  <c r="S282" i="3"/>
  <c r="R282" i="3"/>
  <c r="Q282" i="3"/>
  <c r="P282" i="3"/>
  <c r="N282" i="3"/>
  <c r="I282" i="3"/>
  <c r="O282" i="3" s="1"/>
  <c r="S283" i="3"/>
  <c r="R283" i="3"/>
  <c r="Q283" i="3"/>
  <c r="P283" i="3"/>
  <c r="N283" i="3"/>
  <c r="I283" i="3"/>
  <c r="O283" i="3" s="1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V280" i="3" l="1"/>
  <c r="U280" i="3"/>
  <c r="U290" i="3"/>
  <c r="U293" i="3"/>
  <c r="U291" i="3"/>
  <c r="U282" i="3"/>
  <c r="V282" i="3"/>
  <c r="U288" i="3"/>
  <c r="V288" i="3"/>
  <c r="V294" i="3"/>
  <c r="U289" i="3"/>
  <c r="U279" i="3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N261" i="3"/>
  <c r="I261" i="3"/>
  <c r="O261" i="3" s="1"/>
  <c r="S269" i="3"/>
  <c r="R269" i="3"/>
  <c r="Q269" i="3"/>
  <c r="P269" i="3"/>
  <c r="N269" i="3"/>
  <c r="I269" i="3"/>
  <c r="O269" i="3" s="1"/>
  <c r="C272" i="3"/>
  <c r="C268" i="3"/>
  <c r="C269" i="3"/>
  <c r="C270" i="3"/>
  <c r="C271" i="3"/>
  <c r="S271" i="3"/>
  <c r="R271" i="3"/>
  <c r="Q271" i="3"/>
  <c r="P271" i="3"/>
  <c r="N271" i="3"/>
  <c r="I271" i="3"/>
  <c r="O271" i="3" s="1"/>
  <c r="S270" i="3"/>
  <c r="R270" i="3"/>
  <c r="Q270" i="3"/>
  <c r="P270" i="3"/>
  <c r="N270" i="3"/>
  <c r="I270" i="3"/>
  <c r="O270" i="3" s="1"/>
  <c r="S272" i="3"/>
  <c r="R272" i="3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S263" i="3"/>
  <c r="R263" i="3"/>
  <c r="Q263" i="3"/>
  <c r="P263" i="3"/>
  <c r="N263" i="3"/>
  <c r="C267" i="3"/>
  <c r="I263" i="3"/>
  <c r="O263" i="3" s="1"/>
  <c r="C262" i="3"/>
  <c r="C263" i="3"/>
  <c r="C264" i="3"/>
  <c r="C265" i="3"/>
  <c r="C266" i="3"/>
  <c r="U261" i="3" l="1"/>
  <c r="U273" i="3"/>
  <c r="U263" i="3"/>
  <c r="U269" i="3"/>
  <c r="V272" i="3"/>
  <c r="V271" i="3"/>
  <c r="U271" i="3"/>
  <c r="T269" i="3"/>
  <c r="V263" i="3"/>
  <c r="T261" i="3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C38" i="4" s="1"/>
  <c r="B37" i="4"/>
  <c r="C37" i="4" s="1"/>
  <c r="B41" i="4"/>
  <c r="C41" i="4" s="1"/>
  <c r="B40" i="4"/>
  <c r="C40" i="4" s="1"/>
  <c r="B39" i="4"/>
  <c r="C39" i="4" s="1"/>
  <c r="B36" i="4"/>
  <c r="C36" i="4" s="1"/>
  <c r="B35" i="4"/>
  <c r="C35" i="4" s="1"/>
  <c r="B34" i="4"/>
  <c r="C34" i="4" s="1"/>
  <c r="B30" i="4"/>
  <c r="C30" i="4" s="1"/>
  <c r="B29" i="4"/>
  <c r="C29" i="4" s="1"/>
  <c r="B31" i="4"/>
  <c r="C31" i="4" s="1"/>
  <c r="B28" i="4"/>
  <c r="C28" i="4" s="1"/>
  <c r="B33" i="4"/>
  <c r="C33" i="4" s="1"/>
  <c r="B32" i="4"/>
  <c r="C32" i="4" s="1"/>
  <c r="B27" i="4"/>
  <c r="C27" i="4" s="1"/>
  <c r="B26" i="4"/>
  <c r="C26" i="4" s="1"/>
  <c r="B23" i="4"/>
  <c r="C23" i="4" s="1"/>
  <c r="B22" i="4"/>
  <c r="C22" i="4" s="1"/>
  <c r="B21" i="4"/>
  <c r="B20" i="4"/>
  <c r="C20" i="4" s="1"/>
  <c r="B24" i="4"/>
  <c r="C24" i="4" s="1"/>
  <c r="B19" i="4"/>
  <c r="C19" i="4" s="1"/>
  <c r="B25" i="4"/>
  <c r="C25" i="4" s="1"/>
  <c r="C21" i="4"/>
  <c r="B18" i="4"/>
  <c r="C18" i="4" s="1"/>
  <c r="B17" i="4"/>
  <c r="C17" i="4" s="1"/>
  <c r="B16" i="4"/>
  <c r="C16" i="4" s="1"/>
  <c r="B15" i="4"/>
  <c r="C15" i="4" s="1"/>
  <c r="B14" i="4"/>
  <c r="C14" i="4" s="1"/>
  <c r="B13" i="4"/>
  <c r="B12" i="4"/>
  <c r="C12" i="4" s="1"/>
  <c r="B10" i="4"/>
  <c r="D8" i="4" s="1"/>
  <c r="B11" i="4"/>
  <c r="C11" i="4" s="1"/>
  <c r="C13" i="4"/>
  <c r="D2" i="4"/>
  <c r="D5" i="4"/>
  <c r="C9" i="4"/>
  <c r="C8" i="4"/>
  <c r="C7" i="4"/>
  <c r="C6" i="4"/>
  <c r="C5" i="4"/>
  <c r="C4" i="4"/>
  <c r="C3" i="4"/>
  <c r="C2" i="4"/>
  <c r="C10" i="4" l="1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F34" i="1"/>
  <c r="AE34" i="1"/>
  <c r="AD34" i="1"/>
  <c r="AF33" i="1"/>
  <c r="AE33" i="1"/>
  <c r="AD33" i="1"/>
  <c r="AF32" i="1"/>
  <c r="AE32" i="1"/>
  <c r="AD32" i="1"/>
  <c r="AF31" i="1"/>
  <c r="AE31" i="1"/>
  <c r="AD31" i="1"/>
  <c r="AF30" i="1"/>
  <c r="AE30" i="1"/>
  <c r="AD30" i="1"/>
  <c r="AF29" i="1"/>
  <c r="AE29" i="1"/>
  <c r="AD29" i="1"/>
  <c r="AF28" i="1"/>
  <c r="AE28" i="1"/>
  <c r="AD28" i="1"/>
  <c r="AF27" i="1"/>
  <c r="AE27" i="1"/>
  <c r="AD27" i="1"/>
  <c r="AF26" i="1"/>
  <c r="AE26" i="1"/>
  <c r="AD26" i="1"/>
  <c r="AF25" i="1"/>
  <c r="AE25" i="1"/>
  <c r="AD25" i="1"/>
  <c r="AF24" i="1"/>
  <c r="AE24" i="1"/>
  <c r="AD24" i="1"/>
  <c r="AF23" i="1"/>
  <c r="AE23" i="1"/>
  <c r="AD23" i="1"/>
  <c r="AF22" i="1"/>
  <c r="AE22" i="1"/>
  <c r="AD22" i="1"/>
  <c r="AF21" i="1"/>
  <c r="AE21" i="1"/>
  <c r="AD21" i="1"/>
  <c r="AF12" i="1"/>
  <c r="AE12" i="1"/>
  <c r="AD12" i="1"/>
  <c r="AF19" i="1"/>
  <c r="AE19" i="1"/>
  <c r="AD19" i="1"/>
  <c r="AF18" i="1"/>
  <c r="AE18" i="1"/>
  <c r="AD18" i="1"/>
  <c r="AF17" i="1"/>
  <c r="AE17" i="1"/>
  <c r="AD17" i="1"/>
  <c r="AF45" i="1"/>
  <c r="AE45" i="1"/>
  <c r="AD45" i="1"/>
  <c r="AF44" i="1"/>
  <c r="AE44" i="1"/>
  <c r="AD44" i="1"/>
  <c r="AF43" i="1"/>
  <c r="AE43" i="1"/>
  <c r="AD43" i="1"/>
  <c r="AF42" i="1"/>
  <c r="AE42" i="1"/>
  <c r="AD42" i="1"/>
  <c r="AF20" i="1"/>
  <c r="AE20" i="1"/>
  <c r="AD20" i="1"/>
  <c r="AF14" i="1"/>
  <c r="AE14" i="1"/>
  <c r="AD14" i="1"/>
  <c r="AF13" i="1"/>
  <c r="AE13" i="1"/>
  <c r="AD13" i="1"/>
  <c r="AF11" i="1"/>
  <c r="AE11" i="1"/>
  <c r="AD11" i="1"/>
  <c r="AF10" i="1"/>
  <c r="AE10" i="1"/>
  <c r="AD10" i="1"/>
  <c r="AF9" i="1"/>
  <c r="AE9" i="1"/>
  <c r="AD9" i="1"/>
  <c r="AF8" i="1"/>
  <c r="AE8" i="1"/>
  <c r="AD8" i="1"/>
  <c r="AF41" i="1"/>
  <c r="AE41" i="1"/>
  <c r="AD41" i="1"/>
  <c r="AF40" i="1"/>
  <c r="AE40" i="1"/>
  <c r="AD40" i="1"/>
  <c r="AF39" i="1"/>
  <c r="AE39" i="1"/>
  <c r="AD39" i="1"/>
  <c r="AF38" i="1"/>
  <c r="AE38" i="1"/>
  <c r="AD38" i="1"/>
  <c r="AF37" i="1"/>
  <c r="AE37" i="1"/>
  <c r="AD37" i="1"/>
  <c r="AF36" i="1"/>
  <c r="AE36" i="1"/>
  <c r="AD36" i="1"/>
  <c r="AF7" i="1"/>
  <c r="AE7" i="1"/>
  <c r="AD7" i="1"/>
  <c r="AF6" i="1"/>
  <c r="AE6" i="1"/>
  <c r="AD6" i="1"/>
  <c r="AF5" i="1"/>
  <c r="AE5" i="1"/>
  <c r="AD5" i="1"/>
  <c r="AF4" i="1"/>
  <c r="AE4" i="1"/>
  <c r="AD4" i="1"/>
  <c r="AF3" i="1"/>
  <c r="AE3" i="1"/>
  <c r="AN25" i="1" l="1"/>
  <c r="AN29" i="1"/>
  <c r="AN33" i="1"/>
  <c r="U10" i="3"/>
  <c r="T10" i="3"/>
  <c r="T9" i="3"/>
  <c r="U9" i="3"/>
  <c r="U11" i="3"/>
  <c r="T11" i="3"/>
  <c r="AN43" i="1"/>
  <c r="AN16" i="1"/>
  <c r="AN10" i="1"/>
  <c r="AN45" i="1"/>
  <c r="AN18" i="1"/>
  <c r="AN22" i="1"/>
  <c r="AN26" i="1"/>
  <c r="AN30" i="1"/>
  <c r="AN34" i="1"/>
  <c r="AN7" i="1"/>
  <c r="AN39" i="1"/>
  <c r="AN9" i="1"/>
  <c r="AN44" i="1"/>
  <c r="AN37" i="1"/>
  <c r="AN41" i="1"/>
  <c r="AN11" i="1"/>
  <c r="AN42" i="1"/>
  <c r="AN15" i="1"/>
  <c r="AN19" i="1"/>
  <c r="AN12" i="1"/>
  <c r="AN20" i="1"/>
  <c r="AN17" i="1"/>
  <c r="AN6" i="1"/>
  <c r="AN38" i="1"/>
  <c r="AN8" i="1"/>
  <c r="AN4" i="1"/>
  <c r="AN36" i="1"/>
  <c r="AN40" i="1"/>
  <c r="AN14" i="1"/>
  <c r="AN21" i="1"/>
  <c r="AN13" i="1"/>
  <c r="AN24" i="1"/>
  <c r="AN28" i="1"/>
  <c r="AN32" i="1"/>
  <c r="AN5" i="1"/>
  <c r="AN23" i="1"/>
  <c r="AN27" i="1"/>
  <c r="AN31" i="1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D3" i="1" l="1"/>
  <c r="AN3" i="1" s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Author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charset val="1"/>
          </rPr>
          <t xml:space="preserve">
Just returns the value of the register. Useful to set flags without change register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  <comment ref="C48" authorId="0" shapeId="0">
      <text>
        <r>
          <rPr>
            <sz val="9"/>
            <color indexed="81"/>
            <rFont val="Tahoma"/>
            <charset val="1"/>
          </rPr>
          <t xml:space="preserve">Shift Left (multiply by 2)
74181 operation: A PLUS A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<sst xmlns="http://schemas.openxmlformats.org/spreadsheetml/2006/main" count="875" uniqueCount="398">
  <si>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</si>
  <si>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</si>
  <si>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</si>
  <si>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</si>
  <si>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</si>
  <si>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</si>
  <si>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</si>
  <si>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</si>
  <si>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</si>
  <si>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</si>
  <si>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</si>
  <si>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</si>
  <si>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</si>
  <si>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</si>
  <si>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</si>
  <si>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</si>
  <si>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</si>
  <si>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</si>
  <si>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</si>
  <si>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</si>
  <si>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</si>
  <si>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</si>
  <si>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</si>
  <si>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</si>
  <si>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</si>
  <si>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</si>
  <si>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</si>
  <si>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</si>
  <si>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</si>
  <si>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</si>
  <si>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</si>
  <si>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</si>
  <si>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</si>
  <si>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</si>
  <si>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</si>
  <si>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</si>
  <si>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</si>
  <si>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</si>
  <si>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</si>
  <si>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</si>
  <si>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</si>
  <si>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</si>
  <si>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</si>
  <si>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</si>
  <si>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</si>
  <si>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</si>
  <si>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</si>
  <si>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</si>
  <si>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</si>
  <si>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</si>
  <si>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</si>
  <si>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LD A, E</t>
  </si>
  <si>
    <t>LD E, A</t>
  </si>
  <si>
    <t>Equiv to ADD E, B</t>
  </si>
  <si>
    <t>Dec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</si>
  <si>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</si>
  <si>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</si>
  <si>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</si>
  <si>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</si>
  <si>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</si>
  <si>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</si>
  <si>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</si>
  <si>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</si>
  <si>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</si>
  <si>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</si>
  <si>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</si>
  <si>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</si>
  <si>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</si>
  <si>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</si>
  <si>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</si>
  <si>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</si>
  <si>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</si>
  <si>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</si>
  <si>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</si>
  <si>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</si>
  <si>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</si>
  <si>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</si>
  <si>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</si>
  <si>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</si>
  <si>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</si>
  <si>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</si>
  <si>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</si>
  <si>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</si>
  <si>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</si>
  <si>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</si>
  <si>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</si>
  <si>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</si>
  <si>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</si>
  <si>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</si>
  <si>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</si>
  <si>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</si>
  <si>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</si>
  <si>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</si>
  <si>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</si>
  <si>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</si>
  <si>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</si>
  <si>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</si>
  <si>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</si>
  <si>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</si>
  <si>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</si>
  <si>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</si>
  <si>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</si>
  <si>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</si>
  <si>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</si>
  <si>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</si>
  <si>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</si>
  <si>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</si>
  <si>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</si>
  <si>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</si>
  <si>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</si>
  <si>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</si>
  <si>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</si>
  <si>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</si>
  <si>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</si>
  <si>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</si>
  <si>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</si>
  <si>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</si>
  <si>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</si>
  <si>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</si>
  <si>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</si>
  <si>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</si>
  <si>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</si>
  <si>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</si>
  <si>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</si>
  <si>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</si>
  <si>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</si>
  <si>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</si>
  <si>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</si>
  <si>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</si>
  <si>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</si>
  <si>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</si>
  <si>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</si>
  <si>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</si>
  <si>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</si>
  <si>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</si>
  <si>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</si>
  <si>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</si>
  <si>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</si>
  <si>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</si>
  <si>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</si>
  <si>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</si>
  <si>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</si>
  <si>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</si>
  <si>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</si>
  <si>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</si>
  <si>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</si>
  <si>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</si>
  <si>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</si>
  <si>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</si>
  <si>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</si>
  <si>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</si>
  <si>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</si>
  <si>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</si>
  <si>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</si>
  <si>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</si>
  <si>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</si>
  <si>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</si>
  <si>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</si>
  <si>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</si>
  <si>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</si>
  <si>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</si>
  <si>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</si>
  <si>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</si>
  <si>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</si>
  <si>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</si>
  <si>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</si>
  <si>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</si>
  <si>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</si>
  <si>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</si>
  <si>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</si>
  <si>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</si>
  <si>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</si>
  <si>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</si>
  <si>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</si>
  <si>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</si>
  <si>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</si>
  <si>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</si>
  <si>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</si>
  <si>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</si>
  <si>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</si>
  <si>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</si>
  <si>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</si>
  <si>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</si>
  <si>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</si>
  <si>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</si>
  <si>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</si>
  <si>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</si>
  <si>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</si>
  <si>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</si>
  <si>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</si>
  <si>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</si>
  <si>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</si>
  <si>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</si>
  <si>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</si>
  <si>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</si>
  <si>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</si>
  <si>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</si>
  <si>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</si>
  <si>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</si>
  <si>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</si>
  <si>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</si>
  <si>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</si>
  <si>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</si>
  <si>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</si>
  <si>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</si>
  <si>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</si>
  <si>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</si>
  <si>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</si>
  <si>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</si>
  <si>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</si>
  <si>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</si>
  <si>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</si>
  <si>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</si>
  <si>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</si>
  <si>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</si>
  <si>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</si>
  <si>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</si>
  <si>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</si>
  <si>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</si>
  <si>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</si>
  <si>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</si>
  <si>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</si>
  <si>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</si>
  <si>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</si>
  <si>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</si>
  <si>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</si>
  <si>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</si>
  <si>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</si>
  <si>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</si>
  <si>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</si>
  <si>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</si>
  <si>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</si>
  <si>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</si>
  <si>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</si>
  <si>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</si>
  <si>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</si>
  <si>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</si>
  <si>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</si>
  <si>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</si>
  <si>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</si>
  <si>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</si>
  <si>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</si>
  <si>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</si>
  <si>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</si>
  <si>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</si>
  <si>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</si>
  <si>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</si>
  <si>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</si>
  <si>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</si>
  <si>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</si>
  <si>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</si>
  <si>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</si>
  <si>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</si>
  <si>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</si>
  <si>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</si>
  <si>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</si>
  <si>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</si>
  <si>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</si>
  <si>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</si>
  <si>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</si>
  <si>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</si>
  <si>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</si>
  <si>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</si>
  <si>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</si>
  <si>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</si>
  <si>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</si>
  <si>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</si>
  <si>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</si>
  <si>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</si>
  <si>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</si>
  <si>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</si>
  <si>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</si>
  <si>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</si>
  <si>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</si>
  <si>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</si>
  <si>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</si>
  <si>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</si>
  <si>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</si>
  <si>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</si>
  <si>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</si>
  <si>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</si>
  <si>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</si>
  <si>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</si>
  <si>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</si>
  <si>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</si>
  <si>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</si>
  <si>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</si>
  <si>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</si>
  <si>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</si>
  <si>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</si>
  <si>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</si>
  <si>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</si>
  <si>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</si>
  <si>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</si>
  <si>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</si>
  <si>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</si>
  <si>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</si>
  <si>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</si>
  <si>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</si>
  <si>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</si>
  <si>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</si>
  <si>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</si>
  <si>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</si>
  <si>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</si>
  <si>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</si>
  <si>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</si>
  <si>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</si>
  <si>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</si>
  <si>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</si>
  <si>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</si>
  <si>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</si>
  <si>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</si>
  <si>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</si>
  <si>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</si>
  <si>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</si>
  <si>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</si>
  <si>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</si>
  <si>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</si>
  <si>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</si>
  <si>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</si>
  <si>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</si>
  <si>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</si>
  <si>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</si>
  <si>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</si>
  <si>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</si>
  <si>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</si>
  <si>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</si>
  <si>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</si>
  <si>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</si>
  <si>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</si>
  <si>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</si>
  <si>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</si>
  <si>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</si>
  <si>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</si>
  <si>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</si>
  <si>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</si>
  <si>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</si>
  <si>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</si>
  <si>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</si>
  <si>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</si>
  <si>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</si>
  <si>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</si>
  <si>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</si>
  <si>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</si>
  <si>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</si>
  <si>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</si>
  <si>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</si>
  <si>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</si>
  <si>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</si>
  <si>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</si>
  <si>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</si>
  <si>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</si>
  <si>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</si>
  <si>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SUB A, C</t>
  </si>
  <si>
    <t>// ASCII char 'A'</t>
  </si>
  <si>
    <t>// ASCII char 'C'</t>
  </si>
  <si>
    <t>r2_higher:</t>
  </si>
  <si>
    <t>inc:</t>
  </si>
  <si>
    <t>LD F, A</t>
  </si>
  <si>
    <t>LD A, F</t>
  </si>
  <si>
    <t>// Expected output:</t>
  </si>
  <si>
    <t>LD H, 0x43</t>
  </si>
  <si>
    <t>// R1 &gt;= R2; Print out 'A'</t>
  </si>
  <si>
    <t>// Print out 'C'</t>
  </si>
  <si>
    <t>// CCCCCAAAAAAA (...)</t>
  </si>
  <si>
    <t>JP 0x00c</t>
  </si>
  <si>
    <t>JP C, 0x01e</t>
  </si>
  <si>
    <t>JP 0x021</t>
  </si>
  <si>
    <t>LD C, 0x5</t>
  </si>
  <si>
    <t>SHL R1</t>
  </si>
  <si>
    <t>// 18 - Test magnitude comparison instruction</t>
  </si>
  <si>
    <t>// 19 - Test magnitude comparison instruction (2)</t>
  </si>
  <si>
    <t>SUBM A, C</t>
  </si>
  <si>
    <t>// R1 &gt; R2; Print out 'A'</t>
  </si>
  <si>
    <t>// CCCCCCAAAAAAA (...)</t>
  </si>
  <si>
    <t>// ALU op to set C flag used in comparison instruction</t>
  </si>
  <si>
    <t>JP 0x006</t>
  </si>
  <si>
    <t>JP 0x003</t>
  </si>
  <si>
    <t>JP Z, 0x00f</t>
  </si>
  <si>
    <t>JP 0x00f</t>
  </si>
  <si>
    <t>JP Z, 0x018</t>
  </si>
  <si>
    <t>JP 0x009</t>
  </si>
  <si>
    <t>JP Z, 0x000</t>
  </si>
  <si>
    <t>JP Z, 0x021</t>
  </si>
  <si>
    <t>IN [ID_addr], R1</t>
  </si>
  <si>
    <t>IN_TO_R1</t>
  </si>
  <si>
    <t>// 20 - Test IN instruction</t>
  </si>
  <si>
    <t>IN 0, A</t>
  </si>
  <si>
    <t>JP 0x000</t>
  </si>
  <si>
    <t>Read byte from input selected by ID_addr, and write it to R1</t>
  </si>
  <si>
    <t>SHR R1</t>
  </si>
  <si>
    <t>// 21 - Shift Left test</t>
  </si>
  <si>
    <t>LD A, 0x1</t>
  </si>
  <si>
    <t>LD C, 0x0</t>
  </si>
  <si>
    <t>LD D, 0x8</t>
  </si>
  <si>
    <t>OUT 1, A, D</t>
  </si>
  <si>
    <t>SHL A</t>
  </si>
  <si>
    <t>JP Z, 0x0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</si>
</sst>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1" fillId="0" borderId="0" xfId="0" applyFont="1" applyAlignment="1">
      <alignment horizontal="right"/>
    </xf>
    <xf numFmtId="0" fontId="12" fillId="0" borderId="0" xfId="0" applyFont="1"/>
    <xf numFmtId="0" fontId="11" fillId="0" borderId="0" xfId="0" applyFont="1"/>
    <xf numFmtId="2" fontId="12" fillId="0" borderId="3" xfId="0" applyNumberFormat="1" applyFont="1" applyBorder="1" applyAlignment="1">
      <alignment horizontal="center" wrapText="1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textRotation="90"/>
    </xf>
    <xf numFmtId="0" fontId="12" fillId="0" borderId="3" xfId="0" applyFont="1" applyBorder="1" applyAlignment="1">
      <alignment textRotation="90"/>
    </xf>
    <xf numFmtId="0" fontId="12" fillId="3" borderId="3" xfId="0" applyFont="1" applyFill="1" applyBorder="1" applyAlignment="1">
      <alignment textRotation="90"/>
    </xf>
    <xf numFmtId="0" fontId="12" fillId="0" borderId="2" xfId="0" applyFont="1" applyBorder="1"/>
    <xf numFmtId="0" fontId="11" fillId="0" borderId="5" xfId="0" applyFont="1" applyBorder="1" applyAlignment="1">
      <alignment horizontal="right"/>
    </xf>
    <xf numFmtId="0" fontId="11" fillId="0" borderId="7" xfId="0" applyFont="1" applyBorder="1"/>
    <xf numFmtId="0" fontId="13" fillId="0" borderId="0" xfId="0" applyFont="1"/>
    <xf numFmtId="0" fontId="11" fillId="0" borderId="1" xfId="0" applyFont="1" applyBorder="1" applyAlignment="1">
      <alignment horizontal="right"/>
    </xf>
    <xf numFmtId="0" fontId="11" fillId="0" borderId="0" xfId="0" applyFont="1" applyBorder="1"/>
    <xf numFmtId="0" fontId="11" fillId="0" borderId="2" xfId="0" applyFont="1" applyBorder="1"/>
    <xf numFmtId="0" fontId="14" fillId="0" borderId="0" xfId="0" applyFont="1"/>
    <xf numFmtId="0" fontId="13" fillId="0" borderId="0" xfId="0" applyFont="1" applyAlignment="1">
      <alignment horizontal="right"/>
    </xf>
    <xf numFmtId="0" fontId="15" fillId="0" borderId="2" xfId="0" applyFont="1" applyBorder="1"/>
    <xf numFmtId="0" fontId="13" fillId="0" borderId="1" xfId="0" applyFont="1" applyBorder="1" applyAlignment="1">
      <alignment horizontal="right"/>
    </xf>
    <xf numFmtId="0" fontId="13" fillId="0" borderId="0" xfId="0" applyFont="1" applyBorder="1"/>
    <xf numFmtId="0" fontId="13" fillId="0" borderId="2" xfId="0" applyFont="1" applyBorder="1"/>
    <xf numFmtId="0" fontId="16" fillId="0" borderId="0" xfId="0" applyFont="1"/>
    <xf numFmtId="0" fontId="17" fillId="0" borderId="2" xfId="0" applyFont="1" applyBorder="1"/>
    <xf numFmtId="0" fontId="11" fillId="2" borderId="0" xfId="0" applyFont="1" applyFill="1" applyAlignment="1">
      <alignment horizontal="right"/>
    </xf>
    <xf numFmtId="0" fontId="17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textRotation="90"/>
    </xf>
    <xf numFmtId="0" fontId="0" fillId="0" borderId="0" xfId="0" applyFont="1" applyFill="1" applyBorder="1"/>
    <xf numFmtId="0" fontId="11" fillId="0" borderId="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8" fillId="0" borderId="0" xfId="0" applyFont="1"/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9"/>
  <sheetViews>
    <sheetView zoomScale="80" zoomScaleNormal="80" workbookViewId="0">
      <pane ySplit="2" topLeftCell="A16" activePane="bottomLeft" state="frozen"/>
      <selection pane="bottomLeft" activeCell="C51" sqref="C51"/>
    </sheetView>
  </sheetViews>
  <sheetFormatPr defaultColWidth="8.88671875" defaultRowHeight="14.4" x14ac:dyDescent="0.3"/>
  <cols>
    <col min="1" max="1" width="7.88671875" style="29" bestFit="1" customWidth="1"/>
    <col min="2" max="2" width="7.88671875" style="29" customWidth="1"/>
    <col min="3" max="3" width="22.109375" style="30" bestFit="1" customWidth="1"/>
    <col min="4" max="28" width="3.33203125" style="31" customWidth="1"/>
    <col min="29" max="29" width="5.88671875" style="61" customWidth="1"/>
    <col min="30" max="32" width="5.88671875" style="31" customWidth="1"/>
    <col min="33" max="16384" width="8.88671875" style="31"/>
  </cols>
  <sheetData>
    <row r="1" spans="1:40" x14ac:dyDescent="0.3">
      <c r="D1" s="31">
        <v>24</v>
      </c>
      <c r="E1" s="31">
        <v>23</v>
      </c>
      <c r="F1" s="31">
        <v>22</v>
      </c>
      <c r="G1" s="31">
        <v>21</v>
      </c>
      <c r="H1" s="31">
        <v>20</v>
      </c>
      <c r="I1" s="31">
        <v>19</v>
      </c>
      <c r="J1" s="31">
        <v>18</v>
      </c>
      <c r="K1" s="31">
        <v>17</v>
      </c>
      <c r="L1" s="31">
        <v>16</v>
      </c>
      <c r="M1" s="31">
        <v>15</v>
      </c>
      <c r="N1" s="31">
        <v>14</v>
      </c>
      <c r="O1" s="31">
        <v>13</v>
      </c>
      <c r="P1" s="31">
        <v>12</v>
      </c>
      <c r="Q1" s="31">
        <v>11</v>
      </c>
      <c r="R1" s="31">
        <v>10</v>
      </c>
      <c r="S1" s="31">
        <v>9</v>
      </c>
      <c r="T1" s="31">
        <v>8</v>
      </c>
      <c r="U1" s="31">
        <v>7</v>
      </c>
      <c r="V1" s="31">
        <v>6</v>
      </c>
      <c r="W1" s="31">
        <v>5</v>
      </c>
      <c r="X1" s="31">
        <v>4</v>
      </c>
      <c r="Y1" s="31">
        <v>3</v>
      </c>
      <c r="Z1" s="31">
        <v>2</v>
      </c>
      <c r="AA1" s="31">
        <v>1</v>
      </c>
      <c r="AB1" s="31">
        <v>0</v>
      </c>
    </row>
    <row r="2" spans="1:40" s="30" customFormat="1" ht="129.6" x14ac:dyDescent="0.3">
      <c r="A2" s="32" t="s">
        <v>160</v>
      </c>
      <c r="B2" s="32" t="s">
        <v>202</v>
      </c>
      <c r="C2" s="33" t="s">
        <v>62</v>
      </c>
      <c r="D2" s="34" t="s">
        <v>385</v>
      </c>
      <c r="E2" s="34" t="s">
        <v>1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10</v>
      </c>
      <c r="K2" s="35" t="s">
        <v>15</v>
      </c>
      <c r="L2" s="35" t="s">
        <v>45</v>
      </c>
      <c r="M2" s="35" t="s">
        <v>11</v>
      </c>
      <c r="N2" s="35" t="s">
        <v>12</v>
      </c>
      <c r="O2" s="35" t="s">
        <v>13</v>
      </c>
      <c r="P2" s="36" t="s">
        <v>93</v>
      </c>
      <c r="Q2" s="35" t="s">
        <v>158</v>
      </c>
      <c r="R2" s="35" t="s">
        <v>157</v>
      </c>
      <c r="S2" s="35" t="s">
        <v>20</v>
      </c>
      <c r="T2" s="35" t="s">
        <v>21</v>
      </c>
      <c r="U2" s="35" t="s">
        <v>99</v>
      </c>
      <c r="V2" s="58" t="s">
        <v>333</v>
      </c>
      <c r="W2" s="35" t="s">
        <v>32</v>
      </c>
      <c r="X2" s="35" t="s">
        <v>33</v>
      </c>
      <c r="Y2" s="35" t="s">
        <v>34</v>
      </c>
      <c r="Z2" s="35" t="s">
        <v>35</v>
      </c>
      <c r="AA2" s="35" t="s">
        <v>36</v>
      </c>
      <c r="AB2" s="35" t="s">
        <v>37</v>
      </c>
      <c r="AC2" s="64" t="s">
        <v>63</v>
      </c>
      <c r="AD2" s="65"/>
      <c r="AE2" s="66"/>
      <c r="AF2" s="67"/>
    </row>
    <row r="3" spans="1:40" x14ac:dyDescent="0.3">
      <c r="A3" s="29">
        <v>0</v>
      </c>
      <c r="B3" s="29" t="str">
        <f>"0x" &amp; DEC2HEX(A3)</f>
        <v>0x0</v>
      </c>
      <c r="C3" s="37" t="s">
        <v>16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38" t="s">
        <v>14</v>
      </c>
      <c r="X3" s="29" t="s">
        <v>14</v>
      </c>
      <c r="Y3" s="29" t="s">
        <v>14</v>
      </c>
      <c r="Z3" s="29" t="s">
        <v>14</v>
      </c>
      <c r="AA3" s="29" t="s">
        <v>14</v>
      </c>
      <c r="AB3" s="29" t="s">
        <v>14</v>
      </c>
      <c r="AC3" s="62" t="str">
        <f>BIN2HEX("0000000"+D3, 2)</f>
        <v>00</v>
      </c>
      <c r="AD3" s="42" t="str">
        <f t="shared" ref="AD3:AD14" si="0">BIN2HEX(IF(E3="x", 0, E3) &amp; IF(F3="x", 0, F3) &amp; IF(G3="x", 0, G3) &amp; IF(H3="x", 0, H3) &amp; IF(I3="x", 0, I3) &amp; IF(J3="x", 0, J3) &amp; IF(K3="x", 0, K3) &amp; IF(L3="x", 0, L3), 2)</f>
        <v>00</v>
      </c>
      <c r="AE3" s="42" t="str">
        <f t="shared" ref="AE3:AE14" si="1">BIN2HEX(IF(M3="x", 0, M3) &amp; IF(N3="x", 0, N3) &amp; IF(O3="x", 0, O3) &amp; IF(P3="x", 0, P3) &amp;  IF(Q3="x", 0, Q3) &amp; IF(R3="x", 0, R3) &amp; IF(S3="x", 0, S3) &amp; IF(T3="x", 0, T3), 2)</f>
        <v>00</v>
      </c>
      <c r="AF3" s="39" t="str">
        <f t="shared" ref="AF3:AF14" si="2">BIN2HEX(IF(U3="x", 0, U3) &amp; IF(V3="x", 0, V3) &amp; IF(W3="x", 0, W3) &amp; IF(X3="x", 0, X3) &amp; IF(Y3="x", 0, Y3) &amp; IF(Z3="x", 0, Z3) &amp; IF(AA3="x", 0, AA3) &amp; IF(AB3="x", 0, AB3), 2)</f>
        <v>00</v>
      </c>
      <c r="AN3" s="40" t="str">
        <f t="shared" ref="AN3:AN11" si="3">AD3 &amp; AE3 &amp; AF3</f>
        <v>000000</v>
      </c>
    </row>
    <row r="4" spans="1:40" x14ac:dyDescent="0.3">
      <c r="A4" s="29">
        <v>1</v>
      </c>
      <c r="B4" s="29" t="str">
        <f>"0x" &amp; DEC2HEX(A4)</f>
        <v>0x1</v>
      </c>
      <c r="C4" s="37" t="s">
        <v>0</v>
      </c>
      <c r="D4" s="29">
        <v>0</v>
      </c>
      <c r="E4" s="29">
        <v>1</v>
      </c>
      <c r="F4" s="29">
        <v>1</v>
      </c>
      <c r="G4" s="29">
        <v>0</v>
      </c>
      <c r="H4" s="29">
        <v>0</v>
      </c>
      <c r="I4" s="29">
        <v>0</v>
      </c>
      <c r="J4" s="29" t="s">
        <v>14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41" t="s">
        <v>14</v>
      </c>
      <c r="X4" s="29" t="s">
        <v>14</v>
      </c>
      <c r="Y4" s="29" t="s">
        <v>14</v>
      </c>
      <c r="Z4" s="29" t="s">
        <v>14</v>
      </c>
      <c r="AA4" s="29" t="s">
        <v>14</v>
      </c>
      <c r="AB4" s="29" t="s">
        <v>14</v>
      </c>
      <c r="AC4" s="62" t="str">
        <f t="shared" ref="AC4:AC20" si="4">BIN2HEX("0000000"+D4, 2)</f>
        <v>00</v>
      </c>
      <c r="AD4" s="42" t="str">
        <f t="shared" si="0"/>
        <v>C0</v>
      </c>
      <c r="AE4" s="42" t="str">
        <f t="shared" si="1"/>
        <v>00</v>
      </c>
      <c r="AF4" s="43" t="str">
        <f t="shared" si="2"/>
        <v>00</v>
      </c>
      <c r="AN4" s="40" t="str">
        <f t="shared" si="3"/>
        <v>C00000</v>
      </c>
    </row>
    <row r="5" spans="1:40" x14ac:dyDescent="0.3">
      <c r="A5" s="29">
        <v>2</v>
      </c>
      <c r="B5" s="29" t="str">
        <f t="shared" ref="B5:B46" si="5">"0x" &amp; DEC2HEX(A5)</f>
        <v>0x2</v>
      </c>
      <c r="C5" s="37" t="s">
        <v>2</v>
      </c>
      <c r="D5" s="29">
        <v>0</v>
      </c>
      <c r="E5" s="29">
        <v>0</v>
      </c>
      <c r="F5" s="29">
        <v>1</v>
      </c>
      <c r="G5" s="29">
        <v>1</v>
      </c>
      <c r="H5" s="29">
        <v>0</v>
      </c>
      <c r="I5" s="29">
        <v>0</v>
      </c>
      <c r="J5" s="29" t="s">
        <v>14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1</v>
      </c>
      <c r="S5" s="29">
        <v>0</v>
      </c>
      <c r="T5" s="29">
        <v>0</v>
      </c>
      <c r="U5" s="29">
        <v>0</v>
      </c>
      <c r="V5" s="29">
        <v>0</v>
      </c>
      <c r="W5" s="41" t="s">
        <v>14</v>
      </c>
      <c r="X5" s="29" t="s">
        <v>14</v>
      </c>
      <c r="Y5" s="29" t="s">
        <v>14</v>
      </c>
      <c r="Z5" s="29" t="s">
        <v>14</v>
      </c>
      <c r="AA5" s="29" t="s">
        <v>14</v>
      </c>
      <c r="AB5" s="29" t="s">
        <v>14</v>
      </c>
      <c r="AC5" s="62" t="str">
        <f t="shared" si="4"/>
        <v>00</v>
      </c>
      <c r="AD5" s="42" t="str">
        <f t="shared" si="0"/>
        <v>60</v>
      </c>
      <c r="AE5" s="42" t="str">
        <f t="shared" si="1"/>
        <v>04</v>
      </c>
      <c r="AF5" s="43" t="str">
        <f t="shared" si="2"/>
        <v>00</v>
      </c>
      <c r="AN5" s="40" t="str">
        <f t="shared" si="3"/>
        <v>600400</v>
      </c>
    </row>
    <row r="6" spans="1:40" x14ac:dyDescent="0.3">
      <c r="A6" s="29">
        <v>3</v>
      </c>
      <c r="B6" s="29" t="str">
        <f t="shared" si="5"/>
        <v>0x3</v>
      </c>
      <c r="C6" s="37" t="s">
        <v>3</v>
      </c>
      <c r="D6" s="29">
        <v>0</v>
      </c>
      <c r="E6" s="29">
        <v>0</v>
      </c>
      <c r="F6" s="29">
        <v>1</v>
      </c>
      <c r="G6" s="29">
        <v>0</v>
      </c>
      <c r="H6" s="29">
        <v>1</v>
      </c>
      <c r="I6" s="29">
        <v>1</v>
      </c>
      <c r="J6" s="29">
        <v>1</v>
      </c>
      <c r="K6" s="29">
        <v>1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41" t="s">
        <v>14</v>
      </c>
      <c r="X6" s="29" t="s">
        <v>14</v>
      </c>
      <c r="Y6" s="29" t="s">
        <v>14</v>
      </c>
      <c r="Z6" s="29" t="s">
        <v>14</v>
      </c>
      <c r="AA6" s="29" t="s">
        <v>14</v>
      </c>
      <c r="AB6" s="29" t="s">
        <v>14</v>
      </c>
      <c r="AC6" s="62" t="str">
        <f t="shared" si="4"/>
        <v>00</v>
      </c>
      <c r="AD6" s="42" t="str">
        <f t="shared" si="0"/>
        <v>5E</v>
      </c>
      <c r="AE6" s="42" t="str">
        <f t="shared" si="1"/>
        <v>00</v>
      </c>
      <c r="AF6" s="43" t="str">
        <f t="shared" si="2"/>
        <v>00</v>
      </c>
      <c r="AN6" s="40" t="str">
        <f t="shared" si="3"/>
        <v>5E0000</v>
      </c>
    </row>
    <row r="7" spans="1:40" x14ac:dyDescent="0.3">
      <c r="A7" s="29">
        <v>4</v>
      </c>
      <c r="B7" s="29" t="str">
        <f t="shared" si="5"/>
        <v>0x4</v>
      </c>
      <c r="C7" s="37" t="s">
        <v>166</v>
      </c>
      <c r="D7" s="29">
        <v>0</v>
      </c>
      <c r="E7" s="29">
        <v>0</v>
      </c>
      <c r="F7" s="29">
        <v>1</v>
      </c>
      <c r="G7" s="29">
        <v>0</v>
      </c>
      <c r="H7" s="29">
        <v>0</v>
      </c>
      <c r="I7" s="29">
        <v>1</v>
      </c>
      <c r="J7" s="29">
        <v>1</v>
      </c>
      <c r="K7" s="29">
        <v>1</v>
      </c>
      <c r="L7" s="29">
        <v>1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41" t="s">
        <v>14</v>
      </c>
      <c r="X7" s="29" t="s">
        <v>14</v>
      </c>
      <c r="Y7" s="29" t="s">
        <v>14</v>
      </c>
      <c r="Z7" s="29" t="s">
        <v>14</v>
      </c>
      <c r="AA7" s="29" t="s">
        <v>14</v>
      </c>
      <c r="AB7" s="29" t="s">
        <v>14</v>
      </c>
      <c r="AC7" s="62" t="str">
        <f t="shared" si="4"/>
        <v>00</v>
      </c>
      <c r="AD7" s="42" t="str">
        <f t="shared" si="0"/>
        <v>4F</v>
      </c>
      <c r="AE7" s="42" t="str">
        <f t="shared" si="1"/>
        <v>00</v>
      </c>
      <c r="AF7" s="43" t="str">
        <f t="shared" si="2"/>
        <v>00</v>
      </c>
      <c r="AN7" s="40" t="str">
        <f t="shared" si="3"/>
        <v>4F0000</v>
      </c>
    </row>
    <row r="8" spans="1:40" x14ac:dyDescent="0.3">
      <c r="A8" s="29">
        <v>5</v>
      </c>
      <c r="B8" s="29" t="str">
        <f t="shared" si="5"/>
        <v>0x5</v>
      </c>
      <c r="C8" s="37" t="s">
        <v>4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 t="s">
        <v>14</v>
      </c>
      <c r="K8" s="29">
        <v>0</v>
      </c>
      <c r="L8" s="29">
        <v>0</v>
      </c>
      <c r="M8" s="29">
        <v>0</v>
      </c>
      <c r="N8" s="29">
        <v>1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41" t="s">
        <v>14</v>
      </c>
      <c r="X8" s="29" t="s">
        <v>14</v>
      </c>
      <c r="Y8" s="29" t="s">
        <v>14</v>
      </c>
      <c r="Z8" s="29" t="s">
        <v>14</v>
      </c>
      <c r="AA8" s="29" t="s">
        <v>14</v>
      </c>
      <c r="AB8" s="29" t="s">
        <v>14</v>
      </c>
      <c r="AC8" s="62" t="str">
        <f t="shared" si="4"/>
        <v>00</v>
      </c>
      <c r="AD8" s="42" t="str">
        <f t="shared" si="0"/>
        <v>00</v>
      </c>
      <c r="AE8" s="42" t="str">
        <f t="shared" si="1"/>
        <v>40</v>
      </c>
      <c r="AF8" s="43" t="str">
        <f t="shared" si="2"/>
        <v>00</v>
      </c>
      <c r="AN8" s="40" t="str">
        <f t="shared" si="3"/>
        <v>004000</v>
      </c>
    </row>
    <row r="9" spans="1:40" x14ac:dyDescent="0.3">
      <c r="A9" s="29">
        <v>6</v>
      </c>
      <c r="B9" s="29" t="str">
        <f t="shared" si="5"/>
        <v>0x6</v>
      </c>
      <c r="C9" s="37" t="s">
        <v>5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 t="s">
        <v>14</v>
      </c>
      <c r="K9" s="29">
        <v>0</v>
      </c>
      <c r="L9" s="29">
        <v>0</v>
      </c>
      <c r="M9" s="29">
        <v>0</v>
      </c>
      <c r="N9" s="29">
        <v>1</v>
      </c>
      <c r="O9" s="29">
        <v>1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41" t="s">
        <v>14</v>
      </c>
      <c r="X9" s="29" t="s">
        <v>14</v>
      </c>
      <c r="Y9" s="29" t="s">
        <v>14</v>
      </c>
      <c r="Z9" s="29" t="s">
        <v>14</v>
      </c>
      <c r="AA9" s="29" t="s">
        <v>14</v>
      </c>
      <c r="AB9" s="29" t="s">
        <v>14</v>
      </c>
      <c r="AC9" s="62" t="str">
        <f t="shared" si="4"/>
        <v>00</v>
      </c>
      <c r="AD9" s="42" t="str">
        <f t="shared" si="0"/>
        <v>00</v>
      </c>
      <c r="AE9" s="42" t="str">
        <f t="shared" si="1"/>
        <v>60</v>
      </c>
      <c r="AF9" s="43" t="str">
        <f t="shared" si="2"/>
        <v>00</v>
      </c>
      <c r="AN9" s="40" t="str">
        <f t="shared" si="3"/>
        <v>006000</v>
      </c>
    </row>
    <row r="10" spans="1:40" x14ac:dyDescent="0.3">
      <c r="A10" s="29">
        <v>7</v>
      </c>
      <c r="B10" s="29" t="str">
        <f t="shared" si="5"/>
        <v>0x7</v>
      </c>
      <c r="C10" s="37" t="s">
        <v>17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 t="s">
        <v>14</v>
      </c>
      <c r="K10" s="29">
        <v>0</v>
      </c>
      <c r="L10" s="29">
        <v>0</v>
      </c>
      <c r="M10" s="29">
        <v>0</v>
      </c>
      <c r="N10" s="29">
        <v>1</v>
      </c>
      <c r="O10" s="29">
        <v>0</v>
      </c>
      <c r="P10" s="29">
        <v>0</v>
      </c>
      <c r="Q10" s="29">
        <v>0</v>
      </c>
      <c r="R10" s="29">
        <v>0</v>
      </c>
      <c r="S10" s="29">
        <v>1</v>
      </c>
      <c r="T10" s="29">
        <v>0</v>
      </c>
      <c r="U10" s="29">
        <v>0</v>
      </c>
      <c r="V10" s="29">
        <v>0</v>
      </c>
      <c r="W10" s="41" t="s">
        <v>14</v>
      </c>
      <c r="X10" s="29" t="s">
        <v>14</v>
      </c>
      <c r="Y10" s="29" t="s">
        <v>14</v>
      </c>
      <c r="Z10" s="29" t="s">
        <v>14</v>
      </c>
      <c r="AA10" s="29" t="s">
        <v>14</v>
      </c>
      <c r="AB10" s="29" t="s">
        <v>14</v>
      </c>
      <c r="AC10" s="62" t="str">
        <f t="shared" si="4"/>
        <v>00</v>
      </c>
      <c r="AD10" s="42" t="str">
        <f t="shared" si="0"/>
        <v>00</v>
      </c>
      <c r="AE10" s="42" t="str">
        <f t="shared" si="1"/>
        <v>42</v>
      </c>
      <c r="AF10" s="43" t="str">
        <f t="shared" si="2"/>
        <v>00</v>
      </c>
      <c r="AN10" s="40" t="str">
        <f t="shared" si="3"/>
        <v>004200</v>
      </c>
    </row>
    <row r="11" spans="1:40" x14ac:dyDescent="0.3">
      <c r="A11" s="29">
        <v>8</v>
      </c>
      <c r="B11" s="29" t="str">
        <f t="shared" si="5"/>
        <v>0x8</v>
      </c>
      <c r="C11" s="37" t="s">
        <v>18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 t="s">
        <v>14</v>
      </c>
      <c r="K11" s="29">
        <v>0</v>
      </c>
      <c r="L11" s="29">
        <v>0</v>
      </c>
      <c r="M11" s="29">
        <v>0</v>
      </c>
      <c r="N11" s="29">
        <v>1</v>
      </c>
      <c r="O11" s="29">
        <v>1</v>
      </c>
      <c r="P11" s="29">
        <v>0</v>
      </c>
      <c r="Q11" s="29">
        <v>0</v>
      </c>
      <c r="R11" s="29">
        <v>0</v>
      </c>
      <c r="S11" s="29">
        <v>1</v>
      </c>
      <c r="T11" s="29">
        <v>0</v>
      </c>
      <c r="U11" s="29">
        <v>0</v>
      </c>
      <c r="V11" s="29">
        <v>0</v>
      </c>
      <c r="W11" s="41" t="s">
        <v>14</v>
      </c>
      <c r="X11" s="29" t="s">
        <v>14</v>
      </c>
      <c r="Y11" s="29" t="s">
        <v>14</v>
      </c>
      <c r="Z11" s="29" t="s">
        <v>14</v>
      </c>
      <c r="AA11" s="29" t="s">
        <v>14</v>
      </c>
      <c r="AB11" s="29" t="s">
        <v>14</v>
      </c>
      <c r="AC11" s="62" t="str">
        <f t="shared" si="4"/>
        <v>00</v>
      </c>
      <c r="AD11" s="42" t="str">
        <f t="shared" si="0"/>
        <v>00</v>
      </c>
      <c r="AE11" s="42" t="str">
        <f t="shared" si="1"/>
        <v>62</v>
      </c>
      <c r="AF11" s="43" t="str">
        <f t="shared" si="2"/>
        <v>00</v>
      </c>
      <c r="AN11" s="40" t="str">
        <f t="shared" si="3"/>
        <v>006200</v>
      </c>
    </row>
    <row r="12" spans="1:40" x14ac:dyDescent="0.3">
      <c r="A12" s="29">
        <v>9</v>
      </c>
      <c r="B12" s="29" t="str">
        <f t="shared" si="5"/>
        <v>0x9</v>
      </c>
      <c r="C12" s="37" t="s">
        <v>19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 t="s">
        <v>14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1</v>
      </c>
      <c r="U12" s="29">
        <v>0</v>
      </c>
      <c r="V12" s="29">
        <v>0</v>
      </c>
      <c r="W12" s="41" t="s">
        <v>14</v>
      </c>
      <c r="X12" s="29" t="s">
        <v>14</v>
      </c>
      <c r="Y12" s="29" t="s">
        <v>14</v>
      </c>
      <c r="Z12" s="29" t="s">
        <v>14</v>
      </c>
      <c r="AA12" s="29" t="s">
        <v>14</v>
      </c>
      <c r="AB12" s="29" t="s">
        <v>14</v>
      </c>
      <c r="AC12" s="62" t="str">
        <f t="shared" si="4"/>
        <v>00</v>
      </c>
      <c r="AD12" s="42" t="str">
        <f t="shared" si="0"/>
        <v>00</v>
      </c>
      <c r="AE12" s="42" t="str">
        <f t="shared" si="1"/>
        <v>01</v>
      </c>
      <c r="AF12" s="43" t="str">
        <f t="shared" si="2"/>
        <v>00</v>
      </c>
      <c r="AN12" s="40" t="str">
        <f>AD12 &amp; AE12 &amp; AF12</f>
        <v>000100</v>
      </c>
    </row>
    <row r="13" spans="1:40" x14ac:dyDescent="0.3">
      <c r="A13" s="29">
        <v>10</v>
      </c>
      <c r="B13" s="29" t="str">
        <f t="shared" si="5"/>
        <v>0xA</v>
      </c>
      <c r="C13" s="37" t="s">
        <v>44</v>
      </c>
      <c r="D13" s="29">
        <v>0</v>
      </c>
      <c r="E13" s="29">
        <v>0</v>
      </c>
      <c r="F13" s="29">
        <v>0</v>
      </c>
      <c r="G13" s="29">
        <v>0</v>
      </c>
      <c r="H13" s="29">
        <v>1</v>
      </c>
      <c r="I13" s="29">
        <v>1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31">
        <v>1</v>
      </c>
      <c r="Q13" s="29">
        <v>1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41" t="s">
        <v>14</v>
      </c>
      <c r="X13" s="29" t="s">
        <v>14</v>
      </c>
      <c r="Y13" s="29" t="s">
        <v>14</v>
      </c>
      <c r="Z13" s="29" t="s">
        <v>14</v>
      </c>
      <c r="AA13" s="29" t="s">
        <v>14</v>
      </c>
      <c r="AB13" s="29" t="s">
        <v>14</v>
      </c>
      <c r="AC13" s="62" t="str">
        <f t="shared" si="4"/>
        <v>00</v>
      </c>
      <c r="AD13" s="42" t="str">
        <f t="shared" si="0"/>
        <v>18</v>
      </c>
      <c r="AE13" s="42" t="str">
        <f t="shared" si="1"/>
        <v>18</v>
      </c>
      <c r="AF13" s="43" t="str">
        <f t="shared" si="2"/>
        <v>00</v>
      </c>
      <c r="AG13" s="44" t="s">
        <v>170</v>
      </c>
      <c r="AN13" s="40" t="str">
        <f t="shared" ref="AN13:AN45" si="6">AD13 &amp; AE13 &amp; AF13</f>
        <v>181800</v>
      </c>
    </row>
    <row r="14" spans="1:40" x14ac:dyDescent="0.3">
      <c r="A14" s="29">
        <v>11</v>
      </c>
      <c r="B14" s="29" t="str">
        <f t="shared" si="5"/>
        <v>0xB</v>
      </c>
      <c r="C14" s="37" t="s">
        <v>171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1</v>
      </c>
      <c r="J14" s="29">
        <v>0</v>
      </c>
      <c r="K14" s="29">
        <v>0</v>
      </c>
      <c r="L14" s="29">
        <v>1</v>
      </c>
      <c r="M14" s="29">
        <v>0</v>
      </c>
      <c r="N14" s="29">
        <v>0</v>
      </c>
      <c r="O14" s="29">
        <v>0</v>
      </c>
      <c r="P14" s="31">
        <v>1</v>
      </c>
      <c r="Q14" s="29">
        <v>1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41" t="s">
        <v>14</v>
      </c>
      <c r="X14" s="29" t="s">
        <v>14</v>
      </c>
      <c r="Y14" s="29" t="s">
        <v>14</v>
      </c>
      <c r="Z14" s="29" t="s">
        <v>14</v>
      </c>
      <c r="AA14" s="29" t="s">
        <v>14</v>
      </c>
      <c r="AB14" s="29" t="s">
        <v>14</v>
      </c>
      <c r="AC14" s="62" t="str">
        <f t="shared" si="4"/>
        <v>00</v>
      </c>
      <c r="AD14" s="42" t="str">
        <f t="shared" si="0"/>
        <v>09</v>
      </c>
      <c r="AE14" s="42" t="str">
        <f t="shared" si="1"/>
        <v>18</v>
      </c>
      <c r="AF14" s="43" t="str">
        <f t="shared" si="2"/>
        <v>00</v>
      </c>
      <c r="AN14" s="40" t="str">
        <f t="shared" si="6"/>
        <v>091800</v>
      </c>
    </row>
    <row r="15" spans="1:40" x14ac:dyDescent="0.3">
      <c r="A15" s="29">
        <v>12</v>
      </c>
      <c r="B15" s="29" t="str">
        <f t="shared" si="5"/>
        <v>0xC</v>
      </c>
      <c r="C15" s="37" t="s">
        <v>334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 t="s">
        <v>14</v>
      </c>
      <c r="K15" s="29">
        <v>0</v>
      </c>
      <c r="L15" s="29">
        <v>0</v>
      </c>
      <c r="M15" s="29">
        <v>0</v>
      </c>
      <c r="N15" s="29">
        <v>1</v>
      </c>
      <c r="O15" s="29">
        <v>0</v>
      </c>
      <c r="P15" s="31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1</v>
      </c>
      <c r="W15" s="41" t="s">
        <v>14</v>
      </c>
      <c r="X15" s="29" t="s">
        <v>14</v>
      </c>
      <c r="Y15" s="29" t="s">
        <v>14</v>
      </c>
      <c r="Z15" s="29" t="s">
        <v>14</v>
      </c>
      <c r="AA15" s="29" t="s">
        <v>14</v>
      </c>
      <c r="AB15" s="29" t="s">
        <v>14</v>
      </c>
      <c r="AC15" s="62" t="str">
        <f t="shared" si="4"/>
        <v>00</v>
      </c>
      <c r="AD15" s="42" t="str">
        <f t="shared" ref="AD15:AD16" si="7">BIN2HEX(IF(E15="x", 0, E15) &amp; IF(F15="x", 0, F15) &amp; IF(G15="x", 0, G15) &amp; IF(H15="x", 0, H15) &amp; IF(I15="x", 0, I15) &amp; IF(J15="x", 0, J15) &amp; IF(K15="x", 0, K15) &amp; IF(L15="x", 0, L15), 2)</f>
        <v>00</v>
      </c>
      <c r="AE15" s="42" t="str">
        <f t="shared" ref="AE15:AE16" si="8">BIN2HEX(IF(M15="x", 0, M15) &amp; IF(N15="x", 0, N15) &amp; IF(O15="x", 0, O15) &amp; IF(P15="x", 0, P15) &amp;  IF(Q15="x", 0, Q15) &amp; IF(R15="x", 0, R15) &amp; IF(S15="x", 0, S15) &amp; IF(T15="x", 0, T15), 2)</f>
        <v>40</v>
      </c>
      <c r="AF15" s="43" t="str">
        <f t="shared" ref="AF15:AF16" si="9">BIN2HEX(IF(U15="x", 0, U15) &amp; IF(V15="x", 0, V15) &amp; IF(W15="x", 0, W15) &amp; IF(X15="x", 0, X15) &amp; IF(Y15="x", 0, Y15) &amp; IF(Z15="x", 0, Z15) &amp; IF(AA15="x", 0, AA15) &amp; IF(AB15="x", 0, AB15), 2)</f>
        <v>40</v>
      </c>
      <c r="AG15" s="44"/>
      <c r="AN15" s="40" t="str">
        <f t="shared" si="6"/>
        <v>004040</v>
      </c>
    </row>
    <row r="16" spans="1:40" x14ac:dyDescent="0.3">
      <c r="A16" s="29">
        <v>13</v>
      </c>
      <c r="B16" s="29" t="str">
        <f t="shared" si="5"/>
        <v>0xD</v>
      </c>
      <c r="C16" s="37" t="s">
        <v>335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 t="s">
        <v>14</v>
      </c>
      <c r="K16" s="29">
        <v>0</v>
      </c>
      <c r="L16" s="29">
        <v>0</v>
      </c>
      <c r="M16" s="29">
        <v>0</v>
      </c>
      <c r="N16" s="29">
        <v>1</v>
      </c>
      <c r="O16" s="29">
        <v>0</v>
      </c>
      <c r="P16" s="31">
        <v>0</v>
      </c>
      <c r="Q16" s="29">
        <v>0</v>
      </c>
      <c r="R16" s="29">
        <v>0</v>
      </c>
      <c r="S16" s="29">
        <v>1</v>
      </c>
      <c r="T16" s="29">
        <v>0</v>
      </c>
      <c r="U16" s="29">
        <v>0</v>
      </c>
      <c r="V16" s="29">
        <v>1</v>
      </c>
      <c r="W16" s="41" t="s">
        <v>14</v>
      </c>
      <c r="X16" s="29" t="s">
        <v>14</v>
      </c>
      <c r="Y16" s="29" t="s">
        <v>14</v>
      </c>
      <c r="Z16" s="29" t="s">
        <v>14</v>
      </c>
      <c r="AA16" s="29" t="s">
        <v>14</v>
      </c>
      <c r="AB16" s="29" t="s">
        <v>14</v>
      </c>
      <c r="AC16" s="62" t="str">
        <f t="shared" si="4"/>
        <v>00</v>
      </c>
      <c r="AD16" s="42" t="str">
        <f t="shared" si="7"/>
        <v>00</v>
      </c>
      <c r="AE16" s="42" t="str">
        <f t="shared" si="8"/>
        <v>42</v>
      </c>
      <c r="AF16" s="43" t="str">
        <f t="shared" si="9"/>
        <v>40</v>
      </c>
      <c r="AG16" s="44"/>
      <c r="AN16" s="40" t="str">
        <f t="shared" si="6"/>
        <v>004240</v>
      </c>
    </row>
    <row r="17" spans="1:41" s="40" customFormat="1" x14ac:dyDescent="0.3">
      <c r="A17" s="45">
        <v>14</v>
      </c>
      <c r="B17" s="29" t="str">
        <f t="shared" si="5"/>
        <v>0xE</v>
      </c>
      <c r="C17" s="46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U17" s="45">
        <v>0</v>
      </c>
      <c r="V17" s="45">
        <v>0</v>
      </c>
      <c r="W17" s="47"/>
      <c r="X17" s="45"/>
      <c r="Y17" s="45"/>
      <c r="Z17" s="45"/>
      <c r="AA17" s="45"/>
      <c r="AB17" s="45"/>
      <c r="AC17" s="62"/>
      <c r="AD17" s="48" t="str">
        <f t="shared" ref="AD17:AD19" si="10">BIN2HEX(IF(E17="x", 0, E17) &amp; IF(F17="x", 0, F17) &amp; IF(G17="x", 0, G17) &amp; IF(H17="x", 0, H17) &amp; IF(I17="x", 0, I17) &amp; IF(J17="x", 0, J17) &amp; IF(K17="x", 0, K17) &amp; IF(L17="x", 0, L17), 2)</f>
        <v>00</v>
      </c>
      <c r="AE17" s="48" t="str">
        <f t="shared" ref="AE17:AE19" si="11">BIN2HEX(IF(M17="x", 0, M17) &amp; IF(N17="x", 0, N17) &amp; IF(O17="x", 0, O17) &amp; IF(P17="x", 0, P17) &amp;  IF(Q17="x", 0, Q17) &amp; IF(R17="x", 0, R17) &amp; IF(S17="x", 0, S17) &amp; IF(T17="x", 0, T17), 2)</f>
        <v>00</v>
      </c>
      <c r="AF17" s="49" t="str">
        <f t="shared" ref="AF17:AF19" si="12">BIN2HEX(IF(U17="x", 0, U17) &amp; IF(V17="x", 0, V17) &amp; IF(W17="x", 0, W17) &amp; IF(X17="x", 0, X17) &amp; IF(Y17="x", 0, Y17) &amp; IF(Z17="x", 0, Z17) &amp; IF(AA17="x", 0, AA17) &amp; IF(AB17="x", 0, AB17), 2)</f>
        <v>00</v>
      </c>
      <c r="AN17" s="40" t="str">
        <f t="shared" si="6"/>
        <v>000000</v>
      </c>
    </row>
    <row r="18" spans="1:41" s="40" customFormat="1" x14ac:dyDescent="0.3">
      <c r="A18" s="45">
        <v>15</v>
      </c>
      <c r="B18" s="29" t="str">
        <f t="shared" si="5"/>
        <v>0xF</v>
      </c>
      <c r="C18" s="46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U18" s="45">
        <v>0</v>
      </c>
      <c r="V18" s="45">
        <v>0</v>
      </c>
      <c r="W18" s="47"/>
      <c r="X18" s="45"/>
      <c r="Y18" s="45"/>
      <c r="Z18" s="45"/>
      <c r="AA18" s="45"/>
      <c r="AB18" s="45"/>
      <c r="AC18" s="62"/>
      <c r="AD18" s="48" t="str">
        <f t="shared" si="10"/>
        <v>00</v>
      </c>
      <c r="AE18" s="48" t="str">
        <f t="shared" si="11"/>
        <v>00</v>
      </c>
      <c r="AF18" s="49" t="str">
        <f t="shared" si="12"/>
        <v>00</v>
      </c>
      <c r="AN18" s="40" t="str">
        <f t="shared" si="6"/>
        <v>000000</v>
      </c>
    </row>
    <row r="19" spans="1:41" x14ac:dyDescent="0.3">
      <c r="A19" s="29">
        <v>16</v>
      </c>
      <c r="B19" s="29" t="str">
        <f t="shared" si="5"/>
        <v>0x10</v>
      </c>
      <c r="C19" s="37" t="s">
        <v>384</v>
      </c>
      <c r="D19" s="31">
        <v>1</v>
      </c>
      <c r="E19" s="31">
        <v>0</v>
      </c>
      <c r="F19" s="31">
        <v>1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41"/>
      <c r="X19" s="29"/>
      <c r="Y19" s="29"/>
      <c r="Z19" s="29"/>
      <c r="AA19" s="29"/>
      <c r="AB19" s="29"/>
      <c r="AC19" s="62" t="str">
        <f t="shared" si="4"/>
        <v>01</v>
      </c>
      <c r="AD19" s="28" t="str">
        <f t="shared" si="10"/>
        <v>40</v>
      </c>
      <c r="AE19" s="42" t="str">
        <f t="shared" si="11"/>
        <v>00</v>
      </c>
      <c r="AF19" s="43" t="str">
        <f t="shared" si="12"/>
        <v>00</v>
      </c>
      <c r="AG19" s="27" t="s">
        <v>389</v>
      </c>
      <c r="AN19" s="40" t="str">
        <f t="shared" si="6"/>
        <v>400000</v>
      </c>
      <c r="AO19" s="50"/>
    </row>
    <row r="20" spans="1:41" x14ac:dyDescent="0.3">
      <c r="A20" s="29">
        <v>17</v>
      </c>
      <c r="B20" s="29" t="str">
        <f t="shared" si="5"/>
        <v>0x11</v>
      </c>
      <c r="C20" s="37" t="s">
        <v>103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1</v>
      </c>
      <c r="R20" s="31">
        <v>0</v>
      </c>
      <c r="S20" s="31">
        <v>0</v>
      </c>
      <c r="T20" s="31">
        <v>0</v>
      </c>
      <c r="U20" s="31">
        <v>1</v>
      </c>
      <c r="V20" s="31">
        <v>0</v>
      </c>
      <c r="W20" s="41" t="s">
        <v>14</v>
      </c>
      <c r="X20" s="29" t="s">
        <v>14</v>
      </c>
      <c r="Y20" s="29" t="s">
        <v>14</v>
      </c>
      <c r="Z20" s="29" t="s">
        <v>14</v>
      </c>
      <c r="AA20" s="29" t="s">
        <v>14</v>
      </c>
      <c r="AB20" s="29" t="s">
        <v>14</v>
      </c>
      <c r="AC20" s="62" t="str">
        <f t="shared" si="4"/>
        <v>00</v>
      </c>
      <c r="AD20" s="42" t="str">
        <f t="shared" ref="AD20" si="13">BIN2HEX(IF(E20="x", 0, E20) &amp; IF(F20="x", 0, F20) &amp; IF(G20="x", 0, G20) &amp; IF(H20="x", 0, H20) &amp; IF(I20="x", 0, I20) &amp; IF(J20="x", 0, J20) &amp; IF(K20="x", 0, K20) &amp; IF(L20="x", 0, L20), 2)</f>
        <v>00</v>
      </c>
      <c r="AE20" s="42" t="str">
        <f t="shared" ref="AE20" si="14">BIN2HEX(IF(M20="x", 0, M20) &amp; IF(N20="x", 0, N20) &amp; IF(O20="x", 0, O20) &amp; IF(P20="x", 0, P20) &amp;  IF(Q20="x", 0, Q20) &amp; IF(R20="x", 0, R20) &amp; IF(S20="x", 0, S20) &amp; IF(T20="x", 0, T20), 2)</f>
        <v>08</v>
      </c>
      <c r="AF20" s="43" t="str">
        <f t="shared" ref="AF20" si="15">BIN2HEX(IF(U20="x", 0, U20) &amp; IF(V20="x", 0, V20) &amp; IF(W20="x", 0, W20) &amp; IF(X20="x", 0, X20) &amp; IF(Y20="x", 0, Y20) &amp; IF(Z20="x", 0, Z20) &amp; IF(AA20="x", 0, AA20) &amp; IF(AB20="x", 0, AB20), 2)</f>
        <v>80</v>
      </c>
      <c r="AN20" s="40" t="str">
        <f t="shared" si="6"/>
        <v>000880</v>
      </c>
      <c r="AO20" s="50"/>
    </row>
    <row r="21" spans="1:41" hidden="1" x14ac:dyDescent="0.3">
      <c r="A21" s="29">
        <v>18</v>
      </c>
      <c r="B21" s="29" t="str">
        <f t="shared" si="5"/>
        <v>0x12</v>
      </c>
      <c r="C21" s="51"/>
      <c r="W21" s="41"/>
      <c r="X21" s="29"/>
      <c r="Y21" s="29"/>
      <c r="Z21" s="29"/>
      <c r="AA21" s="29"/>
      <c r="AB21" s="29"/>
      <c r="AC21" s="62"/>
      <c r="AD21" s="42" t="str">
        <f t="shared" ref="AD21:AD34" si="16">BIN2HEX(IF(E21="x", 0, E21) &amp; IF(F21="x", 0, F21) &amp; IF(G21="x", 0, G21) &amp; IF(H21="x", 0, H21) &amp; IF(I21="x", 0, I21) &amp; IF(J21="x", 0, J21) &amp; IF(K21="x", 0, K21) &amp; IF(L21="x", 0, L21), 2)</f>
        <v>00</v>
      </c>
      <c r="AE21" s="42" t="str">
        <f t="shared" ref="AE21:AE34" si="17">BIN2HEX(IF(M21="x", 0, M21) &amp; IF(N21="x", 0, N21) &amp; IF(O21="x", 0, O21) &amp; IF(P21="x", 0, P21) &amp;  IF(Q21="x", 0, Q21) &amp; IF(R21="x", 0, R21) &amp; IF(S21="x", 0, S21) &amp; IF(T21="x", 0, T21), 2)</f>
        <v>00</v>
      </c>
      <c r="AF21" s="43" t="str">
        <f t="shared" ref="AF21:AF34" si="18">BIN2HEX(IF(U21="x", 0, U21) &amp; IF(V21="x", 0, V21) &amp; IF(W21="x", 0, W21) &amp; IF(X21="x", 0, X21) &amp; IF(Y21="x", 0, Y21) &amp; IF(Z21="x", 0, Z21) &amp; IF(AA21="x", 0, AA21) &amp; IF(AB21="x", 0, AB21), 2)</f>
        <v>00</v>
      </c>
      <c r="AN21" s="40" t="str">
        <f t="shared" si="6"/>
        <v>000000</v>
      </c>
    </row>
    <row r="22" spans="1:41" hidden="1" x14ac:dyDescent="0.3">
      <c r="A22" s="29">
        <v>19</v>
      </c>
      <c r="B22" s="29" t="str">
        <f t="shared" si="5"/>
        <v>0x13</v>
      </c>
      <c r="C22" s="51"/>
      <c r="W22" s="41"/>
      <c r="X22" s="29"/>
      <c r="Y22" s="29"/>
      <c r="Z22" s="29"/>
      <c r="AA22" s="29"/>
      <c r="AB22" s="29"/>
      <c r="AC22" s="62"/>
      <c r="AD22" s="42" t="str">
        <f t="shared" si="16"/>
        <v>00</v>
      </c>
      <c r="AE22" s="42" t="str">
        <f t="shared" si="17"/>
        <v>00</v>
      </c>
      <c r="AF22" s="43" t="str">
        <f t="shared" si="18"/>
        <v>00</v>
      </c>
      <c r="AN22" s="40" t="str">
        <f t="shared" si="6"/>
        <v>000000</v>
      </c>
    </row>
    <row r="23" spans="1:41" hidden="1" x14ac:dyDescent="0.3">
      <c r="A23" s="29">
        <v>20</v>
      </c>
      <c r="B23" s="29" t="str">
        <f t="shared" si="5"/>
        <v>0x14</v>
      </c>
      <c r="C23" s="51"/>
      <c r="W23" s="41"/>
      <c r="X23" s="29"/>
      <c r="Y23" s="29"/>
      <c r="Z23" s="29"/>
      <c r="AA23" s="29"/>
      <c r="AB23" s="29"/>
      <c r="AC23" s="62"/>
      <c r="AD23" s="42" t="str">
        <f t="shared" si="16"/>
        <v>00</v>
      </c>
      <c r="AE23" s="42" t="str">
        <f t="shared" si="17"/>
        <v>00</v>
      </c>
      <c r="AF23" s="43" t="str">
        <f t="shared" si="18"/>
        <v>00</v>
      </c>
      <c r="AN23" s="40" t="str">
        <f t="shared" si="6"/>
        <v>000000</v>
      </c>
    </row>
    <row r="24" spans="1:41" hidden="1" x14ac:dyDescent="0.3">
      <c r="A24" s="29">
        <v>21</v>
      </c>
      <c r="B24" s="29" t="str">
        <f t="shared" si="5"/>
        <v>0x15</v>
      </c>
      <c r="C24" s="51"/>
      <c r="W24" s="41"/>
      <c r="X24" s="29"/>
      <c r="Y24" s="29"/>
      <c r="Z24" s="29"/>
      <c r="AA24" s="29"/>
      <c r="AB24" s="29"/>
      <c r="AC24" s="62"/>
      <c r="AD24" s="42" t="str">
        <f t="shared" si="16"/>
        <v>00</v>
      </c>
      <c r="AE24" s="42" t="str">
        <f t="shared" si="17"/>
        <v>00</v>
      </c>
      <c r="AF24" s="43" t="str">
        <f t="shared" si="18"/>
        <v>00</v>
      </c>
      <c r="AN24" s="40" t="str">
        <f t="shared" si="6"/>
        <v>000000</v>
      </c>
    </row>
    <row r="25" spans="1:41" hidden="1" x14ac:dyDescent="0.3">
      <c r="A25" s="29">
        <v>22</v>
      </c>
      <c r="B25" s="29" t="str">
        <f t="shared" si="5"/>
        <v>0x16</v>
      </c>
      <c r="C25" s="51"/>
      <c r="W25" s="41"/>
      <c r="X25" s="29"/>
      <c r="Y25" s="29"/>
      <c r="Z25" s="29"/>
      <c r="AA25" s="29"/>
      <c r="AB25" s="29"/>
      <c r="AC25" s="62"/>
      <c r="AD25" s="42" t="str">
        <f t="shared" si="16"/>
        <v>00</v>
      </c>
      <c r="AE25" s="42" t="str">
        <f t="shared" si="17"/>
        <v>00</v>
      </c>
      <c r="AF25" s="43" t="str">
        <f t="shared" si="18"/>
        <v>00</v>
      </c>
      <c r="AN25" s="40" t="str">
        <f t="shared" si="6"/>
        <v>000000</v>
      </c>
    </row>
    <row r="26" spans="1:41" hidden="1" x14ac:dyDescent="0.3">
      <c r="A26" s="29">
        <v>23</v>
      </c>
      <c r="B26" s="29" t="str">
        <f t="shared" si="5"/>
        <v>0x17</v>
      </c>
      <c r="C26" s="51"/>
      <c r="W26" s="41"/>
      <c r="X26" s="29"/>
      <c r="Y26" s="29"/>
      <c r="Z26" s="29"/>
      <c r="AA26" s="29"/>
      <c r="AB26" s="29"/>
      <c r="AC26" s="62"/>
      <c r="AD26" s="42" t="str">
        <f t="shared" si="16"/>
        <v>00</v>
      </c>
      <c r="AE26" s="42" t="str">
        <f t="shared" si="17"/>
        <v>00</v>
      </c>
      <c r="AF26" s="43" t="str">
        <f t="shared" si="18"/>
        <v>00</v>
      </c>
      <c r="AN26" s="40" t="str">
        <f t="shared" si="6"/>
        <v>000000</v>
      </c>
    </row>
    <row r="27" spans="1:41" hidden="1" x14ac:dyDescent="0.3">
      <c r="A27" s="29">
        <v>24</v>
      </c>
      <c r="B27" s="29" t="str">
        <f t="shared" si="5"/>
        <v>0x18</v>
      </c>
      <c r="C27" s="51"/>
      <c r="W27" s="41"/>
      <c r="X27" s="29"/>
      <c r="Y27" s="29"/>
      <c r="Z27" s="29"/>
      <c r="AA27" s="29"/>
      <c r="AB27" s="29"/>
      <c r="AC27" s="62"/>
      <c r="AD27" s="42" t="str">
        <f t="shared" si="16"/>
        <v>00</v>
      </c>
      <c r="AE27" s="42" t="str">
        <f t="shared" si="17"/>
        <v>00</v>
      </c>
      <c r="AF27" s="43" t="str">
        <f t="shared" si="18"/>
        <v>00</v>
      </c>
      <c r="AN27" s="40" t="str">
        <f t="shared" si="6"/>
        <v>000000</v>
      </c>
    </row>
    <row r="28" spans="1:41" hidden="1" x14ac:dyDescent="0.3">
      <c r="A28" s="29">
        <v>25</v>
      </c>
      <c r="B28" s="29" t="str">
        <f t="shared" si="5"/>
        <v>0x19</v>
      </c>
      <c r="C28" s="51"/>
      <c r="W28" s="41"/>
      <c r="X28" s="29"/>
      <c r="Y28" s="29"/>
      <c r="Z28" s="29"/>
      <c r="AA28" s="29"/>
      <c r="AB28" s="29"/>
      <c r="AC28" s="62"/>
      <c r="AD28" s="42" t="str">
        <f t="shared" si="16"/>
        <v>00</v>
      </c>
      <c r="AE28" s="42" t="str">
        <f t="shared" si="17"/>
        <v>00</v>
      </c>
      <c r="AF28" s="43" t="str">
        <f t="shared" si="18"/>
        <v>00</v>
      </c>
      <c r="AN28" s="40" t="str">
        <f t="shared" si="6"/>
        <v>000000</v>
      </c>
    </row>
    <row r="29" spans="1:41" hidden="1" x14ac:dyDescent="0.3">
      <c r="A29" s="29">
        <v>26</v>
      </c>
      <c r="B29" s="29" t="str">
        <f t="shared" si="5"/>
        <v>0x1A</v>
      </c>
      <c r="C29" s="51"/>
      <c r="W29" s="41"/>
      <c r="X29" s="29"/>
      <c r="Y29" s="29"/>
      <c r="Z29" s="29"/>
      <c r="AA29" s="29"/>
      <c r="AB29" s="29"/>
      <c r="AC29" s="62"/>
      <c r="AD29" s="42" t="str">
        <f t="shared" si="16"/>
        <v>00</v>
      </c>
      <c r="AE29" s="42" t="str">
        <f t="shared" si="17"/>
        <v>00</v>
      </c>
      <c r="AF29" s="43" t="str">
        <f t="shared" si="18"/>
        <v>00</v>
      </c>
      <c r="AN29" s="40" t="str">
        <f t="shared" si="6"/>
        <v>000000</v>
      </c>
    </row>
    <row r="30" spans="1:41" hidden="1" x14ac:dyDescent="0.3">
      <c r="A30" s="29">
        <v>27</v>
      </c>
      <c r="B30" s="29" t="str">
        <f t="shared" si="5"/>
        <v>0x1B</v>
      </c>
      <c r="C30" s="51"/>
      <c r="W30" s="41"/>
      <c r="X30" s="29"/>
      <c r="Y30" s="29"/>
      <c r="Z30" s="29"/>
      <c r="AA30" s="29"/>
      <c r="AB30" s="29"/>
      <c r="AC30" s="62"/>
      <c r="AD30" s="42" t="str">
        <f t="shared" si="16"/>
        <v>00</v>
      </c>
      <c r="AE30" s="42" t="str">
        <f t="shared" si="17"/>
        <v>00</v>
      </c>
      <c r="AF30" s="43" t="str">
        <f t="shared" si="18"/>
        <v>00</v>
      </c>
      <c r="AN30" s="40" t="str">
        <f t="shared" si="6"/>
        <v>000000</v>
      </c>
    </row>
    <row r="31" spans="1:41" hidden="1" x14ac:dyDescent="0.3">
      <c r="A31" s="29">
        <v>28</v>
      </c>
      <c r="B31" s="29" t="str">
        <f t="shared" si="5"/>
        <v>0x1C</v>
      </c>
      <c r="C31" s="51"/>
      <c r="W31" s="41"/>
      <c r="X31" s="29"/>
      <c r="Y31" s="29"/>
      <c r="Z31" s="29"/>
      <c r="AA31" s="29"/>
      <c r="AB31" s="29"/>
      <c r="AC31" s="62"/>
      <c r="AD31" s="42" t="str">
        <f t="shared" si="16"/>
        <v>00</v>
      </c>
      <c r="AE31" s="42" t="str">
        <f t="shared" si="17"/>
        <v>00</v>
      </c>
      <c r="AF31" s="43" t="str">
        <f t="shared" si="18"/>
        <v>00</v>
      </c>
      <c r="AN31" s="40" t="str">
        <f t="shared" si="6"/>
        <v>000000</v>
      </c>
    </row>
    <row r="32" spans="1:41" hidden="1" x14ac:dyDescent="0.3">
      <c r="A32" s="29">
        <v>29</v>
      </c>
      <c r="B32" s="29" t="str">
        <f t="shared" si="5"/>
        <v>0x1D</v>
      </c>
      <c r="C32" s="51"/>
      <c r="W32" s="41"/>
      <c r="X32" s="29"/>
      <c r="Y32" s="29"/>
      <c r="Z32" s="29"/>
      <c r="AA32" s="29"/>
      <c r="AB32" s="29"/>
      <c r="AC32" s="62"/>
      <c r="AD32" s="42" t="str">
        <f t="shared" si="16"/>
        <v>00</v>
      </c>
      <c r="AE32" s="42" t="str">
        <f t="shared" si="17"/>
        <v>00</v>
      </c>
      <c r="AF32" s="43" t="str">
        <f t="shared" si="18"/>
        <v>00</v>
      </c>
      <c r="AN32" s="40" t="str">
        <f t="shared" si="6"/>
        <v>000000</v>
      </c>
    </row>
    <row r="33" spans="1:41" hidden="1" x14ac:dyDescent="0.3">
      <c r="A33" s="29">
        <v>30</v>
      </c>
      <c r="B33" s="29" t="str">
        <f t="shared" si="5"/>
        <v>0x1E</v>
      </c>
      <c r="C33" s="51"/>
      <c r="W33" s="41"/>
      <c r="X33" s="29"/>
      <c r="Y33" s="29"/>
      <c r="Z33" s="29"/>
      <c r="AA33" s="29"/>
      <c r="AB33" s="29"/>
      <c r="AC33" s="62"/>
      <c r="AD33" s="42" t="str">
        <f t="shared" si="16"/>
        <v>00</v>
      </c>
      <c r="AE33" s="42" t="str">
        <f t="shared" si="17"/>
        <v>00</v>
      </c>
      <c r="AF33" s="43" t="str">
        <f t="shared" si="18"/>
        <v>00</v>
      </c>
      <c r="AN33" s="40" t="str">
        <f t="shared" si="6"/>
        <v>000000</v>
      </c>
    </row>
    <row r="34" spans="1:41" hidden="1" x14ac:dyDescent="0.3">
      <c r="A34" s="29">
        <v>31</v>
      </c>
      <c r="B34" s="29" t="str">
        <f t="shared" si="5"/>
        <v>0x1F</v>
      </c>
      <c r="C34" s="51"/>
      <c r="W34" s="41"/>
      <c r="X34" s="29"/>
      <c r="Y34" s="29"/>
      <c r="Z34" s="29"/>
      <c r="AA34" s="29"/>
      <c r="AB34" s="29"/>
      <c r="AC34" s="62"/>
      <c r="AD34" s="42" t="str">
        <f t="shared" si="16"/>
        <v>00</v>
      </c>
      <c r="AE34" s="42" t="str">
        <f t="shared" si="17"/>
        <v>00</v>
      </c>
      <c r="AF34" s="43" t="str">
        <f t="shared" si="18"/>
        <v>00</v>
      </c>
      <c r="AN34" s="40" t="str">
        <f t="shared" si="6"/>
        <v>000000</v>
      </c>
    </row>
    <row r="35" spans="1:41" x14ac:dyDescent="0.3">
      <c r="C35" s="51"/>
      <c r="W35" s="41"/>
      <c r="X35" s="29"/>
      <c r="Y35" s="29"/>
      <c r="Z35" s="29"/>
      <c r="AA35" s="29"/>
      <c r="AB35" s="29"/>
      <c r="AC35" s="62"/>
      <c r="AD35" s="42"/>
      <c r="AE35" s="42"/>
      <c r="AF35" s="43"/>
      <c r="AN35" s="40"/>
    </row>
    <row r="36" spans="1:41" x14ac:dyDescent="0.3">
      <c r="A36" s="29">
        <v>32</v>
      </c>
      <c r="B36" s="29" t="str">
        <f t="shared" si="5"/>
        <v>0x20</v>
      </c>
      <c r="C36" s="37" t="s">
        <v>24</v>
      </c>
      <c r="D36" s="52">
        <v>0</v>
      </c>
      <c r="E36" s="52">
        <v>0</v>
      </c>
      <c r="F36" s="52">
        <v>1</v>
      </c>
      <c r="G36" s="52">
        <v>0</v>
      </c>
      <c r="H36" s="52">
        <v>0</v>
      </c>
      <c r="I36" s="52">
        <v>0</v>
      </c>
      <c r="J36" s="52" t="s">
        <v>14</v>
      </c>
      <c r="K36" s="52">
        <v>0</v>
      </c>
      <c r="L36" s="52">
        <v>0</v>
      </c>
      <c r="M36" s="52">
        <v>1</v>
      </c>
      <c r="N36" s="52">
        <v>0</v>
      </c>
      <c r="O36" s="52">
        <v>0</v>
      </c>
      <c r="P36" s="52">
        <v>0</v>
      </c>
      <c r="Q36" s="52">
        <v>1</v>
      </c>
      <c r="R36" s="52">
        <v>0</v>
      </c>
      <c r="S36" s="52">
        <v>0</v>
      </c>
      <c r="T36" s="52">
        <v>0</v>
      </c>
      <c r="U36" s="52">
        <v>0</v>
      </c>
      <c r="V36" s="52">
        <v>0</v>
      </c>
      <c r="W36" s="41">
        <v>1</v>
      </c>
      <c r="X36" s="29">
        <v>0</v>
      </c>
      <c r="Y36" s="29">
        <v>0</v>
      </c>
      <c r="Z36" s="29">
        <v>1</v>
      </c>
      <c r="AA36" s="29">
        <v>0</v>
      </c>
      <c r="AB36" s="29">
        <v>1</v>
      </c>
      <c r="AC36" s="62" t="str">
        <f t="shared" ref="AC36:AC47" si="19">BIN2HEX("0000000"+D36, 2)</f>
        <v>00</v>
      </c>
      <c r="AD36" s="42" t="str">
        <f t="shared" ref="AD36:AD41" si="20">BIN2HEX(IF(E36="x", 0, E36) &amp; IF(F36="x", 0, F36) &amp; IF(G36="x", 0, G36) &amp; IF(H36="x", 0, H36) &amp; IF(I36="x", 0, I36) &amp; IF(J36="x", 0, J36) &amp; IF(K36="x", 0, K36) &amp; IF(L36="x", 0, L36), 2)</f>
        <v>40</v>
      </c>
      <c r="AE36" s="42" t="str">
        <f t="shared" ref="AE36:AE41" si="21">BIN2HEX(IF(M36="x", 0, M36) &amp; IF(N36="x", 0, N36) &amp; IF(O36="x", 0, O36) &amp; IF(P36="x", 0, P36) &amp;  IF(Q36="x", 0, Q36) &amp; IF(R36="x", 0, R36) &amp; IF(S36="x", 0, S36) &amp; IF(T36="x", 0, T36), 2)</f>
        <v>88</v>
      </c>
      <c r="AF36" s="43" t="str">
        <f t="shared" ref="AF36:AF41" si="22">BIN2HEX(IF(U36="x", 0, U36) &amp; IF(V36="x", 0, V36) &amp; IF(W36="x", 0, W36) &amp; IF(X36="x", 0, X36) &amp; IF(Y36="x", 0, Y36) &amp; IF(Z36="x", 0, Z36) &amp; IF(AA36="x", 0, AA36) &amp; IF(AB36="x", 0, AB36), 2)</f>
        <v>25</v>
      </c>
      <c r="AG36" s="31" t="s">
        <v>159</v>
      </c>
      <c r="AN36" s="40" t="str">
        <f t="shared" si="6"/>
        <v>408825</v>
      </c>
    </row>
    <row r="37" spans="1:41" x14ac:dyDescent="0.3">
      <c r="A37" s="29">
        <v>33</v>
      </c>
      <c r="B37" s="29" t="str">
        <f t="shared" si="5"/>
        <v>0x21</v>
      </c>
      <c r="C37" s="37" t="s">
        <v>25</v>
      </c>
      <c r="D37" s="52">
        <v>0</v>
      </c>
      <c r="E37" s="52">
        <v>0</v>
      </c>
      <c r="F37" s="52">
        <v>1</v>
      </c>
      <c r="G37" s="52">
        <v>0</v>
      </c>
      <c r="H37" s="52">
        <v>0</v>
      </c>
      <c r="I37" s="52">
        <v>0</v>
      </c>
      <c r="J37" s="52" t="s">
        <v>14</v>
      </c>
      <c r="K37" s="52">
        <v>0</v>
      </c>
      <c r="L37" s="52">
        <v>0</v>
      </c>
      <c r="M37" s="52">
        <v>1</v>
      </c>
      <c r="N37" s="52">
        <v>0</v>
      </c>
      <c r="O37" s="52">
        <v>0</v>
      </c>
      <c r="P37" s="52">
        <v>0</v>
      </c>
      <c r="Q37" s="52">
        <v>1</v>
      </c>
      <c r="R37" s="52">
        <v>0</v>
      </c>
      <c r="S37" s="52">
        <v>0</v>
      </c>
      <c r="T37" s="52">
        <v>0</v>
      </c>
      <c r="U37" s="52">
        <v>0</v>
      </c>
      <c r="V37" s="52">
        <v>0</v>
      </c>
      <c r="W37" s="41">
        <v>0</v>
      </c>
      <c r="X37" s="29">
        <v>1</v>
      </c>
      <c r="Y37" s="29">
        <v>1</v>
      </c>
      <c r="Z37" s="29">
        <v>0</v>
      </c>
      <c r="AA37" s="29">
        <v>0</v>
      </c>
      <c r="AB37" s="29">
        <v>0</v>
      </c>
      <c r="AC37" s="62" t="str">
        <f t="shared" si="19"/>
        <v>00</v>
      </c>
      <c r="AD37" s="42" t="str">
        <f t="shared" si="20"/>
        <v>40</v>
      </c>
      <c r="AE37" s="42" t="str">
        <f t="shared" si="21"/>
        <v>88</v>
      </c>
      <c r="AF37" s="43" t="str">
        <f t="shared" si="22"/>
        <v>18</v>
      </c>
      <c r="AG37" s="31" t="s">
        <v>188</v>
      </c>
      <c r="AN37" s="40" t="str">
        <f t="shared" si="6"/>
        <v>408818</v>
      </c>
    </row>
    <row r="38" spans="1:41" x14ac:dyDescent="0.3">
      <c r="A38" s="29">
        <v>34</v>
      </c>
      <c r="B38" s="29" t="str">
        <f t="shared" si="5"/>
        <v>0x22</v>
      </c>
      <c r="C38" s="37" t="s">
        <v>28</v>
      </c>
      <c r="D38" s="52">
        <v>0</v>
      </c>
      <c r="E38" s="52">
        <v>0</v>
      </c>
      <c r="F38" s="52">
        <v>1</v>
      </c>
      <c r="G38" s="52">
        <v>0</v>
      </c>
      <c r="H38" s="52">
        <v>0</v>
      </c>
      <c r="I38" s="52">
        <v>0</v>
      </c>
      <c r="J38" s="52" t="s">
        <v>14</v>
      </c>
      <c r="K38" s="52">
        <v>0</v>
      </c>
      <c r="L38" s="52">
        <v>0</v>
      </c>
      <c r="M38" s="52">
        <v>1</v>
      </c>
      <c r="N38" s="52">
        <v>0</v>
      </c>
      <c r="O38" s="52">
        <v>0</v>
      </c>
      <c r="P38" s="52">
        <v>0</v>
      </c>
      <c r="Q38" s="52">
        <v>1</v>
      </c>
      <c r="R38" s="52">
        <v>0</v>
      </c>
      <c r="S38" s="52">
        <v>0</v>
      </c>
      <c r="T38" s="52">
        <v>0</v>
      </c>
      <c r="U38" s="52">
        <v>0</v>
      </c>
      <c r="V38" s="52">
        <v>0</v>
      </c>
      <c r="W38" s="41">
        <v>0</v>
      </c>
      <c r="X38" s="29">
        <v>0</v>
      </c>
      <c r="Y38" s="29">
        <v>0</v>
      </c>
      <c r="Z38" s="29">
        <v>0</v>
      </c>
      <c r="AA38" s="29">
        <v>1</v>
      </c>
      <c r="AB38" s="29" t="s">
        <v>14</v>
      </c>
      <c r="AC38" s="62" t="str">
        <f t="shared" si="19"/>
        <v>00</v>
      </c>
      <c r="AD38" s="42" t="str">
        <f t="shared" si="20"/>
        <v>40</v>
      </c>
      <c r="AE38" s="42" t="str">
        <f t="shared" si="21"/>
        <v>88</v>
      </c>
      <c r="AF38" s="43" t="str">
        <f t="shared" si="22"/>
        <v>02</v>
      </c>
      <c r="AN38" s="40" t="str">
        <f t="shared" si="6"/>
        <v>408802</v>
      </c>
      <c r="AO38" s="44" t="s">
        <v>297</v>
      </c>
    </row>
    <row r="39" spans="1:41" x14ac:dyDescent="0.3">
      <c r="A39" s="29">
        <v>35</v>
      </c>
      <c r="B39" s="29" t="str">
        <f t="shared" si="5"/>
        <v>0x23</v>
      </c>
      <c r="C39" s="37" t="s">
        <v>26</v>
      </c>
      <c r="D39" s="52">
        <v>0</v>
      </c>
      <c r="E39" s="52">
        <v>0</v>
      </c>
      <c r="F39" s="52">
        <v>1</v>
      </c>
      <c r="G39" s="52">
        <v>0</v>
      </c>
      <c r="H39" s="52">
        <v>0</v>
      </c>
      <c r="I39" s="52">
        <v>0</v>
      </c>
      <c r="J39" s="52" t="s">
        <v>14</v>
      </c>
      <c r="K39" s="52">
        <v>0</v>
      </c>
      <c r="L39" s="52">
        <v>0</v>
      </c>
      <c r="M39" s="52">
        <v>1</v>
      </c>
      <c r="N39" s="52">
        <v>0</v>
      </c>
      <c r="O39" s="52">
        <v>0</v>
      </c>
      <c r="P39" s="52">
        <v>0</v>
      </c>
      <c r="Q39" s="52">
        <v>1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41">
        <v>1</v>
      </c>
      <c r="X39" s="29">
        <v>0</v>
      </c>
      <c r="Y39" s="29">
        <v>1</v>
      </c>
      <c r="Z39" s="29">
        <v>1</v>
      </c>
      <c r="AA39" s="29">
        <v>1</v>
      </c>
      <c r="AB39" s="29" t="s">
        <v>14</v>
      </c>
      <c r="AC39" s="62" t="str">
        <f t="shared" si="19"/>
        <v>00</v>
      </c>
      <c r="AD39" s="42" t="str">
        <f t="shared" si="20"/>
        <v>40</v>
      </c>
      <c r="AE39" s="42" t="str">
        <f t="shared" si="21"/>
        <v>88</v>
      </c>
      <c r="AF39" s="43" t="str">
        <f t="shared" si="22"/>
        <v>2E</v>
      </c>
      <c r="AN39" s="40" t="str">
        <f t="shared" si="6"/>
        <v>40882E</v>
      </c>
    </row>
    <row r="40" spans="1:41" x14ac:dyDescent="0.3">
      <c r="A40" s="29">
        <v>36</v>
      </c>
      <c r="B40" s="29" t="str">
        <f t="shared" si="5"/>
        <v>0x24</v>
      </c>
      <c r="C40" s="37" t="s">
        <v>27</v>
      </c>
      <c r="D40" s="52">
        <v>0</v>
      </c>
      <c r="E40" s="52">
        <v>0</v>
      </c>
      <c r="F40" s="52">
        <v>1</v>
      </c>
      <c r="G40" s="52">
        <v>0</v>
      </c>
      <c r="H40" s="52">
        <v>0</v>
      </c>
      <c r="I40" s="52">
        <v>0</v>
      </c>
      <c r="J40" s="52" t="s">
        <v>14</v>
      </c>
      <c r="K40" s="52">
        <v>0</v>
      </c>
      <c r="L40" s="52">
        <v>0</v>
      </c>
      <c r="M40" s="52">
        <v>1</v>
      </c>
      <c r="N40" s="52">
        <v>0</v>
      </c>
      <c r="O40" s="52">
        <v>0</v>
      </c>
      <c r="P40" s="52">
        <v>0</v>
      </c>
      <c r="Q40" s="52">
        <v>1</v>
      </c>
      <c r="R40" s="52">
        <v>0</v>
      </c>
      <c r="S40" s="52">
        <v>0</v>
      </c>
      <c r="T40" s="52">
        <v>0</v>
      </c>
      <c r="U40" s="52">
        <v>0</v>
      </c>
      <c r="V40" s="52">
        <v>0</v>
      </c>
      <c r="W40" s="41">
        <v>1</v>
      </c>
      <c r="X40" s="29">
        <v>1</v>
      </c>
      <c r="Y40" s="29">
        <v>1</v>
      </c>
      <c r="Z40" s="29">
        <v>0</v>
      </c>
      <c r="AA40" s="29">
        <v>1</v>
      </c>
      <c r="AB40" s="29" t="s">
        <v>14</v>
      </c>
      <c r="AC40" s="62" t="str">
        <f t="shared" si="19"/>
        <v>00</v>
      </c>
      <c r="AD40" s="42" t="str">
        <f t="shared" si="20"/>
        <v>40</v>
      </c>
      <c r="AE40" s="42" t="str">
        <f t="shared" si="21"/>
        <v>88</v>
      </c>
      <c r="AF40" s="43" t="str">
        <f t="shared" si="22"/>
        <v>3A</v>
      </c>
      <c r="AN40" s="40" t="str">
        <f t="shared" si="6"/>
        <v>40883A</v>
      </c>
    </row>
    <row r="41" spans="1:41" x14ac:dyDescent="0.3">
      <c r="A41" s="29">
        <v>37</v>
      </c>
      <c r="B41" s="29" t="str">
        <f t="shared" si="5"/>
        <v>0x25</v>
      </c>
      <c r="C41" s="37" t="s">
        <v>29</v>
      </c>
      <c r="D41" s="52">
        <v>0</v>
      </c>
      <c r="E41" s="52">
        <v>0</v>
      </c>
      <c r="F41" s="52">
        <v>1</v>
      </c>
      <c r="G41" s="52">
        <v>0</v>
      </c>
      <c r="H41" s="52">
        <v>0</v>
      </c>
      <c r="I41" s="52">
        <v>0</v>
      </c>
      <c r="J41" s="52" t="s">
        <v>14</v>
      </c>
      <c r="K41" s="52">
        <v>0</v>
      </c>
      <c r="L41" s="52">
        <v>0</v>
      </c>
      <c r="M41" s="52">
        <v>1</v>
      </c>
      <c r="N41" s="52">
        <v>0</v>
      </c>
      <c r="O41" s="52">
        <v>0</v>
      </c>
      <c r="P41" s="52">
        <v>0</v>
      </c>
      <c r="Q41" s="52">
        <v>1</v>
      </c>
      <c r="R41" s="52">
        <v>0</v>
      </c>
      <c r="S41" s="52">
        <v>0</v>
      </c>
      <c r="T41" s="52">
        <v>0</v>
      </c>
      <c r="U41" s="52">
        <v>0</v>
      </c>
      <c r="V41" s="52">
        <v>0</v>
      </c>
      <c r="W41" s="41">
        <v>0</v>
      </c>
      <c r="X41" s="29">
        <v>1</v>
      </c>
      <c r="Y41" s="29">
        <v>1</v>
      </c>
      <c r="Z41" s="29">
        <v>0</v>
      </c>
      <c r="AA41" s="29">
        <v>1</v>
      </c>
      <c r="AB41" s="29" t="s">
        <v>14</v>
      </c>
      <c r="AC41" s="62" t="str">
        <f t="shared" si="19"/>
        <v>00</v>
      </c>
      <c r="AD41" s="42" t="str">
        <f t="shared" si="20"/>
        <v>40</v>
      </c>
      <c r="AE41" s="42" t="str">
        <f t="shared" si="21"/>
        <v>88</v>
      </c>
      <c r="AF41" s="43" t="str">
        <f t="shared" si="22"/>
        <v>1A</v>
      </c>
      <c r="AN41" s="40" t="str">
        <f t="shared" si="6"/>
        <v>40881A</v>
      </c>
    </row>
    <row r="42" spans="1:41" x14ac:dyDescent="0.3">
      <c r="A42" s="29">
        <v>38</v>
      </c>
      <c r="B42" s="29" t="str">
        <f t="shared" si="5"/>
        <v>0x26</v>
      </c>
      <c r="C42" s="37" t="s">
        <v>161</v>
      </c>
      <c r="D42" s="52">
        <v>0</v>
      </c>
      <c r="E42" s="52">
        <v>0</v>
      </c>
      <c r="F42" s="52">
        <v>1</v>
      </c>
      <c r="G42" s="52">
        <v>0</v>
      </c>
      <c r="H42" s="52">
        <v>0</v>
      </c>
      <c r="I42" s="52">
        <v>0</v>
      </c>
      <c r="J42" s="52" t="s">
        <v>14</v>
      </c>
      <c r="K42" s="52">
        <v>0</v>
      </c>
      <c r="L42" s="52">
        <v>0</v>
      </c>
      <c r="M42" s="52">
        <v>1</v>
      </c>
      <c r="N42" s="52">
        <v>0</v>
      </c>
      <c r="O42" s="52">
        <v>0</v>
      </c>
      <c r="P42" s="52">
        <v>0</v>
      </c>
      <c r="Q42" s="52">
        <v>1</v>
      </c>
      <c r="R42" s="52">
        <v>0</v>
      </c>
      <c r="S42" s="52">
        <v>0</v>
      </c>
      <c r="T42" s="52">
        <v>0</v>
      </c>
      <c r="U42" s="52">
        <v>0</v>
      </c>
      <c r="V42" s="52">
        <v>0</v>
      </c>
      <c r="W42" s="41">
        <v>0</v>
      </c>
      <c r="X42" s="29">
        <v>0</v>
      </c>
      <c r="Y42" s="29">
        <v>0</v>
      </c>
      <c r="Z42" s="29">
        <v>1</v>
      </c>
      <c r="AA42" s="29">
        <v>1</v>
      </c>
      <c r="AB42" s="29" t="s">
        <v>14</v>
      </c>
      <c r="AC42" s="62" t="str">
        <f t="shared" si="19"/>
        <v>00</v>
      </c>
      <c r="AD42" s="42" t="str">
        <f t="shared" ref="AD42:AD45" si="23">BIN2HEX(IF(E42="x", 0, E42) &amp; IF(F42="x", 0, F42) &amp; IF(G42="x", 0, G42) &amp; IF(H42="x", 0, H42) &amp; IF(I42="x", 0, I42) &amp; IF(J42="x", 0, J42) &amp; IF(K42="x", 0, K42) &amp; IF(L42="x", 0, L42), 2)</f>
        <v>40</v>
      </c>
      <c r="AE42" s="42" t="str">
        <f t="shared" ref="AE42:AE45" si="24">BIN2HEX(IF(M42="x", 0, M42) &amp; IF(N42="x", 0, N42) &amp; IF(O42="x", 0, O42) &amp; IF(P42="x", 0, P42) &amp;  IF(Q42="x", 0, Q42) &amp; IF(R42="x", 0, R42) &amp; IF(S42="x", 0, S42) &amp; IF(T42="x", 0, T42), 2)</f>
        <v>88</v>
      </c>
      <c r="AF42" s="43" t="str">
        <f t="shared" ref="AF42:AF45" si="25">BIN2HEX(IF(U42="x", 0, U42) &amp; IF(V42="x", 0, V42) &amp; IF(W42="x", 0, W42) &amp; IF(X42="x", 0, X42) &amp; IF(Y42="x", 0, Y42) &amp; IF(Z42="x", 0, Z42) &amp; IF(AA42="x", 0, AA42) &amp; IF(AB42="x", 0, AB42), 2)</f>
        <v>06</v>
      </c>
      <c r="AN42" s="40" t="str">
        <f t="shared" si="6"/>
        <v>408806</v>
      </c>
    </row>
    <row r="43" spans="1:41" x14ac:dyDescent="0.3">
      <c r="A43" s="29">
        <v>39</v>
      </c>
      <c r="B43" s="29" t="str">
        <f t="shared" si="5"/>
        <v>0x27</v>
      </c>
      <c r="C43" s="37" t="s">
        <v>162</v>
      </c>
      <c r="D43" s="52">
        <v>0</v>
      </c>
      <c r="E43" s="52">
        <v>0</v>
      </c>
      <c r="F43" s="52">
        <v>1</v>
      </c>
      <c r="G43" s="52">
        <v>0</v>
      </c>
      <c r="H43" s="52">
        <v>0</v>
      </c>
      <c r="I43" s="52">
        <v>0</v>
      </c>
      <c r="J43" s="52" t="s">
        <v>14</v>
      </c>
      <c r="K43" s="52">
        <v>0</v>
      </c>
      <c r="L43" s="52">
        <v>0</v>
      </c>
      <c r="M43" s="52">
        <v>1</v>
      </c>
      <c r="N43" s="52">
        <v>0</v>
      </c>
      <c r="O43" s="52">
        <v>0</v>
      </c>
      <c r="P43" s="52">
        <v>0</v>
      </c>
      <c r="Q43" s="52">
        <v>1</v>
      </c>
      <c r="R43" s="52">
        <v>0</v>
      </c>
      <c r="S43" s="52">
        <v>0</v>
      </c>
      <c r="T43" s="52">
        <v>0</v>
      </c>
      <c r="U43" s="52">
        <v>0</v>
      </c>
      <c r="V43" s="52">
        <v>0</v>
      </c>
      <c r="W43" s="41">
        <v>1</v>
      </c>
      <c r="X43" s="29">
        <v>0</v>
      </c>
      <c r="Y43" s="29">
        <v>0</v>
      </c>
      <c r="Z43" s="29">
        <v>1</v>
      </c>
      <c r="AA43" s="29">
        <v>1</v>
      </c>
      <c r="AB43" s="29" t="s">
        <v>14</v>
      </c>
      <c r="AC43" s="62" t="str">
        <f t="shared" si="19"/>
        <v>00</v>
      </c>
      <c r="AD43" s="42" t="str">
        <f t="shared" si="23"/>
        <v>40</v>
      </c>
      <c r="AE43" s="42" t="str">
        <f t="shared" si="24"/>
        <v>88</v>
      </c>
      <c r="AF43" s="43" t="str">
        <f t="shared" si="25"/>
        <v>26</v>
      </c>
      <c r="AN43" s="40" t="str">
        <f t="shared" si="6"/>
        <v>408826</v>
      </c>
    </row>
    <row r="44" spans="1:41" x14ac:dyDescent="0.3">
      <c r="A44" s="29">
        <v>40</v>
      </c>
      <c r="B44" s="29" t="str">
        <f t="shared" si="5"/>
        <v>0x28</v>
      </c>
      <c r="C44" s="37" t="s">
        <v>163</v>
      </c>
      <c r="D44" s="52">
        <v>0</v>
      </c>
      <c r="E44" s="52">
        <v>0</v>
      </c>
      <c r="F44" s="52">
        <v>1</v>
      </c>
      <c r="G44" s="52">
        <v>0</v>
      </c>
      <c r="H44" s="52">
        <v>0</v>
      </c>
      <c r="I44" s="52">
        <v>0</v>
      </c>
      <c r="J44" s="52" t="s">
        <v>14</v>
      </c>
      <c r="K44" s="52">
        <v>0</v>
      </c>
      <c r="L44" s="52">
        <v>0</v>
      </c>
      <c r="M44" s="52">
        <v>1</v>
      </c>
      <c r="N44" s="52">
        <v>0</v>
      </c>
      <c r="O44" s="52">
        <v>0</v>
      </c>
      <c r="P44" s="52">
        <v>0</v>
      </c>
      <c r="Q44" s="52">
        <v>1</v>
      </c>
      <c r="R44" s="52">
        <v>0</v>
      </c>
      <c r="S44" s="52">
        <v>0</v>
      </c>
      <c r="T44" s="52">
        <v>0</v>
      </c>
      <c r="U44" s="52">
        <v>0</v>
      </c>
      <c r="V44" s="52">
        <v>0</v>
      </c>
      <c r="W44" s="41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62" t="str">
        <f t="shared" si="19"/>
        <v>00</v>
      </c>
      <c r="AD44" s="42" t="str">
        <f t="shared" si="23"/>
        <v>40</v>
      </c>
      <c r="AE44" s="42" t="str">
        <f t="shared" si="24"/>
        <v>88</v>
      </c>
      <c r="AF44" s="43" t="str">
        <f t="shared" si="25"/>
        <v>00</v>
      </c>
      <c r="AN44" s="40" t="str">
        <f t="shared" si="6"/>
        <v>408800</v>
      </c>
    </row>
    <row r="45" spans="1:41" x14ac:dyDescent="0.3">
      <c r="A45" s="29">
        <v>41</v>
      </c>
      <c r="B45" s="29" t="str">
        <f t="shared" si="5"/>
        <v>0x29</v>
      </c>
      <c r="C45" s="37" t="s">
        <v>164</v>
      </c>
      <c r="D45" s="52">
        <v>0</v>
      </c>
      <c r="E45" s="52">
        <v>0</v>
      </c>
      <c r="F45" s="52">
        <v>1</v>
      </c>
      <c r="G45" s="52">
        <v>0</v>
      </c>
      <c r="H45" s="52">
        <v>0</v>
      </c>
      <c r="I45" s="52">
        <v>0</v>
      </c>
      <c r="J45" s="52" t="s">
        <v>14</v>
      </c>
      <c r="K45" s="52">
        <v>0</v>
      </c>
      <c r="L45" s="52">
        <v>0</v>
      </c>
      <c r="M45" s="52">
        <v>1</v>
      </c>
      <c r="N45" s="52">
        <v>0</v>
      </c>
      <c r="O45" s="52">
        <v>0</v>
      </c>
      <c r="P45" s="52">
        <v>0</v>
      </c>
      <c r="Q45" s="52">
        <v>1</v>
      </c>
      <c r="R45" s="52">
        <v>0</v>
      </c>
      <c r="S45" s="52">
        <v>0</v>
      </c>
      <c r="T45" s="52">
        <v>0</v>
      </c>
      <c r="U45" s="52">
        <v>0</v>
      </c>
      <c r="V45" s="52">
        <v>0</v>
      </c>
      <c r="W45" s="41">
        <v>1</v>
      </c>
      <c r="X45" s="29">
        <v>1</v>
      </c>
      <c r="Y45" s="29">
        <v>1</v>
      </c>
      <c r="Z45" s="29">
        <v>1</v>
      </c>
      <c r="AA45" s="29">
        <v>0</v>
      </c>
      <c r="AB45" s="29">
        <v>1</v>
      </c>
      <c r="AC45" s="62" t="str">
        <f t="shared" si="19"/>
        <v>00</v>
      </c>
      <c r="AD45" s="42" t="str">
        <f t="shared" si="23"/>
        <v>40</v>
      </c>
      <c r="AE45" s="42" t="str">
        <f t="shared" si="24"/>
        <v>88</v>
      </c>
      <c r="AF45" s="43" t="str">
        <f t="shared" si="25"/>
        <v>3D</v>
      </c>
      <c r="AN45" s="40" t="str">
        <f t="shared" si="6"/>
        <v>40883D</v>
      </c>
    </row>
    <row r="46" spans="1:41" x14ac:dyDescent="0.3">
      <c r="A46" s="29">
        <v>42</v>
      </c>
      <c r="B46" s="29" t="str">
        <f t="shared" si="5"/>
        <v>0x2A</v>
      </c>
      <c r="C46" s="37" t="s">
        <v>328</v>
      </c>
      <c r="D46" s="52">
        <v>0</v>
      </c>
      <c r="E46" s="52">
        <v>0</v>
      </c>
      <c r="F46" s="52">
        <v>1</v>
      </c>
      <c r="G46" s="52">
        <v>0</v>
      </c>
      <c r="H46" s="52">
        <v>0</v>
      </c>
      <c r="I46" s="52">
        <v>0</v>
      </c>
      <c r="J46" s="52" t="s">
        <v>14</v>
      </c>
      <c r="K46" s="52">
        <v>0</v>
      </c>
      <c r="L46" s="52">
        <v>0</v>
      </c>
      <c r="M46" s="52">
        <v>1</v>
      </c>
      <c r="N46" s="52">
        <v>0</v>
      </c>
      <c r="O46" s="52">
        <v>0</v>
      </c>
      <c r="P46" s="52">
        <v>0</v>
      </c>
      <c r="Q46" s="52">
        <v>1</v>
      </c>
      <c r="R46" s="52">
        <v>0</v>
      </c>
      <c r="S46" s="52">
        <v>0</v>
      </c>
      <c r="T46" s="52">
        <v>0</v>
      </c>
      <c r="U46" s="52">
        <v>0</v>
      </c>
      <c r="V46" s="52">
        <v>0</v>
      </c>
      <c r="W46" s="41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1</v>
      </c>
      <c r="AC46" s="62" t="str">
        <f t="shared" si="19"/>
        <v>00</v>
      </c>
      <c r="AD46" s="42" t="str">
        <f t="shared" ref="AD46:AD47" si="26">BIN2HEX(IF(E46="x", 0, E46) &amp; IF(F46="x", 0, F46) &amp; IF(G46="x", 0, G46) &amp; IF(H46="x", 0, H46) &amp; IF(I46="x", 0, I46) &amp; IF(J46="x", 0, J46) &amp; IF(K46="x", 0, K46) &amp; IF(L46="x", 0, L46), 2)</f>
        <v>40</v>
      </c>
      <c r="AE46" s="42" t="str">
        <f t="shared" ref="AE46:AE47" si="27">BIN2HEX(IF(M46="x", 0, M46) &amp; IF(N46="x", 0, N46) &amp; IF(O46="x", 0, O46) &amp; IF(P46="x", 0, P46) &amp;  IF(Q46="x", 0, Q46) &amp; IF(R46="x", 0, R46) &amp; IF(S46="x", 0, S46) &amp; IF(T46="x", 0, T46), 2)</f>
        <v>88</v>
      </c>
      <c r="AF46" s="43" t="str">
        <f t="shared" ref="AF46:AF47" si="28">BIN2HEX(IF(U46="x", 0, U46) &amp; IF(V46="x", 0, V46) &amp; IF(W46="x", 0, W46) &amp; IF(X46="x", 0, X46) &amp; IF(Y46="x", 0, Y46) &amp; IF(Z46="x", 0, Z46) &amp; IF(AA46="x", 0, AA46) &amp; IF(AB46="x", 0, AB46), 2)</f>
        <v>01</v>
      </c>
      <c r="AN46" s="40" t="str">
        <f t="shared" ref="AN46:AN47" si="29">AD46 &amp; AE46 &amp; AF46</f>
        <v>408801</v>
      </c>
    </row>
    <row r="47" spans="1:41" x14ac:dyDescent="0.3">
      <c r="A47" s="29">
        <v>43</v>
      </c>
      <c r="B47" s="29" t="str">
        <f t="shared" ref="B47:B48" si="30">"0x" &amp; DEC2HEX(A47)</f>
        <v>0x2B</v>
      </c>
      <c r="C47" s="37" t="s">
        <v>336</v>
      </c>
      <c r="D47" s="52">
        <v>0</v>
      </c>
      <c r="E47" s="52">
        <v>0</v>
      </c>
      <c r="F47" s="52">
        <v>1</v>
      </c>
      <c r="G47" s="52">
        <v>0</v>
      </c>
      <c r="H47" s="52">
        <v>0</v>
      </c>
      <c r="I47" s="52">
        <v>0</v>
      </c>
      <c r="J47" s="52" t="s">
        <v>14</v>
      </c>
      <c r="K47" s="52">
        <v>0</v>
      </c>
      <c r="L47" s="52">
        <v>0</v>
      </c>
      <c r="M47" s="52">
        <v>1</v>
      </c>
      <c r="N47" s="52">
        <v>0</v>
      </c>
      <c r="O47" s="52">
        <v>0</v>
      </c>
      <c r="P47" s="52">
        <v>0</v>
      </c>
      <c r="Q47" s="52">
        <v>1</v>
      </c>
      <c r="R47" s="52">
        <v>0</v>
      </c>
      <c r="S47" s="52">
        <v>0</v>
      </c>
      <c r="T47" s="52">
        <v>0</v>
      </c>
      <c r="U47" s="52">
        <v>0</v>
      </c>
      <c r="V47" s="52">
        <v>0</v>
      </c>
      <c r="W47" s="41">
        <v>0</v>
      </c>
      <c r="X47" s="29">
        <v>1</v>
      </c>
      <c r="Y47" s="29">
        <v>1</v>
      </c>
      <c r="Z47" s="29">
        <v>0</v>
      </c>
      <c r="AA47" s="29">
        <v>0</v>
      </c>
      <c r="AB47" s="29">
        <v>1</v>
      </c>
      <c r="AC47" s="62" t="str">
        <f t="shared" si="19"/>
        <v>00</v>
      </c>
      <c r="AD47" s="42" t="str">
        <f t="shared" si="26"/>
        <v>40</v>
      </c>
      <c r="AE47" s="42" t="str">
        <f t="shared" si="27"/>
        <v>88</v>
      </c>
      <c r="AF47" s="43" t="str">
        <f t="shared" si="28"/>
        <v>19</v>
      </c>
      <c r="AN47" s="40" t="str">
        <f t="shared" si="29"/>
        <v>408819</v>
      </c>
    </row>
    <row r="48" spans="1:41" x14ac:dyDescent="0.3">
      <c r="A48" s="29">
        <v>44</v>
      </c>
      <c r="B48" s="29" t="str">
        <f t="shared" si="30"/>
        <v>0x2C</v>
      </c>
      <c r="C48" s="9" t="s">
        <v>369</v>
      </c>
      <c r="D48" s="52">
        <v>0</v>
      </c>
      <c r="E48" s="52">
        <v>0</v>
      </c>
      <c r="F48" s="52">
        <v>1</v>
      </c>
      <c r="G48" s="52">
        <v>0</v>
      </c>
      <c r="H48" s="52">
        <v>0</v>
      </c>
      <c r="I48" s="52">
        <v>0</v>
      </c>
      <c r="J48" s="52" t="s">
        <v>14</v>
      </c>
      <c r="K48" s="52">
        <v>0</v>
      </c>
      <c r="L48" s="52">
        <v>0</v>
      </c>
      <c r="M48" s="52">
        <v>1</v>
      </c>
      <c r="N48" s="52">
        <v>0</v>
      </c>
      <c r="O48" s="52">
        <v>0</v>
      </c>
      <c r="P48" s="52">
        <v>0</v>
      </c>
      <c r="Q48" s="52">
        <v>1</v>
      </c>
      <c r="R48" s="52">
        <v>0</v>
      </c>
      <c r="S48" s="52">
        <v>0</v>
      </c>
      <c r="T48" s="52">
        <v>0</v>
      </c>
      <c r="U48" s="52">
        <v>0</v>
      </c>
      <c r="V48" s="52">
        <v>0</v>
      </c>
      <c r="W48" s="60">
        <v>1</v>
      </c>
      <c r="X48" s="29">
        <v>1</v>
      </c>
      <c r="Y48" s="29">
        <v>0</v>
      </c>
      <c r="Z48" s="29">
        <v>0</v>
      </c>
      <c r="AA48" s="29">
        <v>0</v>
      </c>
      <c r="AB48" s="29">
        <v>1</v>
      </c>
      <c r="AC48" s="62" t="str">
        <f t="shared" ref="AC48" si="31">BIN2HEX("0000000"+D48, 2)</f>
        <v>00</v>
      </c>
      <c r="AD48" s="42" t="str">
        <f t="shared" ref="AD48" si="32">BIN2HEX(IF(E48="x", 0, E48) &amp; IF(F48="x", 0, F48) &amp; IF(G48="x", 0, G48) &amp; IF(H48="x", 0, H48) &amp; IF(I48="x", 0, I48) &amp; IF(J48="x", 0, J48) &amp; IF(K48="x", 0, K48) &amp; IF(L48="x", 0, L48), 2)</f>
        <v>40</v>
      </c>
      <c r="AE48" s="42" t="str">
        <f t="shared" ref="AE48" si="33">BIN2HEX(IF(M48="x", 0, M48) &amp; IF(N48="x", 0, N48) &amp; IF(O48="x", 0, O48) &amp; IF(P48="x", 0, P48) &amp;  IF(Q48="x", 0, Q48) &amp; IF(R48="x", 0, R48) &amp; IF(S48="x", 0, S48) &amp; IF(T48="x", 0, T48), 2)</f>
        <v>88</v>
      </c>
      <c r="AF48" s="43" t="str">
        <f t="shared" ref="AF48" si="34">BIN2HEX(IF(U48="x", 0, U48) &amp; IF(V48="x", 0, V48) &amp; IF(W48="x", 0, W48) &amp; IF(X48="x", 0, X48) &amp; IF(Y48="x", 0, Y48) &amp; IF(Z48="x", 0, Z48) &amp; IF(AA48="x", 0, AA48) &amp; IF(AB48="x", 0, AB48), 2)</f>
        <v>31</v>
      </c>
      <c r="AN48" s="40"/>
    </row>
    <row r="49" spans="1:40" x14ac:dyDescent="0.3">
      <c r="C49" s="9" t="s">
        <v>390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60"/>
      <c r="X49" s="29"/>
      <c r="Y49" s="29"/>
      <c r="Z49" s="29"/>
      <c r="AA49" s="29"/>
      <c r="AB49" s="29"/>
      <c r="AC49" s="72"/>
      <c r="AD49" s="42"/>
      <c r="AE49" s="42"/>
      <c r="AF49" s="42"/>
      <c r="AN49" s="40"/>
    </row>
    <row r="50" spans="1:40" x14ac:dyDescent="0.3">
      <c r="AC50" s="71"/>
    </row>
    <row r="51" spans="1:40" x14ac:dyDescent="0.3">
      <c r="C51" s="53" t="s">
        <v>22</v>
      </c>
      <c r="E51" s="31" t="s">
        <v>23</v>
      </c>
    </row>
    <row r="52" spans="1:40" x14ac:dyDescent="0.3">
      <c r="C52" s="50" t="s">
        <v>30</v>
      </c>
      <c r="E52" s="31" t="s">
        <v>31</v>
      </c>
    </row>
    <row r="54" spans="1:40" x14ac:dyDescent="0.3">
      <c r="C54" s="30" t="s">
        <v>46</v>
      </c>
      <c r="E54" s="31" t="s">
        <v>97</v>
      </c>
    </row>
    <row r="55" spans="1:40" x14ac:dyDescent="0.3">
      <c r="C55" s="30" t="s">
        <v>48</v>
      </c>
      <c r="E55" s="31" t="s">
        <v>98</v>
      </c>
    </row>
    <row r="56" spans="1:40" x14ac:dyDescent="0.3">
      <c r="C56" s="30" t="s">
        <v>43</v>
      </c>
      <c r="E56" s="31" t="s">
        <v>197</v>
      </c>
    </row>
    <row r="57" spans="1:40" x14ac:dyDescent="0.3">
      <c r="A57" s="31"/>
      <c r="B57" s="31"/>
      <c r="C57" s="30" t="s">
        <v>189</v>
      </c>
      <c r="E57" s="31" t="s">
        <v>190</v>
      </c>
    </row>
    <row r="58" spans="1:40" x14ac:dyDescent="0.3">
      <c r="A58" s="31"/>
      <c r="B58" s="31"/>
      <c r="C58" s="30" t="s">
        <v>96</v>
      </c>
      <c r="E58" s="31" t="s">
        <v>92</v>
      </c>
    </row>
    <row r="59" spans="1:40" x14ac:dyDescent="0.3">
      <c r="A59" s="31"/>
      <c r="B59" s="31"/>
      <c r="C59" s="30" t="s">
        <v>95</v>
      </c>
      <c r="E59" s="31" t="s">
        <v>91</v>
      </c>
    </row>
  </sheetData>
  <mergeCells count="1">
    <mergeCell ref="AC2:AF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62"/>
  <sheetViews>
    <sheetView tabSelected="1" topLeftCell="B1" zoomScale="80" zoomScaleNormal="80" workbookViewId="0">
      <pane ySplit="1" topLeftCell="A342" activePane="bottomLeft" state="frozen"/>
      <selection pane="bottomLeft" activeCell="L357" sqref="L357"/>
    </sheetView>
  </sheetViews>
  <sheetFormatPr defaultColWidth="8.88671875" defaultRowHeight="14.4" x14ac:dyDescent="0.3"/>
  <cols>
    <col min="1" max="1" width="12.44140625" style="14" customWidth="1"/>
    <col min="2" max="2" width="4.5546875" style="6" bestFit="1" customWidth="1"/>
    <col min="3" max="3" width="8.88671875" style="6"/>
    <col min="4" max="4" width="19" style="6" customWidth="1"/>
    <col min="5" max="5" width="17.6640625" style="7" bestFit="1" customWidth="1"/>
    <col min="6" max="6" width="78.5546875" style="15" bestFit="1" customWidth="1"/>
    <col min="7" max="7" width="12.5546875" style="16" bestFit="1" customWidth="1"/>
    <col min="8" max="8" width="3" style="17" bestFit="1" customWidth="1"/>
    <col min="9" max="10" width="3" style="6" bestFit="1" customWidth="1"/>
    <col min="11" max="11" width="3.33203125" style="6" bestFit="1" customWidth="1"/>
    <col min="12" max="12" width="10.109375" style="6" bestFit="1" customWidth="1"/>
    <col min="13" max="13" width="8.88671875" style="6"/>
    <col min="14" max="14" width="15.44140625" style="18" customWidth="1"/>
    <col min="15" max="16" width="9.109375" style="22"/>
    <col min="17" max="17" width="8.88671875" style="22"/>
    <col min="18" max="18" width="10.88671875" style="22" bestFit="1" customWidth="1"/>
    <col min="19" max="19" width="10.88671875" style="20" bestFit="1" customWidth="1"/>
    <col min="20" max="21" width="3.44140625" style="6" bestFit="1" customWidth="1"/>
    <col min="22" max="22" width="3.44140625" style="21" bestFit="1" customWidth="1"/>
    <col min="23" max="23" width="8.88671875" style="6"/>
    <col min="24" max="24" width="9.88671875" style="6" bestFit="1" customWidth="1"/>
    <col min="25" max="16384" width="8.88671875" style="6"/>
  </cols>
  <sheetData>
    <row r="1" spans="1:25" ht="14.4" customHeight="1" x14ac:dyDescent="0.3">
      <c r="A1" s="5" t="s">
        <v>282</v>
      </c>
      <c r="B1" s="5" t="s">
        <v>54</v>
      </c>
      <c r="C1" s="5" t="s">
        <v>61</v>
      </c>
      <c r="G1" s="8" t="s">
        <v>143</v>
      </c>
      <c r="H1" s="9" t="s">
        <v>133</v>
      </c>
      <c r="I1" s="10" t="s">
        <v>133</v>
      </c>
      <c r="J1" s="10" t="s">
        <v>134</v>
      </c>
      <c r="K1" s="10" t="s">
        <v>199</v>
      </c>
      <c r="L1" s="10" t="s">
        <v>144</v>
      </c>
      <c r="M1" s="10" t="s">
        <v>142</v>
      </c>
      <c r="N1" s="11" t="s">
        <v>135</v>
      </c>
      <c r="O1" s="12" t="s">
        <v>136</v>
      </c>
      <c r="P1" s="12" t="s">
        <v>137</v>
      </c>
      <c r="Q1" s="12" t="s">
        <v>198</v>
      </c>
      <c r="R1" s="12" t="s">
        <v>139</v>
      </c>
      <c r="S1" s="13" t="s">
        <v>138</v>
      </c>
      <c r="T1" s="68" t="s">
        <v>141</v>
      </c>
      <c r="U1" s="69"/>
      <c r="V1" s="70"/>
    </row>
    <row r="2" spans="1:25" ht="14.4" customHeight="1" x14ac:dyDescent="0.3">
      <c r="B2" s="10"/>
      <c r="C2" s="10"/>
      <c r="D2" s="15" t="s">
        <v>217</v>
      </c>
      <c r="O2" s="19"/>
      <c r="P2" s="19"/>
      <c r="Q2" s="19"/>
      <c r="R2" s="19"/>
      <c r="X2" s="6" t="s">
        <v>148</v>
      </c>
    </row>
    <row r="3" spans="1:25" ht="14.4" customHeight="1" x14ac:dyDescent="0.3">
      <c r="B3" s="6">
        <v>0</v>
      </c>
      <c r="C3" s="6" t="str">
        <f>"0x" &amp; DEC2HEX(B3,3)</f>
        <v>0x000</v>
      </c>
      <c r="D3" s="6" t="s">
        <v>104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5" ht="14.4" customHeight="1" x14ac:dyDescent="0.3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140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5" ht="14.4" customHeight="1" x14ac:dyDescent="0.3">
      <c r="B5" s="6">
        <v>6</v>
      </c>
      <c r="C5" s="6" t="str">
        <f t="shared" si="7"/>
        <v>0x006</v>
      </c>
      <c r="D5" s="6" t="s">
        <v>105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5" ht="14.4" customHeight="1" x14ac:dyDescent="0.3">
      <c r="B6" s="6">
        <v>9</v>
      </c>
      <c r="C6" s="6" t="str">
        <f t="shared" si="7"/>
        <v>0x009</v>
      </c>
      <c r="D6" s="27" t="s">
        <v>376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5" ht="14.4" customHeight="1" x14ac:dyDescent="0.3">
      <c r="O7" s="19"/>
      <c r="P7" s="19"/>
      <c r="Q7" s="19"/>
      <c r="R7" s="19"/>
      <c r="X7" s="6" t="s">
        <v>42</v>
      </c>
      <c r="Y7" s="6">
        <v>6</v>
      </c>
    </row>
    <row r="8" spans="1:25" ht="14.4" customHeight="1" x14ac:dyDescent="0.3">
      <c r="D8" s="15" t="s">
        <v>218</v>
      </c>
      <c r="X8" s="6" t="s">
        <v>149</v>
      </c>
      <c r="Y8" s="6">
        <v>7</v>
      </c>
    </row>
    <row r="9" spans="1:25" ht="14.4" customHeight="1" x14ac:dyDescent="0.3">
      <c r="B9" s="6">
        <v>0</v>
      </c>
      <c r="C9" s="6" t="str">
        <f>"0x" &amp; DEC2HEX(B9,3)</f>
        <v>0x000</v>
      </c>
      <c r="D9" s="6" t="s">
        <v>58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150</v>
      </c>
      <c r="Y9" s="23">
        <v>2</v>
      </c>
    </row>
    <row r="10" spans="1:25" ht="14.4" customHeight="1" x14ac:dyDescent="0.3">
      <c r="B10" s="6">
        <v>3</v>
      </c>
      <c r="C10" s="6" t="str">
        <f>"0x" &amp; DEC2HEX(B10,3)</f>
        <v>0x003</v>
      </c>
      <c r="D10" s="6" t="s">
        <v>165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167</v>
      </c>
      <c r="Y10" s="23">
        <v>3</v>
      </c>
    </row>
    <row r="11" spans="1:25" ht="14.4" customHeight="1" x14ac:dyDescent="0.3">
      <c r="B11" s="6">
        <v>6</v>
      </c>
      <c r="C11" s="6" t="str">
        <f>"0x" &amp; DEC2HEX(B11,3)</f>
        <v>0x006</v>
      </c>
      <c r="D11" s="27" t="s">
        <v>377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5" ht="14.4" customHeight="1" x14ac:dyDescent="0.3">
      <c r="D16" s="15" t="s">
        <v>219</v>
      </c>
      <c r="X16" s="6" t="s">
        <v>147</v>
      </c>
      <c r="Y16" s="6">
        <v>3</v>
      </c>
    </row>
    <row r="17" spans="2:27" ht="14.4" customHeight="1" x14ac:dyDescent="0.3">
      <c r="B17" s="6">
        <v>0</v>
      </c>
      <c r="C17" s="6" t="str">
        <f t="shared" ref="C17:C21" si="15">"0x" &amp; DEC2HEX(B17,3)</f>
        <v>0x000</v>
      </c>
      <c r="D17" s="6" t="s">
        <v>58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145</v>
      </c>
      <c r="Y17" s="6">
        <v>1</v>
      </c>
      <c r="Z17" s="6" t="s">
        <v>146</v>
      </c>
      <c r="AA17" s="6">
        <f>VLOOKUP(Z17,X16:Y18,2)</f>
        <v>2</v>
      </c>
    </row>
    <row r="18" spans="2:27" ht="14.4" customHeight="1" x14ac:dyDescent="0.3">
      <c r="B18" s="6">
        <v>3</v>
      </c>
      <c r="C18" s="6" t="str">
        <f t="shared" si="15"/>
        <v>0x003</v>
      </c>
      <c r="D18" s="6" t="s">
        <v>168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146</v>
      </c>
      <c r="Y18" s="6">
        <v>2</v>
      </c>
    </row>
    <row r="19" spans="2:27" ht="14.4" customHeight="1" x14ac:dyDescent="0.3">
      <c r="B19" s="6">
        <v>6</v>
      </c>
      <c r="C19" s="6" t="str">
        <f t="shared" si="15"/>
        <v>0x006</v>
      </c>
      <c r="D19" s="6" t="s">
        <v>165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" customHeight="1" x14ac:dyDescent="0.3">
      <c r="B20" s="6">
        <v>9</v>
      </c>
      <c r="C20" s="6" t="str">
        <f t="shared" si="15"/>
        <v>0x009</v>
      </c>
      <c r="D20" s="6" t="s">
        <v>169</v>
      </c>
      <c r="F20" s="15" t="s">
        <v>53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" customHeight="1" x14ac:dyDescent="0.3">
      <c r="B21" s="6">
        <v>12</v>
      </c>
      <c r="C21" s="6" t="str">
        <f t="shared" si="15"/>
        <v>0x00C</v>
      </c>
      <c r="D21" s="27" t="s">
        <v>376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" customHeight="1" x14ac:dyDescent="0.3">
      <c r="O22" s="19"/>
      <c r="P22" s="19"/>
      <c r="Q22" s="19"/>
      <c r="R22" s="19"/>
    </row>
    <row r="23" spans="2:27" ht="14.4" customHeight="1" x14ac:dyDescent="0.3">
      <c r="O23" s="19"/>
      <c r="P23" s="19"/>
      <c r="Q23" s="19"/>
      <c r="R23" s="19"/>
    </row>
    <row r="24" spans="2:27" ht="14.4" customHeight="1" x14ac:dyDescent="0.3">
      <c r="O24" s="19"/>
      <c r="P24" s="19"/>
      <c r="Q24" s="19"/>
      <c r="R24" s="19"/>
    </row>
    <row r="25" spans="2:27" ht="14.4" customHeight="1" x14ac:dyDescent="0.3">
      <c r="O25" s="19"/>
      <c r="P25" s="19"/>
      <c r="Q25" s="19"/>
      <c r="R25" s="19"/>
    </row>
    <row r="26" spans="2:27" ht="14.4" customHeight="1" x14ac:dyDescent="0.3">
      <c r="O26" s="19"/>
      <c r="P26" s="19"/>
      <c r="Q26" s="19"/>
      <c r="R26" s="19"/>
    </row>
    <row r="30" spans="2:27" ht="14.4" customHeight="1" x14ac:dyDescent="0.3">
      <c r="B30" s="10"/>
      <c r="C30" s="10"/>
      <c r="D30" s="15" t="s">
        <v>220</v>
      </c>
    </row>
    <row r="31" spans="2:27" ht="14.4" customHeight="1" x14ac:dyDescent="0.3">
      <c r="B31" s="6">
        <v>0</v>
      </c>
      <c r="C31" s="6" t="str">
        <f t="shared" ref="C31:C36" si="23">"0x" &amp; DEC2HEX(B31,3)</f>
        <v>0x000</v>
      </c>
      <c r="D31" s="6" t="s">
        <v>104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" customHeight="1" x14ac:dyDescent="0.3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" customHeight="1" x14ac:dyDescent="0.3">
      <c r="B33" s="6">
        <v>6</v>
      </c>
      <c r="C33" s="6" t="str">
        <f t="shared" si="23"/>
        <v>0x006</v>
      </c>
      <c r="D33" s="6" t="s">
        <v>105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" customHeight="1" x14ac:dyDescent="0.3">
      <c r="B34" s="6">
        <v>9</v>
      </c>
      <c r="C34" s="6" t="str">
        <f t="shared" si="23"/>
        <v>0x009</v>
      </c>
      <c r="D34" s="27" t="s">
        <v>378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" customHeight="1" x14ac:dyDescent="0.3">
      <c r="B35" s="6">
        <v>12</v>
      </c>
      <c r="C35" s="6" t="str">
        <f t="shared" si="23"/>
        <v>0x00C</v>
      </c>
      <c r="D35" s="27" t="s">
        <v>376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" customHeight="1" x14ac:dyDescent="0.3">
      <c r="B36" s="6">
        <v>15</v>
      </c>
      <c r="C36" s="6" t="str">
        <f t="shared" si="23"/>
        <v>0x00F</v>
      </c>
      <c r="D36" s="27" t="s">
        <v>379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" customHeight="1" x14ac:dyDescent="0.3">
      <c r="D40" s="15" t="s">
        <v>221</v>
      </c>
    </row>
    <row r="41" spans="2:22" ht="14.4" customHeight="1" x14ac:dyDescent="0.3">
      <c r="B41" s="6">
        <v>0</v>
      </c>
      <c r="C41" s="6" t="str">
        <f t="shared" ref="C41:C44" si="33">"0x" &amp; DEC2HEX(B41,3)</f>
        <v>0x000</v>
      </c>
      <c r="D41" s="6" t="s">
        <v>55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" customHeight="1" x14ac:dyDescent="0.3">
      <c r="B42" s="6">
        <v>3</v>
      </c>
      <c r="C42" s="6" t="str">
        <f t="shared" si="33"/>
        <v>0x003</v>
      </c>
      <c r="D42" s="6" t="s">
        <v>56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" customHeight="1" x14ac:dyDescent="0.3">
      <c r="B43" s="6">
        <v>6</v>
      </c>
      <c r="C43" s="6" t="str">
        <f t="shared" si="33"/>
        <v>0x006</v>
      </c>
      <c r="D43" s="27" t="s">
        <v>376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" customHeight="1" x14ac:dyDescent="0.3">
      <c r="B44" s="6">
        <v>16</v>
      </c>
      <c r="C44" s="6" t="str">
        <f t="shared" si="33"/>
        <v>0x010</v>
      </c>
      <c r="E44" s="7" t="s">
        <v>57</v>
      </c>
      <c r="F44" s="15" t="s">
        <v>110</v>
      </c>
    </row>
    <row r="46" spans="2:22" ht="14.4" customHeight="1" x14ac:dyDescent="0.3">
      <c r="D46" s="23"/>
    </row>
    <row r="48" spans="2:22" ht="14.4" customHeight="1" x14ac:dyDescent="0.3">
      <c r="D48" s="15" t="s">
        <v>222</v>
      </c>
    </row>
    <row r="49" spans="2:22" ht="14.4" customHeight="1" x14ac:dyDescent="0.3">
      <c r="B49" s="6">
        <v>0</v>
      </c>
      <c r="C49" s="6" t="str">
        <f t="shared" ref="C49:C50" si="41">"0x" &amp; DEC2HEX(B49,3)</f>
        <v>0x000</v>
      </c>
      <c r="D49" s="6" t="s">
        <v>59</v>
      </c>
      <c r="F49" s="15" t="s">
        <v>60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" customHeight="1" x14ac:dyDescent="0.3">
      <c r="B50" s="6">
        <v>3</v>
      </c>
      <c r="C50" s="6" t="str">
        <f t="shared" si="41"/>
        <v>0x003</v>
      </c>
      <c r="D50" s="6" t="s">
        <v>94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" customHeight="1" x14ac:dyDescent="0.3">
      <c r="O51" s="19"/>
      <c r="P51" s="19"/>
      <c r="Q51" s="19"/>
      <c r="R51" s="19"/>
    </row>
    <row r="55" spans="2:22" ht="14.4" customHeight="1" x14ac:dyDescent="0.3">
      <c r="D55" s="15" t="s">
        <v>223</v>
      </c>
    </row>
    <row r="56" spans="2:22" ht="14.4" customHeight="1" x14ac:dyDescent="0.3">
      <c r="B56" s="6">
        <v>0</v>
      </c>
      <c r="C56" s="6" t="str">
        <f t="shared" ref="C56:C79" si="49">"0x" &amp; DEC2HEX(B56,3)</f>
        <v>0x000</v>
      </c>
      <c r="D56" s="6" t="s">
        <v>64</v>
      </c>
      <c r="E56" s="7" t="s">
        <v>65</v>
      </c>
      <c r="F56" s="15" t="s">
        <v>66</v>
      </c>
      <c r="G56" s="24"/>
    </row>
    <row r="57" spans="2:22" ht="14.4" customHeight="1" x14ac:dyDescent="0.3">
      <c r="B57" s="6">
        <v>3</v>
      </c>
      <c r="C57" s="6" t="str">
        <f t="shared" si="49"/>
        <v>0x003</v>
      </c>
      <c r="D57" s="6" t="s">
        <v>94</v>
      </c>
      <c r="E57" s="7" t="s">
        <v>216</v>
      </c>
    </row>
    <row r="58" spans="2:22" ht="14.4" customHeight="1" x14ac:dyDescent="0.3">
      <c r="B58" s="6">
        <v>6</v>
      </c>
      <c r="C58" s="6" t="str">
        <f t="shared" si="49"/>
        <v>0x006</v>
      </c>
      <c r="D58" s="6" t="s">
        <v>69</v>
      </c>
      <c r="E58" s="7" t="s">
        <v>70</v>
      </c>
      <c r="F58" s="15" t="s">
        <v>67</v>
      </c>
    </row>
    <row r="59" spans="2:22" ht="14.4" customHeight="1" x14ac:dyDescent="0.3">
      <c r="B59" s="6">
        <v>9</v>
      </c>
      <c r="C59" s="6" t="str">
        <f t="shared" si="49"/>
        <v>0x009</v>
      </c>
      <c r="D59" s="6" t="s">
        <v>94</v>
      </c>
      <c r="E59" s="7" t="s">
        <v>216</v>
      </c>
    </row>
    <row r="60" spans="2:22" ht="14.4" customHeight="1" x14ac:dyDescent="0.3">
      <c r="B60" s="6">
        <v>12</v>
      </c>
      <c r="C60" s="6" t="str">
        <f t="shared" si="49"/>
        <v>0x00C</v>
      </c>
      <c r="D60" s="6" t="s">
        <v>71</v>
      </c>
      <c r="E60" s="7" t="s">
        <v>72</v>
      </c>
      <c r="F60" s="15" t="s">
        <v>68</v>
      </c>
    </row>
    <row r="61" spans="2:22" ht="14.4" customHeight="1" x14ac:dyDescent="0.3">
      <c r="B61" s="6">
        <v>15</v>
      </c>
      <c r="C61" s="6" t="str">
        <f t="shared" si="49"/>
        <v>0x00F</v>
      </c>
      <c r="D61" s="6" t="s">
        <v>94</v>
      </c>
      <c r="E61" s="7" t="s">
        <v>216</v>
      </c>
    </row>
    <row r="62" spans="2:22" ht="14.4" customHeight="1" x14ac:dyDescent="0.3">
      <c r="B62" s="6">
        <v>18</v>
      </c>
      <c r="C62" s="6" t="str">
        <f t="shared" si="49"/>
        <v>0x012</v>
      </c>
      <c r="D62" s="6" t="s">
        <v>71</v>
      </c>
      <c r="E62" s="7" t="s">
        <v>72</v>
      </c>
      <c r="F62" s="15" t="s">
        <v>68</v>
      </c>
    </row>
    <row r="63" spans="2:22" ht="14.4" customHeight="1" x14ac:dyDescent="0.3">
      <c r="B63" s="6">
        <v>21</v>
      </c>
      <c r="C63" s="6" t="str">
        <f t="shared" si="49"/>
        <v>0x015</v>
      </c>
      <c r="D63" s="6" t="s">
        <v>94</v>
      </c>
      <c r="E63" s="7" t="s">
        <v>216</v>
      </c>
    </row>
    <row r="64" spans="2:22" ht="14.4" customHeight="1" x14ac:dyDescent="0.3">
      <c r="B64" s="6">
        <v>24</v>
      </c>
      <c r="C64" s="6" t="str">
        <f t="shared" si="49"/>
        <v>0x018</v>
      </c>
      <c r="D64" s="6" t="s">
        <v>75</v>
      </c>
      <c r="E64" s="7" t="s">
        <v>74</v>
      </c>
      <c r="F64" s="15" t="s">
        <v>73</v>
      </c>
    </row>
    <row r="65" spans="2:6" ht="14.4" customHeight="1" x14ac:dyDescent="0.3">
      <c r="B65" s="6">
        <v>27</v>
      </c>
      <c r="C65" s="6" t="str">
        <f t="shared" si="49"/>
        <v>0x01B</v>
      </c>
      <c r="D65" s="6" t="s">
        <v>94</v>
      </c>
      <c r="E65" s="7" t="s">
        <v>216</v>
      </c>
    </row>
    <row r="66" spans="2:6" ht="14.4" customHeight="1" x14ac:dyDescent="0.3">
      <c r="B66" s="6">
        <v>30</v>
      </c>
      <c r="C66" s="6" t="str">
        <f t="shared" si="49"/>
        <v>0x01E</v>
      </c>
      <c r="D66" s="6" t="s">
        <v>76</v>
      </c>
      <c r="E66" s="7" t="s">
        <v>77</v>
      </c>
      <c r="F66" s="15" t="s">
        <v>78</v>
      </c>
    </row>
    <row r="67" spans="2:6" ht="14.4" customHeight="1" x14ac:dyDescent="0.3">
      <c r="B67" s="6">
        <v>33</v>
      </c>
      <c r="C67" s="6" t="str">
        <f t="shared" si="49"/>
        <v>0x021</v>
      </c>
      <c r="D67" s="6" t="s">
        <v>94</v>
      </c>
      <c r="E67" s="7" t="s">
        <v>216</v>
      </c>
    </row>
    <row r="68" spans="2:6" ht="14.4" customHeight="1" x14ac:dyDescent="0.3">
      <c r="B68" s="6">
        <v>36</v>
      </c>
      <c r="C68" s="6" t="str">
        <f t="shared" si="49"/>
        <v>0x024</v>
      </c>
      <c r="D68" s="6" t="s">
        <v>79</v>
      </c>
      <c r="E68" s="7" t="s">
        <v>80</v>
      </c>
      <c r="F68" s="15" t="s">
        <v>81</v>
      </c>
    </row>
    <row r="69" spans="2:6" ht="14.4" customHeight="1" x14ac:dyDescent="0.3">
      <c r="B69" s="6">
        <v>39</v>
      </c>
      <c r="C69" s="6" t="str">
        <f t="shared" si="49"/>
        <v>0x027</v>
      </c>
      <c r="D69" s="6" t="s">
        <v>94</v>
      </c>
      <c r="E69" s="7" t="s">
        <v>216</v>
      </c>
    </row>
    <row r="70" spans="2:6" ht="14.4" customHeight="1" x14ac:dyDescent="0.3">
      <c r="B70" s="6">
        <v>42</v>
      </c>
      <c r="C70" s="6" t="str">
        <f t="shared" si="49"/>
        <v>0x02A</v>
      </c>
      <c r="D70" s="6" t="s">
        <v>75</v>
      </c>
      <c r="E70" s="7" t="s">
        <v>74</v>
      </c>
      <c r="F70" s="15" t="s">
        <v>73</v>
      </c>
    </row>
    <row r="71" spans="2:6" ht="14.4" customHeight="1" x14ac:dyDescent="0.3">
      <c r="B71" s="6">
        <v>45</v>
      </c>
      <c r="C71" s="6" t="str">
        <f t="shared" si="49"/>
        <v>0x02D</v>
      </c>
      <c r="D71" s="6" t="s">
        <v>94</v>
      </c>
      <c r="E71" s="7" t="s">
        <v>216</v>
      </c>
    </row>
    <row r="72" spans="2:6" ht="14.4" customHeight="1" x14ac:dyDescent="0.3">
      <c r="B72" s="6">
        <v>48</v>
      </c>
      <c r="C72" s="6" t="str">
        <f t="shared" si="49"/>
        <v>0x030</v>
      </c>
      <c r="D72" s="6" t="s">
        <v>84</v>
      </c>
      <c r="E72" s="7" t="s">
        <v>83</v>
      </c>
      <c r="F72" s="15" t="s">
        <v>82</v>
      </c>
    </row>
    <row r="73" spans="2:6" ht="14.4" customHeight="1" x14ac:dyDescent="0.3">
      <c r="B73" s="6">
        <v>51</v>
      </c>
      <c r="C73" s="6" t="str">
        <f t="shared" si="49"/>
        <v>0x033</v>
      </c>
      <c r="D73" s="6" t="s">
        <v>94</v>
      </c>
      <c r="E73" s="7" t="s">
        <v>216</v>
      </c>
    </row>
    <row r="74" spans="2:6" ht="14.4" customHeight="1" x14ac:dyDescent="0.3">
      <c r="B74" s="6">
        <v>54</v>
      </c>
      <c r="C74" s="6" t="str">
        <f t="shared" si="49"/>
        <v>0x036</v>
      </c>
      <c r="D74" s="6" t="s">
        <v>71</v>
      </c>
      <c r="E74" s="7" t="s">
        <v>72</v>
      </c>
      <c r="F74" s="15" t="s">
        <v>68</v>
      </c>
    </row>
    <row r="75" spans="2:6" ht="14.4" customHeight="1" x14ac:dyDescent="0.3">
      <c r="B75" s="6">
        <v>57</v>
      </c>
      <c r="C75" s="6" t="str">
        <f t="shared" si="49"/>
        <v>0x039</v>
      </c>
      <c r="D75" s="6" t="s">
        <v>94</v>
      </c>
      <c r="E75" s="7" t="s">
        <v>216</v>
      </c>
    </row>
    <row r="76" spans="2:6" ht="14.4" customHeight="1" x14ac:dyDescent="0.3">
      <c r="B76" s="6">
        <v>60</v>
      </c>
      <c r="C76" s="6" t="str">
        <f t="shared" si="49"/>
        <v>0x03C</v>
      </c>
      <c r="D76" s="6" t="s">
        <v>87</v>
      </c>
      <c r="E76" s="7" t="s">
        <v>86</v>
      </c>
      <c r="F76" s="15" t="s">
        <v>85</v>
      </c>
    </row>
    <row r="77" spans="2:6" ht="14.4" customHeight="1" x14ac:dyDescent="0.3">
      <c r="B77" s="6">
        <v>63</v>
      </c>
      <c r="C77" s="6" t="str">
        <f t="shared" si="49"/>
        <v>0x03F</v>
      </c>
      <c r="D77" s="6" t="s">
        <v>94</v>
      </c>
      <c r="E77" s="7" t="s">
        <v>216</v>
      </c>
    </row>
    <row r="78" spans="2:6" ht="14.4" customHeight="1" x14ac:dyDescent="0.3">
      <c r="B78" s="6">
        <v>66</v>
      </c>
      <c r="C78" s="6" t="str">
        <f t="shared" si="49"/>
        <v>0x042</v>
      </c>
      <c r="D78" s="6" t="s">
        <v>90</v>
      </c>
      <c r="E78" s="7" t="s">
        <v>89</v>
      </c>
      <c r="F78" s="15" t="s">
        <v>88</v>
      </c>
    </row>
    <row r="79" spans="2:6" ht="14.4" customHeight="1" x14ac:dyDescent="0.3">
      <c r="B79" s="6">
        <v>69</v>
      </c>
      <c r="C79" s="6" t="str">
        <f t="shared" si="49"/>
        <v>0x045</v>
      </c>
      <c r="D79" s="6" t="s">
        <v>94</v>
      </c>
      <c r="E79" s="7" t="s">
        <v>216</v>
      </c>
    </row>
    <row r="80" spans="2:6" ht="14.4" customHeight="1" x14ac:dyDescent="0.3"/>
    <row r="81" spans="2:22" ht="14.4" customHeight="1" x14ac:dyDescent="0.3">
      <c r="E81" s="6"/>
    </row>
    <row r="82" spans="2:22" ht="14.4" customHeight="1" x14ac:dyDescent="0.3">
      <c r="D82" s="15" t="s">
        <v>224</v>
      </c>
      <c r="E82" s="6"/>
    </row>
    <row r="83" spans="2:22" ht="14.4" customHeight="1" x14ac:dyDescent="0.3">
      <c r="B83" s="6">
        <v>0</v>
      </c>
      <c r="C83" s="6" t="str">
        <f t="shared" ref="C83:C87" si="50">"0x" &amp; DEC2HEX(B83,3)</f>
        <v>0x000</v>
      </c>
      <c r="D83" s="6" t="s">
        <v>175</v>
      </c>
      <c r="E83" s="6"/>
      <c r="F83" s="15" t="s">
        <v>174</v>
      </c>
      <c r="G83" s="16">
        <v>1</v>
      </c>
      <c r="H83" s="17" t="s">
        <v>150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" customHeight="1" x14ac:dyDescent="0.3">
      <c r="B84" s="6">
        <v>3</v>
      </c>
      <c r="C84" s="6" t="str">
        <f t="shared" si="50"/>
        <v>0x003</v>
      </c>
      <c r="D84" s="6" t="s">
        <v>176</v>
      </c>
      <c r="F84" s="15" t="s">
        <v>173</v>
      </c>
      <c r="G84" s="16">
        <v>1</v>
      </c>
      <c r="H84" s="17" t="s">
        <v>167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" customHeight="1" x14ac:dyDescent="0.3">
      <c r="B85" s="6">
        <v>6</v>
      </c>
      <c r="C85" s="6" t="str">
        <f t="shared" si="50"/>
        <v>0x006</v>
      </c>
      <c r="D85" s="6" t="s">
        <v>125</v>
      </c>
      <c r="F85" s="15" t="s">
        <v>126</v>
      </c>
      <c r="G85" s="16">
        <v>1</v>
      </c>
      <c r="H85" s="17" t="s">
        <v>149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" customHeight="1" x14ac:dyDescent="0.3">
      <c r="B86" s="6">
        <v>9</v>
      </c>
      <c r="C86" s="6" t="str">
        <f t="shared" si="50"/>
        <v>0x009</v>
      </c>
      <c r="D86" s="6" t="s">
        <v>172</v>
      </c>
      <c r="F86" s="15" t="s">
        <v>106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" customHeight="1" x14ac:dyDescent="0.3">
      <c r="B87" s="6">
        <v>12</v>
      </c>
      <c r="C87" s="6" t="str">
        <f t="shared" si="50"/>
        <v>0x00C</v>
      </c>
      <c r="D87" s="6" t="s">
        <v>102</v>
      </c>
      <c r="E87" s="6"/>
      <c r="F87" s="15" t="s">
        <v>107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" customHeight="1" x14ac:dyDescent="0.3">
      <c r="B88" s="6">
        <v>15</v>
      </c>
      <c r="C88" s="6" t="str">
        <f t="shared" ref="C88:C93" si="61">"0x" &amp; DEC2HEX(B88,3)</f>
        <v>0x00F</v>
      </c>
      <c r="D88" s="6" t="s">
        <v>177</v>
      </c>
      <c r="G88" s="16">
        <v>40</v>
      </c>
      <c r="H88" s="17" t="s">
        <v>167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" customHeight="1" x14ac:dyDescent="0.3">
      <c r="B89" s="6">
        <v>18</v>
      </c>
      <c r="C89" s="6" t="str">
        <f t="shared" si="61"/>
        <v>0x012</v>
      </c>
      <c r="D89" s="6" t="s">
        <v>180</v>
      </c>
      <c r="F89" s="15" t="s">
        <v>181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" customHeight="1" x14ac:dyDescent="0.3">
      <c r="B90" s="6">
        <v>21</v>
      </c>
      <c r="C90" s="6" t="str">
        <f t="shared" si="61"/>
        <v>0x015</v>
      </c>
      <c r="D90" s="6" t="s">
        <v>178</v>
      </c>
      <c r="F90" s="15" t="s">
        <v>119</v>
      </c>
      <c r="G90" s="16">
        <v>33</v>
      </c>
      <c r="H90" s="17" t="s">
        <v>167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" customHeight="1" x14ac:dyDescent="0.3">
      <c r="B91" s="6">
        <v>24</v>
      </c>
      <c r="C91" s="6" t="str">
        <f t="shared" si="61"/>
        <v>0x018</v>
      </c>
      <c r="D91" s="27" t="s">
        <v>380</v>
      </c>
      <c r="F91" s="15" t="s">
        <v>123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" customHeight="1" x14ac:dyDescent="0.3">
      <c r="B92" s="6">
        <v>27</v>
      </c>
      <c r="C92" s="6" t="str">
        <f t="shared" si="61"/>
        <v>0x01B</v>
      </c>
      <c r="D92" s="6" t="s">
        <v>182</v>
      </c>
      <c r="F92" s="15" t="s">
        <v>183</v>
      </c>
      <c r="G92" s="16">
        <v>2</v>
      </c>
      <c r="H92" s="17" t="s">
        <v>167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" customHeight="1" x14ac:dyDescent="0.3">
      <c r="B93" s="6">
        <v>30</v>
      </c>
      <c r="C93" s="6" t="str">
        <f t="shared" si="61"/>
        <v>0x01E</v>
      </c>
      <c r="D93" s="27" t="s">
        <v>381</v>
      </c>
      <c r="F93" s="15" t="s">
        <v>124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3">
      <c r="F94" s="15" t="s">
        <v>110</v>
      </c>
    </row>
    <row r="95" spans="2:22" ht="14.4" customHeight="1" x14ac:dyDescent="0.3">
      <c r="B95" s="6">
        <v>48</v>
      </c>
      <c r="C95" s="6" t="str">
        <f t="shared" ref="C95:C98" si="62">"0x" &amp; DEC2HEX(B95,3)</f>
        <v>0x030</v>
      </c>
      <c r="E95" s="7" t="s">
        <v>111</v>
      </c>
      <c r="F95" s="15" t="s">
        <v>115</v>
      </c>
    </row>
    <row r="96" spans="2:22" ht="14.4" customHeight="1" x14ac:dyDescent="0.3">
      <c r="B96" s="6">
        <v>51</v>
      </c>
      <c r="C96" s="6" t="str">
        <f t="shared" si="62"/>
        <v>0x033</v>
      </c>
      <c r="E96" s="7" t="s">
        <v>112</v>
      </c>
      <c r="F96" s="15" t="s">
        <v>116</v>
      </c>
    </row>
    <row r="97" spans="2:22" ht="14.4" customHeight="1" x14ac:dyDescent="0.3">
      <c r="B97" s="6">
        <v>54</v>
      </c>
      <c r="C97" s="6" t="str">
        <f t="shared" si="62"/>
        <v>0x036</v>
      </c>
      <c r="E97" s="7" t="s">
        <v>113</v>
      </c>
      <c r="F97" s="15" t="s">
        <v>117</v>
      </c>
    </row>
    <row r="98" spans="2:22" ht="14.4" customHeight="1" x14ac:dyDescent="0.3">
      <c r="B98" s="6">
        <v>57</v>
      </c>
      <c r="C98" s="6" t="str">
        <f t="shared" si="62"/>
        <v>0x039</v>
      </c>
      <c r="E98" s="7" t="s">
        <v>114</v>
      </c>
      <c r="F98" s="15" t="s">
        <v>118</v>
      </c>
    </row>
    <row r="99" spans="2:22" ht="14.4" customHeight="1" x14ac:dyDescent="0.3">
      <c r="D99" s="26"/>
    </row>
    <row r="100" spans="2:22" ht="14.4" customHeight="1" x14ac:dyDescent="0.3">
      <c r="D100" s="26"/>
      <c r="E100" s="6"/>
    </row>
    <row r="101" spans="2:22" ht="14.4" customHeight="1" x14ac:dyDescent="0.3">
      <c r="D101" s="15" t="s">
        <v>225</v>
      </c>
      <c r="E101" s="6"/>
    </row>
    <row r="102" spans="2:22" ht="14.4" customHeight="1" x14ac:dyDescent="0.3">
      <c r="B102" s="6">
        <v>0</v>
      </c>
      <c r="C102" s="6" t="str">
        <f t="shared" ref="C102" si="63">"0x" &amp; DEC2HEX(B102,3)</f>
        <v>0x000</v>
      </c>
      <c r="D102" s="6" t="s">
        <v>100</v>
      </c>
      <c r="F102" s="15" t="s">
        <v>101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" customHeight="1" x14ac:dyDescent="0.3">
      <c r="B103" s="6">
        <v>3</v>
      </c>
      <c r="C103" s="6" t="str">
        <f t="shared" ref="C103:C112" si="74">"0x" &amp; DEC2HEX(B103,3)</f>
        <v>0x003</v>
      </c>
      <c r="D103" s="6" t="s">
        <v>195</v>
      </c>
      <c r="F103" s="15" t="s">
        <v>152</v>
      </c>
      <c r="G103" s="16">
        <v>1</v>
      </c>
      <c r="H103" s="17" t="s">
        <v>150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" customHeight="1" x14ac:dyDescent="0.3">
      <c r="B104" s="6">
        <v>6</v>
      </c>
      <c r="C104" s="6" t="str">
        <f t="shared" si="74"/>
        <v>0x006</v>
      </c>
      <c r="D104" s="6" t="s">
        <v>196</v>
      </c>
      <c r="E104" s="6"/>
      <c r="F104" s="15" t="s">
        <v>121</v>
      </c>
      <c r="G104" s="16">
        <v>17</v>
      </c>
      <c r="H104" s="17" t="s">
        <v>150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" customHeight="1" x14ac:dyDescent="0.3">
      <c r="B105" s="6">
        <v>9</v>
      </c>
      <c r="C105" s="6" t="str">
        <f t="shared" si="74"/>
        <v>0x009</v>
      </c>
      <c r="D105" s="6" t="s">
        <v>102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" customHeight="1" x14ac:dyDescent="0.3">
      <c r="B106" s="6">
        <v>12</v>
      </c>
      <c r="C106" s="6" t="str">
        <f t="shared" si="74"/>
        <v>0x00C</v>
      </c>
      <c r="D106" s="6" t="s">
        <v>165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" customHeight="1" x14ac:dyDescent="0.3">
      <c r="B107" s="6">
        <v>15</v>
      </c>
      <c r="C107" s="6" t="str">
        <f t="shared" si="74"/>
        <v>0x00F</v>
      </c>
      <c r="D107" s="6" t="s">
        <v>52</v>
      </c>
      <c r="F107" s="15" t="s">
        <v>179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" customHeight="1" x14ac:dyDescent="0.3">
      <c r="B108" s="6">
        <v>18</v>
      </c>
      <c r="C108" s="6" t="str">
        <f t="shared" si="74"/>
        <v>0x012</v>
      </c>
      <c r="D108" s="6" t="s">
        <v>127</v>
      </c>
      <c r="F108" s="15" t="s">
        <v>120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" customHeight="1" x14ac:dyDescent="0.3">
      <c r="B109" s="6">
        <v>21</v>
      </c>
      <c r="C109" s="6" t="str">
        <f t="shared" si="74"/>
        <v>0x015</v>
      </c>
      <c r="D109" s="6" t="s">
        <v>194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" customHeight="1" x14ac:dyDescent="0.3">
      <c r="B110" s="6">
        <v>24</v>
      </c>
      <c r="C110" s="6" t="str">
        <f t="shared" si="74"/>
        <v>0x018</v>
      </c>
      <c r="D110" s="27" t="s">
        <v>382</v>
      </c>
      <c r="F110" s="15" t="s">
        <v>151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" customHeight="1" x14ac:dyDescent="0.3">
      <c r="B111" s="6">
        <v>27</v>
      </c>
      <c r="C111" s="6" t="str">
        <f t="shared" si="74"/>
        <v>0x01B</v>
      </c>
      <c r="D111" s="6" t="s">
        <v>51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" customHeight="1" x14ac:dyDescent="0.3">
      <c r="B112" s="6">
        <v>30</v>
      </c>
      <c r="C112" s="6" t="str">
        <f t="shared" si="74"/>
        <v>0x01E</v>
      </c>
      <c r="D112" s="27" t="s">
        <v>376</v>
      </c>
      <c r="F112" s="15" t="s">
        <v>122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" customHeight="1" x14ac:dyDescent="0.3">
      <c r="D116" s="15" t="s">
        <v>226</v>
      </c>
    </row>
    <row r="117" spans="2:22" ht="14.4" customHeight="1" x14ac:dyDescent="0.3">
      <c r="B117" s="6">
        <v>0</v>
      </c>
      <c r="C117" s="6" t="str">
        <f t="shared" ref="C117:C132" si="91">"0x" &amp; DEC2HEX(B117,3)</f>
        <v>0x000</v>
      </c>
      <c r="D117" s="6" t="s">
        <v>109</v>
      </c>
      <c r="F117" s="15" t="s">
        <v>128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" customHeight="1" x14ac:dyDescent="0.3">
      <c r="B118" s="6">
        <v>3</v>
      </c>
      <c r="C118" s="6" t="str">
        <f t="shared" si="91"/>
        <v>0x003</v>
      </c>
      <c r="D118" s="6" t="s">
        <v>156</v>
      </c>
      <c r="F118" s="15" t="s">
        <v>129</v>
      </c>
      <c r="G118" s="16">
        <v>1</v>
      </c>
      <c r="H118" s="17" t="s">
        <v>149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" customHeight="1" x14ac:dyDescent="0.3">
      <c r="B119" s="6">
        <v>6</v>
      </c>
      <c r="C119" s="6" t="str">
        <f t="shared" si="91"/>
        <v>0x006</v>
      </c>
      <c r="D119" s="6" t="s">
        <v>191</v>
      </c>
      <c r="F119" s="15" t="s">
        <v>132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" customHeight="1" x14ac:dyDescent="0.3">
      <c r="B120" s="6">
        <v>9</v>
      </c>
      <c r="C120" s="6" t="str">
        <f t="shared" si="91"/>
        <v>0x009</v>
      </c>
      <c r="D120" s="6" t="s">
        <v>175</v>
      </c>
      <c r="F120" s="15" t="s">
        <v>187</v>
      </c>
      <c r="G120" s="16">
        <v>1</v>
      </c>
      <c r="H120" s="17" t="s">
        <v>150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" customHeight="1" x14ac:dyDescent="0.3">
      <c r="B121" s="6">
        <v>12</v>
      </c>
      <c r="C121" s="6" t="str">
        <f t="shared" si="91"/>
        <v>0x00C</v>
      </c>
      <c r="D121" s="6" t="s">
        <v>182</v>
      </c>
      <c r="G121" s="16">
        <v>2</v>
      </c>
      <c r="H121" s="17" t="s">
        <v>167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" customHeight="1" x14ac:dyDescent="0.3">
      <c r="B122" s="6">
        <v>15</v>
      </c>
      <c r="C122" s="6" t="str">
        <f t="shared" si="91"/>
        <v>0x00F</v>
      </c>
      <c r="D122" s="6" t="s">
        <v>172</v>
      </c>
      <c r="F122" s="15" t="s">
        <v>131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" customHeight="1" x14ac:dyDescent="0.3">
      <c r="B123" s="6">
        <v>18</v>
      </c>
      <c r="C123" s="6" t="str">
        <f t="shared" si="91"/>
        <v>0x012</v>
      </c>
      <c r="D123" s="6" t="s">
        <v>192</v>
      </c>
      <c r="G123" s="16">
        <v>2</v>
      </c>
      <c r="H123" s="17" t="s">
        <v>167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" customHeight="1" x14ac:dyDescent="0.3">
      <c r="B124" s="6">
        <v>21</v>
      </c>
      <c r="C124" s="6" t="str">
        <f t="shared" si="91"/>
        <v>0x015</v>
      </c>
      <c r="D124" s="6" t="s">
        <v>184</v>
      </c>
      <c r="F124" s="15" t="s">
        <v>130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" customHeight="1" x14ac:dyDescent="0.3">
      <c r="B125" s="6">
        <v>24</v>
      </c>
      <c r="C125" s="6" t="str">
        <f t="shared" si="91"/>
        <v>0x018</v>
      </c>
      <c r="D125" s="6" t="s">
        <v>185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" customHeight="1" x14ac:dyDescent="0.3">
      <c r="B126" s="6">
        <v>27</v>
      </c>
      <c r="C126" s="6" t="str">
        <f t="shared" si="91"/>
        <v>0x01B</v>
      </c>
      <c r="D126" s="6" t="s">
        <v>47</v>
      </c>
      <c r="F126" s="15" t="s">
        <v>186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" customHeight="1" x14ac:dyDescent="0.3">
      <c r="B127" s="6">
        <v>30</v>
      </c>
      <c r="C127" s="6" t="str">
        <f t="shared" si="91"/>
        <v>0x01E</v>
      </c>
      <c r="D127" s="6" t="s">
        <v>108</v>
      </c>
      <c r="F127" s="15" t="s">
        <v>119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" customHeight="1" x14ac:dyDescent="0.3">
      <c r="B128" s="6">
        <v>33</v>
      </c>
      <c r="C128" s="6" t="str">
        <f t="shared" si="91"/>
        <v>0x021</v>
      </c>
      <c r="D128" s="27" t="s">
        <v>383</v>
      </c>
      <c r="F128" s="15" t="s">
        <v>123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3">
      <c r="B129" s="6">
        <v>36</v>
      </c>
      <c r="C129" s="6" t="str">
        <f t="shared" si="91"/>
        <v>0x024</v>
      </c>
      <c r="D129" s="6" t="s">
        <v>51</v>
      </c>
      <c r="F129" s="15" t="s">
        <v>193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3">
      <c r="B130" s="6">
        <v>39</v>
      </c>
      <c r="C130" s="6" t="str">
        <f t="shared" si="91"/>
        <v>0x027</v>
      </c>
      <c r="D130" s="6" t="s">
        <v>165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3">
      <c r="B131" s="6">
        <v>42</v>
      </c>
      <c r="C131" s="6" t="str">
        <f t="shared" si="91"/>
        <v>0x02A</v>
      </c>
      <c r="D131" s="6" t="s">
        <v>52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" customHeight="1" x14ac:dyDescent="0.3">
      <c r="B132" s="6">
        <v>45</v>
      </c>
      <c r="C132" s="6" t="str">
        <f t="shared" si="91"/>
        <v>0x02D</v>
      </c>
      <c r="D132" s="27" t="s">
        <v>365</v>
      </c>
      <c r="F132" s="15" t="s">
        <v>124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" customHeight="1" x14ac:dyDescent="0.3">
      <c r="F133" s="15" t="s">
        <v>110</v>
      </c>
    </row>
    <row r="134" spans="2:22" ht="14.4" customHeight="1" x14ac:dyDescent="0.3">
      <c r="B134" s="6">
        <v>48</v>
      </c>
      <c r="C134" s="6" t="str">
        <f t="shared" ref="C134:C136" si="102">"0x" &amp; DEC2HEX(B134,3)</f>
        <v>0x030</v>
      </c>
      <c r="E134" s="7" t="s">
        <v>153</v>
      </c>
    </row>
    <row r="135" spans="2:22" ht="14.4" customHeight="1" x14ac:dyDescent="0.3">
      <c r="B135" s="6">
        <v>51</v>
      </c>
      <c r="C135" s="6" t="str">
        <f t="shared" si="102"/>
        <v>0x033</v>
      </c>
      <c r="E135" s="7" t="s">
        <v>154</v>
      </c>
    </row>
    <row r="136" spans="2:22" ht="14.4" customHeight="1" x14ac:dyDescent="0.3">
      <c r="B136" s="6">
        <v>54</v>
      </c>
      <c r="C136" s="6" t="str">
        <f t="shared" si="102"/>
        <v>0x036</v>
      </c>
      <c r="E136" s="7" t="s">
        <v>155</v>
      </c>
    </row>
    <row r="140" spans="2:22" ht="14.4" customHeight="1" x14ac:dyDescent="0.3">
      <c r="D140" s="15" t="s">
        <v>227</v>
      </c>
    </row>
    <row r="141" spans="2:22" ht="14.4" customHeight="1" x14ac:dyDescent="0.3">
      <c r="B141" s="6">
        <v>0</v>
      </c>
      <c r="C141" s="6" t="str">
        <f t="shared" ref="C141:C143" si="103">"0x" &amp; DEC2HEX(B141,3)</f>
        <v>0x000</v>
      </c>
      <c r="D141" s="6" t="s">
        <v>200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" customHeight="1" x14ac:dyDescent="0.3">
      <c r="B142" s="6">
        <v>3</v>
      </c>
      <c r="C142" s="6" t="str">
        <f t="shared" si="103"/>
        <v>0x003</v>
      </c>
      <c r="D142" s="6" t="s">
        <v>201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" customHeight="1" x14ac:dyDescent="0.3">
      <c r="B143" s="6">
        <v>6</v>
      </c>
      <c r="C143" s="6" t="str">
        <f t="shared" si="103"/>
        <v>0x006</v>
      </c>
      <c r="D143" s="6" t="s">
        <v>175</v>
      </c>
      <c r="G143" s="16">
        <v>1</v>
      </c>
      <c r="H143" s="17" t="s">
        <v>150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" customHeight="1" x14ac:dyDescent="0.3">
      <c r="D144" s="6" t="s">
        <v>206</v>
      </c>
      <c r="G144" s="16">
        <v>17</v>
      </c>
      <c r="H144" s="17" t="s">
        <v>150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" customHeight="1" x14ac:dyDescent="0.3">
      <c r="D145" s="6" t="s">
        <v>203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" customHeight="1" x14ac:dyDescent="0.3">
      <c r="D146" s="6" t="s">
        <v>204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" customHeight="1" x14ac:dyDescent="0.3">
      <c r="D147" s="6" t="s">
        <v>185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" customHeight="1" x14ac:dyDescent="0.3">
      <c r="D148" s="6" t="s">
        <v>205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" customHeight="1" x14ac:dyDescent="0.3">
      <c r="D149" s="27" t="s">
        <v>381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" customHeight="1" x14ac:dyDescent="0.3">
      <c r="D151" s="26"/>
    </row>
    <row r="153" spans="1:22" ht="14.4" customHeight="1" x14ac:dyDescent="0.3">
      <c r="D153" s="15" t="s">
        <v>228</v>
      </c>
    </row>
    <row r="154" spans="1:22" ht="14.4" customHeight="1" x14ac:dyDescent="0.3">
      <c r="B154" s="6">
        <v>0</v>
      </c>
      <c r="C154" s="6" t="str">
        <f t="shared" ref="C154:C157" si="116">"0x" &amp; DEC2HEX(B154,3)</f>
        <v>0x000</v>
      </c>
      <c r="D154" s="6" t="s">
        <v>200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" customHeight="1" x14ac:dyDescent="0.3">
      <c r="B155" s="6">
        <v>3</v>
      </c>
      <c r="C155" s="6" t="str">
        <f t="shared" si="116"/>
        <v>0x003</v>
      </c>
      <c r="D155" s="6" t="s">
        <v>175</v>
      </c>
      <c r="E155" s="6"/>
      <c r="F155" s="15" t="s">
        <v>294</v>
      </c>
      <c r="G155" s="16">
        <v>1</v>
      </c>
      <c r="H155" s="17" t="s">
        <v>150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" customHeight="1" x14ac:dyDescent="0.3">
      <c r="B156" s="6">
        <v>6</v>
      </c>
      <c r="C156" s="6" t="str">
        <f t="shared" si="116"/>
        <v>0x006</v>
      </c>
      <c r="D156" s="6" t="s">
        <v>251</v>
      </c>
      <c r="F156" s="15" t="s">
        <v>207</v>
      </c>
      <c r="G156" s="16">
        <v>1</v>
      </c>
      <c r="H156" s="17" t="s">
        <v>167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" customHeight="1" x14ac:dyDescent="0.3">
      <c r="B157" s="6">
        <v>9</v>
      </c>
      <c r="C157" s="6" t="str">
        <f t="shared" si="116"/>
        <v>0x009</v>
      </c>
      <c r="D157" s="6" t="s">
        <v>295</v>
      </c>
      <c r="F157" s="15" t="s">
        <v>208</v>
      </c>
      <c r="G157" s="16">
        <v>1</v>
      </c>
      <c r="H157" s="17" t="s">
        <v>149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" customHeight="1" x14ac:dyDescent="0.3">
      <c r="A158" s="14" t="s">
        <v>272</v>
      </c>
      <c r="B158" s="6">
        <v>12</v>
      </c>
      <c r="C158" s="6" t="str">
        <f t="shared" ref="C158:C167" si="127">"0x" &amp; DEC2HEX(B158,3)</f>
        <v>0x00C</v>
      </c>
      <c r="D158" s="6" t="s">
        <v>287</v>
      </c>
      <c r="F158" s="15" t="s">
        <v>288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" customHeight="1" x14ac:dyDescent="0.3">
      <c r="B159" s="6">
        <v>15</v>
      </c>
      <c r="C159" s="6" t="str">
        <f t="shared" si="127"/>
        <v>0x00F</v>
      </c>
      <c r="D159" s="6" t="s">
        <v>286</v>
      </c>
      <c r="F159" s="15" t="s">
        <v>285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" customHeight="1" x14ac:dyDescent="0.3">
      <c r="B160" s="6">
        <v>18</v>
      </c>
      <c r="C160" s="6" t="str">
        <f t="shared" si="127"/>
        <v>0x012</v>
      </c>
      <c r="D160" s="27" t="s">
        <v>380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" customHeight="1" x14ac:dyDescent="0.3">
      <c r="B161" s="6">
        <v>21</v>
      </c>
      <c r="C161" s="6" t="str">
        <f t="shared" si="127"/>
        <v>0x015</v>
      </c>
      <c r="D161" s="27" t="s">
        <v>367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" customHeight="1" x14ac:dyDescent="0.3">
      <c r="A162" s="14" t="s">
        <v>289</v>
      </c>
      <c r="B162" s="6">
        <v>24</v>
      </c>
      <c r="C162" s="6" t="str">
        <f t="shared" si="127"/>
        <v>0x018</v>
      </c>
      <c r="D162" s="6" t="s">
        <v>292</v>
      </c>
      <c r="F162" s="15" t="s">
        <v>290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" customHeight="1" x14ac:dyDescent="0.3">
      <c r="B163" s="6">
        <v>27</v>
      </c>
      <c r="C163" s="6" t="str">
        <f t="shared" si="127"/>
        <v>0x01B</v>
      </c>
      <c r="D163" s="6" t="s">
        <v>291</v>
      </c>
      <c r="F163" s="15" t="s">
        <v>283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" customHeight="1" x14ac:dyDescent="0.3">
      <c r="B164" s="6">
        <v>30</v>
      </c>
      <c r="C164" s="6" t="str">
        <f t="shared" si="127"/>
        <v>0x01E</v>
      </c>
      <c r="D164" s="6" t="s">
        <v>200</v>
      </c>
      <c r="F164" s="15" t="s">
        <v>296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" customHeight="1" x14ac:dyDescent="0.3">
      <c r="A165" s="14" t="s">
        <v>293</v>
      </c>
      <c r="B165" s="6">
        <v>33</v>
      </c>
      <c r="C165" s="6" t="str">
        <f t="shared" si="127"/>
        <v>0x021</v>
      </c>
      <c r="D165" s="6" t="s">
        <v>172</v>
      </c>
      <c r="F165" s="15" t="s">
        <v>131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" customHeight="1" x14ac:dyDescent="0.3">
      <c r="B166" s="6">
        <v>36</v>
      </c>
      <c r="C166" s="6" t="str">
        <f t="shared" si="127"/>
        <v>0x024</v>
      </c>
      <c r="D166" s="6" t="s">
        <v>203</v>
      </c>
      <c r="F166" s="15" t="s">
        <v>209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" customHeight="1" x14ac:dyDescent="0.3">
      <c r="B167" s="6">
        <v>39</v>
      </c>
      <c r="C167" s="6" t="str">
        <f t="shared" si="127"/>
        <v>0x027</v>
      </c>
      <c r="D167" s="6" t="s">
        <v>177</v>
      </c>
      <c r="G167" s="16">
        <v>40</v>
      </c>
      <c r="H167" s="17" t="s">
        <v>167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" customHeight="1" x14ac:dyDescent="0.3">
      <c r="B168" s="6">
        <v>42</v>
      </c>
      <c r="C168" s="6" t="str">
        <f t="shared" ref="C168:C174" si="142">"0x" &amp; DEC2HEX(B168,3)</f>
        <v>0x02A</v>
      </c>
      <c r="D168" s="6" t="s">
        <v>180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" customHeight="1" x14ac:dyDescent="0.3">
      <c r="B169" s="6">
        <v>45</v>
      </c>
      <c r="C169" s="6" t="str">
        <f t="shared" si="142"/>
        <v>0x02D</v>
      </c>
      <c r="D169" s="6" t="s">
        <v>214</v>
      </c>
      <c r="F169" s="15" t="s">
        <v>119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" customHeight="1" x14ac:dyDescent="0.3">
      <c r="B170" s="6">
        <v>48</v>
      </c>
      <c r="C170" s="6" t="str">
        <f t="shared" si="142"/>
        <v>0x030</v>
      </c>
      <c r="D170" s="27" t="s">
        <v>382</v>
      </c>
      <c r="F170" s="15" t="s">
        <v>210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3">
      <c r="B171" s="6">
        <v>51</v>
      </c>
      <c r="C171" s="6" t="str">
        <f t="shared" si="142"/>
        <v>0x033</v>
      </c>
      <c r="D171" s="6" t="s">
        <v>204</v>
      </c>
      <c r="F171" s="15" t="s">
        <v>193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3">
      <c r="B172" s="6">
        <v>54</v>
      </c>
      <c r="C172" s="6" t="str">
        <f t="shared" si="142"/>
        <v>0x036</v>
      </c>
      <c r="D172" s="6" t="s">
        <v>185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3">
      <c r="B173" s="6">
        <v>57</v>
      </c>
      <c r="C173" s="6" t="str">
        <f t="shared" si="142"/>
        <v>0x039</v>
      </c>
      <c r="D173" s="6" t="s">
        <v>205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" customHeight="1" x14ac:dyDescent="0.3">
      <c r="B174" s="6">
        <v>60</v>
      </c>
      <c r="C174" s="6" t="str">
        <f t="shared" si="142"/>
        <v>0x03C</v>
      </c>
      <c r="D174" s="27" t="s">
        <v>365</v>
      </c>
      <c r="F174" s="15" t="s">
        <v>124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" customHeight="1" x14ac:dyDescent="0.3">
      <c r="F175" s="15" t="s">
        <v>110</v>
      </c>
    </row>
    <row r="176" spans="1:22" ht="14.4" customHeight="1" x14ac:dyDescent="0.3">
      <c r="B176" s="6">
        <v>96</v>
      </c>
      <c r="C176" s="6" t="str">
        <f t="shared" ref="C176:C179" si="143">"0x" &amp; DEC2HEX(B176,3)</f>
        <v>0x060</v>
      </c>
      <c r="E176" s="7" t="s">
        <v>212</v>
      </c>
    </row>
    <row r="177" spans="2:5" ht="14.4" customHeight="1" x14ac:dyDescent="0.3">
      <c r="B177" s="6">
        <v>99</v>
      </c>
      <c r="C177" s="6" t="str">
        <f t="shared" si="143"/>
        <v>0x063</v>
      </c>
      <c r="E177" s="7" t="s">
        <v>211</v>
      </c>
    </row>
    <row r="178" spans="2:5" ht="14.4" customHeight="1" x14ac:dyDescent="0.3">
      <c r="B178" s="6">
        <v>102</v>
      </c>
      <c r="C178" s="6" t="str">
        <f t="shared" si="143"/>
        <v>0x066</v>
      </c>
      <c r="E178" s="7" t="s">
        <v>211</v>
      </c>
    </row>
    <row r="179" spans="2:5" ht="14.4" customHeight="1" x14ac:dyDescent="0.3">
      <c r="B179" s="6">
        <v>105</v>
      </c>
      <c r="C179" s="6" t="str">
        <f t="shared" si="143"/>
        <v>0x069</v>
      </c>
      <c r="E179" s="7" t="s">
        <v>212</v>
      </c>
    </row>
    <row r="180" spans="2:5" ht="14.4" customHeight="1" x14ac:dyDescent="0.3">
      <c r="B180" s="6">
        <v>108</v>
      </c>
      <c r="C180" s="6" t="str">
        <f t="shared" ref="C180:C187" si="144">"0x" &amp; DEC2HEX(B180,3)</f>
        <v>0x06C</v>
      </c>
      <c r="E180" s="7" t="s">
        <v>211</v>
      </c>
    </row>
    <row r="181" spans="2:5" ht="14.4" customHeight="1" x14ac:dyDescent="0.3">
      <c r="B181" s="6">
        <v>111</v>
      </c>
      <c r="C181" s="6" t="str">
        <f t="shared" si="144"/>
        <v>0x06F</v>
      </c>
      <c r="E181" s="7" t="s">
        <v>211</v>
      </c>
    </row>
    <row r="182" spans="2:5" ht="14.4" customHeight="1" x14ac:dyDescent="0.3">
      <c r="B182" s="6">
        <v>114</v>
      </c>
      <c r="C182" s="6" t="str">
        <f t="shared" si="144"/>
        <v>0x072</v>
      </c>
      <c r="E182" s="7" t="s">
        <v>212</v>
      </c>
    </row>
    <row r="183" spans="2:5" ht="14.4" customHeight="1" x14ac:dyDescent="0.3">
      <c r="B183" s="6">
        <v>117</v>
      </c>
      <c r="C183" s="6" t="str">
        <f t="shared" si="144"/>
        <v>0x075</v>
      </c>
      <c r="E183" s="7" t="s">
        <v>211</v>
      </c>
    </row>
    <row r="184" spans="2:5" ht="14.4" customHeight="1" x14ac:dyDescent="0.3">
      <c r="B184" s="6">
        <v>120</v>
      </c>
      <c r="C184" s="6" t="str">
        <f t="shared" si="144"/>
        <v>0x078</v>
      </c>
      <c r="E184" s="7" t="s">
        <v>211</v>
      </c>
    </row>
    <row r="185" spans="2:5" ht="14.4" customHeight="1" x14ac:dyDescent="0.3">
      <c r="B185" s="6">
        <v>123</v>
      </c>
      <c r="C185" s="6" t="str">
        <f t="shared" si="144"/>
        <v>0x07B</v>
      </c>
      <c r="E185" s="7" t="s">
        <v>212</v>
      </c>
    </row>
    <row r="186" spans="2:5" ht="14.4" customHeight="1" x14ac:dyDescent="0.3">
      <c r="B186" s="6">
        <v>126</v>
      </c>
      <c r="C186" s="6" t="str">
        <f t="shared" si="144"/>
        <v>0x07E</v>
      </c>
      <c r="E186" s="7" t="s">
        <v>211</v>
      </c>
    </row>
    <row r="187" spans="2:5" ht="14.4" customHeight="1" x14ac:dyDescent="0.3">
      <c r="B187" s="6">
        <v>129</v>
      </c>
      <c r="C187" s="6" t="str">
        <f t="shared" si="144"/>
        <v>0x081</v>
      </c>
      <c r="E187" s="7" t="s">
        <v>211</v>
      </c>
    </row>
    <row r="188" spans="2:5" ht="14.4" customHeight="1" x14ac:dyDescent="0.3">
      <c r="B188" s="6">
        <v>132</v>
      </c>
      <c r="C188" s="6" t="str">
        <f t="shared" ref="C188:C197" si="145">"0x" &amp; DEC2HEX(B188,3)</f>
        <v>0x084</v>
      </c>
      <c r="E188" s="7" t="s">
        <v>212</v>
      </c>
    </row>
    <row r="189" spans="2:5" ht="14.4" customHeight="1" x14ac:dyDescent="0.3">
      <c r="B189" s="6">
        <v>135</v>
      </c>
      <c r="C189" s="6" t="str">
        <f t="shared" si="145"/>
        <v>0x087</v>
      </c>
      <c r="E189" s="7" t="s">
        <v>211</v>
      </c>
    </row>
    <row r="190" spans="2:5" ht="14.4" customHeight="1" x14ac:dyDescent="0.3">
      <c r="B190" s="6">
        <v>138</v>
      </c>
      <c r="C190" s="6" t="str">
        <f t="shared" si="145"/>
        <v>0x08A</v>
      </c>
      <c r="E190" s="7" t="s">
        <v>211</v>
      </c>
    </row>
    <row r="191" spans="2:5" ht="14.4" customHeight="1" x14ac:dyDescent="0.3">
      <c r="B191" s="6">
        <v>141</v>
      </c>
      <c r="C191" s="6" t="str">
        <f t="shared" si="145"/>
        <v>0x08D</v>
      </c>
      <c r="E191" s="7" t="s">
        <v>212</v>
      </c>
    </row>
    <row r="192" spans="2:5" ht="14.4" customHeight="1" x14ac:dyDescent="0.3">
      <c r="B192" s="6">
        <v>144</v>
      </c>
      <c r="C192" s="6" t="str">
        <f t="shared" si="145"/>
        <v>0x090</v>
      </c>
      <c r="E192" s="7" t="s">
        <v>211</v>
      </c>
    </row>
    <row r="193" spans="2:22" ht="14.4" customHeight="1" x14ac:dyDescent="0.3">
      <c r="B193" s="6">
        <v>147</v>
      </c>
      <c r="C193" s="6" t="str">
        <f t="shared" si="145"/>
        <v>0x093</v>
      </c>
      <c r="E193" s="7" t="s">
        <v>211</v>
      </c>
    </row>
    <row r="194" spans="2:22" ht="14.4" customHeight="1" x14ac:dyDescent="0.3">
      <c r="B194" s="6">
        <v>150</v>
      </c>
      <c r="C194" s="6" t="str">
        <f t="shared" si="145"/>
        <v>0x096</v>
      </c>
      <c r="E194" s="7" t="s">
        <v>212</v>
      </c>
    </row>
    <row r="195" spans="2:22" ht="14.4" customHeight="1" x14ac:dyDescent="0.3">
      <c r="B195" s="6">
        <v>153</v>
      </c>
      <c r="C195" s="6" t="str">
        <f t="shared" si="145"/>
        <v>0x099</v>
      </c>
      <c r="E195" s="7" t="s">
        <v>211</v>
      </c>
    </row>
    <row r="196" spans="2:22" ht="14.4" customHeight="1" x14ac:dyDescent="0.3">
      <c r="B196" s="6">
        <v>156</v>
      </c>
      <c r="C196" s="6" t="str">
        <f t="shared" si="145"/>
        <v>0x09C</v>
      </c>
      <c r="E196" s="7" t="s">
        <v>211</v>
      </c>
    </row>
    <row r="197" spans="2:22" ht="14.4" customHeight="1" x14ac:dyDescent="0.3">
      <c r="B197" s="6">
        <v>159</v>
      </c>
      <c r="C197" s="6" t="str">
        <f t="shared" si="145"/>
        <v>0x09F</v>
      </c>
      <c r="E197" s="7" t="s">
        <v>213</v>
      </c>
    </row>
    <row r="200" spans="2:22" ht="14.4" customHeight="1" x14ac:dyDescent="0.3">
      <c r="D200" s="15" t="s">
        <v>254</v>
      </c>
    </row>
    <row r="201" spans="2:22" ht="14.4" customHeight="1" x14ac:dyDescent="0.3">
      <c r="B201" s="6">
        <v>0</v>
      </c>
      <c r="C201" s="6" t="str">
        <f t="shared" ref="C201" si="146">"0x" &amp; DEC2HEX(B201,3)</f>
        <v>0x000</v>
      </c>
      <c r="D201" s="6" t="s">
        <v>229</v>
      </c>
      <c r="F201" s="15" t="s">
        <v>230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" customHeight="1" x14ac:dyDescent="0.3">
      <c r="B202" s="6">
        <v>3</v>
      </c>
      <c r="C202" s="6" t="str">
        <f t="shared" ref="C202" si="157">"0x" &amp; DEC2HEX(B202,3)</f>
        <v>0x003</v>
      </c>
      <c r="D202" s="6" t="s">
        <v>232</v>
      </c>
      <c r="F202" s="15" t="s">
        <v>233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" customHeight="1" x14ac:dyDescent="0.3">
      <c r="B203" s="6">
        <v>6</v>
      </c>
      <c r="C203" s="6" t="str">
        <f t="shared" ref="C203:C224" si="165">"0x" &amp; DEC2HEX(B203,3)</f>
        <v>0x006</v>
      </c>
      <c r="D203" s="6" t="s">
        <v>165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" customHeight="1" x14ac:dyDescent="0.3">
      <c r="B204" s="6">
        <v>9</v>
      </c>
      <c r="C204" s="6" t="str">
        <f t="shared" si="165"/>
        <v>0x009</v>
      </c>
      <c r="D204" s="6" t="s">
        <v>231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" customHeight="1" x14ac:dyDescent="0.3">
      <c r="B205" s="6">
        <v>12</v>
      </c>
      <c r="C205" s="6" t="str">
        <f t="shared" si="165"/>
        <v>0x00C</v>
      </c>
      <c r="D205" s="6" t="s">
        <v>105</v>
      </c>
      <c r="F205" s="15" t="s">
        <v>234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3">
      <c r="B206" s="6">
        <v>15</v>
      </c>
      <c r="C206" s="6" t="str">
        <f t="shared" si="165"/>
        <v>0x00F</v>
      </c>
      <c r="D206" s="6" t="s">
        <v>204</v>
      </c>
      <c r="F206" s="15" t="s">
        <v>236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3">
      <c r="B207" s="6">
        <v>18</v>
      </c>
      <c r="C207" s="6" t="str">
        <f t="shared" si="165"/>
        <v>0x012</v>
      </c>
      <c r="D207" s="6" t="s">
        <v>52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3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" customHeight="1" x14ac:dyDescent="0.3">
      <c r="B209" s="6">
        <v>24</v>
      </c>
      <c r="C209" s="6" t="str">
        <f t="shared" si="165"/>
        <v>0x018</v>
      </c>
      <c r="D209" s="6" t="s">
        <v>235</v>
      </c>
      <c r="F209" s="15" t="s">
        <v>237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" customHeight="1" x14ac:dyDescent="0.3">
      <c r="B210" s="6">
        <v>27</v>
      </c>
      <c r="C210" s="6" t="str">
        <f t="shared" si="165"/>
        <v>0x01B</v>
      </c>
      <c r="D210" s="6" t="s">
        <v>49</v>
      </c>
      <c r="F210" s="15" t="s">
        <v>238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" customHeight="1" x14ac:dyDescent="0.3">
      <c r="B211" s="6">
        <v>30</v>
      </c>
      <c r="C211" s="6" t="str">
        <f t="shared" si="165"/>
        <v>0x01E</v>
      </c>
      <c r="D211" s="6" t="s">
        <v>239</v>
      </c>
      <c r="F211" s="15" t="s">
        <v>240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" customHeight="1" x14ac:dyDescent="0.3">
      <c r="B212" s="6">
        <v>33</v>
      </c>
      <c r="C212" s="6" t="str">
        <f t="shared" si="165"/>
        <v>0x021</v>
      </c>
      <c r="D212" s="6" t="s">
        <v>241</v>
      </c>
      <c r="F212" s="15" t="s">
        <v>242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" customHeight="1" x14ac:dyDescent="0.3">
      <c r="B213" s="6">
        <v>36</v>
      </c>
      <c r="C213" s="6" t="str">
        <f t="shared" si="165"/>
        <v>0x024</v>
      </c>
      <c r="D213" s="6" t="s">
        <v>243</v>
      </c>
      <c r="F213" s="15" t="s">
        <v>244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" customHeight="1" x14ac:dyDescent="0.3">
      <c r="B214" s="6">
        <v>39</v>
      </c>
      <c r="C214" s="6" t="str">
        <f t="shared" si="165"/>
        <v>0x027</v>
      </c>
      <c r="D214" s="6" t="s">
        <v>245</v>
      </c>
      <c r="F214" s="15" t="s">
        <v>246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" customHeight="1" x14ac:dyDescent="0.3">
      <c r="B215" s="6">
        <v>42</v>
      </c>
      <c r="C215" s="6" t="str">
        <f t="shared" si="165"/>
        <v>0x02A</v>
      </c>
      <c r="D215" s="6" t="s">
        <v>247</v>
      </c>
      <c r="F215" s="15" t="s">
        <v>244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" customHeight="1" x14ac:dyDescent="0.3">
      <c r="B216" s="6">
        <v>45</v>
      </c>
      <c r="C216" s="6" t="str">
        <f t="shared" si="165"/>
        <v>0x02D</v>
      </c>
      <c r="D216" s="6" t="s">
        <v>231</v>
      </c>
      <c r="F216" s="15" t="s">
        <v>252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" customHeight="1" x14ac:dyDescent="0.3">
      <c r="B217" s="6">
        <v>48</v>
      </c>
      <c r="C217" s="6" t="str">
        <f t="shared" si="165"/>
        <v>0x030</v>
      </c>
      <c r="D217" s="6" t="s">
        <v>249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" customHeight="1" x14ac:dyDescent="0.3">
      <c r="B218" s="6">
        <v>51</v>
      </c>
      <c r="C218" s="6" t="str">
        <f t="shared" si="165"/>
        <v>0x033</v>
      </c>
      <c r="D218" s="6" t="s">
        <v>250</v>
      </c>
      <c r="F218" s="15" t="s">
        <v>253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" customHeight="1" x14ac:dyDescent="0.3">
      <c r="B219" s="6">
        <v>54</v>
      </c>
      <c r="C219" s="6" t="str">
        <f t="shared" si="165"/>
        <v>0x036</v>
      </c>
      <c r="D219" s="6" t="s">
        <v>175</v>
      </c>
      <c r="F219" s="15" t="s">
        <v>262</v>
      </c>
      <c r="G219" s="16">
        <v>1</v>
      </c>
      <c r="H219" s="17" t="s">
        <v>150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" customHeight="1" x14ac:dyDescent="0.3">
      <c r="B220" s="6">
        <v>57</v>
      </c>
      <c r="C220" s="6" t="str">
        <f t="shared" si="165"/>
        <v>0x039</v>
      </c>
      <c r="D220" s="6" t="s">
        <v>251</v>
      </c>
      <c r="F220" s="15" t="s">
        <v>261</v>
      </c>
      <c r="G220" s="16">
        <v>1</v>
      </c>
      <c r="H220" s="17" t="s">
        <v>167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" customHeight="1" x14ac:dyDescent="0.3">
      <c r="B221" s="6">
        <v>60</v>
      </c>
      <c r="C221" s="6" t="str">
        <f t="shared" si="165"/>
        <v>0x03C</v>
      </c>
      <c r="D221" s="6" t="s">
        <v>248</v>
      </c>
      <c r="F221" s="15" t="s">
        <v>255</v>
      </c>
      <c r="G221" s="16">
        <v>4</v>
      </c>
      <c r="H221" s="17" t="s">
        <v>149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" customHeight="1" x14ac:dyDescent="0.3">
      <c r="B222" s="6">
        <v>63</v>
      </c>
      <c r="C222" s="6" t="str">
        <f t="shared" si="165"/>
        <v>0x03F</v>
      </c>
      <c r="D222" s="6" t="s">
        <v>256</v>
      </c>
      <c r="G222" s="16">
        <v>11</v>
      </c>
      <c r="H222" s="17" t="s">
        <v>167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" customHeight="1" x14ac:dyDescent="0.3">
      <c r="B223" s="6">
        <v>66</v>
      </c>
      <c r="C223" s="6" t="str">
        <f t="shared" si="165"/>
        <v>0x042</v>
      </c>
      <c r="D223" s="6" t="s">
        <v>257</v>
      </c>
      <c r="F223" s="15" t="s">
        <v>258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" customHeight="1" x14ac:dyDescent="0.3">
      <c r="B224" s="6">
        <v>69</v>
      </c>
      <c r="C224" s="6" t="str">
        <f t="shared" si="165"/>
        <v>0x045</v>
      </c>
      <c r="D224" s="6" t="s">
        <v>259</v>
      </c>
      <c r="F224" s="15" t="s">
        <v>260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" customHeight="1" x14ac:dyDescent="0.3">
      <c r="F225" s="15" t="s">
        <v>275</v>
      </c>
    </row>
    <row r="226" spans="1:22" ht="14.4" customHeight="1" x14ac:dyDescent="0.3"/>
    <row r="227" spans="1:22" ht="14.4" customHeight="1" x14ac:dyDescent="0.3"/>
    <row r="228" spans="1:22" ht="14.4" customHeight="1" x14ac:dyDescent="0.3">
      <c r="D228" s="15" t="s">
        <v>263</v>
      </c>
    </row>
    <row r="229" spans="1:22" ht="14.4" customHeight="1" x14ac:dyDescent="0.3">
      <c r="B229" s="6">
        <v>0</v>
      </c>
      <c r="C229" s="6" t="str">
        <f t="shared" ref="C229:C230" si="215">"0x" &amp; DEC2HEX(B229,3)</f>
        <v>0x000</v>
      </c>
      <c r="D229" s="6" t="s">
        <v>279</v>
      </c>
      <c r="F229" s="15" t="s">
        <v>280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" customHeight="1" x14ac:dyDescent="0.3">
      <c r="B230" s="6">
        <v>3</v>
      </c>
      <c r="C230" s="6" t="str">
        <f t="shared" si="215"/>
        <v>0x003</v>
      </c>
      <c r="D230" s="6" t="s">
        <v>200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" customHeight="1" x14ac:dyDescent="0.3">
      <c r="A231" s="14" t="s">
        <v>267</v>
      </c>
      <c r="B231" s="6">
        <v>6</v>
      </c>
      <c r="C231" s="6" t="str">
        <f t="shared" ref="C231:C237" si="226">"0x" &amp; DEC2HEX(B231,3)</f>
        <v>0x006</v>
      </c>
      <c r="D231" s="6" t="s">
        <v>264</v>
      </c>
      <c r="F231" s="15" t="s">
        <v>265</v>
      </c>
      <c r="G231" s="16">
        <v>1</v>
      </c>
      <c r="H231" s="17" t="s">
        <v>150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" customHeight="1" x14ac:dyDescent="0.3">
      <c r="B232" s="6">
        <v>9</v>
      </c>
      <c r="C232" s="6" t="str">
        <f t="shared" si="226"/>
        <v>0x009</v>
      </c>
      <c r="D232" s="6" t="s">
        <v>266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" customHeight="1" x14ac:dyDescent="0.3">
      <c r="A233" s="14" t="s">
        <v>272</v>
      </c>
      <c r="B233" s="6">
        <v>12</v>
      </c>
      <c r="C233" s="6" t="str">
        <f t="shared" si="226"/>
        <v>0x00C</v>
      </c>
      <c r="D233" s="6" t="s">
        <v>268</v>
      </c>
      <c r="F233" s="15" t="s">
        <v>269</v>
      </c>
      <c r="G233" s="16">
        <v>2</v>
      </c>
      <c r="H233" s="17" t="s">
        <v>167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" customHeight="1" x14ac:dyDescent="0.3">
      <c r="B234" s="6">
        <v>15</v>
      </c>
      <c r="C234" s="6" t="str">
        <f t="shared" si="226"/>
        <v>0x00F</v>
      </c>
      <c r="D234" s="6" t="s">
        <v>270</v>
      </c>
      <c r="G234" s="16">
        <v>33</v>
      </c>
      <c r="H234" s="17" t="s">
        <v>167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" customHeight="1" x14ac:dyDescent="0.3">
      <c r="B235" s="6">
        <v>18</v>
      </c>
      <c r="C235" s="6" t="str">
        <f t="shared" si="226"/>
        <v>0x012</v>
      </c>
      <c r="D235" s="6" t="s">
        <v>278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" customHeight="1" x14ac:dyDescent="0.3">
      <c r="B236" s="6">
        <v>21</v>
      </c>
      <c r="C236" s="6" t="str">
        <f t="shared" si="226"/>
        <v>0x015</v>
      </c>
      <c r="D236" s="6" t="s">
        <v>276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" customHeight="1" x14ac:dyDescent="0.3">
      <c r="B237" s="6">
        <v>24</v>
      </c>
      <c r="C237" s="6" t="str">
        <f t="shared" si="226"/>
        <v>0x018</v>
      </c>
      <c r="D237" s="6" t="s">
        <v>277</v>
      </c>
      <c r="F237" s="15" t="s">
        <v>271</v>
      </c>
      <c r="G237" s="16">
        <v>32</v>
      </c>
      <c r="H237" s="17" t="s">
        <v>150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" customHeight="1" x14ac:dyDescent="0.3">
      <c r="B238" s="6">
        <v>27</v>
      </c>
      <c r="C238" s="6" t="str">
        <f t="shared" ref="C238:C242" si="248">"0x" &amp; DEC2HEX(B238,3)</f>
        <v>0x01B</v>
      </c>
      <c r="D238" s="6" t="s">
        <v>165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" customHeight="1" x14ac:dyDescent="0.3">
      <c r="B239" s="6">
        <v>30</v>
      </c>
      <c r="C239" s="6" t="str">
        <f t="shared" si="248"/>
        <v>0x01E</v>
      </c>
      <c r="D239" s="6" t="s">
        <v>274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" customHeight="1" x14ac:dyDescent="0.3">
      <c r="A240" s="14" t="s">
        <v>273</v>
      </c>
      <c r="B240" s="6">
        <v>33</v>
      </c>
      <c r="C240" s="6" t="str">
        <f t="shared" si="248"/>
        <v>0x021</v>
      </c>
      <c r="D240" s="6" t="s">
        <v>206</v>
      </c>
      <c r="F240" s="15" t="s">
        <v>281</v>
      </c>
      <c r="G240" s="16">
        <v>17</v>
      </c>
      <c r="H240" s="17" t="s">
        <v>150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5" ht="14.4" customHeight="1" x14ac:dyDescent="0.3">
      <c r="B241" s="6">
        <v>36</v>
      </c>
      <c r="C241" s="6" t="str">
        <f t="shared" si="248"/>
        <v>0x024</v>
      </c>
      <c r="D241" s="6" t="s">
        <v>284</v>
      </c>
      <c r="F241" s="15" t="s">
        <v>283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5" ht="14.4" customHeight="1" x14ac:dyDescent="0.3">
      <c r="B242" s="6">
        <v>39</v>
      </c>
      <c r="C242" s="6" t="str">
        <f t="shared" si="248"/>
        <v>0x027</v>
      </c>
      <c r="D242" s="6" t="s">
        <v>206</v>
      </c>
      <c r="G242" s="16">
        <v>17</v>
      </c>
      <c r="H242" s="17" t="s">
        <v>150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5" ht="14.4" customHeight="1" x14ac:dyDescent="0.3"/>
    <row r="245" spans="1:25" ht="14.4" customHeight="1" x14ac:dyDescent="0.3"/>
    <row r="246" spans="1:25" ht="14.4" customHeight="1" x14ac:dyDescent="0.3">
      <c r="D246" s="15" t="s">
        <v>298</v>
      </c>
    </row>
    <row r="247" spans="1:25" ht="14.4" customHeight="1" x14ac:dyDescent="0.3">
      <c r="B247" s="6">
        <v>0</v>
      </c>
      <c r="C247" s="6" t="str">
        <f t="shared" ref="C247:C248" si="263">"0x" &amp; DEC2HEX(B247,3)</f>
        <v>0x000</v>
      </c>
      <c r="D247" s="6" t="s">
        <v>200</v>
      </c>
      <c r="F247" s="15" t="s">
        <v>312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  <c r="Y247" s="21"/>
    </row>
    <row r="248" spans="1:25" ht="14.4" customHeight="1" x14ac:dyDescent="0.3">
      <c r="A248" s="14" t="s">
        <v>316</v>
      </c>
      <c r="B248" s="6">
        <v>3</v>
      </c>
      <c r="C248" s="6" t="str">
        <f t="shared" si="263"/>
        <v>0x003</v>
      </c>
      <c r="D248" s="6" t="s">
        <v>279</v>
      </c>
      <c r="F248" s="15" t="s">
        <v>313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  <c r="Y248" s="21"/>
    </row>
    <row r="249" spans="1:25" ht="14.4" customHeight="1" x14ac:dyDescent="0.3">
      <c r="B249" s="6">
        <v>6</v>
      </c>
      <c r="C249" s="6" t="str">
        <f t="shared" ref="C249:C251" si="266">"0x" &amp; DEC2HEX(B249,3)</f>
        <v>0x006</v>
      </c>
      <c r="D249" s="6" t="s">
        <v>287</v>
      </c>
      <c r="F249" s="15" t="s">
        <v>319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  <c r="Y249" s="21"/>
    </row>
    <row r="250" spans="1:25" ht="14.4" customHeight="1" x14ac:dyDescent="0.3">
      <c r="B250" s="6">
        <v>9</v>
      </c>
      <c r="C250" s="6" t="str">
        <f t="shared" si="266"/>
        <v>0x009</v>
      </c>
      <c r="D250" s="6" t="s">
        <v>266</v>
      </c>
      <c r="F250" s="15" t="s">
        <v>320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  <c r="Y250" s="21"/>
    </row>
    <row r="251" spans="1:25" ht="14.4" customHeight="1" x14ac:dyDescent="0.3">
      <c r="B251" s="6">
        <v>12</v>
      </c>
      <c r="C251" s="6" t="str">
        <f t="shared" si="266"/>
        <v>0x00C</v>
      </c>
      <c r="D251" s="6" t="s">
        <v>306</v>
      </c>
      <c r="F251" s="15" t="s">
        <v>290</v>
      </c>
      <c r="G251" s="16">
        <v>1</v>
      </c>
      <c r="H251" s="17" t="s">
        <v>149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  <c r="Y251" s="21"/>
    </row>
    <row r="252" spans="1:25" ht="14.4" customHeight="1" x14ac:dyDescent="0.3">
      <c r="A252" s="14" t="s">
        <v>267</v>
      </c>
      <c r="B252" s="6">
        <v>15</v>
      </c>
      <c r="C252" s="6" t="str">
        <f t="shared" ref="C252:C260" si="279">"0x" &amp; DEC2HEX(B252,3)</f>
        <v>0x00F</v>
      </c>
      <c r="D252" s="6" t="s">
        <v>264</v>
      </c>
      <c r="F252" s="15" t="s">
        <v>265</v>
      </c>
      <c r="G252" s="16">
        <v>1</v>
      </c>
      <c r="H252" s="17" t="s">
        <v>150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  <c r="Y252" s="21"/>
    </row>
    <row r="253" spans="1:25" ht="14.4" customHeight="1" x14ac:dyDescent="0.3">
      <c r="A253" s="14" t="s">
        <v>272</v>
      </c>
      <c r="B253" s="6">
        <v>18</v>
      </c>
      <c r="C253" s="6" t="str">
        <f t="shared" si="279"/>
        <v>0x012</v>
      </c>
      <c r="D253" s="6" t="s">
        <v>268</v>
      </c>
      <c r="F253" s="15" t="s">
        <v>301</v>
      </c>
      <c r="G253" s="16">
        <v>2</v>
      </c>
      <c r="H253" s="17" t="s">
        <v>167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  <c r="Y253" s="21"/>
    </row>
    <row r="254" spans="1:25" ht="14.4" customHeight="1" x14ac:dyDescent="0.3">
      <c r="B254" s="6">
        <v>21</v>
      </c>
      <c r="C254" s="6" t="str">
        <f t="shared" si="279"/>
        <v>0x015</v>
      </c>
      <c r="D254" s="6" t="s">
        <v>270</v>
      </c>
      <c r="G254" s="16">
        <v>33</v>
      </c>
      <c r="H254" s="17" t="s">
        <v>167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  <c r="Y254" s="21"/>
    </row>
    <row r="255" spans="1:25" ht="14.4" customHeight="1" x14ac:dyDescent="0.3">
      <c r="A255" s="6"/>
      <c r="B255" s="6">
        <v>24</v>
      </c>
      <c r="C255" s="6" t="str">
        <f t="shared" si="279"/>
        <v>0x018</v>
      </c>
      <c r="D255" s="6" t="s">
        <v>303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  <c r="Y255" s="21"/>
    </row>
    <row r="256" spans="1:25" ht="14.4" customHeight="1" x14ac:dyDescent="0.3">
      <c r="B256" s="6">
        <v>27</v>
      </c>
      <c r="C256" s="6" t="str">
        <f t="shared" si="279"/>
        <v>0x01B</v>
      </c>
      <c r="D256" s="6" t="s">
        <v>276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  <c r="Y256" s="21"/>
    </row>
    <row r="257" spans="1:25" ht="14.4" customHeight="1" x14ac:dyDescent="0.3">
      <c r="B257" s="6">
        <v>30</v>
      </c>
      <c r="C257" s="6" t="str">
        <f t="shared" si="279"/>
        <v>0x01E</v>
      </c>
      <c r="D257" s="6" t="s">
        <v>277</v>
      </c>
      <c r="F257" s="15" t="s">
        <v>271</v>
      </c>
      <c r="G257" s="16">
        <v>32</v>
      </c>
      <c r="H257" s="17" t="s">
        <v>150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  <c r="Y257" s="21"/>
    </row>
    <row r="258" spans="1:25" ht="14.4" customHeight="1" x14ac:dyDescent="0.3">
      <c r="B258" s="6">
        <v>33</v>
      </c>
      <c r="C258" s="6" t="str">
        <f t="shared" si="279"/>
        <v>0x021</v>
      </c>
      <c r="D258" s="6" t="s">
        <v>165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  <c r="Y258" s="21"/>
    </row>
    <row r="259" spans="1:25" ht="14.4" customHeight="1" x14ac:dyDescent="0.3">
      <c r="B259" s="6">
        <v>36</v>
      </c>
      <c r="C259" s="6" t="str">
        <f t="shared" si="279"/>
        <v>0x024</v>
      </c>
      <c r="D259" s="6" t="s">
        <v>308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  <c r="Y259" s="21"/>
    </row>
    <row r="260" spans="1:25" ht="14.4" customHeight="1" x14ac:dyDescent="0.3">
      <c r="A260" s="14" t="s">
        <v>273</v>
      </c>
      <c r="B260" s="6">
        <v>39</v>
      </c>
      <c r="C260" s="6" t="str">
        <f t="shared" si="279"/>
        <v>0x027</v>
      </c>
      <c r="D260" s="6" t="s">
        <v>206</v>
      </c>
      <c r="F260" s="15" t="s">
        <v>281</v>
      </c>
      <c r="G260" s="16">
        <v>17</v>
      </c>
      <c r="H260" s="17" t="s">
        <v>150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  <c r="Y260" s="21"/>
    </row>
    <row r="261" spans="1:25" ht="14.4" customHeight="1" x14ac:dyDescent="0.3">
      <c r="B261" s="6">
        <v>42</v>
      </c>
      <c r="C261" s="6" t="str">
        <f t="shared" ref="C261:C267" si="297">"0x" &amp; DEC2HEX(B261,3)</f>
        <v>0x02A</v>
      </c>
      <c r="D261" s="6" t="s">
        <v>175</v>
      </c>
      <c r="G261" s="16">
        <v>1</v>
      </c>
      <c r="H261" s="17" t="s">
        <v>150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  <c r="Y261" s="21"/>
    </row>
    <row r="262" spans="1:25" ht="14.4" customHeight="1" x14ac:dyDescent="0.3">
      <c r="B262" s="6">
        <v>45</v>
      </c>
      <c r="C262" s="6" t="str">
        <f t="shared" si="297"/>
        <v>0x02D</v>
      </c>
      <c r="D262" s="6" t="s">
        <v>307</v>
      </c>
      <c r="F262" s="15" t="s">
        <v>283</v>
      </c>
      <c r="G262" s="16">
        <v>17</v>
      </c>
      <c r="H262" s="17" t="s">
        <v>150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  <c r="Y262" s="21"/>
    </row>
    <row r="263" spans="1:25" ht="14.4" customHeight="1" x14ac:dyDescent="0.3">
      <c r="B263" s="6">
        <v>48</v>
      </c>
      <c r="C263" s="6" t="str">
        <f t="shared" si="297"/>
        <v>0x030</v>
      </c>
      <c r="D263" s="6" t="s">
        <v>309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  <c r="Y263" s="21"/>
    </row>
    <row r="264" spans="1:25" ht="14.4" customHeight="1" x14ac:dyDescent="0.3">
      <c r="A264" s="6"/>
      <c r="B264" s="6">
        <v>51</v>
      </c>
      <c r="C264" s="6" t="str">
        <f t="shared" si="297"/>
        <v>0x033</v>
      </c>
      <c r="D264" s="6" t="s">
        <v>310</v>
      </c>
      <c r="F264" s="15" t="s">
        <v>300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  <c r="Y264" s="21"/>
    </row>
    <row r="265" spans="1:25" ht="14.4" customHeight="1" x14ac:dyDescent="0.3">
      <c r="B265" s="6">
        <v>54</v>
      </c>
      <c r="C265" s="6" t="str">
        <f t="shared" si="297"/>
        <v>0x036</v>
      </c>
      <c r="D265" s="6" t="s">
        <v>322</v>
      </c>
      <c r="F265" s="15" t="s">
        <v>304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  <c r="Y265" s="21"/>
    </row>
    <row r="266" spans="1:25" ht="14.4" customHeight="1" x14ac:dyDescent="0.3">
      <c r="B266" s="6">
        <v>57</v>
      </c>
      <c r="C266" s="6" t="str">
        <f t="shared" si="297"/>
        <v>0x039</v>
      </c>
      <c r="D266" s="6" t="s">
        <v>169</v>
      </c>
      <c r="F266" s="15" t="s">
        <v>299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5" ht="14.4" customHeight="1" x14ac:dyDescent="0.3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5" ht="14.4" customHeight="1" x14ac:dyDescent="0.3">
      <c r="B268" s="6">
        <v>63</v>
      </c>
      <c r="C268" s="6" t="str">
        <f t="shared" ref="C268:C273" si="316">"0x" &amp; DEC2HEX(B268,3)</f>
        <v>0x03F</v>
      </c>
      <c r="D268" s="6" t="s">
        <v>302</v>
      </c>
      <c r="F268" s="15" t="s">
        <v>305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5" ht="14.4" customHeight="1" x14ac:dyDescent="0.3">
      <c r="A269" s="14" t="s">
        <v>321</v>
      </c>
      <c r="B269" s="6">
        <v>66</v>
      </c>
      <c r="C269" s="6" t="str">
        <f t="shared" si="316"/>
        <v>0x042</v>
      </c>
      <c r="D269" s="6" t="s">
        <v>58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5" ht="14.4" customHeight="1" x14ac:dyDescent="0.3">
      <c r="A270" s="6"/>
      <c r="B270" s="6">
        <v>69</v>
      </c>
      <c r="C270" s="6" t="str">
        <f t="shared" si="316"/>
        <v>0x045</v>
      </c>
      <c r="D270" s="6" t="s">
        <v>203</v>
      </c>
      <c r="F270" s="15" t="s">
        <v>318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5" ht="14.4" customHeight="1" x14ac:dyDescent="0.3">
      <c r="B271" s="6">
        <v>72</v>
      </c>
      <c r="C271" s="6" t="str">
        <f t="shared" si="316"/>
        <v>0x048</v>
      </c>
      <c r="D271" s="6" t="s">
        <v>307</v>
      </c>
      <c r="F271" s="15" t="s">
        <v>283</v>
      </c>
      <c r="G271" s="16">
        <v>17</v>
      </c>
      <c r="H271" s="17" t="s">
        <v>150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5" ht="14.4" customHeight="1" x14ac:dyDescent="0.3">
      <c r="B272" s="6">
        <v>75</v>
      </c>
      <c r="C272" s="6" t="str">
        <f t="shared" si="316"/>
        <v>0x04B</v>
      </c>
      <c r="D272" s="6" t="s">
        <v>317</v>
      </c>
      <c r="E272" s="6"/>
      <c r="F272" s="15" t="s">
        <v>314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" customHeight="1" x14ac:dyDescent="0.3">
      <c r="B273" s="6">
        <v>78</v>
      </c>
      <c r="C273" s="6" t="str">
        <f t="shared" si="316"/>
        <v>0x04E</v>
      </c>
      <c r="D273" s="6" t="s">
        <v>311</v>
      </c>
      <c r="E273" s="6"/>
      <c r="F273" s="15" t="s">
        <v>315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" customHeight="1" x14ac:dyDescent="0.3">
      <c r="E274" s="6"/>
      <c r="O274" s="19"/>
      <c r="P274" s="19"/>
      <c r="Q274" s="19"/>
      <c r="R274" s="19"/>
    </row>
    <row r="276" spans="2:22" ht="14.4" customHeight="1" x14ac:dyDescent="0.3">
      <c r="O276" s="19"/>
      <c r="P276" s="19"/>
      <c r="Q276" s="19"/>
      <c r="R276" s="19"/>
    </row>
    <row r="277" spans="2:22" ht="14.4" customHeight="1" x14ac:dyDescent="0.3">
      <c r="D277" s="15" t="s">
        <v>323</v>
      </c>
    </row>
    <row r="278" spans="2:22" ht="14.4" customHeight="1" x14ac:dyDescent="0.3">
      <c r="B278" s="6">
        <v>0</v>
      </c>
      <c r="C278" s="6" t="str">
        <f t="shared" ref="C278:C283" si="335">"0x" &amp; DEC2HEX(B278,3)</f>
        <v>0x000</v>
      </c>
      <c r="D278" s="6" t="s">
        <v>325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" customHeight="1" x14ac:dyDescent="0.3">
      <c r="B279" s="6">
        <v>3</v>
      </c>
      <c r="C279" s="6" t="str">
        <f t="shared" si="335"/>
        <v>0x003</v>
      </c>
      <c r="D279" s="6" t="s">
        <v>324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" customHeight="1" x14ac:dyDescent="0.3">
      <c r="B280" s="6">
        <v>6</v>
      </c>
      <c r="C280" s="6" t="str">
        <f t="shared" si="335"/>
        <v>0x006</v>
      </c>
      <c r="D280" s="6" t="s">
        <v>165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" customHeight="1" x14ac:dyDescent="0.3">
      <c r="D281" s="10"/>
    </row>
    <row r="282" spans="2:22" ht="14.4" customHeight="1" x14ac:dyDescent="0.3">
      <c r="B282" s="6">
        <v>48</v>
      </c>
      <c r="C282" s="6" t="str">
        <f t="shared" si="335"/>
        <v>0x030</v>
      </c>
      <c r="D282" s="6" t="s">
        <v>165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" customHeight="1" x14ac:dyDescent="0.3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" customHeight="1" x14ac:dyDescent="0.3">
      <c r="D287" s="15" t="s">
        <v>326</v>
      </c>
    </row>
    <row r="288" spans="2:22" ht="14.4" customHeight="1" x14ac:dyDescent="0.3">
      <c r="B288" s="6">
        <v>0</v>
      </c>
      <c r="C288" s="6" t="str">
        <f t="shared" ref="C288" si="375">"0x" &amp; DEC2HEX(B288,3)</f>
        <v>0x000</v>
      </c>
      <c r="D288" s="6" t="s">
        <v>325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" customHeight="1" x14ac:dyDescent="0.3">
      <c r="B289" s="6">
        <v>3</v>
      </c>
      <c r="C289" s="6" t="str">
        <f>"0x" &amp; DEC2HEX(B289,3)</f>
        <v>0x003</v>
      </c>
      <c r="D289" s="6" t="s">
        <v>231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" customHeight="1" x14ac:dyDescent="0.3">
      <c r="B290" s="6">
        <v>6</v>
      </c>
      <c r="C290" s="6" t="str">
        <f>"0x" &amp; DEC2HEX(B290,3)</f>
        <v>0x006</v>
      </c>
      <c r="D290" s="6" t="s">
        <v>327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" customHeight="1" x14ac:dyDescent="0.3">
      <c r="B291" s="6">
        <v>9</v>
      </c>
      <c r="C291" s="6" t="str">
        <f>"0x" &amp; DEC2HEX(B291,3)</f>
        <v>0x009</v>
      </c>
      <c r="D291" s="6" t="s">
        <v>311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" customHeight="1" x14ac:dyDescent="0.3">
      <c r="D292" s="10"/>
    </row>
    <row r="293" spans="2:22" ht="14.4" customHeight="1" x14ac:dyDescent="0.3">
      <c r="B293" s="6">
        <v>48</v>
      </c>
      <c r="C293" s="6" t="str">
        <f t="shared" ref="C293:C294" si="386">"0x" &amp; DEC2HEX(B293,3)</f>
        <v>0x030</v>
      </c>
      <c r="D293" s="6" t="s">
        <v>325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" customHeight="1" x14ac:dyDescent="0.3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" customHeight="1" x14ac:dyDescent="0.3">
      <c r="D298" s="2" t="s">
        <v>329</v>
      </c>
    </row>
    <row r="299" spans="2:22" ht="14.4" customHeight="1" x14ac:dyDescent="0.3">
      <c r="B299" s="6">
        <v>0</v>
      </c>
      <c r="C299" s="6" t="str">
        <f t="shared" ref="C299" si="406">"0x" &amp; DEC2HEX(B299,3)</f>
        <v>0x000</v>
      </c>
      <c r="D299" s="6" t="s">
        <v>325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" customHeight="1" x14ac:dyDescent="0.3">
      <c r="B300" s="6">
        <v>3</v>
      </c>
      <c r="C300" s="6" t="str">
        <f t="shared" ref="C300" si="417">"0x" &amp; DEC2HEX(B300,3)</f>
        <v>0x003</v>
      </c>
      <c r="D300" s="27" t="s">
        <v>330</v>
      </c>
      <c r="G300" s="16">
        <v>1</v>
      </c>
      <c r="H300" s="28" t="s">
        <v>150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" customHeight="1" x14ac:dyDescent="0.3">
      <c r="B301" s="6">
        <v>6</v>
      </c>
      <c r="C301" s="6" t="str">
        <f>"0x" &amp; DEC2HEX(B301,3)</f>
        <v>0x006</v>
      </c>
      <c r="D301" s="27" t="s">
        <v>331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" customHeight="1" x14ac:dyDescent="0.3">
      <c r="B302" s="6">
        <v>9</v>
      </c>
      <c r="C302" s="6" t="str">
        <f>"0x" &amp; DEC2HEX(B302,3)</f>
        <v>0x009</v>
      </c>
      <c r="D302" s="27" t="s">
        <v>332</v>
      </c>
      <c r="G302" s="16">
        <v>42</v>
      </c>
      <c r="H302" s="28" t="s">
        <v>150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1:22" x14ac:dyDescent="0.3">
      <c r="D306" s="2" t="s">
        <v>370</v>
      </c>
    </row>
    <row r="307" spans="1:22" x14ac:dyDescent="0.3">
      <c r="B307" s="6">
        <v>0</v>
      </c>
      <c r="C307" s="6" t="str">
        <f t="shared" ref="C307:C308" si="438">"0x" &amp; DEC2HEX(B307,3)</f>
        <v>0x000</v>
      </c>
      <c r="D307" s="27" t="s">
        <v>59</v>
      </c>
      <c r="F307" s="2" t="s">
        <v>354</v>
      </c>
      <c r="G307" s="16">
        <v>1</v>
      </c>
      <c r="H307" s="28" t="s">
        <v>39</v>
      </c>
      <c r="I307" s="6">
        <f t="shared" ref="I307:I308" si="439">IF(H307="", "", VLOOKUP(H307, $X$3:$Y$10, 2))</f>
        <v>1</v>
      </c>
      <c r="M307" s="6">
        <v>65</v>
      </c>
      <c r="N307" s="18" t="str">
        <f t="shared" ref="N307:N308" si="440">IF(G307="", "", TEXT(DEC2BIN(G307), "000000"))</f>
        <v>000001</v>
      </c>
      <c r="O307" s="19" t="str">
        <f t="shared" ref="O307:O308" si="441">IF(I307="", "", TEXT(DEC2BIN(I307), "000"))</f>
        <v>001</v>
      </c>
      <c r="P307" s="19" t="str">
        <f t="shared" ref="P307:P308" si="442">IF(J307="", "", TEXT(DEC2BIN(J307), "000"))</f>
        <v/>
      </c>
      <c r="Q307" s="19" t="str">
        <f t="shared" ref="Q307:Q308" si="443">IF(K307="", "", TEXT(DEC2BIN(K307), "000"))</f>
        <v/>
      </c>
      <c r="R307" s="19" t="str">
        <f t="shared" ref="R307:R308" si="444">IF(L307="", "", TEXT(DEC2BIN(L307), "00000000"))</f>
        <v/>
      </c>
      <c r="S307" s="20" t="str">
        <f t="shared" ref="S307:S308" si="445">IF(M307="", "", TEXT(DEC2BIN(M307), "00000000"))</f>
        <v>01000001</v>
      </c>
      <c r="T307" s="6" t="str">
        <f t="shared" ref="T307:T308" si="446">BIN2HEX(LEFT(CONCATENATE(N307,IF(O307="", "000", O307)), 8), 2)</f>
        <v>04</v>
      </c>
      <c r="U307" s="6" t="str">
        <f t="shared" ref="U307:U308" si="447">BIN2HEX(CONCATENATE(RIGHT(O307, 1), IF(P307 = "", "000", P307), IF(Q307 = "", "000", Q307), "0"), 2)</f>
        <v>80</v>
      </c>
      <c r="V307" s="21" t="str">
        <f t="shared" ref="V307:V308" si="448">IF(R307="", BIN2HEX(S307, 2), BIN2HEX(R307,2))</f>
        <v>41</v>
      </c>
    </row>
    <row r="308" spans="1:22" x14ac:dyDescent="0.3">
      <c r="B308" s="6">
        <v>3</v>
      </c>
      <c r="C308" s="6" t="str">
        <f t="shared" si="438"/>
        <v>0x003</v>
      </c>
      <c r="D308" s="27" t="s">
        <v>361</v>
      </c>
      <c r="F308" s="2" t="s">
        <v>355</v>
      </c>
      <c r="G308" s="16">
        <v>1</v>
      </c>
      <c r="H308" s="28" t="s">
        <v>150</v>
      </c>
      <c r="I308" s="6">
        <f t="shared" si="439"/>
        <v>2</v>
      </c>
      <c r="M308" s="6">
        <v>67</v>
      </c>
      <c r="N308" s="18" t="str">
        <f t="shared" si="440"/>
        <v>000001</v>
      </c>
      <c r="O308" s="19" t="str">
        <f t="shared" si="441"/>
        <v>010</v>
      </c>
      <c r="P308" s="19" t="str">
        <f t="shared" si="442"/>
        <v/>
      </c>
      <c r="Q308" s="19" t="str">
        <f t="shared" si="443"/>
        <v/>
      </c>
      <c r="R308" s="19" t="str">
        <f t="shared" si="444"/>
        <v/>
      </c>
      <c r="S308" s="20" t="str">
        <f t="shared" si="445"/>
        <v>01000011</v>
      </c>
      <c r="T308" s="6" t="str">
        <f t="shared" si="446"/>
        <v>05</v>
      </c>
      <c r="U308" s="6" t="str">
        <f t="shared" si="447"/>
        <v>00</v>
      </c>
      <c r="V308" s="21" t="str">
        <f t="shared" si="448"/>
        <v>43</v>
      </c>
    </row>
    <row r="309" spans="1:22" x14ac:dyDescent="0.3">
      <c r="B309" s="6">
        <v>6</v>
      </c>
      <c r="C309" s="6" t="str">
        <f>"0x" &amp; DEC2HEX(B309,3)</f>
        <v>0x006</v>
      </c>
      <c r="D309" s="27" t="s">
        <v>58</v>
      </c>
      <c r="G309" s="16">
        <v>1</v>
      </c>
      <c r="H309" s="28" t="s">
        <v>38</v>
      </c>
      <c r="I309" s="6">
        <f t="shared" ref="I309:I312" si="449">IF(H309="", "", VLOOKUP(H309, $X$3:$Y$10, 2))</f>
        <v>0</v>
      </c>
      <c r="M309" s="6">
        <v>0</v>
      </c>
      <c r="N309" s="18" t="str">
        <f t="shared" ref="N309:N312" si="450">IF(G309="", "", TEXT(DEC2BIN(G309), "000000"))</f>
        <v>000001</v>
      </c>
      <c r="O309" s="19" t="str">
        <f t="shared" ref="O309:O312" si="451">IF(I309="", "", TEXT(DEC2BIN(I309), "000"))</f>
        <v>000</v>
      </c>
      <c r="P309" s="19" t="str">
        <f t="shared" ref="P309:P312" si="452">IF(J309="", "", TEXT(DEC2BIN(J309), "000"))</f>
        <v/>
      </c>
      <c r="Q309" s="19" t="str">
        <f t="shared" ref="Q309:Q312" si="453">IF(K309="", "", TEXT(DEC2BIN(K309), "000"))</f>
        <v/>
      </c>
      <c r="R309" s="19" t="str">
        <f t="shared" ref="R309:R312" si="454">IF(L309="", "", TEXT(DEC2BIN(L309), "00000000"))</f>
        <v/>
      </c>
      <c r="S309" s="20" t="str">
        <f t="shared" ref="S309:S312" si="455">IF(M309="", "", TEXT(DEC2BIN(M309), "00000000"))</f>
        <v>00000000</v>
      </c>
      <c r="T309" s="6" t="str">
        <f t="shared" ref="T309:T312" si="456">BIN2HEX(LEFT(CONCATENATE(N309,IF(O309="", "000", O309)), 8), 2)</f>
        <v>04</v>
      </c>
      <c r="U309" s="6" t="str">
        <f t="shared" ref="U309:U312" si="457">BIN2HEX(CONCATENATE(RIGHT(O309, 1), IF(P309 = "", "000", P309), IF(Q309 = "", "000", Q309), "0"), 2)</f>
        <v>00</v>
      </c>
      <c r="V309" s="21" t="str">
        <f t="shared" ref="V309:V312" si="458">IF(R309="", BIN2HEX(S309, 2), BIN2HEX(R309,2))</f>
        <v>00</v>
      </c>
    </row>
    <row r="310" spans="1:22" x14ac:dyDescent="0.3">
      <c r="B310" s="6">
        <v>9</v>
      </c>
      <c r="C310" s="6" t="str">
        <f>"0x" &amp; DEC2HEX(B310,3)</f>
        <v>0x009</v>
      </c>
      <c r="D310" s="27" t="s">
        <v>368</v>
      </c>
      <c r="G310" s="16">
        <v>1</v>
      </c>
      <c r="H310" s="28" t="s">
        <v>40</v>
      </c>
      <c r="I310" s="6">
        <f t="shared" si="449"/>
        <v>4</v>
      </c>
      <c r="M310" s="6">
        <v>5</v>
      </c>
      <c r="N310" s="18" t="str">
        <f t="shared" si="450"/>
        <v>000001</v>
      </c>
      <c r="O310" s="19" t="str">
        <f t="shared" si="451"/>
        <v>100</v>
      </c>
      <c r="P310" s="19" t="str">
        <f t="shared" si="452"/>
        <v/>
      </c>
      <c r="Q310" s="19" t="str">
        <f t="shared" si="453"/>
        <v/>
      </c>
      <c r="R310" s="19" t="str">
        <f t="shared" si="454"/>
        <v/>
      </c>
      <c r="S310" s="20" t="str">
        <f t="shared" si="455"/>
        <v>00000101</v>
      </c>
      <c r="T310" s="6" t="str">
        <f t="shared" si="456"/>
        <v>06</v>
      </c>
      <c r="U310" s="6" t="str">
        <f t="shared" si="457"/>
        <v>00</v>
      </c>
      <c r="V310" s="21" t="str">
        <f t="shared" si="458"/>
        <v>05</v>
      </c>
    </row>
    <row r="311" spans="1:22" x14ac:dyDescent="0.3">
      <c r="A311" s="14" t="s">
        <v>272</v>
      </c>
      <c r="B311" s="6">
        <v>12</v>
      </c>
      <c r="C311" s="6" t="str">
        <f t="shared" ref="C311:C319" si="459">"0x" &amp; DEC2HEX(B311,3)</f>
        <v>0x00C</v>
      </c>
      <c r="D311" s="27" t="s">
        <v>358</v>
      </c>
      <c r="G311" s="16">
        <v>2</v>
      </c>
      <c r="H311" s="28" t="s">
        <v>149</v>
      </c>
      <c r="I311" s="6">
        <f t="shared" si="449"/>
        <v>7</v>
      </c>
      <c r="J311" s="6">
        <v>0</v>
      </c>
      <c r="N311" s="18" t="str">
        <f t="shared" si="450"/>
        <v>000010</v>
      </c>
      <c r="O311" s="19" t="str">
        <f t="shared" si="451"/>
        <v>111</v>
      </c>
      <c r="P311" s="19" t="str">
        <f t="shared" si="452"/>
        <v>000</v>
      </c>
      <c r="Q311" s="19" t="str">
        <f t="shared" si="453"/>
        <v/>
      </c>
      <c r="R311" s="19" t="str">
        <f t="shared" si="454"/>
        <v/>
      </c>
      <c r="S311" s="20" t="str">
        <f t="shared" si="455"/>
        <v/>
      </c>
      <c r="T311" s="6" t="str">
        <f t="shared" si="456"/>
        <v>0B</v>
      </c>
      <c r="U311" s="6" t="str">
        <f t="shared" si="457"/>
        <v>80</v>
      </c>
      <c r="V311" s="21" t="str">
        <f t="shared" si="458"/>
        <v>00</v>
      </c>
    </row>
    <row r="312" spans="1:22" x14ac:dyDescent="0.3">
      <c r="B312" s="6">
        <v>15</v>
      </c>
      <c r="C312" s="6" t="str">
        <f t="shared" si="459"/>
        <v>0x00F</v>
      </c>
      <c r="D312" s="27" t="s">
        <v>353</v>
      </c>
      <c r="F312" s="2" t="s">
        <v>375</v>
      </c>
      <c r="G312" s="16">
        <v>33</v>
      </c>
      <c r="H312" s="28" t="s">
        <v>38</v>
      </c>
      <c r="I312" s="6">
        <f t="shared" si="449"/>
        <v>0</v>
      </c>
      <c r="J312" s="6">
        <v>4</v>
      </c>
      <c r="N312" s="18" t="str">
        <f t="shared" si="450"/>
        <v>100001</v>
      </c>
      <c r="O312" s="19" t="str">
        <f t="shared" si="451"/>
        <v>000</v>
      </c>
      <c r="P312" s="19" t="str">
        <f t="shared" si="452"/>
        <v>100</v>
      </c>
      <c r="Q312" s="19" t="str">
        <f t="shared" si="453"/>
        <v/>
      </c>
      <c r="R312" s="19" t="str">
        <f t="shared" si="454"/>
        <v/>
      </c>
      <c r="S312" s="20" t="str">
        <f t="shared" si="455"/>
        <v/>
      </c>
      <c r="T312" s="6" t="str">
        <f t="shared" si="456"/>
        <v>84</v>
      </c>
      <c r="U312" s="6" t="str">
        <f t="shared" si="457"/>
        <v>40</v>
      </c>
      <c r="V312" s="21" t="str">
        <f t="shared" si="458"/>
        <v>00</v>
      </c>
    </row>
    <row r="313" spans="1:22" x14ac:dyDescent="0.3">
      <c r="B313" s="6">
        <v>18</v>
      </c>
      <c r="C313" s="6" t="str">
        <f t="shared" si="459"/>
        <v>0x012</v>
      </c>
      <c r="D313" s="27" t="s">
        <v>359</v>
      </c>
      <c r="G313" s="16">
        <v>2</v>
      </c>
      <c r="H313" s="28" t="s">
        <v>38</v>
      </c>
      <c r="I313" s="6">
        <f t="shared" ref="I313:I315" si="460">IF(H313="", "", VLOOKUP(H313, $X$3:$Y$10, 2))</f>
        <v>0</v>
      </c>
      <c r="J313" s="6">
        <v>7</v>
      </c>
      <c r="N313" s="18" t="str">
        <f t="shared" ref="N313:N315" si="461">IF(G313="", "", TEXT(DEC2BIN(G313), "000000"))</f>
        <v>000010</v>
      </c>
      <c r="O313" s="19" t="str">
        <f t="shared" ref="O313" si="462">IF(I313="", "", TEXT(DEC2BIN(I313), "000"))</f>
        <v>000</v>
      </c>
      <c r="P313" s="19" t="str">
        <f t="shared" ref="P313:P315" si="463">IF(J313="", "", TEXT(DEC2BIN(J313), "000"))</f>
        <v>111</v>
      </c>
      <c r="Q313" s="19" t="str">
        <f t="shared" ref="Q313:Q315" si="464">IF(K313="", "", TEXT(DEC2BIN(K313), "000"))</f>
        <v/>
      </c>
      <c r="R313" s="19" t="str">
        <f t="shared" ref="R313:R315" si="465">IF(L313="", "", TEXT(DEC2BIN(L313), "00000000"))</f>
        <v/>
      </c>
      <c r="S313" s="20" t="str">
        <f t="shared" ref="S313:S315" si="466">IF(M313="", "", TEXT(DEC2BIN(M313), "00000000"))</f>
        <v/>
      </c>
      <c r="T313" s="6" t="str">
        <f t="shared" ref="T313:T315" si="467">BIN2HEX(LEFT(CONCATENATE(N313,IF(O313="", "000", O313)), 8), 2)</f>
        <v>08</v>
      </c>
      <c r="U313" s="6" t="str">
        <f t="shared" ref="U313:U315" si="468">BIN2HEX(CONCATENATE(RIGHT(O313, 1), IF(P313 = "", "000", P313), IF(Q313 = "", "000", Q313), "0"), 2)</f>
        <v>70</v>
      </c>
      <c r="V313" s="21" t="str">
        <f t="shared" ref="V313:V315" si="469">IF(R313="", BIN2HEX(S313, 2), BIN2HEX(R313,2))</f>
        <v>00</v>
      </c>
    </row>
    <row r="314" spans="1:22" x14ac:dyDescent="0.3">
      <c r="B314" s="6">
        <v>21</v>
      </c>
      <c r="C314" s="6" t="str">
        <f t="shared" si="459"/>
        <v>0x015</v>
      </c>
      <c r="D314" s="27" t="s">
        <v>366</v>
      </c>
      <c r="F314" s="2" t="s">
        <v>350</v>
      </c>
      <c r="G314" s="16">
        <v>12</v>
      </c>
      <c r="I314" s="6" t="str">
        <f t="shared" si="460"/>
        <v/>
      </c>
      <c r="L314" s="6">
        <v>30</v>
      </c>
      <c r="N314" s="18" t="str">
        <f t="shared" si="461"/>
        <v>001100</v>
      </c>
      <c r="O314" s="19" t="str">
        <f>IF(I314="", "", TEXT(DEC2BIN(I314), "000"))</f>
        <v/>
      </c>
      <c r="P314" s="19" t="str">
        <f t="shared" si="463"/>
        <v/>
      </c>
      <c r="Q314" s="19" t="str">
        <f t="shared" si="464"/>
        <v/>
      </c>
      <c r="R314" s="19" t="str">
        <f t="shared" si="465"/>
        <v>00011110</v>
      </c>
      <c r="S314" s="20" t="str">
        <f t="shared" si="466"/>
        <v/>
      </c>
      <c r="T314" s="6" t="str">
        <f t="shared" si="467"/>
        <v>30</v>
      </c>
      <c r="U314" s="6" t="str">
        <f t="shared" si="468"/>
        <v>00</v>
      </c>
      <c r="V314" s="21" t="str">
        <f t="shared" si="469"/>
        <v>1E</v>
      </c>
    </row>
    <row r="315" spans="1:22" x14ac:dyDescent="0.3">
      <c r="B315" s="6">
        <v>24</v>
      </c>
      <c r="C315" s="6" t="str">
        <f t="shared" si="459"/>
        <v>0x018</v>
      </c>
      <c r="D315" s="27" t="s">
        <v>94</v>
      </c>
      <c r="F315" s="2" t="s">
        <v>362</v>
      </c>
      <c r="G315" s="16">
        <v>17</v>
      </c>
      <c r="H315" s="59" t="s">
        <v>39</v>
      </c>
      <c r="I315" s="6">
        <f t="shared" si="460"/>
        <v>1</v>
      </c>
      <c r="K315" s="6">
        <v>0</v>
      </c>
      <c r="N315" s="18" t="str">
        <f t="shared" si="461"/>
        <v>010001</v>
      </c>
      <c r="O315" s="19" t="str">
        <f t="shared" ref="O315" si="470">IF(I315="", "", TEXT(DEC2BIN(I315), "000"))</f>
        <v>001</v>
      </c>
      <c r="P315" s="19" t="str">
        <f t="shared" si="463"/>
        <v/>
      </c>
      <c r="Q315" s="19" t="str">
        <f t="shared" si="464"/>
        <v>000</v>
      </c>
      <c r="R315" s="19" t="str">
        <f t="shared" si="465"/>
        <v/>
      </c>
      <c r="S315" s="20" t="str">
        <f t="shared" si="466"/>
        <v/>
      </c>
      <c r="T315" s="6" t="str">
        <f t="shared" si="467"/>
        <v>44</v>
      </c>
      <c r="U315" s="6" t="str">
        <f t="shared" si="468"/>
        <v>80</v>
      </c>
      <c r="V315" s="21" t="str">
        <f t="shared" si="469"/>
        <v>00</v>
      </c>
    </row>
    <row r="316" spans="1:22" x14ac:dyDescent="0.3">
      <c r="B316" s="6">
        <v>27</v>
      </c>
      <c r="C316" s="6" t="str">
        <f t="shared" si="459"/>
        <v>0x01B</v>
      </c>
      <c r="D316" s="27" t="s">
        <v>367</v>
      </c>
      <c r="G316" s="16">
        <v>5</v>
      </c>
      <c r="I316" s="6" t="str">
        <f t="shared" ref="I316" si="471">IF(H316="", "", VLOOKUP(H316, $X$3:$Y$10, 2))</f>
        <v/>
      </c>
      <c r="L316" s="6">
        <v>33</v>
      </c>
      <c r="N316" s="18" t="str">
        <f t="shared" ref="N316" si="472">IF(G316="", "", TEXT(DEC2BIN(G316), "000000"))</f>
        <v>000101</v>
      </c>
      <c r="O316" s="19" t="str">
        <f>IF(I316="", "", TEXT(DEC2BIN(I316), "000"))</f>
        <v/>
      </c>
      <c r="P316" s="19" t="str">
        <f t="shared" ref="P316" si="473">IF(J316="", "", TEXT(DEC2BIN(J316), "000"))</f>
        <v/>
      </c>
      <c r="Q316" s="19" t="str">
        <f t="shared" ref="Q316" si="474">IF(K316="", "", TEXT(DEC2BIN(K316), "000"))</f>
        <v/>
      </c>
      <c r="R316" s="19" t="str">
        <f t="shared" ref="R316" si="475">IF(L316="", "", TEXT(DEC2BIN(L316), "00000000"))</f>
        <v>00100001</v>
      </c>
      <c r="S316" s="20" t="str">
        <f t="shared" ref="S316" si="476">IF(M316="", "", TEXT(DEC2BIN(M316), "00000000"))</f>
        <v/>
      </c>
      <c r="T316" s="6" t="str">
        <f t="shared" ref="T316" si="477">BIN2HEX(LEFT(CONCATENATE(N316,IF(O316="", "000", O316)), 8), 2)</f>
        <v>14</v>
      </c>
      <c r="U316" s="6" t="str">
        <f t="shared" ref="U316" si="478">BIN2HEX(CONCATENATE(RIGHT(O316, 1), IF(P316 = "", "000", P316), IF(Q316 = "", "000", Q316), "0"), 2)</f>
        <v>00</v>
      </c>
      <c r="V316" s="21" t="str">
        <f t="shared" ref="V316" si="479">IF(R316="", BIN2HEX(S316, 2), BIN2HEX(R316,2))</f>
        <v>21</v>
      </c>
    </row>
    <row r="317" spans="1:22" x14ac:dyDescent="0.3">
      <c r="A317" s="14" t="s">
        <v>356</v>
      </c>
      <c r="B317" s="6">
        <v>30</v>
      </c>
      <c r="C317" s="6" t="str">
        <f t="shared" si="459"/>
        <v>0x01E</v>
      </c>
      <c r="D317" s="27" t="s">
        <v>196</v>
      </c>
      <c r="F317" s="2" t="s">
        <v>363</v>
      </c>
      <c r="G317" s="16">
        <v>17</v>
      </c>
      <c r="H317" s="59" t="s">
        <v>150</v>
      </c>
      <c r="I317" s="6">
        <f t="shared" ref="I317:I318" si="480">IF(H317="", "", VLOOKUP(H317, $X$3:$Y$10, 2))</f>
        <v>2</v>
      </c>
      <c r="K317" s="6">
        <v>0</v>
      </c>
      <c r="N317" s="18" t="str">
        <f t="shared" ref="N317:N318" si="481">IF(G317="", "", TEXT(DEC2BIN(G317), "000000"))</f>
        <v>010001</v>
      </c>
      <c r="O317" s="19" t="str">
        <f t="shared" ref="O317:O318" si="482">IF(I317="", "", TEXT(DEC2BIN(I317), "000"))</f>
        <v>010</v>
      </c>
      <c r="P317" s="19" t="str">
        <f t="shared" ref="P317:P318" si="483">IF(J317="", "", TEXT(DEC2BIN(J317), "000"))</f>
        <v/>
      </c>
      <c r="Q317" s="19" t="str">
        <f t="shared" ref="Q317:Q318" si="484">IF(K317="", "", TEXT(DEC2BIN(K317), "000"))</f>
        <v>000</v>
      </c>
      <c r="R317" s="19" t="str">
        <f t="shared" ref="R317:R318" si="485">IF(L317="", "", TEXT(DEC2BIN(L317), "00000000"))</f>
        <v/>
      </c>
      <c r="S317" s="20" t="str">
        <f t="shared" ref="S317:S318" si="486">IF(M317="", "", TEXT(DEC2BIN(M317), "00000000"))</f>
        <v/>
      </c>
      <c r="T317" s="6" t="str">
        <f t="shared" ref="T317:T318" si="487">BIN2HEX(LEFT(CONCATENATE(N317,IF(O317="", "000", O317)), 8), 2)</f>
        <v>45</v>
      </c>
      <c r="U317" s="6" t="str">
        <f t="shared" ref="U317:U318" si="488">BIN2HEX(CONCATENATE(RIGHT(O317, 1), IF(P317 = "", "000", P317), IF(Q317 = "", "000", Q317), "0"), 2)</f>
        <v>00</v>
      </c>
      <c r="V317" s="21" t="str">
        <f t="shared" ref="V317:V318" si="489">IF(R317="", BIN2HEX(S317, 2), BIN2HEX(R317,2))</f>
        <v>00</v>
      </c>
    </row>
    <row r="318" spans="1:22" x14ac:dyDescent="0.3">
      <c r="A318" s="14" t="s">
        <v>357</v>
      </c>
      <c r="B318" s="6">
        <v>33</v>
      </c>
      <c r="C318" s="6" t="str">
        <f t="shared" si="459"/>
        <v>0x021</v>
      </c>
      <c r="D318" s="27" t="s">
        <v>165</v>
      </c>
      <c r="G318" s="16">
        <v>40</v>
      </c>
      <c r="H318" s="17" t="s">
        <v>38</v>
      </c>
      <c r="I318" s="6">
        <f t="shared" si="480"/>
        <v>0</v>
      </c>
      <c r="N318" s="18" t="str">
        <f t="shared" si="481"/>
        <v>101000</v>
      </c>
      <c r="O318" s="19" t="str">
        <f t="shared" si="482"/>
        <v>000</v>
      </c>
      <c r="P318" s="19" t="str">
        <f t="shared" si="483"/>
        <v/>
      </c>
      <c r="Q318" s="19" t="str">
        <f t="shared" si="484"/>
        <v/>
      </c>
      <c r="R318" s="19" t="str">
        <f t="shared" si="485"/>
        <v/>
      </c>
      <c r="S318" s="20" t="str">
        <f t="shared" si="486"/>
        <v/>
      </c>
      <c r="T318" s="6" t="str">
        <f t="shared" si="487"/>
        <v>A0</v>
      </c>
      <c r="U318" s="6" t="str">
        <f t="shared" si="488"/>
        <v>00</v>
      </c>
      <c r="V318" s="21" t="str">
        <f t="shared" si="489"/>
        <v>00</v>
      </c>
    </row>
    <row r="319" spans="1:22" x14ac:dyDescent="0.3">
      <c r="B319" s="6">
        <v>36</v>
      </c>
      <c r="C319" s="6" t="str">
        <f t="shared" si="459"/>
        <v>0x024</v>
      </c>
      <c r="D319" s="27" t="s">
        <v>365</v>
      </c>
      <c r="G319" s="16">
        <v>5</v>
      </c>
      <c r="I319" s="6" t="str">
        <f t="shared" ref="I319" si="490">IF(H319="", "", VLOOKUP(H319, $X$3:$Y$10, 2))</f>
        <v/>
      </c>
      <c r="L319" s="6">
        <v>12</v>
      </c>
      <c r="N319" s="18" t="str">
        <f t="shared" ref="N319" si="491">IF(G319="", "", TEXT(DEC2BIN(G319), "000000"))</f>
        <v>000101</v>
      </c>
      <c r="O319" s="19" t="str">
        <f>IF(I319="", "", TEXT(DEC2BIN(I319), "000"))</f>
        <v/>
      </c>
      <c r="P319" s="19" t="str">
        <f t="shared" ref="P319" si="492">IF(J319="", "", TEXT(DEC2BIN(J319), "000"))</f>
        <v/>
      </c>
      <c r="Q319" s="19" t="str">
        <f t="shared" ref="Q319" si="493">IF(K319="", "", TEXT(DEC2BIN(K319), "000"))</f>
        <v/>
      </c>
      <c r="R319" s="19" t="str">
        <f t="shared" ref="R319" si="494">IF(L319="", "", TEXT(DEC2BIN(L319), "00000000"))</f>
        <v>00001100</v>
      </c>
      <c r="S319" s="20" t="str">
        <f t="shared" ref="S319" si="495">IF(M319="", "", TEXT(DEC2BIN(M319), "00000000"))</f>
        <v/>
      </c>
      <c r="T319" s="6" t="str">
        <f t="shared" ref="T319" si="496">BIN2HEX(LEFT(CONCATENATE(N319,IF(O319="", "000", O319)), 8), 2)</f>
        <v>14</v>
      </c>
      <c r="U319" s="6" t="str">
        <f t="shared" ref="U319" si="497">BIN2HEX(CONCATENATE(RIGHT(O319, 1), IF(P319 = "", "000", P319), IF(Q319 = "", "000", Q319), "0"), 2)</f>
        <v>00</v>
      </c>
      <c r="V319" s="21" t="str">
        <f t="shared" ref="V319" si="498">IF(R319="", BIN2HEX(S319, 2), BIN2HEX(R319,2))</f>
        <v>0C</v>
      </c>
    </row>
    <row r="320" spans="1:22" x14ac:dyDescent="0.3">
      <c r="F320" s="2" t="s">
        <v>360</v>
      </c>
    </row>
    <row r="321" spans="1:22" x14ac:dyDescent="0.3">
      <c r="F321" s="2" t="s">
        <v>364</v>
      </c>
    </row>
    <row r="324" spans="1:22" x14ac:dyDescent="0.3">
      <c r="D324" s="2" t="s">
        <v>371</v>
      </c>
    </row>
    <row r="325" spans="1:22" x14ac:dyDescent="0.3">
      <c r="B325" s="6">
        <v>0</v>
      </c>
      <c r="C325" s="6" t="str">
        <f t="shared" ref="C325:C326" si="499">"0x" &amp; DEC2HEX(B325,3)</f>
        <v>0x000</v>
      </c>
      <c r="D325" s="27" t="s">
        <v>59</v>
      </c>
      <c r="F325" s="2" t="s">
        <v>354</v>
      </c>
      <c r="G325" s="16">
        <v>1</v>
      </c>
      <c r="H325" s="28" t="s">
        <v>39</v>
      </c>
      <c r="I325" s="6">
        <f t="shared" ref="I325:I337" si="500">IF(H325="", "", VLOOKUP(H325, $X$3:$Y$10, 2))</f>
        <v>1</v>
      </c>
      <c r="M325" s="6">
        <v>65</v>
      </c>
      <c r="N325" s="18" t="str">
        <f t="shared" ref="N325:N337" si="501">IF(G325="", "", TEXT(DEC2BIN(G325), "000000"))</f>
        <v>000001</v>
      </c>
      <c r="O325" s="19" t="str">
        <f t="shared" ref="O325:O331" si="502">IF(I325="", "", TEXT(DEC2BIN(I325), "000"))</f>
        <v>001</v>
      </c>
      <c r="P325" s="19" t="str">
        <f t="shared" ref="P325:P337" si="503">IF(J325="", "", TEXT(DEC2BIN(J325), "000"))</f>
        <v/>
      </c>
      <c r="Q325" s="19" t="str">
        <f t="shared" ref="Q325:Q337" si="504">IF(K325="", "", TEXT(DEC2BIN(K325), "000"))</f>
        <v/>
      </c>
      <c r="R325" s="19" t="str">
        <f t="shared" ref="R325:R337" si="505">IF(L325="", "", TEXT(DEC2BIN(L325), "00000000"))</f>
        <v/>
      </c>
      <c r="S325" s="20" t="str">
        <f t="shared" ref="S325:S337" si="506">IF(M325="", "", TEXT(DEC2BIN(M325), "00000000"))</f>
        <v>01000001</v>
      </c>
      <c r="T325" s="6" t="str">
        <f t="shared" ref="T325:T337" si="507">BIN2HEX(LEFT(CONCATENATE(N325,IF(O325="", "000", O325)), 8), 2)</f>
        <v>04</v>
      </c>
      <c r="U325" s="6" t="str">
        <f t="shared" ref="U325:U337" si="508">BIN2HEX(CONCATENATE(RIGHT(O325, 1), IF(P325 = "", "000", P325), IF(Q325 = "", "000", Q325), "0"), 2)</f>
        <v>80</v>
      </c>
      <c r="V325" s="21" t="str">
        <f t="shared" ref="V325:V337" si="509">IF(R325="", BIN2HEX(S325, 2), BIN2HEX(R325,2))</f>
        <v>41</v>
      </c>
    </row>
    <row r="326" spans="1:22" x14ac:dyDescent="0.3">
      <c r="B326" s="6">
        <v>3</v>
      </c>
      <c r="C326" s="6" t="str">
        <f t="shared" si="499"/>
        <v>0x003</v>
      </c>
      <c r="D326" s="27" t="s">
        <v>361</v>
      </c>
      <c r="F326" s="2" t="s">
        <v>355</v>
      </c>
      <c r="G326" s="16">
        <v>1</v>
      </c>
      <c r="H326" s="28" t="s">
        <v>150</v>
      </c>
      <c r="I326" s="6">
        <f t="shared" si="500"/>
        <v>2</v>
      </c>
      <c r="M326" s="6">
        <v>67</v>
      </c>
      <c r="N326" s="18" t="str">
        <f t="shared" si="501"/>
        <v>000001</v>
      </c>
      <c r="O326" s="19" t="str">
        <f t="shared" si="502"/>
        <v>010</v>
      </c>
      <c r="P326" s="19" t="str">
        <f t="shared" si="503"/>
        <v/>
      </c>
      <c r="Q326" s="19" t="str">
        <f t="shared" si="504"/>
        <v/>
      </c>
      <c r="R326" s="19" t="str">
        <f t="shared" si="505"/>
        <v/>
      </c>
      <c r="S326" s="20" t="str">
        <f t="shared" si="506"/>
        <v>01000011</v>
      </c>
      <c r="T326" s="6" t="str">
        <f t="shared" si="507"/>
        <v>05</v>
      </c>
      <c r="U326" s="6" t="str">
        <f t="shared" si="508"/>
        <v>00</v>
      </c>
      <c r="V326" s="21" t="str">
        <f t="shared" si="509"/>
        <v>43</v>
      </c>
    </row>
    <row r="327" spans="1:22" x14ac:dyDescent="0.3">
      <c r="B327" s="6">
        <v>6</v>
      </c>
      <c r="C327" s="6" t="str">
        <f>"0x" &amp; DEC2HEX(B327,3)</f>
        <v>0x006</v>
      </c>
      <c r="D327" s="27" t="s">
        <v>58</v>
      </c>
      <c r="G327" s="16">
        <v>1</v>
      </c>
      <c r="H327" s="28" t="s">
        <v>38</v>
      </c>
      <c r="I327" s="6">
        <f t="shared" si="500"/>
        <v>0</v>
      </c>
      <c r="M327" s="6">
        <v>0</v>
      </c>
      <c r="N327" s="18" t="str">
        <f t="shared" si="501"/>
        <v>000001</v>
      </c>
      <c r="O327" s="19" t="str">
        <f t="shared" si="502"/>
        <v>000</v>
      </c>
      <c r="P327" s="19" t="str">
        <f t="shared" si="503"/>
        <v/>
      </c>
      <c r="Q327" s="19" t="str">
        <f t="shared" si="504"/>
        <v/>
      </c>
      <c r="R327" s="19" t="str">
        <f t="shared" si="505"/>
        <v/>
      </c>
      <c r="S327" s="20" t="str">
        <f t="shared" si="506"/>
        <v>00000000</v>
      </c>
      <c r="T327" s="6" t="str">
        <f t="shared" si="507"/>
        <v>04</v>
      </c>
      <c r="U327" s="6" t="str">
        <f t="shared" si="508"/>
        <v>00</v>
      </c>
      <c r="V327" s="21" t="str">
        <f t="shared" si="509"/>
        <v>00</v>
      </c>
    </row>
    <row r="328" spans="1:22" x14ac:dyDescent="0.3">
      <c r="B328" s="6">
        <v>9</v>
      </c>
      <c r="C328" s="6" t="str">
        <f>"0x" &amp; DEC2HEX(B328,3)</f>
        <v>0x009</v>
      </c>
      <c r="D328" s="27" t="s">
        <v>368</v>
      </c>
      <c r="G328" s="16">
        <v>1</v>
      </c>
      <c r="H328" s="28" t="s">
        <v>40</v>
      </c>
      <c r="I328" s="6">
        <f t="shared" si="500"/>
        <v>4</v>
      </c>
      <c r="M328" s="6">
        <v>5</v>
      </c>
      <c r="N328" s="18" t="str">
        <f t="shared" si="501"/>
        <v>000001</v>
      </c>
      <c r="O328" s="19" t="str">
        <f t="shared" si="502"/>
        <v>100</v>
      </c>
      <c r="P328" s="19" t="str">
        <f t="shared" si="503"/>
        <v/>
      </c>
      <c r="Q328" s="19" t="str">
        <f t="shared" si="504"/>
        <v/>
      </c>
      <c r="R328" s="19" t="str">
        <f t="shared" si="505"/>
        <v/>
      </c>
      <c r="S328" s="20" t="str">
        <f t="shared" si="506"/>
        <v>00000101</v>
      </c>
      <c r="T328" s="6" t="str">
        <f t="shared" si="507"/>
        <v>06</v>
      </c>
      <c r="U328" s="6" t="str">
        <f t="shared" si="508"/>
        <v>00</v>
      </c>
      <c r="V328" s="21" t="str">
        <f t="shared" si="509"/>
        <v>05</v>
      </c>
    </row>
    <row r="329" spans="1:22" x14ac:dyDescent="0.3">
      <c r="A329" s="14" t="s">
        <v>272</v>
      </c>
      <c r="B329" s="6">
        <v>12</v>
      </c>
      <c r="C329" s="6" t="str">
        <f t="shared" ref="C329:C337" si="510">"0x" &amp; DEC2HEX(B329,3)</f>
        <v>0x00C</v>
      </c>
      <c r="D329" s="27" t="s">
        <v>358</v>
      </c>
      <c r="G329" s="16">
        <v>2</v>
      </c>
      <c r="H329" s="28" t="s">
        <v>149</v>
      </c>
      <c r="I329" s="6">
        <f t="shared" si="500"/>
        <v>7</v>
      </c>
      <c r="J329" s="6">
        <v>0</v>
      </c>
      <c r="N329" s="18" t="str">
        <f t="shared" si="501"/>
        <v>000010</v>
      </c>
      <c r="O329" s="19" t="str">
        <f t="shared" si="502"/>
        <v>111</v>
      </c>
      <c r="P329" s="19" t="str">
        <f t="shared" si="503"/>
        <v>000</v>
      </c>
      <c r="Q329" s="19" t="str">
        <f t="shared" si="504"/>
        <v/>
      </c>
      <c r="R329" s="19" t="str">
        <f t="shared" si="505"/>
        <v/>
      </c>
      <c r="S329" s="20" t="str">
        <f t="shared" si="506"/>
        <v/>
      </c>
      <c r="T329" s="6" t="str">
        <f t="shared" si="507"/>
        <v>0B</v>
      </c>
      <c r="U329" s="6" t="str">
        <f t="shared" si="508"/>
        <v>80</v>
      </c>
      <c r="V329" s="21" t="str">
        <f t="shared" si="509"/>
        <v>00</v>
      </c>
    </row>
    <row r="330" spans="1:22" x14ac:dyDescent="0.3">
      <c r="B330" s="6">
        <v>15</v>
      </c>
      <c r="C330" s="6" t="str">
        <f t="shared" si="510"/>
        <v>0x00F</v>
      </c>
      <c r="D330" s="27" t="s">
        <v>372</v>
      </c>
      <c r="F330" s="2" t="s">
        <v>375</v>
      </c>
      <c r="G330" s="16">
        <v>43</v>
      </c>
      <c r="H330" s="28" t="s">
        <v>38</v>
      </c>
      <c r="I330" s="6">
        <f t="shared" si="500"/>
        <v>0</v>
      </c>
      <c r="J330" s="6">
        <v>4</v>
      </c>
      <c r="N330" s="18" t="str">
        <f t="shared" si="501"/>
        <v>101011</v>
      </c>
      <c r="O330" s="19" t="str">
        <f t="shared" si="502"/>
        <v>000</v>
      </c>
      <c r="P330" s="19" t="str">
        <f t="shared" si="503"/>
        <v>100</v>
      </c>
      <c r="Q330" s="19" t="str">
        <f t="shared" si="504"/>
        <v/>
      </c>
      <c r="R330" s="19" t="str">
        <f t="shared" si="505"/>
        <v/>
      </c>
      <c r="S330" s="20" t="str">
        <f t="shared" si="506"/>
        <v/>
      </c>
      <c r="T330" s="6" t="str">
        <f t="shared" si="507"/>
        <v>AC</v>
      </c>
      <c r="U330" s="6" t="str">
        <f t="shared" si="508"/>
        <v>40</v>
      </c>
      <c r="V330" s="21" t="str">
        <f t="shared" si="509"/>
        <v>00</v>
      </c>
    </row>
    <row r="331" spans="1:22" x14ac:dyDescent="0.3">
      <c r="B331" s="6">
        <v>18</v>
      </c>
      <c r="C331" s="6" t="str">
        <f t="shared" si="510"/>
        <v>0x012</v>
      </c>
      <c r="D331" s="27" t="s">
        <v>359</v>
      </c>
      <c r="G331" s="16">
        <v>2</v>
      </c>
      <c r="H331" s="28" t="s">
        <v>38</v>
      </c>
      <c r="I331" s="6">
        <f t="shared" si="500"/>
        <v>0</v>
      </c>
      <c r="J331" s="6">
        <v>7</v>
      </c>
      <c r="N331" s="18" t="str">
        <f t="shared" si="501"/>
        <v>000010</v>
      </c>
      <c r="O331" s="19" t="str">
        <f t="shared" si="502"/>
        <v>000</v>
      </c>
      <c r="P331" s="19" t="str">
        <f t="shared" si="503"/>
        <v>111</v>
      </c>
      <c r="Q331" s="19" t="str">
        <f t="shared" si="504"/>
        <v/>
      </c>
      <c r="R331" s="19" t="str">
        <f t="shared" si="505"/>
        <v/>
      </c>
      <c r="S331" s="20" t="str">
        <f t="shared" si="506"/>
        <v/>
      </c>
      <c r="T331" s="6" t="str">
        <f t="shared" si="507"/>
        <v>08</v>
      </c>
      <c r="U331" s="6" t="str">
        <f t="shared" si="508"/>
        <v>70</v>
      </c>
      <c r="V331" s="21" t="str">
        <f t="shared" si="509"/>
        <v>00</v>
      </c>
    </row>
    <row r="332" spans="1:22" x14ac:dyDescent="0.3">
      <c r="B332" s="6">
        <v>21</v>
      </c>
      <c r="C332" s="6" t="str">
        <f t="shared" si="510"/>
        <v>0x015</v>
      </c>
      <c r="D332" s="27" t="s">
        <v>366</v>
      </c>
      <c r="F332" s="2" t="s">
        <v>351</v>
      </c>
      <c r="G332" s="16">
        <v>12</v>
      </c>
      <c r="I332" s="6" t="str">
        <f t="shared" si="500"/>
        <v/>
      </c>
      <c r="L332" s="6">
        <v>30</v>
      </c>
      <c r="N332" s="18" t="str">
        <f t="shared" si="501"/>
        <v>001100</v>
      </c>
      <c r="O332" s="19" t="str">
        <f>IF(I332="", "", TEXT(DEC2BIN(I332), "000"))</f>
        <v/>
      </c>
      <c r="P332" s="19" t="str">
        <f t="shared" si="503"/>
        <v/>
      </c>
      <c r="Q332" s="19" t="str">
        <f t="shared" si="504"/>
        <v/>
      </c>
      <c r="R332" s="19" t="str">
        <f t="shared" si="505"/>
        <v>00011110</v>
      </c>
      <c r="S332" s="20" t="str">
        <f t="shared" si="506"/>
        <v/>
      </c>
      <c r="T332" s="6" t="str">
        <f t="shared" si="507"/>
        <v>30</v>
      </c>
      <c r="U332" s="6" t="str">
        <f t="shared" si="508"/>
        <v>00</v>
      </c>
      <c r="V332" s="21" t="str">
        <f t="shared" si="509"/>
        <v>1E</v>
      </c>
    </row>
    <row r="333" spans="1:22" x14ac:dyDescent="0.3">
      <c r="B333" s="6">
        <v>24</v>
      </c>
      <c r="C333" s="6" t="str">
        <f t="shared" si="510"/>
        <v>0x018</v>
      </c>
      <c r="D333" s="27" t="s">
        <v>94</v>
      </c>
      <c r="F333" s="2" t="s">
        <v>373</v>
      </c>
      <c r="G333" s="16">
        <v>17</v>
      </c>
      <c r="H333" s="59" t="s">
        <v>39</v>
      </c>
      <c r="I333" s="6">
        <f t="shared" si="500"/>
        <v>1</v>
      </c>
      <c r="K333" s="6">
        <v>0</v>
      </c>
      <c r="N333" s="18" t="str">
        <f t="shared" si="501"/>
        <v>010001</v>
      </c>
      <c r="O333" s="19" t="str">
        <f t="shared" ref="O333" si="511">IF(I333="", "", TEXT(DEC2BIN(I333), "000"))</f>
        <v>001</v>
      </c>
      <c r="P333" s="19" t="str">
        <f t="shared" si="503"/>
        <v/>
      </c>
      <c r="Q333" s="19" t="str">
        <f t="shared" si="504"/>
        <v>000</v>
      </c>
      <c r="R333" s="19" t="str">
        <f t="shared" si="505"/>
        <v/>
      </c>
      <c r="S333" s="20" t="str">
        <f t="shared" si="506"/>
        <v/>
      </c>
      <c r="T333" s="6" t="str">
        <f t="shared" si="507"/>
        <v>44</v>
      </c>
      <c r="U333" s="6" t="str">
        <f t="shared" si="508"/>
        <v>80</v>
      </c>
      <c r="V333" s="21" t="str">
        <f t="shared" si="509"/>
        <v>00</v>
      </c>
    </row>
    <row r="334" spans="1:22" x14ac:dyDescent="0.3">
      <c r="B334" s="6">
        <v>27</v>
      </c>
      <c r="C334" s="6" t="str">
        <f t="shared" si="510"/>
        <v>0x01B</v>
      </c>
      <c r="D334" s="27" t="s">
        <v>367</v>
      </c>
      <c r="G334" s="16">
        <v>5</v>
      </c>
      <c r="I334" s="6" t="str">
        <f t="shared" si="500"/>
        <v/>
      </c>
      <c r="L334" s="6">
        <v>33</v>
      </c>
      <c r="N334" s="18" t="str">
        <f t="shared" si="501"/>
        <v>000101</v>
      </c>
      <c r="O334" s="19" t="str">
        <f>IF(I334="", "", TEXT(DEC2BIN(I334), "000"))</f>
        <v/>
      </c>
      <c r="P334" s="19" t="str">
        <f t="shared" si="503"/>
        <v/>
      </c>
      <c r="Q334" s="19" t="str">
        <f t="shared" si="504"/>
        <v/>
      </c>
      <c r="R334" s="19" t="str">
        <f t="shared" si="505"/>
        <v>00100001</v>
      </c>
      <c r="S334" s="20" t="str">
        <f t="shared" si="506"/>
        <v/>
      </c>
      <c r="T334" s="6" t="str">
        <f t="shared" si="507"/>
        <v>14</v>
      </c>
      <c r="U334" s="6" t="str">
        <f t="shared" si="508"/>
        <v>00</v>
      </c>
      <c r="V334" s="21" t="str">
        <f t="shared" si="509"/>
        <v>21</v>
      </c>
    </row>
    <row r="335" spans="1:22" x14ac:dyDescent="0.3">
      <c r="A335" s="14" t="s">
        <v>356</v>
      </c>
      <c r="B335" s="6">
        <v>30</v>
      </c>
      <c r="C335" s="6" t="str">
        <f t="shared" si="510"/>
        <v>0x01E</v>
      </c>
      <c r="D335" s="27" t="s">
        <v>196</v>
      </c>
      <c r="F335" s="2" t="s">
        <v>363</v>
      </c>
      <c r="G335" s="16">
        <v>17</v>
      </c>
      <c r="H335" s="59" t="s">
        <v>150</v>
      </c>
      <c r="I335" s="6">
        <f t="shared" si="500"/>
        <v>2</v>
      </c>
      <c r="K335" s="6">
        <v>0</v>
      </c>
      <c r="N335" s="18" t="str">
        <f t="shared" si="501"/>
        <v>010001</v>
      </c>
      <c r="O335" s="19" t="str">
        <f t="shared" ref="O335:O336" si="512">IF(I335="", "", TEXT(DEC2BIN(I335), "000"))</f>
        <v>010</v>
      </c>
      <c r="P335" s="19" t="str">
        <f t="shared" si="503"/>
        <v/>
      </c>
      <c r="Q335" s="19" t="str">
        <f t="shared" si="504"/>
        <v>000</v>
      </c>
      <c r="R335" s="19" t="str">
        <f t="shared" si="505"/>
        <v/>
      </c>
      <c r="S335" s="20" t="str">
        <f t="shared" si="506"/>
        <v/>
      </c>
      <c r="T335" s="6" t="str">
        <f t="shared" si="507"/>
        <v>45</v>
      </c>
      <c r="U335" s="6" t="str">
        <f t="shared" si="508"/>
        <v>00</v>
      </c>
      <c r="V335" s="21" t="str">
        <f t="shared" si="509"/>
        <v>00</v>
      </c>
    </row>
    <row r="336" spans="1:22" x14ac:dyDescent="0.3">
      <c r="A336" s="14" t="s">
        <v>357</v>
      </c>
      <c r="B336" s="6">
        <v>33</v>
      </c>
      <c r="C336" s="6" t="str">
        <f t="shared" si="510"/>
        <v>0x021</v>
      </c>
      <c r="D336" s="27" t="s">
        <v>165</v>
      </c>
      <c r="G336" s="16">
        <v>40</v>
      </c>
      <c r="H336" s="17" t="s">
        <v>38</v>
      </c>
      <c r="I336" s="6">
        <f t="shared" si="500"/>
        <v>0</v>
      </c>
      <c r="N336" s="18" t="str">
        <f t="shared" si="501"/>
        <v>101000</v>
      </c>
      <c r="O336" s="19" t="str">
        <f t="shared" si="512"/>
        <v>000</v>
      </c>
      <c r="P336" s="19" t="str">
        <f t="shared" si="503"/>
        <v/>
      </c>
      <c r="Q336" s="19" t="str">
        <f t="shared" si="504"/>
        <v/>
      </c>
      <c r="R336" s="19" t="str">
        <f t="shared" si="505"/>
        <v/>
      </c>
      <c r="S336" s="20" t="str">
        <f t="shared" si="506"/>
        <v/>
      </c>
      <c r="T336" s="6" t="str">
        <f t="shared" si="507"/>
        <v>A0</v>
      </c>
      <c r="U336" s="6" t="str">
        <f t="shared" si="508"/>
        <v>00</v>
      </c>
      <c r="V336" s="21" t="str">
        <f t="shared" si="509"/>
        <v>00</v>
      </c>
    </row>
    <row r="337" spans="1:22" x14ac:dyDescent="0.3">
      <c r="B337" s="6">
        <v>36</v>
      </c>
      <c r="C337" s="6" t="str">
        <f t="shared" si="510"/>
        <v>0x024</v>
      </c>
      <c r="D337" s="27" t="s">
        <v>365</v>
      </c>
      <c r="G337" s="16">
        <v>5</v>
      </c>
      <c r="I337" s="6" t="str">
        <f t="shared" si="500"/>
        <v/>
      </c>
      <c r="L337" s="6">
        <v>12</v>
      </c>
      <c r="N337" s="18" t="str">
        <f t="shared" si="501"/>
        <v>000101</v>
      </c>
      <c r="O337" s="19" t="str">
        <f>IF(I337="", "", TEXT(DEC2BIN(I337), "000"))</f>
        <v/>
      </c>
      <c r="P337" s="19" t="str">
        <f t="shared" si="503"/>
        <v/>
      </c>
      <c r="Q337" s="19" t="str">
        <f t="shared" si="504"/>
        <v/>
      </c>
      <c r="R337" s="19" t="str">
        <f t="shared" si="505"/>
        <v>00001100</v>
      </c>
      <c r="S337" s="20" t="str">
        <f t="shared" si="506"/>
        <v/>
      </c>
      <c r="T337" s="6" t="str">
        <f t="shared" si="507"/>
        <v>14</v>
      </c>
      <c r="U337" s="6" t="str">
        <f t="shared" si="508"/>
        <v>00</v>
      </c>
      <c r="V337" s="21" t="str">
        <f t="shared" si="509"/>
        <v>0C</v>
      </c>
    </row>
    <row r="338" spans="1:22" x14ac:dyDescent="0.3">
      <c r="F338" s="2" t="s">
        <v>360</v>
      </c>
    </row>
    <row r="339" spans="1:22" x14ac:dyDescent="0.3">
      <c r="F339" s="2" t="s">
        <v>374</v>
      </c>
    </row>
    <row r="342" spans="1:22" x14ac:dyDescent="0.3">
      <c r="D342" s="2" t="s">
        <v>386</v>
      </c>
    </row>
    <row r="343" spans="1:22" x14ac:dyDescent="0.3">
      <c r="B343" s="6">
        <v>0</v>
      </c>
      <c r="C343" s="6" t="str">
        <f t="shared" ref="C343:C345" si="513">"0x" &amp; DEC2HEX(B343,3)</f>
        <v>0x000</v>
      </c>
      <c r="D343" s="27" t="s">
        <v>387</v>
      </c>
      <c r="F343" s="2"/>
      <c r="G343" s="16">
        <v>16</v>
      </c>
      <c r="H343" s="59" t="s">
        <v>38</v>
      </c>
      <c r="I343" s="6">
        <f t="shared" ref="I343:I345" si="514">IF(H343="", "", VLOOKUP(H343, $X$3:$Y$10, 2))</f>
        <v>0</v>
      </c>
      <c r="K343" s="6">
        <v>0</v>
      </c>
      <c r="N343" s="18" t="str">
        <f t="shared" ref="N343:N345" si="515">IF(G343="", "", TEXT(DEC2BIN(G343), "000000"))</f>
        <v>010000</v>
      </c>
      <c r="O343" s="19" t="str">
        <f t="shared" ref="O343:O344" si="516">IF(I343="", "", TEXT(DEC2BIN(I343), "000"))</f>
        <v>000</v>
      </c>
      <c r="P343" s="19" t="str">
        <f t="shared" ref="P343:P345" si="517">IF(J343="", "", TEXT(DEC2BIN(J343), "000"))</f>
        <v/>
      </c>
      <c r="Q343" s="19" t="str">
        <f t="shared" ref="Q343:Q345" si="518">IF(K343="", "", TEXT(DEC2BIN(K343), "000"))</f>
        <v>000</v>
      </c>
      <c r="R343" s="19" t="str">
        <f t="shared" ref="R343:R345" si="519">IF(L343="", "", TEXT(DEC2BIN(L343), "00000000"))</f>
        <v/>
      </c>
      <c r="S343" s="20" t="str">
        <f t="shared" ref="S343:S345" si="520">IF(M343="", "", TEXT(DEC2BIN(M343), "00000000"))</f>
        <v/>
      </c>
      <c r="T343" s="6" t="str">
        <f t="shared" ref="T343:T345" si="521">BIN2HEX(LEFT(CONCATENATE(N343,IF(O343="", "000", O343)), 8), 2)</f>
        <v>40</v>
      </c>
      <c r="U343" s="6" t="str">
        <f t="shared" ref="U343:U345" si="522">BIN2HEX(CONCATENATE(RIGHT(O343, 1), IF(P343 = "", "000", P343), IF(Q343 = "", "000", Q343), "0"), 2)</f>
        <v>00</v>
      </c>
      <c r="V343" s="21" t="str">
        <f t="shared" ref="V343:V345" si="523">IF(R343="", BIN2HEX(S343, 2), BIN2HEX(R343,2))</f>
        <v>00</v>
      </c>
    </row>
    <row r="344" spans="1:22" x14ac:dyDescent="0.3">
      <c r="B344" s="6">
        <v>3</v>
      </c>
      <c r="C344" s="6" t="str">
        <f t="shared" si="513"/>
        <v>0x003</v>
      </c>
      <c r="D344" s="27" t="s">
        <v>102</v>
      </c>
      <c r="F344" s="2"/>
      <c r="G344" s="16">
        <v>17</v>
      </c>
      <c r="H344" s="59" t="s">
        <v>38</v>
      </c>
      <c r="I344" s="6">
        <f t="shared" si="514"/>
        <v>0</v>
      </c>
      <c r="K344" s="6">
        <v>0</v>
      </c>
      <c r="N344" s="18" t="str">
        <f t="shared" si="515"/>
        <v>010001</v>
      </c>
      <c r="O344" s="19" t="str">
        <f t="shared" si="516"/>
        <v>000</v>
      </c>
      <c r="P344" s="19" t="str">
        <f t="shared" si="517"/>
        <v/>
      </c>
      <c r="Q344" s="19" t="str">
        <f t="shared" si="518"/>
        <v>000</v>
      </c>
      <c r="R344" s="19" t="str">
        <f t="shared" si="519"/>
        <v/>
      </c>
      <c r="S344" s="20" t="str">
        <f t="shared" si="520"/>
        <v/>
      </c>
      <c r="T344" s="6" t="str">
        <f t="shared" si="521"/>
        <v>44</v>
      </c>
      <c r="U344" s="6" t="str">
        <f t="shared" si="522"/>
        <v>00</v>
      </c>
      <c r="V344" s="21" t="str">
        <f t="shared" si="523"/>
        <v>00</v>
      </c>
    </row>
    <row r="345" spans="1:22" x14ac:dyDescent="0.3">
      <c r="A345" s="63"/>
      <c r="B345" s="6">
        <v>6</v>
      </c>
      <c r="C345" s="6" t="str">
        <f t="shared" si="513"/>
        <v>0x006</v>
      </c>
      <c r="D345" s="27" t="s">
        <v>388</v>
      </c>
      <c r="G345" s="16">
        <v>5</v>
      </c>
      <c r="I345" s="6" t="str">
        <f t="shared" si="514"/>
        <v/>
      </c>
      <c r="L345" s="6">
        <v>0</v>
      </c>
      <c r="N345" s="18" t="str">
        <f t="shared" si="515"/>
        <v>000101</v>
      </c>
      <c r="O345" s="19" t="str">
        <f>IF(I345="", "", TEXT(DEC2BIN(I345), "000"))</f>
        <v/>
      </c>
      <c r="P345" s="19" t="str">
        <f t="shared" si="517"/>
        <v/>
      </c>
      <c r="Q345" s="19" t="str">
        <f t="shared" si="518"/>
        <v/>
      </c>
      <c r="R345" s="19" t="str">
        <f t="shared" si="519"/>
        <v>00000000</v>
      </c>
      <c r="S345" s="20" t="str">
        <f t="shared" si="520"/>
        <v/>
      </c>
      <c r="T345" s="6" t="str">
        <f t="shared" si="521"/>
        <v>14</v>
      </c>
      <c r="U345" s="6" t="str">
        <f t="shared" si="522"/>
        <v>00</v>
      </c>
      <c r="V345" s="21" t="str">
        <f t="shared" si="523"/>
        <v>00</v>
      </c>
    </row>
    <row r="346" spans="1:22" x14ac:dyDescent="0.3">
      <c r="D346" s="27"/>
      <c r="H346" s="28"/>
      <c r="O346" s="19"/>
      <c r="P346" s="19"/>
      <c r="Q346" s="19"/>
      <c r="R346" s="19"/>
    </row>
    <row r="347" spans="1:22" x14ac:dyDescent="0.3">
      <c r="D347" s="27"/>
      <c r="H347" s="28"/>
      <c r="O347" s="19"/>
      <c r="P347" s="19"/>
      <c r="Q347" s="19"/>
      <c r="R347" s="19"/>
    </row>
    <row r="348" spans="1:22" x14ac:dyDescent="0.3">
      <c r="D348" s="27"/>
      <c r="F348" s="2"/>
      <c r="H348" s="28"/>
      <c r="O348" s="19"/>
      <c r="P348" s="19"/>
      <c r="Q348" s="19"/>
      <c r="R348" s="19"/>
    </row>
    <row r="349" spans="1:22" x14ac:dyDescent="0.3">
      <c r="D349" s="2" t="s">
        <v>391</v>
      </c>
    </row>
    <row r="350" spans="1:22" x14ac:dyDescent="0.3">
      <c r="B350" s="6">
        <v>0</v>
      </c>
      <c r="C350" s="6" t="str">
        <f t="shared" ref="C350:C357" si="524">"0x" &amp; DEC2HEX(B350,3)</f>
        <v>0x000</v>
      </c>
      <c r="D350" s="27" t="s">
        <v>392</v>
      </c>
      <c r="F350" s="2"/>
      <c r="G350" s="16">
        <v>1</v>
      </c>
      <c r="H350" s="28" t="s">
        <v>38</v>
      </c>
      <c r="I350" s="6">
        <f t="shared" ref="I350:I357" si="525">IF(H350="", "", VLOOKUP(H350, $X$3:$Y$10, 2))</f>
        <v>0</v>
      </c>
      <c r="M350" s="6">
        <v>1</v>
      </c>
      <c r="N350" s="18" t="str">
        <f t="shared" ref="N350:N357" si="526">IF(G350="", "", TEXT(DEC2BIN(G350), "000000"))</f>
        <v>000001</v>
      </c>
      <c r="O350" s="19" t="str">
        <f t="shared" ref="O350" si="527">IF(I350="", "", TEXT(DEC2BIN(I350), "000"))</f>
        <v>000</v>
      </c>
      <c r="P350" s="19" t="str">
        <f t="shared" ref="P350:P357" si="528">IF(J350="", "", TEXT(DEC2BIN(J350), "000"))</f>
        <v/>
      </c>
      <c r="Q350" s="19" t="str">
        <f t="shared" ref="Q350:Q357" si="529">IF(K350="", "", TEXT(DEC2BIN(K350), "000"))</f>
        <v/>
      </c>
      <c r="R350" s="19" t="str">
        <f t="shared" ref="R350:R357" si="530">IF(L350="", "", TEXT(DEC2BIN(L350), "00000000"))</f>
        <v/>
      </c>
      <c r="S350" s="20" t="str">
        <f t="shared" ref="S350:S357" si="531">IF(M350="", "", TEXT(DEC2BIN(M350), "00000000"))</f>
        <v>00000001</v>
      </c>
      <c r="T350" s="6" t="str">
        <f t="shared" ref="T350:T357" si="532">BIN2HEX(LEFT(CONCATENATE(N350,IF(O350="", "000", O350)), 8), 2)</f>
        <v>04</v>
      </c>
      <c r="U350" s="6" t="str">
        <f t="shared" ref="U350:U357" si="533">BIN2HEX(CONCATENATE(RIGHT(O350, 1), IF(P350 = "", "000", P350), IF(Q350 = "", "000", Q350), "0"), 2)</f>
        <v>00</v>
      </c>
      <c r="V350" s="21" t="str">
        <f t="shared" ref="V350:V357" si="534">IF(R350="", BIN2HEX(S350, 2), BIN2HEX(R350,2))</f>
        <v>01</v>
      </c>
    </row>
    <row r="351" spans="1:22" x14ac:dyDescent="0.3">
      <c r="B351" s="6">
        <v>3</v>
      </c>
      <c r="C351" s="6" t="str">
        <f t="shared" ref="C351:C353" si="535">"0x" &amp; DEC2HEX(B351,3)</f>
        <v>0x003</v>
      </c>
      <c r="D351" s="27" t="s">
        <v>393</v>
      </c>
      <c r="F351" s="2"/>
      <c r="G351" s="16">
        <v>1</v>
      </c>
      <c r="H351" s="28" t="s">
        <v>40</v>
      </c>
      <c r="I351" s="6">
        <f t="shared" ref="I351:I353" si="536">IF(H351="", "", VLOOKUP(H351, $X$3:$Y$10, 2))</f>
        <v>4</v>
      </c>
      <c r="M351" s="6">
        <v>0</v>
      </c>
      <c r="N351" s="18" t="str">
        <f t="shared" ref="N351:N353" si="537">IF(G351="", "", TEXT(DEC2BIN(G351), "000000"))</f>
        <v>000001</v>
      </c>
      <c r="O351" s="19" t="str">
        <f t="shared" ref="O351:O353" si="538">IF(I351="", "", TEXT(DEC2BIN(I351), "000"))</f>
        <v>100</v>
      </c>
      <c r="P351" s="19" t="str">
        <f t="shared" ref="P351:P353" si="539">IF(J351="", "", TEXT(DEC2BIN(J351), "000"))</f>
        <v/>
      </c>
      <c r="Q351" s="19" t="str">
        <f t="shared" ref="Q351:Q353" si="540">IF(K351="", "", TEXT(DEC2BIN(K351), "000"))</f>
        <v/>
      </c>
      <c r="R351" s="19" t="str">
        <f t="shared" ref="R351:R353" si="541">IF(L351="", "", TEXT(DEC2BIN(L351), "00000000"))</f>
        <v/>
      </c>
      <c r="S351" s="20" t="str">
        <f t="shared" ref="S351:S353" si="542">IF(M351="", "", TEXT(DEC2BIN(M351), "00000000"))</f>
        <v>00000000</v>
      </c>
      <c r="T351" s="6" t="str">
        <f t="shared" ref="T351:T353" si="543">BIN2HEX(LEFT(CONCATENATE(N351,IF(O351="", "000", O351)), 8), 2)</f>
        <v>06</v>
      </c>
      <c r="U351" s="6" t="str">
        <f t="shared" ref="U351:U353" si="544">BIN2HEX(CONCATENATE(RIGHT(O351, 1), IF(P351 = "", "000", P351), IF(Q351 = "", "000", Q351), "0"), 2)</f>
        <v>00</v>
      </c>
      <c r="V351" s="21" t="str">
        <f t="shared" ref="V351:V353" si="545">IF(R351="", BIN2HEX(S351, 2), BIN2HEX(R351,2))</f>
        <v>00</v>
      </c>
    </row>
    <row r="352" spans="1:22" x14ac:dyDescent="0.3">
      <c r="B352" s="6">
        <v>6</v>
      </c>
      <c r="C352" s="6" t="str">
        <f t="shared" ref="C352" si="546">"0x" &amp; DEC2HEX(B352,3)</f>
        <v>0x006</v>
      </c>
      <c r="D352" s="27" t="s">
        <v>394</v>
      </c>
      <c r="F352" s="2"/>
      <c r="G352" s="16">
        <v>1</v>
      </c>
      <c r="H352" s="28" t="s">
        <v>41</v>
      </c>
      <c r="I352" s="6">
        <f t="shared" ref="I352" si="547">IF(H352="", "", VLOOKUP(H352, $X$3:$Y$10, 2))</f>
        <v>5</v>
      </c>
      <c r="M352" s="6">
        <v>8</v>
      </c>
      <c r="N352" s="18" t="str">
        <f t="shared" ref="N352" si="548">IF(G352="", "", TEXT(DEC2BIN(G352), "000000"))</f>
        <v>000001</v>
      </c>
      <c r="O352" s="19" t="str">
        <f t="shared" ref="O352" si="549">IF(I352="", "", TEXT(DEC2BIN(I352), "000"))</f>
        <v>101</v>
      </c>
      <c r="P352" s="19" t="str">
        <f t="shared" ref="P352" si="550">IF(J352="", "", TEXT(DEC2BIN(J352), "000"))</f>
        <v/>
      </c>
      <c r="Q352" s="19" t="str">
        <f t="shared" ref="Q352" si="551">IF(K352="", "", TEXT(DEC2BIN(K352), "000"))</f>
        <v/>
      </c>
      <c r="R352" s="19" t="str">
        <f t="shared" ref="R352" si="552">IF(L352="", "", TEXT(DEC2BIN(L352), "00000000"))</f>
        <v/>
      </c>
      <c r="S352" s="20" t="str">
        <f t="shared" ref="S352" si="553">IF(M352="", "", TEXT(DEC2BIN(M352), "00000000"))</f>
        <v>00001000</v>
      </c>
      <c r="T352" s="6" t="str">
        <f t="shared" ref="T352" si="554">BIN2HEX(LEFT(CONCATENATE(N352,IF(O352="", "000", O352)), 8), 2)</f>
        <v>06</v>
      </c>
      <c r="U352" s="6" t="str">
        <f t="shared" ref="U352" si="555">BIN2HEX(CONCATENATE(RIGHT(O352, 1), IF(P352 = "", "000", P352), IF(Q352 = "", "000", Q352), "0"), 2)</f>
        <v>80</v>
      </c>
      <c r="V352" s="21" t="str">
        <f t="shared" ref="V352" si="556">IF(R352="", BIN2HEX(S352, 2), BIN2HEX(R352,2))</f>
        <v>08</v>
      </c>
    </row>
    <row r="353" spans="1:25" ht="14.4" customHeight="1" x14ac:dyDescent="0.3">
      <c r="A353" s="6"/>
      <c r="B353" s="6">
        <v>9</v>
      </c>
      <c r="C353" s="6" t="str">
        <f t="shared" si="535"/>
        <v>0x009</v>
      </c>
      <c r="D353" s="27" t="s">
        <v>291</v>
      </c>
      <c r="G353" s="16">
        <v>17</v>
      </c>
      <c r="H353" s="17" t="s">
        <v>38</v>
      </c>
      <c r="I353" s="6">
        <f t="shared" si="536"/>
        <v>0</v>
      </c>
      <c r="J353" s="6">
        <v>4</v>
      </c>
      <c r="K353" s="6">
        <v>1</v>
      </c>
      <c r="N353" s="18" t="str">
        <f t="shared" si="537"/>
        <v>010001</v>
      </c>
      <c r="O353" s="19" t="str">
        <f t="shared" si="538"/>
        <v>000</v>
      </c>
      <c r="P353" s="19" t="str">
        <f t="shared" si="539"/>
        <v>100</v>
      </c>
      <c r="Q353" s="19" t="str">
        <f t="shared" si="540"/>
        <v>001</v>
      </c>
      <c r="R353" s="19" t="str">
        <f t="shared" si="541"/>
        <v/>
      </c>
      <c r="S353" s="20" t="str">
        <f t="shared" si="542"/>
        <v/>
      </c>
      <c r="T353" s="6" t="str">
        <f t="shared" si="543"/>
        <v>44</v>
      </c>
      <c r="U353" s="6" t="str">
        <f t="shared" si="544"/>
        <v>42</v>
      </c>
      <c r="V353" s="21" t="str">
        <f t="shared" si="545"/>
        <v>00</v>
      </c>
    </row>
    <row r="354" spans="1:25" ht="14.4" customHeight="1" x14ac:dyDescent="0.3">
      <c r="A354" s="6"/>
      <c r="B354" s="6">
        <v>12</v>
      </c>
      <c r="C354" s="6" t="str">
        <f t="shared" ref="C354:C356" si="557">"0x" &amp; DEC2HEX(B354,3)</f>
        <v>0x00C</v>
      </c>
      <c r="D354" s="27" t="s">
        <v>395</v>
      </c>
      <c r="F354" s="2" t="s">
        <v>283</v>
      </c>
      <c r="G354" s="16">
        <v>17</v>
      </c>
      <c r="H354" s="17" t="s">
        <v>38</v>
      </c>
      <c r="I354" s="6">
        <f t="shared" ref="I354:I356" si="558">IF(H354="", "", VLOOKUP(H354, $X$3:$Y$10, 2))</f>
        <v>0</v>
      </c>
      <c r="J354" s="6">
        <v>5</v>
      </c>
      <c r="K354" s="6">
        <v>1</v>
      </c>
      <c r="N354" s="18" t="str">
        <f t="shared" ref="N354:N356" si="559">IF(G354="", "", TEXT(DEC2BIN(G354), "000000"))</f>
        <v>010001</v>
      </c>
      <c r="O354" s="19" t="str">
        <f t="shared" ref="O354:O356" si="560">IF(I354="", "", TEXT(DEC2BIN(I354), "000"))</f>
        <v>000</v>
      </c>
      <c r="P354" s="19" t="str">
        <f t="shared" ref="P354:P356" si="561">IF(J354="", "", TEXT(DEC2BIN(J354), "000"))</f>
        <v>101</v>
      </c>
      <c r="Q354" s="19" t="str">
        <f t="shared" ref="Q354:Q356" si="562">IF(K354="", "", TEXT(DEC2BIN(K354), "000"))</f>
        <v>001</v>
      </c>
      <c r="R354" s="19" t="str">
        <f t="shared" ref="R354:R356" si="563">IF(L354="", "", TEXT(DEC2BIN(L354), "00000000"))</f>
        <v/>
      </c>
      <c r="S354" s="20" t="str">
        <f t="shared" ref="S354:S356" si="564">IF(M354="", "", TEXT(DEC2BIN(M354), "00000000"))</f>
        <v/>
      </c>
      <c r="T354" s="6" t="str">
        <f t="shared" ref="T354:T356" si="565">BIN2HEX(LEFT(CONCATENATE(N354,IF(O354="", "000", O354)), 8), 2)</f>
        <v>44</v>
      </c>
      <c r="U354" s="6" t="str">
        <f t="shared" ref="U354:U356" si="566">BIN2HEX(CONCATENATE(RIGHT(O354, 1), IF(P354 = "", "000", P354), IF(Q354 = "", "000", Q354), "0"), 2)</f>
        <v>52</v>
      </c>
      <c r="V354" s="21" t="str">
        <f t="shared" ref="V354:V356" si="567">IF(R354="", BIN2HEX(S354, 2), BIN2HEX(R354,2))</f>
        <v>00</v>
      </c>
    </row>
    <row r="355" spans="1:25" x14ac:dyDescent="0.3">
      <c r="B355" s="6">
        <v>15</v>
      </c>
      <c r="C355" s="6" t="str">
        <f t="shared" si="557"/>
        <v>0x00F</v>
      </c>
      <c r="D355" s="27" t="s">
        <v>396</v>
      </c>
      <c r="F355" s="2"/>
      <c r="G355" s="16">
        <v>44</v>
      </c>
      <c r="H355" s="28" t="s">
        <v>38</v>
      </c>
      <c r="I355" s="6">
        <f t="shared" si="558"/>
        <v>0</v>
      </c>
      <c r="J355" s="6">
        <v>0</v>
      </c>
      <c r="N355" s="18" t="str">
        <f t="shared" si="559"/>
        <v>101100</v>
      </c>
      <c r="O355" s="19" t="str">
        <f t="shared" si="560"/>
        <v>000</v>
      </c>
      <c r="P355" s="19" t="str">
        <f t="shared" si="561"/>
        <v>000</v>
      </c>
      <c r="Q355" s="19" t="str">
        <f t="shared" si="562"/>
        <v/>
      </c>
      <c r="R355" s="19" t="str">
        <f t="shared" si="563"/>
        <v/>
      </c>
      <c r="S355" s="20" t="str">
        <f t="shared" si="564"/>
        <v/>
      </c>
      <c r="T355" s="6" t="str">
        <f t="shared" si="565"/>
        <v>B0</v>
      </c>
      <c r="U355" s="6" t="str">
        <f t="shared" si="566"/>
        <v>00</v>
      </c>
      <c r="V355" s="21" t="str">
        <f t="shared" si="567"/>
        <v>00</v>
      </c>
    </row>
    <row r="356" spans="1:25" ht="14.4" customHeight="1" x14ac:dyDescent="0.3">
      <c r="B356" s="6">
        <v>18</v>
      </c>
      <c r="C356" s="6" t="str">
        <f t="shared" si="557"/>
        <v>0x012</v>
      </c>
      <c r="D356" s="27" t="s">
        <v>397</v>
      </c>
      <c r="G356" s="16">
        <v>6</v>
      </c>
      <c r="I356" s="6" t="str">
        <f t="shared" si="558"/>
        <v/>
      </c>
      <c r="L356" s="6">
        <v>0</v>
      </c>
      <c r="N356" s="18" t="str">
        <f t="shared" si="559"/>
        <v>000110</v>
      </c>
      <c r="O356" s="19" t="str">
        <f t="shared" si="560"/>
        <v/>
      </c>
      <c r="P356" s="19" t="str">
        <f t="shared" si="561"/>
        <v/>
      </c>
      <c r="Q356" s="19" t="str">
        <f t="shared" si="562"/>
        <v/>
      </c>
      <c r="R356" s="19" t="str">
        <f t="shared" si="563"/>
        <v>00000000</v>
      </c>
      <c r="S356" s="20" t="str">
        <f t="shared" si="564"/>
        <v/>
      </c>
      <c r="T356" s="6" t="str">
        <f t="shared" si="565"/>
        <v>18</v>
      </c>
      <c r="U356" s="6" t="str">
        <f t="shared" si="566"/>
        <v>00</v>
      </c>
      <c r="V356" s="21" t="str">
        <f t="shared" si="567"/>
        <v>00</v>
      </c>
      <c r="Y356" s="21"/>
    </row>
    <row r="357" spans="1:25" x14ac:dyDescent="0.3">
      <c r="A357" s="63"/>
      <c r="B357" s="6">
        <v>21</v>
      </c>
      <c r="C357" s="6" t="str">
        <f t="shared" si="524"/>
        <v>0x015</v>
      </c>
      <c r="D357" s="27" t="s">
        <v>381</v>
      </c>
      <c r="G357" s="16">
        <v>5</v>
      </c>
      <c r="I357" s="6" t="str">
        <f t="shared" si="525"/>
        <v/>
      </c>
      <c r="L357" s="6">
        <v>9</v>
      </c>
      <c r="N357" s="18" t="str">
        <f t="shared" si="526"/>
        <v>000101</v>
      </c>
      <c r="O357" s="19" t="str">
        <f>IF(I357="", "", TEXT(DEC2BIN(I357), "000"))</f>
        <v/>
      </c>
      <c r="P357" s="19" t="str">
        <f t="shared" si="528"/>
        <v/>
      </c>
      <c r="Q357" s="19" t="str">
        <f t="shared" si="529"/>
        <v/>
      </c>
      <c r="R357" s="19" t="str">
        <f t="shared" si="530"/>
        <v>00001001</v>
      </c>
      <c r="S357" s="20" t="str">
        <f t="shared" si="531"/>
        <v/>
      </c>
      <c r="T357" s="6" t="str">
        <f t="shared" si="532"/>
        <v>14</v>
      </c>
      <c r="U357" s="6" t="str">
        <f t="shared" si="533"/>
        <v>00</v>
      </c>
      <c r="V357" s="21" t="str">
        <f t="shared" si="534"/>
        <v>09</v>
      </c>
    </row>
    <row r="358" spans="1:25" x14ac:dyDescent="0.3">
      <c r="D358" s="27"/>
      <c r="F358" s="2"/>
      <c r="H358" s="59"/>
      <c r="L358" s="10"/>
      <c r="O358" s="19"/>
      <c r="P358" s="19"/>
      <c r="Q358" s="19"/>
      <c r="R358" s="19"/>
    </row>
    <row r="359" spans="1:25" x14ac:dyDescent="0.3">
      <c r="D359" s="27"/>
      <c r="O359" s="19"/>
      <c r="P359" s="19"/>
      <c r="Q359" s="19"/>
      <c r="R359" s="19"/>
    </row>
    <row r="360" spans="1:25" x14ac:dyDescent="0.3">
      <c r="D360" s="27"/>
      <c r="O360" s="19"/>
      <c r="P360" s="19"/>
      <c r="Q360" s="19"/>
      <c r="R360" s="19"/>
    </row>
    <row r="361" spans="1:25" x14ac:dyDescent="0.3">
      <c r="F361" s="2"/>
    </row>
    <row r="362" spans="1:25" x14ac:dyDescent="0.3">
      <c r="F362" s="2"/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 H307:H319 H325:H337 H343:H348 H350:H360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31" zoomScale="80" zoomScaleNormal="80" workbookViewId="0">
      <selection activeCell="B78" sqref="B78"/>
    </sheetView>
  </sheetViews>
  <sheetFormatPr defaultRowHeight="14.4" x14ac:dyDescent="0.3"/>
  <cols>
    <col min="2" max="2" width="22.5546875" style="1" customWidth="1"/>
  </cols>
  <sheetData>
    <row r="1" spans="1:4" x14ac:dyDescent="0.3">
      <c r="A1" t="s">
        <v>215</v>
      </c>
    </row>
    <row r="2" spans="1:4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1">
        <v>10000001</v>
      </c>
      <c r="C3" t="str">
        <f t="shared" ref="C3:C65" si="0">BIN2HEX(B3, 2)</f>
        <v>81</v>
      </c>
    </row>
    <row r="4" spans="1:4" x14ac:dyDescent="0.3">
      <c r="B4" s="1">
        <v>10000001</v>
      </c>
      <c r="C4" t="str">
        <f t="shared" si="0"/>
        <v>81</v>
      </c>
    </row>
    <row r="5" spans="1:4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1">
        <v>10000001</v>
      </c>
      <c r="C6" t="str">
        <f t="shared" si="0"/>
        <v>81</v>
      </c>
    </row>
    <row r="7" spans="1:4" x14ac:dyDescent="0.3">
      <c r="B7" s="1">
        <v>10000001</v>
      </c>
      <c r="C7" t="str">
        <f t="shared" si="0"/>
        <v>81</v>
      </c>
    </row>
    <row r="8" spans="1:4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">
        <v>11111111</v>
      </c>
      <c r="C9" s="3" t="str">
        <f t="shared" si="0"/>
        <v>FF</v>
      </c>
      <c r="D9" s="3"/>
    </row>
    <row r="10" spans="1:4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3">
      <c r="B11" s="1" t="str">
        <f>"01111110"</f>
        <v>01111110</v>
      </c>
      <c r="C11" t="str">
        <f t="shared" si="0"/>
        <v>7E</v>
      </c>
    </row>
    <row r="12" spans="1:4" x14ac:dyDescent="0.3">
      <c r="B12" s="1" t="str">
        <f>"01000010"</f>
        <v>01000010</v>
      </c>
      <c r="C12" t="str">
        <f t="shared" si="0"/>
        <v>42</v>
      </c>
    </row>
    <row r="13" spans="1:4" x14ac:dyDescent="0.3">
      <c r="B13" s="1" t="str">
        <f t="shared" ref="B13:B15" si="1">"01000010"</f>
        <v>01000010</v>
      </c>
      <c r="C13" t="str">
        <f t="shared" si="0"/>
        <v>42</v>
      </c>
    </row>
    <row r="14" spans="1:4" x14ac:dyDescent="0.3">
      <c r="B14" s="1" t="str">
        <f t="shared" si="1"/>
        <v>01000010</v>
      </c>
      <c r="C14" t="str">
        <f t="shared" si="0"/>
        <v>42</v>
      </c>
    </row>
    <row r="15" spans="1:4" x14ac:dyDescent="0.3">
      <c r="B15" s="1" t="str">
        <f t="shared" si="1"/>
        <v>01000010</v>
      </c>
      <c r="C15" t="str">
        <f t="shared" si="0"/>
        <v>42</v>
      </c>
    </row>
    <row r="16" spans="1:4" x14ac:dyDescent="0.3">
      <c r="B16" s="1" t="str">
        <f>"01111110"</f>
        <v>01111110</v>
      </c>
      <c r="C16" t="str">
        <f t="shared" si="0"/>
        <v>7E</v>
      </c>
    </row>
    <row r="17" spans="1:3" x14ac:dyDescent="0.3">
      <c r="B17" s="4" t="str">
        <f>"00000000"</f>
        <v>00000000</v>
      </c>
      <c r="C17" s="3" t="str">
        <f t="shared" si="0"/>
        <v>00</v>
      </c>
    </row>
    <row r="18" spans="1:3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3">
      <c r="B19" s="1" t="str">
        <f>"00000000"</f>
        <v>00000000</v>
      </c>
      <c r="C19" t="str">
        <f t="shared" si="0"/>
        <v>00</v>
      </c>
    </row>
    <row r="20" spans="1:3" x14ac:dyDescent="0.3">
      <c r="B20" s="1" t="str">
        <f>"00111100"</f>
        <v>00111100</v>
      </c>
      <c r="C20" t="str">
        <f t="shared" si="0"/>
        <v>3C</v>
      </c>
    </row>
    <row r="21" spans="1:3" x14ac:dyDescent="0.3">
      <c r="B21" s="1" t="str">
        <f>"00100100"</f>
        <v>00100100</v>
      </c>
      <c r="C21" t="str">
        <f t="shared" si="0"/>
        <v>24</v>
      </c>
    </row>
    <row r="22" spans="1:3" x14ac:dyDescent="0.3">
      <c r="B22" s="1" t="str">
        <f>"00100100"</f>
        <v>00100100</v>
      </c>
      <c r="C22" t="str">
        <f t="shared" si="0"/>
        <v>24</v>
      </c>
    </row>
    <row r="23" spans="1:3" x14ac:dyDescent="0.3">
      <c r="B23" s="1" t="str">
        <f>"00111100"</f>
        <v>00111100</v>
      </c>
      <c r="C23" t="str">
        <f t="shared" si="0"/>
        <v>3C</v>
      </c>
    </row>
    <row r="24" spans="1:3" x14ac:dyDescent="0.3">
      <c r="B24" s="1" t="str">
        <f>"00000000"</f>
        <v>00000000</v>
      </c>
      <c r="C24" t="str">
        <f t="shared" si="0"/>
        <v>00</v>
      </c>
    </row>
    <row r="25" spans="1:3" x14ac:dyDescent="0.3">
      <c r="B25" s="4" t="str">
        <f>"00000000"</f>
        <v>00000000</v>
      </c>
      <c r="C25" s="3" t="str">
        <f t="shared" si="0"/>
        <v>00</v>
      </c>
    </row>
    <row r="26" spans="1:3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3">
      <c r="B27" s="1" t="str">
        <f>"00000000"</f>
        <v>00000000</v>
      </c>
      <c r="C27" t="str">
        <f t="shared" si="0"/>
        <v>00</v>
      </c>
    </row>
    <row r="28" spans="1:3" x14ac:dyDescent="0.3">
      <c r="B28" s="1" t="str">
        <f>"00000000"</f>
        <v>00000000</v>
      </c>
      <c r="C28" t="str">
        <f t="shared" si="0"/>
        <v>00</v>
      </c>
    </row>
    <row r="29" spans="1:3" x14ac:dyDescent="0.3">
      <c r="B29" s="1" t="str">
        <f>"00011000"</f>
        <v>00011000</v>
      </c>
      <c r="C29" t="str">
        <f t="shared" si="0"/>
        <v>18</v>
      </c>
    </row>
    <row r="30" spans="1:3" x14ac:dyDescent="0.3">
      <c r="B30" s="1" t="str">
        <f>"00011000"</f>
        <v>00011000</v>
      </c>
      <c r="C30" t="str">
        <f t="shared" si="0"/>
        <v>18</v>
      </c>
    </row>
    <row r="31" spans="1:3" x14ac:dyDescent="0.3">
      <c r="B31" s="1" t="str">
        <f t="shared" ref="B31:B36" si="2">"00000000"</f>
        <v>00000000</v>
      </c>
      <c r="C31" t="str">
        <f t="shared" si="0"/>
        <v>00</v>
      </c>
    </row>
    <row r="32" spans="1:3" x14ac:dyDescent="0.3">
      <c r="B32" s="1" t="str">
        <f t="shared" si="2"/>
        <v>00000000</v>
      </c>
      <c r="C32" t="str">
        <f t="shared" si="0"/>
        <v>00</v>
      </c>
    </row>
    <row r="33" spans="1:3" x14ac:dyDescent="0.3">
      <c r="B33" s="4" t="str">
        <f t="shared" si="2"/>
        <v>00000000</v>
      </c>
      <c r="C33" s="3" t="str">
        <f t="shared" si="0"/>
        <v>00</v>
      </c>
    </row>
    <row r="34" spans="1:3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3">
      <c r="B35" s="1" t="str">
        <f t="shared" si="2"/>
        <v>00000000</v>
      </c>
      <c r="C35" t="str">
        <f t="shared" si="0"/>
        <v>00</v>
      </c>
    </row>
    <row r="36" spans="1:3" x14ac:dyDescent="0.3">
      <c r="B36" s="1" t="str">
        <f t="shared" si="2"/>
        <v>00000000</v>
      </c>
      <c r="C36" t="str">
        <f t="shared" si="0"/>
        <v>00</v>
      </c>
    </row>
    <row r="37" spans="1:3" x14ac:dyDescent="0.3">
      <c r="B37" s="1" t="str">
        <f t="shared" ref="B37:B38" si="3">"00000000"</f>
        <v>00000000</v>
      </c>
      <c r="C37" t="str">
        <f t="shared" si="0"/>
        <v>00</v>
      </c>
    </row>
    <row r="38" spans="1:3" x14ac:dyDescent="0.3">
      <c r="B38" s="1" t="str">
        <f t="shared" si="3"/>
        <v>00000000</v>
      </c>
      <c r="C38" t="str">
        <f t="shared" si="0"/>
        <v>00</v>
      </c>
    </row>
    <row r="39" spans="1:3" x14ac:dyDescent="0.3">
      <c r="B39" s="1" t="str">
        <f t="shared" ref="B39:B44" si="4">"00000000"</f>
        <v>00000000</v>
      </c>
      <c r="C39" t="str">
        <f t="shared" si="0"/>
        <v>00</v>
      </c>
    </row>
    <row r="40" spans="1:3" x14ac:dyDescent="0.3">
      <c r="B40" s="1" t="str">
        <f t="shared" si="4"/>
        <v>00000000</v>
      </c>
      <c r="C40" t="str">
        <f t="shared" si="0"/>
        <v>00</v>
      </c>
    </row>
    <row r="41" spans="1:3" x14ac:dyDescent="0.3">
      <c r="B41" s="4" t="str">
        <f t="shared" si="4"/>
        <v>00000000</v>
      </c>
      <c r="C41" s="3" t="str">
        <f t="shared" si="0"/>
        <v>00</v>
      </c>
    </row>
    <row r="42" spans="1:3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3">
      <c r="B43" s="1" t="str">
        <f t="shared" si="4"/>
        <v>00000000</v>
      </c>
      <c r="C43" t="str">
        <f t="shared" si="0"/>
        <v>00</v>
      </c>
    </row>
    <row r="44" spans="1:3" x14ac:dyDescent="0.3">
      <c r="B44" s="1" t="str">
        <f t="shared" si="4"/>
        <v>00000000</v>
      </c>
      <c r="C44" t="str">
        <f t="shared" si="0"/>
        <v>00</v>
      </c>
    </row>
    <row r="45" spans="1:3" x14ac:dyDescent="0.3">
      <c r="B45" s="1" t="str">
        <f>"00011000"</f>
        <v>00011000</v>
      </c>
      <c r="C45" t="str">
        <f t="shared" si="0"/>
        <v>18</v>
      </c>
    </row>
    <row r="46" spans="1:3" x14ac:dyDescent="0.3">
      <c r="B46" s="1" t="str">
        <f>"00011000"</f>
        <v>00011000</v>
      </c>
      <c r="C46" t="str">
        <f t="shared" si="0"/>
        <v>18</v>
      </c>
    </row>
    <row r="47" spans="1:3" x14ac:dyDescent="0.3">
      <c r="B47" s="1" t="str">
        <f>"00000000"</f>
        <v>00000000</v>
      </c>
      <c r="C47" t="str">
        <f t="shared" si="0"/>
        <v>00</v>
      </c>
    </row>
    <row r="48" spans="1:3" x14ac:dyDescent="0.3">
      <c r="B48" s="1" t="str">
        <f>"00000000"</f>
        <v>00000000</v>
      </c>
      <c r="C48" t="str">
        <f t="shared" si="0"/>
        <v>00</v>
      </c>
    </row>
    <row r="49" spans="1:3" x14ac:dyDescent="0.3">
      <c r="B49" s="4" t="str">
        <f>"00000000"</f>
        <v>00000000</v>
      </c>
      <c r="C49" s="3" t="str">
        <f t="shared" si="0"/>
        <v>00</v>
      </c>
    </row>
    <row r="50" spans="1:3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3">
      <c r="B51" s="1" t="str">
        <f>"00000000"</f>
        <v>00000000</v>
      </c>
      <c r="C51" t="str">
        <f t="shared" si="0"/>
        <v>00</v>
      </c>
    </row>
    <row r="52" spans="1:3" x14ac:dyDescent="0.3">
      <c r="B52" s="1" t="str">
        <f>"00111100"</f>
        <v>00111100</v>
      </c>
      <c r="C52" t="str">
        <f t="shared" si="0"/>
        <v>3C</v>
      </c>
    </row>
    <row r="53" spans="1:3" x14ac:dyDescent="0.3">
      <c r="B53" s="1" t="str">
        <f>"00100100"</f>
        <v>00100100</v>
      </c>
      <c r="C53" t="str">
        <f t="shared" si="0"/>
        <v>24</v>
      </c>
    </row>
    <row r="54" spans="1:3" x14ac:dyDescent="0.3">
      <c r="B54" s="1" t="str">
        <f>"00100100"</f>
        <v>00100100</v>
      </c>
      <c r="C54" t="str">
        <f t="shared" si="0"/>
        <v>24</v>
      </c>
    </row>
    <row r="55" spans="1:3" x14ac:dyDescent="0.3">
      <c r="B55" s="1" t="str">
        <f>"00111100"</f>
        <v>00111100</v>
      </c>
      <c r="C55" t="str">
        <f t="shared" si="0"/>
        <v>3C</v>
      </c>
    </row>
    <row r="56" spans="1:3" x14ac:dyDescent="0.3">
      <c r="B56" s="1" t="str">
        <f>"00000000"</f>
        <v>00000000</v>
      </c>
      <c r="C56" t="str">
        <f t="shared" si="0"/>
        <v>00</v>
      </c>
    </row>
    <row r="57" spans="1:3" x14ac:dyDescent="0.3">
      <c r="B57" s="4" t="str">
        <f>"00000000"</f>
        <v>00000000</v>
      </c>
      <c r="C57" s="3" t="str">
        <f t="shared" si="0"/>
        <v>00</v>
      </c>
    </row>
    <row r="58" spans="1:3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3">
      <c r="B59" s="1" t="str">
        <f>"01111110"</f>
        <v>01111110</v>
      </c>
      <c r="C59" t="str">
        <f t="shared" si="0"/>
        <v>7E</v>
      </c>
    </row>
    <row r="60" spans="1:3" x14ac:dyDescent="0.3">
      <c r="B60" s="1" t="str">
        <f>"01000010"</f>
        <v>01000010</v>
      </c>
      <c r="C60" t="str">
        <f t="shared" si="0"/>
        <v>42</v>
      </c>
    </row>
    <row r="61" spans="1:3" x14ac:dyDescent="0.3">
      <c r="B61" s="1" t="str">
        <f t="shared" ref="B61:B63" si="5">"01000010"</f>
        <v>01000010</v>
      </c>
      <c r="C61" t="str">
        <f t="shared" si="0"/>
        <v>42</v>
      </c>
    </row>
    <row r="62" spans="1:3" x14ac:dyDescent="0.3">
      <c r="B62" s="1" t="str">
        <f t="shared" si="5"/>
        <v>01000010</v>
      </c>
      <c r="C62" t="str">
        <f t="shared" si="0"/>
        <v>42</v>
      </c>
    </row>
    <row r="63" spans="1:3" x14ac:dyDescent="0.3">
      <c r="B63" s="1" t="str">
        <f t="shared" si="5"/>
        <v>01000010</v>
      </c>
      <c r="C63" t="str">
        <f t="shared" si="0"/>
        <v>42</v>
      </c>
    </row>
    <row r="64" spans="1:3" x14ac:dyDescent="0.3">
      <c r="B64" s="1" t="str">
        <f>"01111110"</f>
        <v>01111110</v>
      </c>
      <c r="C64" t="str">
        <f t="shared" si="0"/>
        <v>7E</v>
      </c>
    </row>
    <row r="65" spans="2:3" x14ac:dyDescent="0.3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29"/>
  <sheetViews>
    <sheetView workbookViewId="0">
      <selection activeCell="L26" sqref="L26"/>
    </sheetView>
  </sheetViews>
  <sheetFormatPr defaultRowHeight="14.4" x14ac:dyDescent="0.3"/>
  <cols>
    <col min="2" max="2" width="11.109375" bestFit="1" customWidth="1"/>
    <col min="3" max="3" width="10.33203125" bestFit="1" customWidth="1"/>
    <col min="11" max="11" width="13.6640625" customWidth="1"/>
  </cols>
  <sheetData>
    <row r="6" spans="2:12" x14ac:dyDescent="0.3">
      <c r="J6" s="54" t="s">
        <v>344</v>
      </c>
      <c r="K6" s="55" t="s">
        <v>343</v>
      </c>
      <c r="L6" s="55" t="s">
        <v>345</v>
      </c>
    </row>
    <row r="7" spans="2:12" x14ac:dyDescent="0.3">
      <c r="J7" s="56" t="s">
        <v>340</v>
      </c>
      <c r="K7" s="57" t="s">
        <v>150</v>
      </c>
      <c r="L7" s="57" t="s">
        <v>341</v>
      </c>
    </row>
    <row r="8" spans="2:12" x14ac:dyDescent="0.3">
      <c r="J8" s="56" t="s">
        <v>337</v>
      </c>
      <c r="K8" s="57" t="s">
        <v>150</v>
      </c>
      <c r="L8" s="57" t="s">
        <v>342</v>
      </c>
    </row>
    <row r="9" spans="2:12" x14ac:dyDescent="0.3">
      <c r="J9" s="56" t="s">
        <v>340</v>
      </c>
      <c r="K9" s="57" t="s">
        <v>167</v>
      </c>
      <c r="L9" s="57" t="s">
        <v>339</v>
      </c>
    </row>
    <row r="10" spans="2:12" x14ac:dyDescent="0.3">
      <c r="J10" s="56" t="s">
        <v>337</v>
      </c>
      <c r="K10" s="57" t="s">
        <v>167</v>
      </c>
      <c r="L10" s="57" t="s">
        <v>338</v>
      </c>
    </row>
    <row r="16" spans="2:12" x14ac:dyDescent="0.3">
      <c r="B16" t="s">
        <v>25</v>
      </c>
    </row>
    <row r="17" spans="1:3" x14ac:dyDescent="0.3">
      <c r="B17" t="s">
        <v>348</v>
      </c>
    </row>
    <row r="18" spans="1:3" x14ac:dyDescent="0.3">
      <c r="A18" t="s">
        <v>347</v>
      </c>
      <c r="C18" t="s">
        <v>349</v>
      </c>
    </row>
    <row r="20" spans="1:3" x14ac:dyDescent="0.3">
      <c r="A20" t="s">
        <v>346</v>
      </c>
      <c r="C20" t="s">
        <v>350</v>
      </c>
    </row>
    <row r="25" spans="1:3" x14ac:dyDescent="0.3">
      <c r="B25" t="s">
        <v>336</v>
      </c>
    </row>
    <row r="26" spans="1:3" x14ac:dyDescent="0.3">
      <c r="B26" t="s">
        <v>348</v>
      </c>
    </row>
    <row r="27" spans="1:3" x14ac:dyDescent="0.3">
      <c r="A27" t="s">
        <v>347</v>
      </c>
      <c r="C27" t="s">
        <v>352</v>
      </c>
    </row>
    <row r="29" spans="1:3" x14ac:dyDescent="0.3">
      <c r="A29" t="s">
        <v>346</v>
      </c>
      <c r="C29" t="s">
        <v>351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Lines</vt:lpstr>
      <vt:lpstr>Test Programs</vt:lpstr>
      <vt:lpstr>Animations</vt:lpstr>
      <vt:lpstr>Magnitude comparison instr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2017-12-04T22:59:39Z</dcterms:modified>
</cp:coreProperties>
</file>