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</sheets>
  <calcPr calcId="162913"/>
  <fileRecoveryPr autoRecover="0"/>
</workbook>
</file>

<file path=xl/calcChain.xml><?xml version="1.0" encoding="utf-8"?>
<calcChain xmlns="http://schemas.openxmlformats.org/spreadsheetml/2006/main">
  <c r="C273" i="3" l="1"/>
  <c r="S261" i="3"/>
  <c r="R261" i="3"/>
  <c r="Q261" i="3"/>
  <c r="P261" i="3"/>
  <c r="O261" i="3"/>
  <c r="U261" i="3" s="1"/>
  <c r="N261" i="3"/>
  <c r="T261" i="3" s="1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O273" i="3"/>
  <c r="U273" i="3" s="1"/>
  <c r="N273" i="3"/>
  <c r="I273" i="3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V261" i="3" l="1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V250" i="3" s="1"/>
  <c r="Q250" i="3"/>
  <c r="P250" i="3"/>
  <c r="N250" i="3"/>
  <c r="I250" i="3"/>
  <c r="O250" i="3" s="1"/>
  <c r="U250" i="3" s="1"/>
  <c r="S267" i="3"/>
  <c r="R267" i="3"/>
  <c r="Q267" i="3"/>
  <c r="P267" i="3"/>
  <c r="N267" i="3"/>
  <c r="I267" i="3"/>
  <c r="O267" i="3" s="1"/>
  <c r="U251" i="3" l="1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B29" i="4"/>
  <c r="B31" i="4"/>
  <c r="C31" i="4" s="1"/>
  <c r="B28" i="4"/>
  <c r="C28" i="4" s="1"/>
  <c r="C33" i="4"/>
  <c r="B33" i="4"/>
  <c r="B32" i="4"/>
  <c r="C32" i="4" s="1"/>
  <c r="C30" i="4"/>
  <c r="C29" i="4"/>
  <c r="C27" i="4"/>
  <c r="B27" i="4"/>
  <c r="B26" i="4"/>
  <c r="C26" i="4" s="1"/>
  <c r="B23" i="4"/>
  <c r="B22" i="4"/>
  <c r="C22" i="4" s="1"/>
  <c r="B21" i="4"/>
  <c r="B20" i="4"/>
  <c r="B24" i="4"/>
  <c r="C24" i="4" s="1"/>
  <c r="B19" i="4"/>
  <c r="C19" i="4" s="1"/>
  <c r="B25" i="4"/>
  <c r="C25" i="4" s="1"/>
  <c r="C23" i="4"/>
  <c r="C21" i="4"/>
  <c r="C20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<sst xmlns="http://schemas.openxmlformats.org/spreadsheetml/2006/main" count="708" uniqueCount="341">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</sst>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0" fontId="5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3" xfId="0" applyFont="1" applyBorder="1" applyAlignment="1">
      <alignment textRotation="90"/>
    </xf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49" fontId="13" fillId="0" borderId="0" xfId="0" applyNumberFormat="1" applyFont="1"/>
    <xf numFmtId="0" fontId="12" fillId="0" borderId="1" xfId="0" applyFont="1" applyBorder="1"/>
    <xf numFmtId="0" fontId="12" fillId="0" borderId="0" xfId="0" applyFont="1" applyBorder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1" xfId="0" applyFont="1" applyBorder="1"/>
    <xf numFmtId="0" fontId="13" fillId="0" borderId="0" xfId="0" applyFont="1" applyBorder="1"/>
    <xf numFmtId="0" fontId="13" fillId="0" borderId="1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" xfId="0" applyFont="1" applyBorder="1"/>
    <xf numFmtId="0" fontId="13" fillId="0" borderId="0" xfId="0" applyFont="1" applyAlignment="1">
      <alignment horizontal="right"/>
    </xf>
    <xf numFmtId="0" fontId="16" fillId="0" borderId="0" xfId="0" applyFont="1"/>
    <xf numFmtId="49" fontId="15" fillId="0" borderId="0" xfId="0" applyNumberFormat="1" applyFont="1" applyAlignment="1">
      <alignment vertical="center"/>
    </xf>
    <xf numFmtId="0" fontId="17" fillId="0" borderId="1" xfId="0" applyFont="1" applyBorder="1"/>
    <xf numFmtId="0" fontId="13" fillId="0" borderId="0" xfId="0" applyFont="1" applyFill="1" applyBorder="1"/>
    <xf numFmtId="0" fontId="15" fillId="0" borderId="2" xfId="0" applyFont="1" applyBorder="1" applyAlignment="1">
      <alignment vertical="center"/>
    </xf>
    <xf numFmtId="0" fontId="15" fillId="0" borderId="0" xfId="0" quotePrefix="1" applyFont="1"/>
    <xf numFmtId="0" fontId="17" fillId="0" borderId="0" xfId="0" applyFont="1"/>
    <xf numFmtId="0" fontId="15" fillId="0" borderId="0" xfId="0" applyFont="1" applyAlignment="1">
      <alignment vertical="center"/>
    </xf>
    <xf numFmtId="0" fontId="0" fillId="0" borderId="2" xfId="0" applyFont="1" applyBorder="1"/>
    <xf numFmtId="0" fontId="1" fillId="0" borderId="3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8" activePane="bottomLeft" state="frozen"/>
      <selection pane="bottomLeft" activeCell="T20" sqref="T20"/>
    </sheetView>
  </sheetViews>
  <sheetFormatPr defaultRowHeight="14.4" x14ac:dyDescent="0.3"/>
  <cols>
    <col min="1" max="1" width="7.88671875" style="2" bestFit="1" customWidth="1"/>
    <col min="2" max="2" width="7.88671875" style="2" customWidth="1"/>
    <col min="3" max="3" width="22.109375" style="1" bestFit="1" customWidth="1"/>
    <col min="4" max="17" width="3.33203125" customWidth="1"/>
    <col min="18" max="19" width="3.33203125" style="4" customWidth="1"/>
    <col min="20" max="20" width="3.33203125" customWidth="1"/>
    <col min="21" max="21" width="3.33203125" style="29" customWidth="1"/>
    <col min="22" max="27" width="3.33203125" customWidth="1"/>
    <col min="28" max="30" width="5.88671875" customWidth="1"/>
    <col min="31" max="31" width="2" customWidth="1"/>
  </cols>
  <sheetData>
    <row r="1" spans="1:39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29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12" t="s">
        <v>173</v>
      </c>
      <c r="B2" s="12" t="s">
        <v>219</v>
      </c>
      <c r="C2" s="22" t="s">
        <v>71</v>
      </c>
      <c r="D2" s="19" t="s">
        <v>1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15</v>
      </c>
      <c r="K2" s="13" t="s">
        <v>49</v>
      </c>
      <c r="L2" s="13" t="s">
        <v>11</v>
      </c>
      <c r="M2" s="13" t="s">
        <v>12</v>
      </c>
      <c r="N2" s="13" t="s">
        <v>13</v>
      </c>
      <c r="O2" s="14" t="s">
        <v>102</v>
      </c>
      <c r="P2" s="13" t="s">
        <v>171</v>
      </c>
      <c r="Q2" s="13" t="s">
        <v>170</v>
      </c>
      <c r="R2" s="15" t="s">
        <v>20</v>
      </c>
      <c r="S2" s="15" t="s">
        <v>21</v>
      </c>
      <c r="T2" s="13" t="s">
        <v>109</v>
      </c>
      <c r="U2" s="28" t="s">
        <v>178</v>
      </c>
      <c r="V2" s="13" t="s">
        <v>32</v>
      </c>
      <c r="W2" s="13" t="s">
        <v>33</v>
      </c>
      <c r="X2" s="13" t="s">
        <v>34</v>
      </c>
      <c r="Y2" s="13" t="s">
        <v>35</v>
      </c>
      <c r="Z2" s="13" t="s">
        <v>36</v>
      </c>
      <c r="AA2" s="13" t="s">
        <v>37</v>
      </c>
      <c r="AB2" s="61" t="s">
        <v>72</v>
      </c>
      <c r="AC2" s="61"/>
      <c r="AD2" s="61"/>
    </row>
    <row r="3" spans="1:39" x14ac:dyDescent="0.3">
      <c r="A3" s="2">
        <v>0</v>
      </c>
      <c r="B3" s="2" t="str">
        <f>"0x" &amp; DEC2HEX(A3)</f>
        <v>0x0</v>
      </c>
      <c r="C3" s="2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30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1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1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1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7" t="str">
        <f t="shared" ref="AM3:AM11" si="3">AB3 &amp; AC3 &amp; AD3</f>
        <v>000000</v>
      </c>
    </row>
    <row r="4" spans="1:39" x14ac:dyDescent="0.3">
      <c r="A4" s="2">
        <v>1</v>
      </c>
      <c r="B4" s="2" t="str">
        <f>"0x" &amp; DEC2HEX(A4)</f>
        <v>0x1</v>
      </c>
      <c r="C4" s="2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30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9" t="str">
        <f t="shared" si="0"/>
        <v>C0</v>
      </c>
      <c r="AC4" s="10" t="str">
        <f t="shared" si="1"/>
        <v>00</v>
      </c>
      <c r="AD4" s="11" t="str">
        <f t="shared" si="2"/>
        <v>00</v>
      </c>
      <c r="AM4" s="7" t="str">
        <f t="shared" si="3"/>
        <v>C00000</v>
      </c>
    </row>
    <row r="5" spans="1:39" x14ac:dyDescent="0.3">
      <c r="A5" s="2">
        <v>2</v>
      </c>
      <c r="B5" s="2" t="str">
        <f t="shared" ref="B5:B44" si="4">"0x" &amp; DEC2HEX(A5)</f>
        <v>0x2</v>
      </c>
      <c r="C5" s="2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30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9" t="str">
        <f t="shared" si="0"/>
        <v>60</v>
      </c>
      <c r="AC5" s="10" t="str">
        <f t="shared" si="1"/>
        <v>04</v>
      </c>
      <c r="AD5" s="11" t="str">
        <f t="shared" si="2"/>
        <v>00</v>
      </c>
      <c r="AM5" s="7" t="str">
        <f t="shared" si="3"/>
        <v>600400</v>
      </c>
    </row>
    <row r="6" spans="1:39" x14ac:dyDescent="0.3">
      <c r="A6" s="2">
        <v>3</v>
      </c>
      <c r="B6" s="2" t="str">
        <f t="shared" si="4"/>
        <v>0x3</v>
      </c>
      <c r="C6" s="2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30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9" t="str">
        <f t="shared" si="0"/>
        <v>5E</v>
      </c>
      <c r="AC6" s="10" t="str">
        <f t="shared" si="1"/>
        <v>00</v>
      </c>
      <c r="AD6" s="11" t="str">
        <f t="shared" si="2"/>
        <v>00</v>
      </c>
      <c r="AM6" s="7" t="str">
        <f t="shared" si="3"/>
        <v>5E0000</v>
      </c>
    </row>
    <row r="7" spans="1:39" x14ac:dyDescent="0.3">
      <c r="A7" s="2">
        <v>4</v>
      </c>
      <c r="B7" s="2" t="str">
        <f t="shared" si="4"/>
        <v>0x4</v>
      </c>
      <c r="C7" s="2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30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9" t="str">
        <f t="shared" si="0"/>
        <v>4F</v>
      </c>
      <c r="AC7" s="10" t="str">
        <f t="shared" si="1"/>
        <v>00</v>
      </c>
      <c r="AD7" s="11" t="str">
        <f t="shared" si="2"/>
        <v>00</v>
      </c>
      <c r="AM7" s="7" t="str">
        <f t="shared" si="3"/>
        <v>4F0000</v>
      </c>
    </row>
    <row r="8" spans="1:39" x14ac:dyDescent="0.3">
      <c r="A8" s="2">
        <v>5</v>
      </c>
      <c r="B8" s="2" t="str">
        <f t="shared" si="4"/>
        <v>0x5</v>
      </c>
      <c r="C8" s="2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30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9" t="str">
        <f t="shared" si="0"/>
        <v>00</v>
      </c>
      <c r="AC8" s="10" t="str">
        <f t="shared" si="1"/>
        <v>40</v>
      </c>
      <c r="AD8" s="11" t="str">
        <f t="shared" si="2"/>
        <v>00</v>
      </c>
      <c r="AM8" s="7" t="str">
        <f t="shared" si="3"/>
        <v>004000</v>
      </c>
    </row>
    <row r="9" spans="1:39" x14ac:dyDescent="0.3">
      <c r="A9" s="2">
        <v>6</v>
      </c>
      <c r="B9" s="2" t="str">
        <f t="shared" si="4"/>
        <v>0x6</v>
      </c>
      <c r="C9" s="2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30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9" t="str">
        <f t="shared" si="0"/>
        <v>00</v>
      </c>
      <c r="AC9" s="10" t="str">
        <f t="shared" si="1"/>
        <v>60</v>
      </c>
      <c r="AD9" s="11" t="str">
        <f t="shared" si="2"/>
        <v>00</v>
      </c>
      <c r="AM9" s="7" t="str">
        <f t="shared" si="3"/>
        <v>006000</v>
      </c>
    </row>
    <row r="10" spans="1:39" s="7" customFormat="1" x14ac:dyDescent="0.3">
      <c r="A10" s="23">
        <v>7</v>
      </c>
      <c r="B10" s="2" t="str">
        <f t="shared" si="4"/>
        <v>0x7</v>
      </c>
      <c r="C10" s="24" t="s">
        <v>17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 t="s">
        <v>14</v>
      </c>
      <c r="J10" s="23">
        <v>0</v>
      </c>
      <c r="K10" s="23">
        <v>0</v>
      </c>
      <c r="L10" s="23">
        <v>0</v>
      </c>
      <c r="M10" s="23">
        <v>1</v>
      </c>
      <c r="N10" s="23">
        <v>0</v>
      </c>
      <c r="O10" s="23">
        <v>0</v>
      </c>
      <c r="P10" s="23">
        <v>0</v>
      </c>
      <c r="Q10" s="23">
        <v>0</v>
      </c>
      <c r="R10" s="23">
        <v>1</v>
      </c>
      <c r="S10" s="7">
        <v>0</v>
      </c>
      <c r="T10" s="23">
        <v>0</v>
      </c>
      <c r="U10" s="30">
        <v>0</v>
      </c>
      <c r="V10" s="23" t="s">
        <v>14</v>
      </c>
      <c r="W10" s="23" t="s">
        <v>14</v>
      </c>
      <c r="X10" s="23" t="s">
        <v>14</v>
      </c>
      <c r="Y10" s="23" t="s">
        <v>14</v>
      </c>
      <c r="Z10" s="23" t="s">
        <v>14</v>
      </c>
      <c r="AA10" s="23" t="s">
        <v>14</v>
      </c>
      <c r="AB10" s="25" t="str">
        <f t="shared" si="0"/>
        <v>00</v>
      </c>
      <c r="AC10" s="26" t="str">
        <f t="shared" si="1"/>
        <v>42</v>
      </c>
      <c r="AD10" s="27" t="str">
        <f t="shared" si="2"/>
        <v>00</v>
      </c>
      <c r="AM10" s="7" t="str">
        <f t="shared" si="3"/>
        <v>004200</v>
      </c>
    </row>
    <row r="11" spans="1:39" s="7" customFormat="1" x14ac:dyDescent="0.3">
      <c r="A11" s="23">
        <v>8</v>
      </c>
      <c r="B11" s="2" t="str">
        <f t="shared" si="4"/>
        <v>0x8</v>
      </c>
      <c r="C11" s="24" t="s">
        <v>18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 t="s">
        <v>14</v>
      </c>
      <c r="J11" s="23">
        <v>0</v>
      </c>
      <c r="K11" s="23">
        <v>0</v>
      </c>
      <c r="L11" s="23">
        <v>0</v>
      </c>
      <c r="M11" s="23">
        <v>1</v>
      </c>
      <c r="N11" s="23">
        <v>1</v>
      </c>
      <c r="O11" s="23">
        <v>0</v>
      </c>
      <c r="P11" s="23">
        <v>0</v>
      </c>
      <c r="Q11" s="23">
        <v>0</v>
      </c>
      <c r="R11" s="23">
        <v>1</v>
      </c>
      <c r="S11" s="7">
        <v>0</v>
      </c>
      <c r="T11" s="23">
        <v>0</v>
      </c>
      <c r="U11" s="30">
        <v>0</v>
      </c>
      <c r="V11" s="23" t="s">
        <v>14</v>
      </c>
      <c r="W11" s="23" t="s">
        <v>14</v>
      </c>
      <c r="X11" s="23" t="s">
        <v>14</v>
      </c>
      <c r="Y11" s="23" t="s">
        <v>14</v>
      </c>
      <c r="Z11" s="23" t="s">
        <v>14</v>
      </c>
      <c r="AA11" s="23" t="s">
        <v>14</v>
      </c>
      <c r="AB11" s="25" t="str">
        <f t="shared" si="0"/>
        <v>00</v>
      </c>
      <c r="AC11" s="26" t="str">
        <f t="shared" si="1"/>
        <v>62</v>
      </c>
      <c r="AD11" s="27" t="str">
        <f t="shared" si="2"/>
        <v>00</v>
      </c>
      <c r="AM11" s="7" t="str">
        <f t="shared" si="3"/>
        <v>006200</v>
      </c>
    </row>
    <row r="12" spans="1:39" s="7" customFormat="1" x14ac:dyDescent="0.3">
      <c r="A12" s="23">
        <v>9</v>
      </c>
      <c r="B12" s="2" t="str">
        <f t="shared" si="4"/>
        <v>0x9</v>
      </c>
      <c r="C12" s="24" t="s">
        <v>19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7">
        <v>0</v>
      </c>
      <c r="S12" s="7">
        <v>1</v>
      </c>
      <c r="T12" s="23">
        <v>0</v>
      </c>
      <c r="U12" s="30">
        <v>0</v>
      </c>
      <c r="V12" s="23" t="s">
        <v>14</v>
      </c>
      <c r="W12" s="23" t="s">
        <v>14</v>
      </c>
      <c r="X12" s="23" t="s">
        <v>14</v>
      </c>
      <c r="Y12" s="23" t="s">
        <v>14</v>
      </c>
      <c r="Z12" s="23" t="s">
        <v>14</v>
      </c>
      <c r="AA12" s="23" t="s">
        <v>14</v>
      </c>
      <c r="AB12" s="25" t="str">
        <f t="shared" si="0"/>
        <v>00</v>
      </c>
      <c r="AC12" s="26" t="str">
        <f t="shared" si="1"/>
        <v>01</v>
      </c>
      <c r="AD12" s="27" t="str">
        <f t="shared" si="2"/>
        <v>00</v>
      </c>
      <c r="AM12" s="7" t="str">
        <f>AB12 &amp; AC12 &amp; AD12</f>
        <v>000100</v>
      </c>
    </row>
    <row r="13" spans="1:39" x14ac:dyDescent="0.3">
      <c r="A13" s="2">
        <v>10</v>
      </c>
      <c r="B13" s="2" t="str">
        <f t="shared" si="4"/>
        <v>0xA</v>
      </c>
      <c r="C13" s="2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30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9" t="str">
        <f t="shared" si="0"/>
        <v>18</v>
      </c>
      <c r="AC13" s="10" t="str">
        <f t="shared" si="1"/>
        <v>18</v>
      </c>
      <c r="AD13" s="11" t="str">
        <f t="shared" si="2"/>
        <v>00</v>
      </c>
      <c r="AF13" s="33" t="s">
        <v>185</v>
      </c>
      <c r="AM13" s="7" t="str">
        <f t="shared" ref="AM13:AM44" si="5">AB13 &amp; AC13 &amp; AD13</f>
        <v>181800</v>
      </c>
    </row>
    <row r="14" spans="1:39" x14ac:dyDescent="0.3">
      <c r="A14" s="2">
        <v>11</v>
      </c>
      <c r="B14" s="2" t="str">
        <f t="shared" si="4"/>
        <v>0xB</v>
      </c>
      <c r="C14" s="2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30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9" t="str">
        <f t="shared" si="0"/>
        <v>09</v>
      </c>
      <c r="AC14" s="10" t="str">
        <f t="shared" si="1"/>
        <v>18</v>
      </c>
      <c r="AD14" s="11" t="str">
        <f t="shared" si="2"/>
        <v>00</v>
      </c>
      <c r="AM14" s="7" t="str">
        <f t="shared" si="5"/>
        <v>091800</v>
      </c>
    </row>
    <row r="15" spans="1:39" s="7" customFormat="1" x14ac:dyDescent="0.3">
      <c r="A15" s="23">
        <v>12</v>
      </c>
      <c r="B15" s="2" t="str">
        <f t="shared" si="4"/>
        <v>0xC</v>
      </c>
      <c r="C15" s="24" t="s">
        <v>43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T15" s="23">
        <v>0</v>
      </c>
      <c r="U15" s="30">
        <v>0</v>
      </c>
      <c r="V15" s="23"/>
      <c r="W15" s="23"/>
      <c r="X15" s="23"/>
      <c r="Y15" s="23"/>
      <c r="Z15" s="23"/>
      <c r="AA15" s="23"/>
      <c r="AB15" s="2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2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2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7" t="str">
        <f t="shared" si="5"/>
        <v>000000</v>
      </c>
    </row>
    <row r="16" spans="1:39" s="7" customFormat="1" x14ac:dyDescent="0.3">
      <c r="A16" s="23">
        <v>13</v>
      </c>
      <c r="B16" s="2" t="str">
        <f t="shared" si="4"/>
        <v>0xD</v>
      </c>
      <c r="C16" s="24" t="s">
        <v>44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T16" s="23">
        <v>0</v>
      </c>
      <c r="U16" s="30">
        <v>0</v>
      </c>
      <c r="V16" s="23"/>
      <c r="W16" s="23"/>
      <c r="X16" s="23"/>
      <c r="Y16" s="23"/>
      <c r="Z16" s="23"/>
      <c r="AA16" s="23"/>
      <c r="AB16" s="2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2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2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7" t="str">
        <f t="shared" si="5"/>
        <v>000000</v>
      </c>
    </row>
    <row r="17" spans="1:40" s="7" customFormat="1" x14ac:dyDescent="0.3">
      <c r="A17" s="23">
        <v>14</v>
      </c>
      <c r="B17" s="2" t="str">
        <f t="shared" si="4"/>
        <v>0xE</v>
      </c>
      <c r="C17" s="24" t="s">
        <v>45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T17" s="23">
        <v>0</v>
      </c>
      <c r="U17" s="30">
        <v>0</v>
      </c>
      <c r="V17" s="23"/>
      <c r="W17" s="23"/>
      <c r="X17" s="23"/>
      <c r="Y17" s="23"/>
      <c r="Z17" s="23"/>
      <c r="AA17" s="23"/>
      <c r="AB17" s="25" t="str">
        <f t="shared" si="9"/>
        <v>00</v>
      </c>
      <c r="AC17" s="26" t="str">
        <f t="shared" si="10"/>
        <v>00</v>
      </c>
      <c r="AD17" s="27" t="str">
        <f t="shared" si="11"/>
        <v>00</v>
      </c>
      <c r="AM17" s="7" t="str">
        <f t="shared" si="5"/>
        <v>000000</v>
      </c>
    </row>
    <row r="18" spans="1:40" s="7" customFormat="1" x14ac:dyDescent="0.3">
      <c r="A18" s="23">
        <v>15</v>
      </c>
      <c r="B18" s="2" t="str">
        <f t="shared" si="4"/>
        <v>0xF</v>
      </c>
      <c r="C18" s="24" t="s">
        <v>46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T18" s="23">
        <v>0</v>
      </c>
      <c r="U18" s="30">
        <v>0</v>
      </c>
      <c r="V18" s="23"/>
      <c r="W18" s="23"/>
      <c r="X18" s="23"/>
      <c r="Y18" s="23"/>
      <c r="Z18" s="23"/>
      <c r="AA18" s="23"/>
      <c r="AB18" s="25" t="str">
        <f t="shared" si="9"/>
        <v>00</v>
      </c>
      <c r="AC18" s="26" t="str">
        <f t="shared" si="10"/>
        <v>00</v>
      </c>
      <c r="AD18" s="27" t="str">
        <f t="shared" si="11"/>
        <v>00</v>
      </c>
      <c r="AM18" s="7" t="str">
        <f t="shared" si="5"/>
        <v>000000</v>
      </c>
    </row>
    <row r="19" spans="1:40" s="7" customFormat="1" x14ac:dyDescent="0.3">
      <c r="A19" s="23">
        <v>16</v>
      </c>
      <c r="B19" s="2" t="str">
        <f t="shared" si="4"/>
        <v>0x10</v>
      </c>
      <c r="C19" s="24" t="s">
        <v>106</v>
      </c>
      <c r="P19" s="7">
        <v>0</v>
      </c>
      <c r="Q19" s="7">
        <v>0</v>
      </c>
      <c r="T19" s="7">
        <v>0</v>
      </c>
      <c r="U19" s="30">
        <v>0</v>
      </c>
      <c r="AB19" s="25" t="str">
        <f t="shared" si="9"/>
        <v>00</v>
      </c>
      <c r="AC19" s="26" t="str">
        <f t="shared" si="10"/>
        <v>00</v>
      </c>
      <c r="AD19" s="27" t="str">
        <f t="shared" si="11"/>
        <v>00</v>
      </c>
      <c r="AF19" s="7" t="s">
        <v>143</v>
      </c>
      <c r="AM19" s="7" t="str">
        <f t="shared" si="5"/>
        <v>000000</v>
      </c>
    </row>
    <row r="20" spans="1:40" x14ac:dyDescent="0.3">
      <c r="A20" s="2">
        <v>17</v>
      </c>
      <c r="B20" s="2" t="str">
        <f t="shared" si="4"/>
        <v>0x11</v>
      </c>
      <c r="C20" s="20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30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9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0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1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7" t="str">
        <f t="shared" si="5"/>
        <v>000880</v>
      </c>
      <c r="AN20" s="5"/>
    </row>
    <row r="21" spans="1:40" hidden="1" x14ac:dyDescent="0.3">
      <c r="A21" s="2">
        <v>18</v>
      </c>
      <c r="B21" s="2" t="str">
        <f t="shared" si="4"/>
        <v>0x12</v>
      </c>
      <c r="C21" s="21"/>
      <c r="U21" s="30"/>
      <c r="V21" s="2"/>
      <c r="W21" s="2"/>
      <c r="X21" s="2"/>
      <c r="Y21" s="2"/>
      <c r="Z21" s="2"/>
      <c r="AA21" s="2"/>
      <c r="AB21" s="9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0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1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7" t="str">
        <f t="shared" si="5"/>
        <v>000000</v>
      </c>
    </row>
    <row r="22" spans="1:40" hidden="1" x14ac:dyDescent="0.3">
      <c r="A22" s="2">
        <v>19</v>
      </c>
      <c r="B22" s="2" t="str">
        <f t="shared" si="4"/>
        <v>0x13</v>
      </c>
      <c r="C22" s="21"/>
      <c r="U22" s="30"/>
      <c r="V22" s="2"/>
      <c r="W22" s="2"/>
      <c r="X22" s="2"/>
      <c r="Y22" s="2"/>
      <c r="Z22" s="2"/>
      <c r="AA22" s="2"/>
      <c r="AB22" s="9" t="str">
        <f t="shared" si="15"/>
        <v>00</v>
      </c>
      <c r="AC22" s="10" t="str">
        <f t="shared" si="16"/>
        <v>00</v>
      </c>
      <c r="AD22" s="11" t="str">
        <f t="shared" si="17"/>
        <v>00</v>
      </c>
      <c r="AM22" s="7" t="str">
        <f t="shared" si="5"/>
        <v>000000</v>
      </c>
    </row>
    <row r="23" spans="1:40" hidden="1" x14ac:dyDescent="0.3">
      <c r="A23" s="2">
        <v>20</v>
      </c>
      <c r="B23" s="2" t="str">
        <f t="shared" si="4"/>
        <v>0x14</v>
      </c>
      <c r="C23" s="21"/>
      <c r="U23" s="30"/>
      <c r="V23" s="2"/>
      <c r="W23" s="2"/>
      <c r="X23" s="2"/>
      <c r="Y23" s="2"/>
      <c r="Z23" s="2"/>
      <c r="AA23" s="2"/>
      <c r="AB23" s="9" t="str">
        <f t="shared" si="15"/>
        <v>00</v>
      </c>
      <c r="AC23" s="10" t="str">
        <f t="shared" si="16"/>
        <v>00</v>
      </c>
      <c r="AD23" s="11" t="str">
        <f t="shared" si="17"/>
        <v>00</v>
      </c>
      <c r="AM23" s="7" t="str">
        <f t="shared" si="5"/>
        <v>000000</v>
      </c>
    </row>
    <row r="24" spans="1:40" hidden="1" x14ac:dyDescent="0.3">
      <c r="A24" s="2">
        <v>21</v>
      </c>
      <c r="B24" s="2" t="str">
        <f t="shared" si="4"/>
        <v>0x15</v>
      </c>
      <c r="C24" s="21"/>
      <c r="U24" s="30"/>
      <c r="V24" s="2"/>
      <c r="W24" s="2"/>
      <c r="X24" s="2"/>
      <c r="Y24" s="2"/>
      <c r="Z24" s="2"/>
      <c r="AA24" s="2"/>
      <c r="AB24" s="9" t="str">
        <f t="shared" si="15"/>
        <v>00</v>
      </c>
      <c r="AC24" s="10" t="str">
        <f t="shared" si="16"/>
        <v>00</v>
      </c>
      <c r="AD24" s="11" t="str">
        <f t="shared" si="17"/>
        <v>00</v>
      </c>
      <c r="AM24" s="7" t="str">
        <f t="shared" si="5"/>
        <v>000000</v>
      </c>
    </row>
    <row r="25" spans="1:40" hidden="1" x14ac:dyDescent="0.3">
      <c r="A25" s="2">
        <v>22</v>
      </c>
      <c r="B25" s="2" t="str">
        <f t="shared" si="4"/>
        <v>0x16</v>
      </c>
      <c r="C25" s="21"/>
      <c r="U25" s="30"/>
      <c r="V25" s="2"/>
      <c r="W25" s="2"/>
      <c r="X25" s="2"/>
      <c r="Y25" s="2"/>
      <c r="Z25" s="2"/>
      <c r="AA25" s="2"/>
      <c r="AB25" s="9" t="str">
        <f t="shared" si="15"/>
        <v>00</v>
      </c>
      <c r="AC25" s="10" t="str">
        <f t="shared" si="16"/>
        <v>00</v>
      </c>
      <c r="AD25" s="11" t="str">
        <f t="shared" si="17"/>
        <v>00</v>
      </c>
      <c r="AM25" s="7" t="str">
        <f t="shared" si="5"/>
        <v>000000</v>
      </c>
    </row>
    <row r="26" spans="1:40" hidden="1" x14ac:dyDescent="0.3">
      <c r="A26" s="2">
        <v>23</v>
      </c>
      <c r="B26" s="2" t="str">
        <f t="shared" si="4"/>
        <v>0x17</v>
      </c>
      <c r="C26" s="21"/>
      <c r="U26" s="30"/>
      <c r="V26" s="2"/>
      <c r="W26" s="2"/>
      <c r="X26" s="2"/>
      <c r="Y26" s="2"/>
      <c r="Z26" s="2"/>
      <c r="AA26" s="2"/>
      <c r="AB26" s="9" t="str">
        <f t="shared" si="15"/>
        <v>00</v>
      </c>
      <c r="AC26" s="10" t="str">
        <f t="shared" si="16"/>
        <v>00</v>
      </c>
      <c r="AD26" s="11" t="str">
        <f t="shared" si="17"/>
        <v>00</v>
      </c>
      <c r="AM26" s="7" t="str">
        <f t="shared" si="5"/>
        <v>000000</v>
      </c>
    </row>
    <row r="27" spans="1:40" hidden="1" x14ac:dyDescent="0.3">
      <c r="A27" s="2">
        <v>24</v>
      </c>
      <c r="B27" s="2" t="str">
        <f t="shared" si="4"/>
        <v>0x18</v>
      </c>
      <c r="C27" s="21"/>
      <c r="U27" s="30"/>
      <c r="V27" s="2"/>
      <c r="W27" s="2"/>
      <c r="X27" s="2"/>
      <c r="Y27" s="2"/>
      <c r="Z27" s="2"/>
      <c r="AA27" s="2"/>
      <c r="AB27" s="9" t="str">
        <f t="shared" si="15"/>
        <v>00</v>
      </c>
      <c r="AC27" s="10" t="str">
        <f t="shared" si="16"/>
        <v>00</v>
      </c>
      <c r="AD27" s="11" t="str">
        <f t="shared" si="17"/>
        <v>00</v>
      </c>
      <c r="AM27" s="7" t="str">
        <f t="shared" si="5"/>
        <v>000000</v>
      </c>
    </row>
    <row r="28" spans="1:40" hidden="1" x14ac:dyDescent="0.3">
      <c r="A28" s="2">
        <v>25</v>
      </c>
      <c r="B28" s="2" t="str">
        <f t="shared" si="4"/>
        <v>0x19</v>
      </c>
      <c r="C28" s="21"/>
      <c r="U28" s="30"/>
      <c r="V28" s="2"/>
      <c r="W28" s="2"/>
      <c r="X28" s="2"/>
      <c r="Y28" s="2"/>
      <c r="Z28" s="2"/>
      <c r="AA28" s="2"/>
      <c r="AB28" s="9" t="str">
        <f t="shared" si="15"/>
        <v>00</v>
      </c>
      <c r="AC28" s="10" t="str">
        <f t="shared" si="16"/>
        <v>00</v>
      </c>
      <c r="AD28" s="11" t="str">
        <f t="shared" si="17"/>
        <v>00</v>
      </c>
      <c r="AM28" s="7" t="str">
        <f t="shared" si="5"/>
        <v>000000</v>
      </c>
    </row>
    <row r="29" spans="1:40" hidden="1" x14ac:dyDescent="0.3">
      <c r="A29" s="2">
        <v>26</v>
      </c>
      <c r="B29" s="2" t="str">
        <f t="shared" si="4"/>
        <v>0x1A</v>
      </c>
      <c r="C29" s="21"/>
      <c r="U29" s="30"/>
      <c r="V29" s="2"/>
      <c r="W29" s="2"/>
      <c r="X29" s="2"/>
      <c r="Y29" s="2"/>
      <c r="Z29" s="2"/>
      <c r="AA29" s="2"/>
      <c r="AB29" s="9" t="str">
        <f t="shared" si="15"/>
        <v>00</v>
      </c>
      <c r="AC29" s="10" t="str">
        <f t="shared" si="16"/>
        <v>00</v>
      </c>
      <c r="AD29" s="11" t="str">
        <f t="shared" si="17"/>
        <v>00</v>
      </c>
      <c r="AM29" s="7" t="str">
        <f t="shared" si="5"/>
        <v>000000</v>
      </c>
    </row>
    <row r="30" spans="1:40" hidden="1" x14ac:dyDescent="0.3">
      <c r="A30" s="2">
        <v>27</v>
      </c>
      <c r="B30" s="2" t="str">
        <f t="shared" si="4"/>
        <v>0x1B</v>
      </c>
      <c r="C30" s="21"/>
      <c r="U30" s="30"/>
      <c r="V30" s="2"/>
      <c r="W30" s="2"/>
      <c r="X30" s="2"/>
      <c r="Y30" s="2"/>
      <c r="Z30" s="2"/>
      <c r="AA30" s="2"/>
      <c r="AB30" s="9" t="str">
        <f t="shared" si="15"/>
        <v>00</v>
      </c>
      <c r="AC30" s="10" t="str">
        <f t="shared" si="16"/>
        <v>00</v>
      </c>
      <c r="AD30" s="11" t="str">
        <f t="shared" si="17"/>
        <v>00</v>
      </c>
      <c r="AM30" s="7" t="str">
        <f t="shared" si="5"/>
        <v>000000</v>
      </c>
    </row>
    <row r="31" spans="1:40" hidden="1" x14ac:dyDescent="0.3">
      <c r="A31" s="2">
        <v>28</v>
      </c>
      <c r="B31" s="2" t="str">
        <f t="shared" si="4"/>
        <v>0x1C</v>
      </c>
      <c r="C31" s="21"/>
      <c r="U31" s="30"/>
      <c r="V31" s="2"/>
      <c r="W31" s="2"/>
      <c r="X31" s="2"/>
      <c r="Y31" s="2"/>
      <c r="Z31" s="2"/>
      <c r="AA31" s="2"/>
      <c r="AB31" s="9" t="str">
        <f t="shared" si="15"/>
        <v>00</v>
      </c>
      <c r="AC31" s="10" t="str">
        <f t="shared" si="16"/>
        <v>00</v>
      </c>
      <c r="AD31" s="11" t="str">
        <f t="shared" si="17"/>
        <v>00</v>
      </c>
      <c r="AM31" s="7" t="str">
        <f t="shared" si="5"/>
        <v>000000</v>
      </c>
    </row>
    <row r="32" spans="1:40" hidden="1" x14ac:dyDescent="0.3">
      <c r="A32" s="2">
        <v>29</v>
      </c>
      <c r="B32" s="2" t="str">
        <f t="shared" si="4"/>
        <v>0x1D</v>
      </c>
      <c r="C32" s="21"/>
      <c r="U32" s="30"/>
      <c r="V32" s="2"/>
      <c r="W32" s="2"/>
      <c r="X32" s="2"/>
      <c r="Y32" s="2"/>
      <c r="Z32" s="2"/>
      <c r="AA32" s="2"/>
      <c r="AB32" s="9" t="str">
        <f t="shared" si="15"/>
        <v>00</v>
      </c>
      <c r="AC32" s="10" t="str">
        <f t="shared" si="16"/>
        <v>00</v>
      </c>
      <c r="AD32" s="11" t="str">
        <f t="shared" si="17"/>
        <v>00</v>
      </c>
      <c r="AM32" s="7" t="str">
        <f t="shared" si="5"/>
        <v>000000</v>
      </c>
    </row>
    <row r="33" spans="1:40" hidden="1" x14ac:dyDescent="0.3">
      <c r="A33" s="2">
        <v>30</v>
      </c>
      <c r="B33" s="2" t="str">
        <f t="shared" si="4"/>
        <v>0x1E</v>
      </c>
      <c r="C33" s="21"/>
      <c r="U33" s="30"/>
      <c r="V33" s="2"/>
      <c r="W33" s="2"/>
      <c r="X33" s="2"/>
      <c r="Y33" s="2"/>
      <c r="Z33" s="2"/>
      <c r="AA33" s="2"/>
      <c r="AB33" s="9" t="str">
        <f t="shared" si="15"/>
        <v>00</v>
      </c>
      <c r="AC33" s="10" t="str">
        <f t="shared" si="16"/>
        <v>00</v>
      </c>
      <c r="AD33" s="11" t="str">
        <f t="shared" si="17"/>
        <v>00</v>
      </c>
      <c r="AM33" s="7" t="str">
        <f t="shared" si="5"/>
        <v>000000</v>
      </c>
    </row>
    <row r="34" spans="1:40" hidden="1" x14ac:dyDescent="0.3">
      <c r="A34" s="2">
        <v>31</v>
      </c>
      <c r="B34" s="2" t="str">
        <f t="shared" si="4"/>
        <v>0x1F</v>
      </c>
      <c r="C34" s="21"/>
      <c r="U34" s="30"/>
      <c r="V34" s="2"/>
      <c r="W34" s="2"/>
      <c r="X34" s="2"/>
      <c r="Y34" s="2"/>
      <c r="Z34" s="2"/>
      <c r="AA34" s="2"/>
      <c r="AB34" s="9" t="str">
        <f t="shared" si="15"/>
        <v>00</v>
      </c>
      <c r="AC34" s="10" t="str">
        <f t="shared" si="16"/>
        <v>00</v>
      </c>
      <c r="AD34" s="11" t="str">
        <f t="shared" si="17"/>
        <v>00</v>
      </c>
      <c r="AM34" s="7" t="str">
        <f t="shared" si="5"/>
        <v>000000</v>
      </c>
    </row>
    <row r="35" spans="1:40" x14ac:dyDescent="0.3">
      <c r="A35" s="2">
        <v>32</v>
      </c>
      <c r="B35" s="2" t="str">
        <f t="shared" si="4"/>
        <v>0x20</v>
      </c>
      <c r="C35" s="2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30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9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0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1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7" t="str">
        <f t="shared" si="5"/>
        <v>408825</v>
      </c>
    </row>
    <row r="36" spans="1:40" x14ac:dyDescent="0.3">
      <c r="A36" s="2">
        <v>33</v>
      </c>
      <c r="B36" s="2" t="str">
        <f t="shared" si="4"/>
        <v>0x21</v>
      </c>
      <c r="C36" s="2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30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9" t="str">
        <f t="shared" si="18"/>
        <v>40</v>
      </c>
      <c r="AC36" s="10" t="str">
        <f t="shared" si="19"/>
        <v>88</v>
      </c>
      <c r="AD36" s="11" t="str">
        <f t="shared" si="20"/>
        <v>18</v>
      </c>
      <c r="AF36" t="s">
        <v>205</v>
      </c>
      <c r="AM36" s="7" t="str">
        <f t="shared" si="5"/>
        <v>408818</v>
      </c>
    </row>
    <row r="37" spans="1:40" x14ac:dyDescent="0.3">
      <c r="A37" s="2">
        <v>34</v>
      </c>
      <c r="B37" s="2" t="str">
        <f t="shared" si="4"/>
        <v>0x22</v>
      </c>
      <c r="C37" s="2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30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9" t="str">
        <f t="shared" si="18"/>
        <v>40</v>
      </c>
      <c r="AC37" s="10" t="str">
        <f t="shared" si="19"/>
        <v>88</v>
      </c>
      <c r="AD37" s="11" t="str">
        <f t="shared" si="20"/>
        <v>02</v>
      </c>
      <c r="AM37" s="7" t="str">
        <f t="shared" si="5"/>
        <v>408802</v>
      </c>
      <c r="AN37" s="33" t="s">
        <v>315</v>
      </c>
    </row>
    <row r="38" spans="1:40" x14ac:dyDescent="0.3">
      <c r="A38" s="2">
        <v>35</v>
      </c>
      <c r="B38" s="2" t="str">
        <f t="shared" si="4"/>
        <v>0x23</v>
      </c>
      <c r="C38" s="2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30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9" t="str">
        <f t="shared" si="18"/>
        <v>40</v>
      </c>
      <c r="AC38" s="10" t="str">
        <f t="shared" si="19"/>
        <v>88</v>
      </c>
      <c r="AD38" s="11" t="str">
        <f t="shared" si="20"/>
        <v>2E</v>
      </c>
      <c r="AM38" s="7" t="str">
        <f t="shared" si="5"/>
        <v>40882E</v>
      </c>
    </row>
    <row r="39" spans="1:40" x14ac:dyDescent="0.3">
      <c r="A39" s="2">
        <v>36</v>
      </c>
      <c r="B39" s="2" t="str">
        <f t="shared" si="4"/>
        <v>0x24</v>
      </c>
      <c r="C39" s="2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30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9" t="str">
        <f t="shared" si="18"/>
        <v>40</v>
      </c>
      <c r="AC39" s="10" t="str">
        <f t="shared" si="19"/>
        <v>88</v>
      </c>
      <c r="AD39" s="11" t="str">
        <f t="shared" si="20"/>
        <v>3A</v>
      </c>
      <c r="AM39" s="7" t="str">
        <f t="shared" si="5"/>
        <v>40883A</v>
      </c>
    </row>
    <row r="40" spans="1:40" x14ac:dyDescent="0.3">
      <c r="A40" s="2">
        <v>37</v>
      </c>
      <c r="B40" s="2" t="str">
        <f t="shared" si="4"/>
        <v>0x25</v>
      </c>
      <c r="C40" s="2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30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9" t="str">
        <f t="shared" si="18"/>
        <v>40</v>
      </c>
      <c r="AC40" s="10" t="str">
        <f t="shared" si="19"/>
        <v>88</v>
      </c>
      <c r="AD40" s="11" t="str">
        <f t="shared" si="20"/>
        <v>1A</v>
      </c>
      <c r="AM40" s="7" t="str">
        <f t="shared" si="5"/>
        <v>40881A</v>
      </c>
    </row>
    <row r="41" spans="1:40" x14ac:dyDescent="0.3">
      <c r="A41" s="2">
        <v>38</v>
      </c>
      <c r="B41" s="2" t="str">
        <f t="shared" si="4"/>
        <v>0x26</v>
      </c>
      <c r="C41" s="2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30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9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0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1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7" t="str">
        <f t="shared" si="5"/>
        <v>408806</v>
      </c>
    </row>
    <row r="42" spans="1:40" x14ac:dyDescent="0.3">
      <c r="A42" s="2">
        <v>39</v>
      </c>
      <c r="B42" s="2" t="str">
        <f t="shared" si="4"/>
        <v>0x27</v>
      </c>
      <c r="C42" s="2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30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9" t="str">
        <f t="shared" si="21"/>
        <v>40</v>
      </c>
      <c r="AC42" s="10" t="str">
        <f t="shared" si="22"/>
        <v>88</v>
      </c>
      <c r="AD42" s="11" t="str">
        <f t="shared" si="23"/>
        <v>26</v>
      </c>
      <c r="AM42" s="7" t="str">
        <f t="shared" si="5"/>
        <v>408826</v>
      </c>
    </row>
    <row r="43" spans="1:40" x14ac:dyDescent="0.3">
      <c r="A43" s="2">
        <v>40</v>
      </c>
      <c r="B43" s="2" t="str">
        <f t="shared" si="4"/>
        <v>0x28</v>
      </c>
      <c r="C43" s="2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30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9" t="str">
        <f t="shared" si="21"/>
        <v>40</v>
      </c>
      <c r="AC43" s="10" t="str">
        <f t="shared" si="22"/>
        <v>88</v>
      </c>
      <c r="AD43" s="11" t="str">
        <f t="shared" si="23"/>
        <v>00</v>
      </c>
      <c r="AM43" s="7" t="str">
        <f t="shared" si="5"/>
        <v>408800</v>
      </c>
    </row>
    <row r="44" spans="1:40" x14ac:dyDescent="0.3">
      <c r="A44" s="2">
        <v>41</v>
      </c>
      <c r="B44" s="2" t="str">
        <f t="shared" si="4"/>
        <v>0x29</v>
      </c>
      <c r="C44" s="2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30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9" t="str">
        <f t="shared" si="21"/>
        <v>40</v>
      </c>
      <c r="AC44" s="10" t="str">
        <f t="shared" si="22"/>
        <v>88</v>
      </c>
      <c r="AD44" s="11" t="str">
        <f t="shared" si="23"/>
        <v>3D</v>
      </c>
      <c r="AM44" s="7" t="str">
        <f t="shared" si="5"/>
        <v>40883D</v>
      </c>
    </row>
    <row r="46" spans="1:40" x14ac:dyDescent="0.3">
      <c r="C46" s="3" t="s">
        <v>22</v>
      </c>
      <c r="D46" t="s">
        <v>23</v>
      </c>
    </row>
    <row r="47" spans="1:40" x14ac:dyDescent="0.3">
      <c r="C47" s="5" t="s">
        <v>30</v>
      </c>
      <c r="D47" t="s">
        <v>31</v>
      </c>
    </row>
    <row r="49" spans="1:19" x14ac:dyDescent="0.3">
      <c r="C49" s="1" t="s">
        <v>50</v>
      </c>
      <c r="D49" t="s">
        <v>107</v>
      </c>
    </row>
    <row r="50" spans="1:19" x14ac:dyDescent="0.3">
      <c r="C50" s="1" t="s">
        <v>52</v>
      </c>
      <c r="D50" t="s">
        <v>108</v>
      </c>
    </row>
    <row r="51" spans="1:19" x14ac:dyDescent="0.3">
      <c r="C51" s="1" t="s">
        <v>47</v>
      </c>
      <c r="D51" t="s">
        <v>214</v>
      </c>
    </row>
    <row r="52" spans="1:19" x14ac:dyDescent="0.3">
      <c r="A52"/>
      <c r="B52"/>
      <c r="C52" s="1" t="s">
        <v>206</v>
      </c>
      <c r="D52" t="s">
        <v>207</v>
      </c>
      <c r="R52"/>
      <c r="S52"/>
    </row>
    <row r="53" spans="1:19" x14ac:dyDescent="0.3">
      <c r="A53"/>
      <c r="B53"/>
      <c r="C53" s="1" t="s">
        <v>105</v>
      </c>
      <c r="D53" t="s">
        <v>101</v>
      </c>
      <c r="R53"/>
      <c r="S53"/>
    </row>
    <row r="54" spans="1:19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tabSelected="1" zoomScale="80" zoomScaleNormal="80" workbookViewId="0">
      <pane ySplit="1" topLeftCell="A240" activePane="bottomLeft" state="frozen"/>
      <selection pane="bottomLeft" activeCell="D267" sqref="D267"/>
    </sheetView>
  </sheetViews>
  <sheetFormatPr defaultRowHeight="14.4" x14ac:dyDescent="0.3"/>
  <cols>
    <col min="1" max="1" width="12.44140625" style="43" customWidth="1"/>
    <col min="2" max="2" width="4.5546875" style="35" bestFit="1" customWidth="1"/>
    <col min="3" max="3" width="8.88671875" style="35"/>
    <col min="4" max="4" width="19" style="35" customWidth="1"/>
    <col min="5" max="5" width="17.6640625" style="36" bestFit="1" customWidth="1"/>
    <col min="6" max="6" width="78.5546875" style="35" bestFit="1" customWidth="1"/>
    <col min="7" max="7" width="12.5546875" style="45" bestFit="1" customWidth="1"/>
    <col min="8" max="8" width="3" style="46" bestFit="1" customWidth="1"/>
    <col min="9" max="10" width="3" style="35" bestFit="1" customWidth="1"/>
    <col min="11" max="11" width="3.33203125" style="35" bestFit="1" customWidth="1"/>
    <col min="12" max="12" width="10.109375" style="35" bestFit="1" customWidth="1"/>
    <col min="13" max="13" width="8.88671875" style="35"/>
    <col min="14" max="14" width="15.44140625" style="47" customWidth="1"/>
    <col min="15" max="16" width="9.109375" style="51"/>
    <col min="17" max="17" width="8.88671875" style="51"/>
    <col min="18" max="18" width="10.88671875" style="51" bestFit="1" customWidth="1"/>
    <col min="19" max="19" width="10.88671875" style="49" bestFit="1" customWidth="1"/>
    <col min="20" max="21" width="3.44140625" style="35" bestFit="1" customWidth="1"/>
    <col min="22" max="22" width="3.44140625" style="50" bestFit="1" customWidth="1"/>
    <col min="23" max="23" width="8.88671875" style="35"/>
    <col min="24" max="24" width="9.88671875" style="35" bestFit="1" customWidth="1"/>
    <col min="25" max="16384" width="8.88671875" style="35"/>
  </cols>
  <sheetData>
    <row r="1" spans="1:25" x14ac:dyDescent="0.3">
      <c r="A1" s="34" t="s">
        <v>299</v>
      </c>
      <c r="B1" s="34" t="s">
        <v>60</v>
      </c>
      <c r="C1" s="34" t="s">
        <v>70</v>
      </c>
      <c r="G1" s="37" t="s">
        <v>155</v>
      </c>
      <c r="H1" s="38" t="s">
        <v>145</v>
      </c>
      <c r="I1" s="39" t="s">
        <v>145</v>
      </c>
      <c r="J1" s="39" t="s">
        <v>146</v>
      </c>
      <c r="K1" s="39" t="s">
        <v>216</v>
      </c>
      <c r="L1" s="39" t="s">
        <v>156</v>
      </c>
      <c r="M1" s="39" t="s">
        <v>154</v>
      </c>
      <c r="N1" s="40" t="s">
        <v>147</v>
      </c>
      <c r="O1" s="41" t="s">
        <v>148</v>
      </c>
      <c r="P1" s="41" t="s">
        <v>149</v>
      </c>
      <c r="Q1" s="41" t="s">
        <v>215</v>
      </c>
      <c r="R1" s="41" t="s">
        <v>151</v>
      </c>
      <c r="S1" s="42" t="s">
        <v>150</v>
      </c>
      <c r="T1" s="62" t="s">
        <v>153</v>
      </c>
      <c r="U1" s="63"/>
      <c r="V1" s="64"/>
    </row>
    <row r="2" spans="1:25" x14ac:dyDescent="0.3">
      <c r="B2" s="39"/>
      <c r="C2" s="39"/>
      <c r="D2" s="44" t="s">
        <v>234</v>
      </c>
      <c r="O2" s="48"/>
      <c r="P2" s="48"/>
      <c r="Q2" s="48"/>
      <c r="R2" s="48"/>
      <c r="X2" s="35" t="s">
        <v>160</v>
      </c>
    </row>
    <row r="3" spans="1:25" x14ac:dyDescent="0.3">
      <c r="B3" s="35">
        <v>0</v>
      </c>
      <c r="C3" s="35" t="str">
        <f>"0x" &amp; DEC2HEX(B3,3)</f>
        <v>0x000</v>
      </c>
      <c r="D3" s="35" t="s">
        <v>114</v>
      </c>
      <c r="F3" s="44"/>
      <c r="G3" s="45">
        <v>1</v>
      </c>
      <c r="H3" s="46" t="s">
        <v>42</v>
      </c>
      <c r="I3" s="35">
        <f>IF(H3="", "", VLOOKUP(H3, $X$3:$Y$10, 2))</f>
        <v>6</v>
      </c>
      <c r="M3" s="35">
        <v>1</v>
      </c>
      <c r="N3" s="47" t="str">
        <f>IF(G3="", "", TEXT(DEC2BIN(G3), "000000"))</f>
        <v>000001</v>
      </c>
      <c r="O3" s="48" t="str">
        <f>IF(I3="", "", TEXT(DEC2BIN(I3), "000"))</f>
        <v>110</v>
      </c>
      <c r="P3" s="48" t="str">
        <f t="shared" ref="P3:P6" si="0">IF(J3="", "", TEXT(DEC2BIN(J3), "000"))</f>
        <v/>
      </c>
      <c r="Q3" s="48" t="str">
        <f t="shared" ref="Q3:Q6" si="1">IF(K3="", "", TEXT(DEC2BIN(K3), "000"))</f>
        <v/>
      </c>
      <c r="R3" s="48" t="str">
        <f t="shared" ref="R3:R6" si="2">IF(L3="", "", TEXT(DEC2BIN(L3), "00000000"))</f>
        <v/>
      </c>
      <c r="S3" s="49" t="str">
        <f t="shared" ref="S3:S6" si="3">IF(M3="", "", TEXT(DEC2BIN(M3), "00000000"))</f>
        <v>00000001</v>
      </c>
      <c r="T3" s="35" t="str">
        <f t="shared" ref="T3:T6" si="4">BIN2HEX(LEFT(CONCATENATE(N3,IF(O3="", "000", O3)), 8), 2)</f>
        <v>07</v>
      </c>
      <c r="U3" s="35" t="str">
        <f t="shared" ref="U3:U6" si="5">BIN2HEX(CONCATENATE(RIGHT(O3, 1), IF(P3 = "", "000", P3), IF(Q3 = "", "000", Q3), "0"), 2)</f>
        <v>00</v>
      </c>
      <c r="V3" s="50" t="str">
        <f t="shared" ref="V3:V6" si="6">IF(R3="", BIN2HEX(S3, 2), BIN2HEX(R3,2))</f>
        <v>01</v>
      </c>
      <c r="X3" s="35" t="s">
        <v>38</v>
      </c>
      <c r="Y3" s="35">
        <v>0</v>
      </c>
    </row>
    <row r="4" spans="1:25" x14ac:dyDescent="0.3">
      <c r="B4" s="35">
        <v>3</v>
      </c>
      <c r="C4" s="35" t="str">
        <f t="shared" ref="C4:C6" si="7">"0x" &amp; DEC2HEX(B4,3)</f>
        <v>0x003</v>
      </c>
      <c r="D4" s="35" t="s">
        <v>54</v>
      </c>
      <c r="F4" s="44" t="s">
        <v>152</v>
      </c>
      <c r="G4" s="45">
        <v>1</v>
      </c>
      <c r="H4" s="46" t="s">
        <v>38</v>
      </c>
      <c r="I4" s="35">
        <f>IF(H4="", "", VLOOKUP(H4, $X$3:$Y$10, 2))</f>
        <v>0</v>
      </c>
      <c r="M4" s="35">
        <v>32</v>
      </c>
      <c r="N4" s="47" t="str">
        <f>IF(G4="", "", TEXT(DEC2BIN(G4), "000000"))</f>
        <v>000001</v>
      </c>
      <c r="O4" s="48" t="str">
        <f>IF(I4="", "", TEXT(DEC2BIN(I4), "000"))</f>
        <v>000</v>
      </c>
      <c r="P4" s="48" t="str">
        <f t="shared" si="0"/>
        <v/>
      </c>
      <c r="Q4" s="48" t="str">
        <f t="shared" si="1"/>
        <v/>
      </c>
      <c r="R4" s="48" t="str">
        <f t="shared" si="2"/>
        <v/>
      </c>
      <c r="S4" s="49" t="str">
        <f t="shared" si="3"/>
        <v>00100000</v>
      </c>
      <c r="T4" s="35" t="str">
        <f t="shared" si="4"/>
        <v>04</v>
      </c>
      <c r="U4" s="35" t="str">
        <f t="shared" si="5"/>
        <v>00</v>
      </c>
      <c r="V4" s="50" t="str">
        <f t="shared" si="6"/>
        <v>20</v>
      </c>
      <c r="X4" s="35" t="s">
        <v>39</v>
      </c>
      <c r="Y4" s="35">
        <v>1</v>
      </c>
    </row>
    <row r="5" spans="1:25" x14ac:dyDescent="0.3">
      <c r="B5" s="35">
        <v>6</v>
      </c>
      <c r="C5" s="35" t="str">
        <f t="shared" si="7"/>
        <v>0x006</v>
      </c>
      <c r="D5" s="35" t="s">
        <v>115</v>
      </c>
      <c r="F5" s="44"/>
      <c r="G5" s="45">
        <v>32</v>
      </c>
      <c r="H5" s="46" t="s">
        <v>38</v>
      </c>
      <c r="I5" s="35">
        <f>IF(H5="", "", VLOOKUP(H5, $X$3:$Y$10, 2))</f>
        <v>0</v>
      </c>
      <c r="J5" s="35">
        <v>6</v>
      </c>
      <c r="N5" s="47" t="str">
        <f>IF(G5="", "", TEXT(DEC2BIN(G5), "000000"))</f>
        <v>100000</v>
      </c>
      <c r="O5" s="48" t="str">
        <f>IF(I5="", "", TEXT(DEC2BIN(I5), "000"))</f>
        <v>000</v>
      </c>
      <c r="P5" s="48" t="str">
        <f t="shared" si="0"/>
        <v>110</v>
      </c>
      <c r="Q5" s="48" t="str">
        <f t="shared" si="1"/>
        <v/>
      </c>
      <c r="R5" s="48" t="str">
        <f t="shared" si="2"/>
        <v/>
      </c>
      <c r="S5" s="49" t="str">
        <f t="shared" si="3"/>
        <v/>
      </c>
      <c r="T5" s="35" t="str">
        <f t="shared" si="4"/>
        <v>80</v>
      </c>
      <c r="U5" s="35" t="str">
        <f t="shared" si="5"/>
        <v>60</v>
      </c>
      <c r="V5" s="50" t="str">
        <f t="shared" si="6"/>
        <v>00</v>
      </c>
      <c r="X5" s="35" t="s">
        <v>40</v>
      </c>
      <c r="Y5" s="35">
        <v>4</v>
      </c>
    </row>
    <row r="6" spans="1:25" x14ac:dyDescent="0.3">
      <c r="B6" s="35">
        <v>9</v>
      </c>
      <c r="C6" s="35" t="str">
        <f t="shared" si="7"/>
        <v>0x009</v>
      </c>
      <c r="D6" s="35" t="s">
        <v>55</v>
      </c>
      <c r="F6" s="44"/>
      <c r="G6" s="45">
        <v>5</v>
      </c>
      <c r="I6" s="35" t="str">
        <f>IF(H6="", "", VLOOKUP(H6, $X$3:$Y$10, 2))</f>
        <v/>
      </c>
      <c r="L6" s="35">
        <v>6</v>
      </c>
      <c r="N6" s="47" t="str">
        <f>IF(G6="", "", TEXT(DEC2BIN(G6), "000000"))</f>
        <v>000101</v>
      </c>
      <c r="O6" s="48" t="str">
        <f>IF(I6="", "", TEXT(DEC2BIN(I6), "000"))</f>
        <v/>
      </c>
      <c r="P6" s="48" t="str">
        <f t="shared" si="0"/>
        <v/>
      </c>
      <c r="Q6" s="48" t="str">
        <f t="shared" si="1"/>
        <v/>
      </c>
      <c r="R6" s="48" t="str">
        <f t="shared" si="2"/>
        <v>00000110</v>
      </c>
      <c r="S6" s="49" t="str">
        <f t="shared" si="3"/>
        <v/>
      </c>
      <c r="T6" s="35" t="str">
        <f t="shared" si="4"/>
        <v>14</v>
      </c>
      <c r="U6" s="35" t="str">
        <f t="shared" si="5"/>
        <v>00</v>
      </c>
      <c r="V6" s="50" t="str">
        <f t="shared" si="6"/>
        <v>06</v>
      </c>
      <c r="X6" s="35" t="s">
        <v>41</v>
      </c>
      <c r="Y6" s="35">
        <v>5</v>
      </c>
    </row>
    <row r="7" spans="1:25" x14ac:dyDescent="0.3">
      <c r="F7" s="44"/>
      <c r="O7" s="48"/>
      <c r="P7" s="48"/>
      <c r="Q7" s="48"/>
      <c r="R7" s="48"/>
      <c r="X7" s="35" t="s">
        <v>42</v>
      </c>
      <c r="Y7" s="35">
        <v>6</v>
      </c>
    </row>
    <row r="8" spans="1:25" x14ac:dyDescent="0.3">
      <c r="D8" s="44" t="s">
        <v>235</v>
      </c>
      <c r="F8" s="44"/>
      <c r="X8" s="35" t="s">
        <v>161</v>
      </c>
      <c r="Y8" s="35">
        <v>7</v>
      </c>
    </row>
    <row r="9" spans="1:25" x14ac:dyDescent="0.3">
      <c r="B9" s="35">
        <v>0</v>
      </c>
      <c r="C9" s="35" t="str">
        <f>"0x" &amp; DEC2HEX(B9,3)</f>
        <v>0x000</v>
      </c>
      <c r="D9" s="35" t="s">
        <v>67</v>
      </c>
      <c r="F9" s="44"/>
      <c r="G9" s="45">
        <v>1</v>
      </c>
      <c r="H9" s="46" t="s">
        <v>38</v>
      </c>
      <c r="I9" s="35">
        <f>IF(H9="", "", VLOOKUP(H9, $X$3:$Y$10, 2))</f>
        <v>0</v>
      </c>
      <c r="M9" s="35">
        <v>0</v>
      </c>
      <c r="N9" s="47" t="str">
        <f>IF(G9="", "", TEXT(DEC2BIN(G9), "000000"))</f>
        <v>000001</v>
      </c>
      <c r="O9" s="48" t="str">
        <f>IF(I9="", "", TEXT(DEC2BIN(I9), "000"))</f>
        <v>000</v>
      </c>
      <c r="P9" s="48" t="str">
        <f t="shared" ref="P9:P11" si="8">IF(J9="", "", TEXT(DEC2BIN(J9), "000"))</f>
        <v/>
      </c>
      <c r="Q9" s="48" t="str">
        <f t="shared" ref="Q9:Q11" si="9">IF(K9="", "", TEXT(DEC2BIN(K9), "000"))</f>
        <v/>
      </c>
      <c r="R9" s="48" t="str">
        <f t="shared" ref="R9:R11" si="10">IF(L9="", "", TEXT(DEC2BIN(L9), "00000000"))</f>
        <v/>
      </c>
      <c r="S9" s="49" t="str">
        <f t="shared" ref="S9:S11" si="11">IF(M9="", "", TEXT(DEC2BIN(M9), "00000000"))</f>
        <v>00000000</v>
      </c>
      <c r="T9" s="35" t="str">
        <f t="shared" ref="T9:T11" si="12">BIN2HEX(LEFT(CONCATENATE(N9,IF(O9="", "000", O9)), 8), 2)</f>
        <v>04</v>
      </c>
      <c r="U9" s="35" t="str">
        <f t="shared" ref="U9:U11" si="13">BIN2HEX(CONCATENATE(RIGHT(O9, 1), IF(P9 = "", "000", P9), IF(Q9 = "", "000", Q9), "0"), 2)</f>
        <v>00</v>
      </c>
      <c r="V9" s="50" t="str">
        <f t="shared" ref="V9:V11" si="14">IF(R9="", BIN2HEX(S9, 2), BIN2HEX(R9,2))</f>
        <v>00</v>
      </c>
      <c r="X9" s="52" t="s">
        <v>162</v>
      </c>
      <c r="Y9" s="52">
        <v>2</v>
      </c>
    </row>
    <row r="10" spans="1:25" x14ac:dyDescent="0.3">
      <c r="B10" s="35">
        <v>3</v>
      </c>
      <c r="C10" s="35" t="str">
        <f>"0x" &amp; DEC2HEX(B10,3)</f>
        <v>0x003</v>
      </c>
      <c r="D10" s="35" t="s">
        <v>179</v>
      </c>
      <c r="G10" s="45">
        <v>40</v>
      </c>
      <c r="H10" s="46" t="s">
        <v>38</v>
      </c>
      <c r="I10" s="35">
        <f>IF(H10="", "", VLOOKUP(H10, $X$3:$Y$10, 2))</f>
        <v>0</v>
      </c>
      <c r="N10" s="47" t="str">
        <f>IF(G10="", "", TEXT(DEC2BIN(G10), "000000"))</f>
        <v>101000</v>
      </c>
      <c r="O10" s="48" t="str">
        <f>IF(I10="", "", TEXT(DEC2BIN(I10), "000"))</f>
        <v>000</v>
      </c>
      <c r="P10" s="48" t="str">
        <f t="shared" si="8"/>
        <v/>
      </c>
      <c r="Q10" s="48" t="str">
        <f t="shared" si="9"/>
        <v/>
      </c>
      <c r="R10" s="48" t="str">
        <f t="shared" si="10"/>
        <v/>
      </c>
      <c r="S10" s="49" t="str">
        <f t="shared" si="11"/>
        <v/>
      </c>
      <c r="T10" s="35" t="str">
        <f t="shared" si="12"/>
        <v>A0</v>
      </c>
      <c r="U10" s="35" t="str">
        <f t="shared" si="13"/>
        <v>00</v>
      </c>
      <c r="V10" s="50" t="str">
        <f t="shared" si="14"/>
        <v>00</v>
      </c>
      <c r="X10" s="52" t="s">
        <v>182</v>
      </c>
      <c r="Y10" s="52">
        <v>3</v>
      </c>
    </row>
    <row r="11" spans="1:25" x14ac:dyDescent="0.3">
      <c r="B11" s="35">
        <v>6</v>
      </c>
      <c r="C11" s="35" t="str">
        <f>"0x" &amp; DEC2HEX(B11,3)</f>
        <v>0x006</v>
      </c>
      <c r="D11" s="35" t="s">
        <v>180</v>
      </c>
      <c r="G11" s="45">
        <v>5</v>
      </c>
      <c r="I11" s="35" t="str">
        <f>IF(H11="", "", VLOOKUP(H11, $X$3:$Y$10, 2))</f>
        <v/>
      </c>
      <c r="L11" s="35">
        <v>3</v>
      </c>
      <c r="N11" s="47" t="str">
        <f>IF(G11="", "", TEXT(DEC2BIN(G11), "000000"))</f>
        <v>000101</v>
      </c>
      <c r="O11" s="48" t="str">
        <f>IF(I11="", "", TEXT(DEC2BIN(I11), "000"))</f>
        <v/>
      </c>
      <c r="P11" s="48" t="str">
        <f t="shared" si="8"/>
        <v/>
      </c>
      <c r="Q11" s="48" t="str">
        <f t="shared" si="9"/>
        <v/>
      </c>
      <c r="R11" s="48" t="str">
        <f t="shared" si="10"/>
        <v>00000011</v>
      </c>
      <c r="S11" s="49" t="str">
        <f t="shared" si="11"/>
        <v/>
      </c>
      <c r="T11" s="35" t="str">
        <f t="shared" si="12"/>
        <v>14</v>
      </c>
      <c r="U11" s="35" t="str">
        <f t="shared" si="13"/>
        <v>00</v>
      </c>
      <c r="V11" s="50" t="str">
        <f t="shared" si="14"/>
        <v>03</v>
      </c>
    </row>
    <row r="16" spans="1:25" x14ac:dyDescent="0.3">
      <c r="D16" s="44" t="s">
        <v>236</v>
      </c>
      <c r="X16" s="35" t="s">
        <v>159</v>
      </c>
      <c r="Y16" s="35">
        <v>3</v>
      </c>
    </row>
    <row r="17" spans="2:27" x14ac:dyDescent="0.3">
      <c r="B17" s="35">
        <v>0</v>
      </c>
      <c r="C17" s="35" t="str">
        <f t="shared" ref="C17:C21" si="15">"0x" &amp; DEC2HEX(B17,3)</f>
        <v>0x000</v>
      </c>
      <c r="D17" s="35" t="s">
        <v>67</v>
      </c>
      <c r="G17" s="45">
        <v>1</v>
      </c>
      <c r="H17" s="46" t="s">
        <v>38</v>
      </c>
      <c r="I17" s="35">
        <f>IF(H17="", "", VLOOKUP(H17, $X$3:$Y$10, 2))</f>
        <v>0</v>
      </c>
      <c r="M17" s="35">
        <v>0</v>
      </c>
      <c r="N17" s="47" t="str">
        <f>IF(G17="", "", TEXT(DEC2BIN(G17), "000000"))</f>
        <v>000001</v>
      </c>
      <c r="O17" s="48" t="str">
        <f>IF(I17="", "", TEXT(DEC2BIN(I17), "000"))</f>
        <v>000</v>
      </c>
      <c r="P17" s="48" t="str">
        <f t="shared" ref="P17:P21" si="16">IF(J17="", "", TEXT(DEC2BIN(J17), "000"))</f>
        <v/>
      </c>
      <c r="Q17" s="48" t="str">
        <f t="shared" ref="Q17:Q21" si="17">IF(K17="", "", TEXT(DEC2BIN(K17), "000"))</f>
        <v/>
      </c>
      <c r="R17" s="48" t="str">
        <f t="shared" ref="R17:R21" si="18">IF(L17="", "", TEXT(DEC2BIN(L17), "00000000"))</f>
        <v/>
      </c>
      <c r="S17" s="49" t="str">
        <f t="shared" ref="S17:S21" si="19">IF(M17="", "", TEXT(DEC2BIN(M17), "00000000"))</f>
        <v>00000000</v>
      </c>
      <c r="T17" s="35" t="str">
        <f t="shared" ref="T17:T21" si="20">BIN2HEX(LEFT(CONCATENATE(N17,IF(O17="", "000", O17)), 8), 2)</f>
        <v>04</v>
      </c>
      <c r="U17" s="35" t="str">
        <f t="shared" ref="U17:U21" si="21">BIN2HEX(CONCATENATE(RIGHT(O17, 1), IF(P17 = "", "000", P17), IF(Q17 = "", "000", Q17), "0"), 2)</f>
        <v>00</v>
      </c>
      <c r="V17" s="50" t="str">
        <f t="shared" ref="V17:V21" si="22">IF(R17="", BIN2HEX(S17, 2), BIN2HEX(R17,2))</f>
        <v>00</v>
      </c>
      <c r="X17" s="35" t="s">
        <v>157</v>
      </c>
      <c r="Y17" s="35">
        <v>1</v>
      </c>
      <c r="Z17" s="35" t="s">
        <v>158</v>
      </c>
      <c r="AA17" s="35">
        <f>VLOOKUP(Z17,X16:Y18,2)</f>
        <v>2</v>
      </c>
    </row>
    <row r="18" spans="2:27" x14ac:dyDescent="0.3">
      <c r="B18" s="35">
        <v>3</v>
      </c>
      <c r="C18" s="35" t="str">
        <f t="shared" si="15"/>
        <v>0x003</v>
      </c>
      <c r="D18" s="35" t="s">
        <v>183</v>
      </c>
      <c r="G18" s="45">
        <v>1</v>
      </c>
      <c r="H18" s="46" t="s">
        <v>39</v>
      </c>
      <c r="I18" s="35">
        <f>IF(H18="", "", VLOOKUP(H18, $X$3:$Y$10, 2))</f>
        <v>1</v>
      </c>
      <c r="M18" s="35">
        <v>255</v>
      </c>
      <c r="N18" s="47" t="str">
        <f>IF(G18="", "", TEXT(DEC2BIN(G18), "000000"))</f>
        <v>000001</v>
      </c>
      <c r="O18" s="48" t="str">
        <f>IF(I18="", "", TEXT(DEC2BIN(I18), "000"))</f>
        <v>001</v>
      </c>
      <c r="P18" s="48" t="str">
        <f t="shared" si="16"/>
        <v/>
      </c>
      <c r="Q18" s="48" t="str">
        <f t="shared" si="17"/>
        <v/>
      </c>
      <c r="R18" s="48" t="str">
        <f t="shared" si="18"/>
        <v/>
      </c>
      <c r="S18" s="49" t="str">
        <f t="shared" si="19"/>
        <v>11111111</v>
      </c>
      <c r="T18" s="35" t="str">
        <f t="shared" si="20"/>
        <v>04</v>
      </c>
      <c r="U18" s="35" t="str">
        <f t="shared" si="21"/>
        <v>80</v>
      </c>
      <c r="V18" s="50" t="str">
        <f t="shared" si="22"/>
        <v>FF</v>
      </c>
      <c r="X18" s="35" t="s">
        <v>158</v>
      </c>
      <c r="Y18" s="35">
        <v>2</v>
      </c>
    </row>
    <row r="19" spans="2:27" x14ac:dyDescent="0.3">
      <c r="B19" s="35">
        <v>6</v>
      </c>
      <c r="C19" s="35" t="str">
        <f t="shared" si="15"/>
        <v>0x006</v>
      </c>
      <c r="D19" s="35" t="s">
        <v>179</v>
      </c>
      <c r="G19" s="45">
        <v>40</v>
      </c>
      <c r="H19" s="46" t="s">
        <v>38</v>
      </c>
      <c r="I19" s="35">
        <f>IF(H19="", "", VLOOKUP(H19, $X$3:$Y$10, 2))</f>
        <v>0</v>
      </c>
      <c r="N19" s="47" t="str">
        <f>IF(G19="", "", TEXT(DEC2BIN(G19), "000000"))</f>
        <v>101000</v>
      </c>
      <c r="O19" s="48" t="str">
        <f>IF(I19="", "", TEXT(DEC2BIN(I19), "000"))</f>
        <v>000</v>
      </c>
      <c r="P19" s="48" t="str">
        <f t="shared" si="16"/>
        <v/>
      </c>
      <c r="Q19" s="48" t="str">
        <f t="shared" si="17"/>
        <v/>
      </c>
      <c r="R19" s="48" t="str">
        <f t="shared" si="18"/>
        <v/>
      </c>
      <c r="S19" s="49" t="str">
        <f t="shared" si="19"/>
        <v/>
      </c>
      <c r="T19" s="35" t="str">
        <f t="shared" si="20"/>
        <v>A0</v>
      </c>
      <c r="U19" s="35" t="str">
        <f t="shared" si="21"/>
        <v>00</v>
      </c>
      <c r="V19" s="50" t="str">
        <f t="shared" si="22"/>
        <v>00</v>
      </c>
    </row>
    <row r="20" spans="2:27" x14ac:dyDescent="0.3">
      <c r="B20" s="35">
        <v>9</v>
      </c>
      <c r="C20" s="35" t="str">
        <f t="shared" si="15"/>
        <v>0x009</v>
      </c>
      <c r="D20" s="35" t="s">
        <v>184</v>
      </c>
      <c r="F20" s="53" t="s">
        <v>59</v>
      </c>
      <c r="G20" s="45">
        <v>41</v>
      </c>
      <c r="H20" s="46" t="s">
        <v>39</v>
      </c>
      <c r="I20" s="35">
        <f>IF(H20="", "", VLOOKUP(H20, $X$3:$Y$10, 2))</f>
        <v>1</v>
      </c>
      <c r="N20" s="47" t="str">
        <f>IF(G20="", "", TEXT(DEC2BIN(G20), "000000"))</f>
        <v>101001</v>
      </c>
      <c r="O20" s="48" t="str">
        <f>IF(I20="", "", TEXT(DEC2BIN(I20), "000"))</f>
        <v>001</v>
      </c>
      <c r="P20" s="48" t="str">
        <f t="shared" si="16"/>
        <v/>
      </c>
      <c r="Q20" s="48" t="str">
        <f t="shared" si="17"/>
        <v/>
      </c>
      <c r="R20" s="48" t="str">
        <f t="shared" si="18"/>
        <v/>
      </c>
      <c r="S20" s="49" t="str">
        <f t="shared" si="19"/>
        <v/>
      </c>
      <c r="T20" s="35" t="str">
        <f t="shared" si="20"/>
        <v>A4</v>
      </c>
      <c r="U20" s="35" t="str">
        <f t="shared" si="21"/>
        <v>80</v>
      </c>
      <c r="V20" s="50" t="str">
        <f t="shared" si="22"/>
        <v>00</v>
      </c>
    </row>
    <row r="21" spans="2:27" x14ac:dyDescent="0.3">
      <c r="B21" s="35">
        <v>12</v>
      </c>
      <c r="C21" s="35" t="str">
        <f t="shared" si="15"/>
        <v>0x00C</v>
      </c>
      <c r="D21" s="35" t="s">
        <v>55</v>
      </c>
      <c r="F21" s="53"/>
      <c r="G21" s="45">
        <v>5</v>
      </c>
      <c r="I21" s="35" t="str">
        <f>IF(H21="", "", VLOOKUP(H21, $X$3:$Y$10, 2))</f>
        <v/>
      </c>
      <c r="L21" s="35">
        <v>6</v>
      </c>
      <c r="N21" s="47" t="str">
        <f>IF(G21="", "", TEXT(DEC2BIN(G21), "000000"))</f>
        <v>000101</v>
      </c>
      <c r="O21" s="48" t="str">
        <f>IF(I21="", "", TEXT(DEC2BIN(I21), "000"))</f>
        <v/>
      </c>
      <c r="P21" s="48" t="str">
        <f t="shared" si="16"/>
        <v/>
      </c>
      <c r="Q21" s="48" t="str">
        <f t="shared" si="17"/>
        <v/>
      </c>
      <c r="R21" s="48" t="str">
        <f t="shared" si="18"/>
        <v>00000110</v>
      </c>
      <c r="S21" s="49" t="str">
        <f t="shared" si="19"/>
        <v/>
      </c>
      <c r="T21" s="35" t="str">
        <f t="shared" si="20"/>
        <v>14</v>
      </c>
      <c r="U21" s="35" t="str">
        <f t="shared" si="21"/>
        <v>00</v>
      </c>
      <c r="V21" s="50" t="str">
        <f t="shared" si="22"/>
        <v>06</v>
      </c>
    </row>
    <row r="22" spans="2:27" x14ac:dyDescent="0.3">
      <c r="F22" s="53"/>
      <c r="O22" s="48"/>
      <c r="P22" s="48"/>
      <c r="Q22" s="48"/>
      <c r="R22" s="48"/>
    </row>
    <row r="23" spans="2:27" x14ac:dyDescent="0.3">
      <c r="F23" s="53"/>
      <c r="O23" s="48"/>
      <c r="P23" s="48"/>
      <c r="Q23" s="48"/>
      <c r="R23" s="48"/>
    </row>
    <row r="24" spans="2:27" x14ac:dyDescent="0.3">
      <c r="F24" s="53"/>
      <c r="O24" s="48"/>
      <c r="P24" s="48"/>
      <c r="Q24" s="48"/>
      <c r="R24" s="48"/>
    </row>
    <row r="25" spans="2:27" x14ac:dyDescent="0.3">
      <c r="F25" s="53"/>
      <c r="O25" s="48"/>
      <c r="P25" s="48"/>
      <c r="Q25" s="48"/>
      <c r="R25" s="48"/>
    </row>
    <row r="26" spans="2:27" x14ac:dyDescent="0.3">
      <c r="O26" s="48"/>
      <c r="P26" s="48"/>
      <c r="Q26" s="48"/>
      <c r="R26" s="48"/>
    </row>
    <row r="30" spans="2:27" x14ac:dyDescent="0.3">
      <c r="B30" s="39"/>
      <c r="C30" s="39"/>
      <c r="D30" s="44" t="s">
        <v>237</v>
      </c>
    </row>
    <row r="31" spans="2:27" x14ac:dyDescent="0.3">
      <c r="B31" s="35">
        <v>0</v>
      </c>
      <c r="C31" s="35" t="str">
        <f t="shared" ref="C31:C36" si="23">"0x" &amp; DEC2HEX(B31,3)</f>
        <v>0x000</v>
      </c>
      <c r="D31" s="35" t="s">
        <v>114</v>
      </c>
      <c r="G31" s="45">
        <v>1</v>
      </c>
      <c r="H31" s="46" t="s">
        <v>42</v>
      </c>
      <c r="I31" s="35">
        <f>IF(H31="", "", VLOOKUP(H31, $X$3:$Y$10, 2))</f>
        <v>6</v>
      </c>
      <c r="M31" s="35">
        <v>1</v>
      </c>
      <c r="N31" s="47" t="str">
        <f t="shared" ref="N31:N36" si="24">IF(G31="", "", TEXT(DEC2BIN(G31), "000000"))</f>
        <v>000001</v>
      </c>
      <c r="O31" s="48" t="str">
        <f t="shared" ref="O31:O36" si="25">IF(I31="", "", TEXT(DEC2BIN(I31), "000"))</f>
        <v>110</v>
      </c>
      <c r="P31" s="48" t="str">
        <f t="shared" ref="P31:P36" si="26">IF(J31="", "", TEXT(DEC2BIN(J31), "000"))</f>
        <v/>
      </c>
      <c r="Q31" s="48" t="str">
        <f t="shared" ref="Q31:Q36" si="27">IF(K31="", "", TEXT(DEC2BIN(K31), "000"))</f>
        <v/>
      </c>
      <c r="R31" s="48" t="str">
        <f t="shared" ref="R31:R36" si="28">IF(L31="", "", TEXT(DEC2BIN(L31), "00000000"))</f>
        <v/>
      </c>
      <c r="S31" s="49" t="str">
        <f t="shared" ref="S31:S36" si="29">IF(M31="", "", TEXT(DEC2BIN(M31), "00000000"))</f>
        <v>00000001</v>
      </c>
      <c r="T31" s="35" t="str">
        <f t="shared" ref="T31:T36" si="30">BIN2HEX(LEFT(CONCATENATE(N31,IF(O31="", "000", O31)), 8), 2)</f>
        <v>07</v>
      </c>
      <c r="U31" s="35" t="str">
        <f t="shared" ref="U31:U36" si="31">BIN2HEX(CONCATENATE(RIGHT(O31, 1), IF(P31 = "", "000", P31), IF(Q31 = "", "000", Q31), "0"), 2)</f>
        <v>00</v>
      </c>
      <c r="V31" s="50" t="str">
        <f t="shared" ref="V31:V36" si="32">IF(R31="", BIN2HEX(S31, 2), BIN2HEX(R31,2))</f>
        <v>01</v>
      </c>
    </row>
    <row r="32" spans="2:27" x14ac:dyDescent="0.3">
      <c r="B32" s="35">
        <v>3</v>
      </c>
      <c r="C32" s="35" t="str">
        <f t="shared" si="23"/>
        <v>0x003</v>
      </c>
      <c r="D32" s="35" t="s">
        <v>54</v>
      </c>
      <c r="G32" s="45">
        <v>1</v>
      </c>
      <c r="H32" s="46" t="s">
        <v>38</v>
      </c>
      <c r="I32" s="35">
        <f>IF(H32="", "", VLOOKUP(H32, $X$3:$Y$10, 2))</f>
        <v>0</v>
      </c>
      <c r="M32" s="35">
        <v>32</v>
      </c>
      <c r="N32" s="47" t="str">
        <f t="shared" si="24"/>
        <v>000001</v>
      </c>
      <c r="O32" s="48" t="str">
        <f t="shared" si="25"/>
        <v>000</v>
      </c>
      <c r="P32" s="48" t="str">
        <f t="shared" si="26"/>
        <v/>
      </c>
      <c r="Q32" s="48" t="str">
        <f t="shared" si="27"/>
        <v/>
      </c>
      <c r="R32" s="48" t="str">
        <f t="shared" si="28"/>
        <v/>
      </c>
      <c r="S32" s="49" t="str">
        <f t="shared" si="29"/>
        <v>00100000</v>
      </c>
      <c r="T32" s="35" t="str">
        <f t="shared" si="30"/>
        <v>04</v>
      </c>
      <c r="U32" s="35" t="str">
        <f t="shared" si="31"/>
        <v>00</v>
      </c>
      <c r="V32" s="50" t="str">
        <f t="shared" si="32"/>
        <v>20</v>
      </c>
    </row>
    <row r="33" spans="2:22" x14ac:dyDescent="0.3">
      <c r="B33" s="35">
        <v>6</v>
      </c>
      <c r="C33" s="35" t="str">
        <f t="shared" si="23"/>
        <v>0x006</v>
      </c>
      <c r="D33" s="35" t="s">
        <v>115</v>
      </c>
      <c r="G33" s="45">
        <v>32</v>
      </c>
      <c r="H33" s="46" t="s">
        <v>38</v>
      </c>
      <c r="I33" s="35">
        <f>IF(H33="", "", VLOOKUP(H33, $X$3:$Y$10, 2))</f>
        <v>0</v>
      </c>
      <c r="J33" s="35">
        <v>6</v>
      </c>
      <c r="N33" s="47" t="str">
        <f t="shared" si="24"/>
        <v>100000</v>
      </c>
      <c r="O33" s="48" t="str">
        <f t="shared" si="25"/>
        <v>000</v>
      </c>
      <c r="P33" s="48" t="str">
        <f t="shared" si="26"/>
        <v>110</v>
      </c>
      <c r="Q33" s="48" t="str">
        <f t="shared" si="27"/>
        <v/>
      </c>
      <c r="R33" s="48" t="str">
        <f t="shared" si="28"/>
        <v/>
      </c>
      <c r="S33" s="49" t="str">
        <f t="shared" si="29"/>
        <v/>
      </c>
      <c r="T33" s="35" t="str">
        <f t="shared" si="30"/>
        <v>80</v>
      </c>
      <c r="U33" s="35" t="str">
        <f t="shared" si="31"/>
        <v>60</v>
      </c>
      <c r="V33" s="50" t="str">
        <f t="shared" si="32"/>
        <v>00</v>
      </c>
    </row>
    <row r="34" spans="2:22" x14ac:dyDescent="0.3">
      <c r="B34" s="35">
        <v>9</v>
      </c>
      <c r="C34" s="35" t="str">
        <f t="shared" si="23"/>
        <v>0x009</v>
      </c>
      <c r="D34" s="35" t="s">
        <v>62</v>
      </c>
      <c r="G34" s="45">
        <v>6</v>
      </c>
      <c r="L34" s="35">
        <v>15</v>
      </c>
      <c r="N34" s="47" t="str">
        <f t="shared" si="24"/>
        <v>000110</v>
      </c>
      <c r="O34" s="48" t="str">
        <f t="shared" si="25"/>
        <v/>
      </c>
      <c r="P34" s="48" t="str">
        <f t="shared" si="26"/>
        <v/>
      </c>
      <c r="Q34" s="48" t="str">
        <f t="shared" si="27"/>
        <v/>
      </c>
      <c r="R34" s="48" t="str">
        <f t="shared" si="28"/>
        <v>00001111</v>
      </c>
      <c r="S34" s="49" t="str">
        <f t="shared" si="29"/>
        <v/>
      </c>
      <c r="T34" s="35" t="str">
        <f t="shared" si="30"/>
        <v>18</v>
      </c>
      <c r="U34" s="35" t="str">
        <f t="shared" si="31"/>
        <v>00</v>
      </c>
      <c r="V34" s="50" t="str">
        <f t="shared" si="32"/>
        <v>0F</v>
      </c>
    </row>
    <row r="35" spans="2:22" x14ac:dyDescent="0.3">
      <c r="B35" s="35">
        <v>12</v>
      </c>
      <c r="C35" s="35" t="str">
        <f t="shared" si="23"/>
        <v>0x00C</v>
      </c>
      <c r="D35" s="35" t="s">
        <v>55</v>
      </c>
      <c r="G35" s="45">
        <v>5</v>
      </c>
      <c r="L35" s="35">
        <v>6</v>
      </c>
      <c r="N35" s="47" t="str">
        <f t="shared" si="24"/>
        <v>000101</v>
      </c>
      <c r="O35" s="48" t="str">
        <f t="shared" si="25"/>
        <v/>
      </c>
      <c r="P35" s="48" t="str">
        <f t="shared" si="26"/>
        <v/>
      </c>
      <c r="Q35" s="48" t="str">
        <f t="shared" si="27"/>
        <v/>
      </c>
      <c r="R35" s="48" t="str">
        <f t="shared" si="28"/>
        <v>00000110</v>
      </c>
      <c r="S35" s="49" t="str">
        <f t="shared" si="29"/>
        <v/>
      </c>
      <c r="T35" s="35" t="str">
        <f t="shared" si="30"/>
        <v>14</v>
      </c>
      <c r="U35" s="35" t="str">
        <f t="shared" si="31"/>
        <v>00</v>
      </c>
      <c r="V35" s="50" t="str">
        <f t="shared" si="32"/>
        <v>06</v>
      </c>
    </row>
    <row r="36" spans="2:22" x14ac:dyDescent="0.3">
      <c r="B36" s="35">
        <v>15</v>
      </c>
      <c r="C36" s="35" t="str">
        <f t="shared" si="23"/>
        <v>0x00F</v>
      </c>
      <c r="D36" s="35" t="s">
        <v>61</v>
      </c>
      <c r="G36" s="45">
        <v>5</v>
      </c>
      <c r="L36" s="35">
        <v>15</v>
      </c>
      <c r="N36" s="47" t="str">
        <f t="shared" si="24"/>
        <v>000101</v>
      </c>
      <c r="O36" s="48" t="str">
        <f t="shared" si="25"/>
        <v/>
      </c>
      <c r="P36" s="48" t="str">
        <f t="shared" si="26"/>
        <v/>
      </c>
      <c r="Q36" s="48" t="str">
        <f t="shared" si="27"/>
        <v/>
      </c>
      <c r="R36" s="48" t="str">
        <f t="shared" si="28"/>
        <v>00001111</v>
      </c>
      <c r="S36" s="49" t="str">
        <f t="shared" si="29"/>
        <v/>
      </c>
      <c r="T36" s="35" t="str">
        <f t="shared" si="30"/>
        <v>14</v>
      </c>
      <c r="U36" s="35" t="str">
        <f t="shared" si="31"/>
        <v>00</v>
      </c>
      <c r="V36" s="50" t="str">
        <f t="shared" si="32"/>
        <v>0F</v>
      </c>
    </row>
    <row r="40" spans="2:22" x14ac:dyDescent="0.3">
      <c r="D40" s="44" t="s">
        <v>238</v>
      </c>
    </row>
    <row r="41" spans="2:22" x14ac:dyDescent="0.3">
      <c r="B41" s="35">
        <v>0</v>
      </c>
      <c r="C41" s="35" t="str">
        <f t="shared" ref="C41:C44" si="33">"0x" &amp; DEC2HEX(B41,3)</f>
        <v>0x000</v>
      </c>
      <c r="D41" s="35" t="s">
        <v>63</v>
      </c>
      <c r="G41" s="45">
        <v>3</v>
      </c>
      <c r="H41" s="46" t="s">
        <v>38</v>
      </c>
      <c r="I41" s="35">
        <f>IF(H41="", "", VLOOKUP(H41, $X$3:$Y$10, 2))</f>
        <v>0</v>
      </c>
      <c r="L41" s="35">
        <v>16</v>
      </c>
      <c r="N41" s="47" t="str">
        <f>IF(G41="", "", TEXT(DEC2BIN(G41), "000000"))</f>
        <v>000011</v>
      </c>
      <c r="O41" s="48" t="str">
        <f>IF(I41="", "", TEXT(DEC2BIN(I41), "000"))</f>
        <v>000</v>
      </c>
      <c r="P41" s="48" t="str">
        <f t="shared" ref="P41:P43" si="34">IF(J41="", "", TEXT(DEC2BIN(J41), "000"))</f>
        <v/>
      </c>
      <c r="Q41" s="48" t="str">
        <f t="shared" ref="Q41:Q43" si="35">IF(K41="", "", TEXT(DEC2BIN(K41), "000"))</f>
        <v/>
      </c>
      <c r="R41" s="48" t="str">
        <f t="shared" ref="R41:R43" si="36">IF(L41="", "", TEXT(DEC2BIN(L41), "00000000"))</f>
        <v>00010000</v>
      </c>
      <c r="S41" s="49" t="str">
        <f t="shared" ref="S41:S43" si="37">IF(M41="", "", TEXT(DEC2BIN(M41), "00000000"))</f>
        <v/>
      </c>
      <c r="T41" s="35" t="str">
        <f t="shared" ref="T41:T43" si="38">BIN2HEX(LEFT(CONCATENATE(N41,IF(O41="", "000", O41)), 8), 2)</f>
        <v>0C</v>
      </c>
      <c r="U41" s="35" t="str">
        <f t="shared" ref="U41:U43" si="39">BIN2HEX(CONCATENATE(RIGHT(O41, 1), IF(P41 = "", "000", P41), IF(Q41 = "", "000", Q41), "0"), 2)</f>
        <v>00</v>
      </c>
      <c r="V41" s="50" t="str">
        <f t="shared" ref="V41:V43" si="40">IF(R41="", BIN2HEX(S41, 2), BIN2HEX(R41,2))</f>
        <v>10</v>
      </c>
    </row>
    <row r="42" spans="2:22" x14ac:dyDescent="0.3">
      <c r="B42" s="35">
        <v>3</v>
      </c>
      <c r="C42" s="35" t="str">
        <f t="shared" si="33"/>
        <v>0x003</v>
      </c>
      <c r="D42" s="35" t="s">
        <v>64</v>
      </c>
      <c r="G42" s="45">
        <v>10</v>
      </c>
      <c r="H42" s="46" t="s">
        <v>38</v>
      </c>
      <c r="I42" s="35">
        <f>IF(H42="", "", VLOOKUP(H42, $X$3:$Y$10, 2))</f>
        <v>0</v>
      </c>
      <c r="L42" s="35">
        <v>17</v>
      </c>
      <c r="N42" s="47" t="str">
        <f>IF(G42="", "", TEXT(DEC2BIN(G42), "000000"))</f>
        <v>001010</v>
      </c>
      <c r="O42" s="48" t="str">
        <f>IF(I42="", "", TEXT(DEC2BIN(I42), "000"))</f>
        <v>000</v>
      </c>
      <c r="P42" s="48" t="str">
        <f t="shared" si="34"/>
        <v/>
      </c>
      <c r="Q42" s="48" t="str">
        <f t="shared" si="35"/>
        <v/>
      </c>
      <c r="R42" s="48" t="str">
        <f t="shared" si="36"/>
        <v>00010001</v>
      </c>
      <c r="S42" s="49" t="str">
        <f t="shared" si="37"/>
        <v/>
      </c>
      <c r="T42" s="35" t="str">
        <f t="shared" si="38"/>
        <v>28</v>
      </c>
      <c r="U42" s="35" t="str">
        <f t="shared" si="39"/>
        <v>00</v>
      </c>
      <c r="V42" s="50" t="str">
        <f t="shared" si="40"/>
        <v>11</v>
      </c>
    </row>
    <row r="43" spans="2:22" x14ac:dyDescent="0.3">
      <c r="B43" s="35">
        <v>6</v>
      </c>
      <c r="C43" s="35" t="str">
        <f t="shared" si="33"/>
        <v>0x006</v>
      </c>
      <c r="D43" s="35" t="s">
        <v>55</v>
      </c>
      <c r="G43" s="45">
        <v>5</v>
      </c>
      <c r="L43" s="35">
        <v>6</v>
      </c>
      <c r="N43" s="47" t="str">
        <f>IF(G43="", "", TEXT(DEC2BIN(G43), "000000"))</f>
        <v>000101</v>
      </c>
      <c r="O43" s="48" t="str">
        <f>IF(I43="", "", TEXT(DEC2BIN(I43), "000"))</f>
        <v/>
      </c>
      <c r="P43" s="48" t="str">
        <f t="shared" si="34"/>
        <v/>
      </c>
      <c r="Q43" s="48" t="str">
        <f t="shared" si="35"/>
        <v/>
      </c>
      <c r="R43" s="48" t="str">
        <f t="shared" si="36"/>
        <v>00000110</v>
      </c>
      <c r="S43" s="49" t="str">
        <f t="shared" si="37"/>
        <v/>
      </c>
      <c r="T43" s="35" t="str">
        <f t="shared" si="38"/>
        <v>14</v>
      </c>
      <c r="U43" s="35" t="str">
        <f t="shared" si="39"/>
        <v>00</v>
      </c>
      <c r="V43" s="50" t="str">
        <f t="shared" si="40"/>
        <v>06</v>
      </c>
    </row>
    <row r="44" spans="2:22" x14ac:dyDescent="0.3">
      <c r="B44" s="35">
        <v>16</v>
      </c>
      <c r="C44" s="35" t="str">
        <f t="shared" si="33"/>
        <v>0x010</v>
      </c>
      <c r="E44" s="36" t="s">
        <v>65</v>
      </c>
      <c r="F44" s="44" t="s">
        <v>120</v>
      </c>
    </row>
    <row r="46" spans="2:22" x14ac:dyDescent="0.3">
      <c r="D46" s="52"/>
    </row>
    <row r="48" spans="2:22" x14ac:dyDescent="0.3">
      <c r="D48" s="44" t="s">
        <v>239</v>
      </c>
    </row>
    <row r="49" spans="2:22" x14ac:dyDescent="0.3">
      <c r="B49" s="35">
        <v>0</v>
      </c>
      <c r="C49" s="35" t="str">
        <f t="shared" ref="C49:C50" si="41">"0x" &amp; DEC2HEX(B49,3)</f>
        <v>0x000</v>
      </c>
      <c r="D49" s="35" t="s">
        <v>68</v>
      </c>
      <c r="F49" s="44" t="s">
        <v>69</v>
      </c>
      <c r="G49" s="45">
        <v>1</v>
      </c>
      <c r="H49" s="46" t="s">
        <v>39</v>
      </c>
      <c r="I49" s="35">
        <f>IF(H49="", "", VLOOKUP(H49, $X$3:$Y$10, 2))</f>
        <v>1</v>
      </c>
      <c r="M49" s="35">
        <v>65</v>
      </c>
      <c r="N49" s="47" t="str">
        <f>IF(G49="", "", TEXT(DEC2BIN(G49), "000000"))</f>
        <v>000001</v>
      </c>
      <c r="O49" s="48" t="str">
        <f>IF(I49="", "", TEXT(DEC2BIN(I49), "000"))</f>
        <v>001</v>
      </c>
      <c r="P49" s="48" t="str">
        <f t="shared" ref="P49:P50" si="42">IF(J49="", "", TEXT(DEC2BIN(J49), "000"))</f>
        <v/>
      </c>
      <c r="Q49" s="48" t="str">
        <f t="shared" ref="Q49:Q50" si="43">IF(K49="", "", TEXT(DEC2BIN(K49), "000"))</f>
        <v/>
      </c>
      <c r="R49" s="48" t="str">
        <f t="shared" ref="R49:R50" si="44">IF(L49="", "", TEXT(DEC2BIN(L49), "00000000"))</f>
        <v/>
      </c>
      <c r="S49" s="49" t="str">
        <f t="shared" ref="S49:S50" si="45">IF(M49="", "", TEXT(DEC2BIN(M49), "00000000"))</f>
        <v>01000001</v>
      </c>
      <c r="T49" s="35" t="str">
        <f t="shared" ref="T49:T50" si="46">BIN2HEX(LEFT(CONCATENATE(N49,IF(O49="", "000", O49)), 8), 2)</f>
        <v>04</v>
      </c>
      <c r="U49" s="35" t="str">
        <f t="shared" ref="U49:U50" si="47">BIN2HEX(CONCATENATE(RIGHT(O49, 1), IF(P49 = "", "000", P49), IF(Q49 = "", "000", Q49), "0"), 2)</f>
        <v>80</v>
      </c>
      <c r="V49" s="50" t="str">
        <f t="shared" ref="V49:V50" si="48">IF(R49="", BIN2HEX(S49, 2), BIN2HEX(R49,2))</f>
        <v>41</v>
      </c>
    </row>
    <row r="50" spans="2:22" x14ac:dyDescent="0.3">
      <c r="B50" s="35">
        <v>3</v>
      </c>
      <c r="C50" s="35" t="str">
        <f t="shared" si="41"/>
        <v>0x003</v>
      </c>
      <c r="D50" s="35" t="s">
        <v>103</v>
      </c>
      <c r="G50" s="45">
        <v>17</v>
      </c>
      <c r="H50" s="46" t="s">
        <v>39</v>
      </c>
      <c r="I50" s="35">
        <f>IF(H50="", "", VLOOKUP(H50, $X$3:$Y$10, 2))</f>
        <v>1</v>
      </c>
      <c r="K50" s="35">
        <v>0</v>
      </c>
      <c r="N50" s="47" t="str">
        <f>IF(G50="", "", TEXT(DEC2BIN(G50), "000000"))</f>
        <v>010001</v>
      </c>
      <c r="O50" s="48" t="str">
        <f>IF(I50="", "", TEXT(DEC2BIN(I50), "000"))</f>
        <v>001</v>
      </c>
      <c r="P50" s="48" t="str">
        <f t="shared" si="42"/>
        <v/>
      </c>
      <c r="Q50" s="48" t="str">
        <f t="shared" si="43"/>
        <v>000</v>
      </c>
      <c r="R50" s="48" t="str">
        <f t="shared" si="44"/>
        <v/>
      </c>
      <c r="S50" s="49" t="str">
        <f t="shared" si="45"/>
        <v/>
      </c>
      <c r="T50" s="35" t="str">
        <f t="shared" si="46"/>
        <v>44</v>
      </c>
      <c r="U50" s="35" t="str">
        <f t="shared" si="47"/>
        <v>80</v>
      </c>
      <c r="V50" s="50" t="str">
        <f t="shared" si="48"/>
        <v>00</v>
      </c>
    </row>
    <row r="51" spans="2:22" x14ac:dyDescent="0.3">
      <c r="O51" s="48"/>
      <c r="P51" s="48"/>
      <c r="Q51" s="48"/>
      <c r="R51" s="48"/>
    </row>
    <row r="55" spans="2:22" x14ac:dyDescent="0.3">
      <c r="D55" s="44" t="s">
        <v>240</v>
      </c>
    </row>
    <row r="56" spans="2:22" x14ac:dyDescent="0.3">
      <c r="B56" s="35">
        <v>0</v>
      </c>
      <c r="C56" s="35" t="str">
        <f t="shared" ref="C56:C79" si="49">"0x" &amp; DEC2HEX(B56,3)</f>
        <v>0x000</v>
      </c>
      <c r="D56" s="35" t="s">
        <v>73</v>
      </c>
      <c r="E56" s="36" t="s">
        <v>74</v>
      </c>
      <c r="F56" s="44" t="s">
        <v>75</v>
      </c>
      <c r="G56" s="54"/>
    </row>
    <row r="57" spans="2:22" x14ac:dyDescent="0.3">
      <c r="B57" s="35">
        <v>3</v>
      </c>
      <c r="C57" s="35" t="str">
        <f t="shared" si="49"/>
        <v>0x003</v>
      </c>
      <c r="D57" s="35" t="s">
        <v>103</v>
      </c>
      <c r="E57" s="36" t="s">
        <v>233</v>
      </c>
      <c r="F57" s="44"/>
    </row>
    <row r="58" spans="2:22" x14ac:dyDescent="0.3">
      <c r="B58" s="35">
        <v>6</v>
      </c>
      <c r="C58" s="35" t="str">
        <f t="shared" si="49"/>
        <v>0x006</v>
      </c>
      <c r="D58" s="35" t="s">
        <v>78</v>
      </c>
      <c r="E58" s="36" t="s">
        <v>79</v>
      </c>
      <c r="F58" s="44" t="s">
        <v>76</v>
      </c>
    </row>
    <row r="59" spans="2:22" x14ac:dyDescent="0.3">
      <c r="B59" s="35">
        <v>9</v>
      </c>
      <c r="C59" s="35" t="str">
        <f t="shared" si="49"/>
        <v>0x009</v>
      </c>
      <c r="D59" s="35" t="s">
        <v>103</v>
      </c>
      <c r="E59" s="36" t="s">
        <v>233</v>
      </c>
      <c r="F59" s="44"/>
    </row>
    <row r="60" spans="2:22" x14ac:dyDescent="0.3">
      <c r="B60" s="35">
        <v>12</v>
      </c>
      <c r="C60" s="35" t="str">
        <f t="shared" si="49"/>
        <v>0x00C</v>
      </c>
      <c r="D60" s="35" t="s">
        <v>80</v>
      </c>
      <c r="E60" s="36" t="s">
        <v>81</v>
      </c>
      <c r="F60" s="44" t="s">
        <v>77</v>
      </c>
    </row>
    <row r="61" spans="2:22" x14ac:dyDescent="0.3">
      <c r="B61" s="35">
        <v>15</v>
      </c>
      <c r="C61" s="35" t="str">
        <f t="shared" si="49"/>
        <v>0x00F</v>
      </c>
      <c r="D61" s="35" t="s">
        <v>103</v>
      </c>
      <c r="E61" s="36" t="s">
        <v>233</v>
      </c>
      <c r="F61" s="44"/>
    </row>
    <row r="62" spans="2:22" x14ac:dyDescent="0.3">
      <c r="B62" s="35">
        <v>18</v>
      </c>
      <c r="C62" s="35" t="str">
        <f t="shared" si="49"/>
        <v>0x012</v>
      </c>
      <c r="D62" s="35" t="s">
        <v>80</v>
      </c>
      <c r="E62" s="36" t="s">
        <v>81</v>
      </c>
      <c r="F62" s="44" t="s">
        <v>77</v>
      </c>
    </row>
    <row r="63" spans="2:22" x14ac:dyDescent="0.3">
      <c r="B63" s="35">
        <v>21</v>
      </c>
      <c r="C63" s="35" t="str">
        <f t="shared" si="49"/>
        <v>0x015</v>
      </c>
      <c r="D63" s="35" t="s">
        <v>103</v>
      </c>
      <c r="E63" s="36" t="s">
        <v>233</v>
      </c>
      <c r="F63" s="44"/>
    </row>
    <row r="64" spans="2:22" x14ac:dyDescent="0.3">
      <c r="B64" s="35">
        <v>24</v>
      </c>
      <c r="C64" s="35" t="str">
        <f t="shared" si="49"/>
        <v>0x018</v>
      </c>
      <c r="D64" s="35" t="s">
        <v>84</v>
      </c>
      <c r="E64" s="36" t="s">
        <v>83</v>
      </c>
      <c r="F64" s="44" t="s">
        <v>82</v>
      </c>
    </row>
    <row r="65" spans="2:6" x14ac:dyDescent="0.3">
      <c r="B65" s="35">
        <v>27</v>
      </c>
      <c r="C65" s="35" t="str">
        <f t="shared" si="49"/>
        <v>0x01B</v>
      </c>
      <c r="D65" s="35" t="s">
        <v>103</v>
      </c>
      <c r="E65" s="36" t="s">
        <v>233</v>
      </c>
      <c r="F65" s="44"/>
    </row>
    <row r="66" spans="2:6" x14ac:dyDescent="0.3">
      <c r="B66" s="35">
        <v>30</v>
      </c>
      <c r="C66" s="35" t="str">
        <f t="shared" si="49"/>
        <v>0x01E</v>
      </c>
      <c r="D66" s="35" t="s">
        <v>85</v>
      </c>
      <c r="E66" s="36" t="s">
        <v>86</v>
      </c>
      <c r="F66" s="44" t="s">
        <v>87</v>
      </c>
    </row>
    <row r="67" spans="2:6" x14ac:dyDescent="0.3">
      <c r="B67" s="35">
        <v>33</v>
      </c>
      <c r="C67" s="35" t="str">
        <f t="shared" si="49"/>
        <v>0x021</v>
      </c>
      <c r="D67" s="35" t="s">
        <v>103</v>
      </c>
      <c r="E67" s="36" t="s">
        <v>233</v>
      </c>
      <c r="F67" s="44"/>
    </row>
    <row r="68" spans="2:6" x14ac:dyDescent="0.3">
      <c r="B68" s="35">
        <v>36</v>
      </c>
      <c r="C68" s="35" t="str">
        <f t="shared" si="49"/>
        <v>0x024</v>
      </c>
      <c r="D68" s="35" t="s">
        <v>88</v>
      </c>
      <c r="E68" s="36" t="s">
        <v>89</v>
      </c>
      <c r="F68" s="44" t="s">
        <v>90</v>
      </c>
    </row>
    <row r="69" spans="2:6" x14ac:dyDescent="0.3">
      <c r="B69" s="35">
        <v>39</v>
      </c>
      <c r="C69" s="35" t="str">
        <f t="shared" si="49"/>
        <v>0x027</v>
      </c>
      <c r="D69" s="35" t="s">
        <v>103</v>
      </c>
      <c r="E69" s="36" t="s">
        <v>233</v>
      </c>
      <c r="F69" s="44"/>
    </row>
    <row r="70" spans="2:6" x14ac:dyDescent="0.3">
      <c r="B70" s="35">
        <v>42</v>
      </c>
      <c r="C70" s="35" t="str">
        <f t="shared" si="49"/>
        <v>0x02A</v>
      </c>
      <c r="D70" s="35" t="s">
        <v>84</v>
      </c>
      <c r="E70" s="36" t="s">
        <v>83</v>
      </c>
      <c r="F70" s="44" t="s">
        <v>82</v>
      </c>
    </row>
    <row r="71" spans="2:6" x14ac:dyDescent="0.3">
      <c r="B71" s="35">
        <v>45</v>
      </c>
      <c r="C71" s="35" t="str">
        <f t="shared" si="49"/>
        <v>0x02D</v>
      </c>
      <c r="D71" s="35" t="s">
        <v>103</v>
      </c>
      <c r="E71" s="36" t="s">
        <v>233</v>
      </c>
      <c r="F71" s="44"/>
    </row>
    <row r="72" spans="2:6" x14ac:dyDescent="0.3">
      <c r="B72" s="35">
        <v>48</v>
      </c>
      <c r="C72" s="35" t="str">
        <f t="shared" si="49"/>
        <v>0x030</v>
      </c>
      <c r="D72" s="35" t="s">
        <v>93</v>
      </c>
      <c r="E72" s="36" t="s">
        <v>92</v>
      </c>
      <c r="F72" s="44" t="s">
        <v>91</v>
      </c>
    </row>
    <row r="73" spans="2:6" x14ac:dyDescent="0.3">
      <c r="B73" s="35">
        <v>51</v>
      </c>
      <c r="C73" s="35" t="str">
        <f t="shared" si="49"/>
        <v>0x033</v>
      </c>
      <c r="D73" s="35" t="s">
        <v>103</v>
      </c>
      <c r="E73" s="36" t="s">
        <v>233</v>
      </c>
      <c r="F73" s="44"/>
    </row>
    <row r="74" spans="2:6" x14ac:dyDescent="0.3">
      <c r="B74" s="35">
        <v>54</v>
      </c>
      <c r="C74" s="35" t="str">
        <f t="shared" si="49"/>
        <v>0x036</v>
      </c>
      <c r="D74" s="35" t="s">
        <v>80</v>
      </c>
      <c r="E74" s="36" t="s">
        <v>81</v>
      </c>
      <c r="F74" s="44" t="s">
        <v>77</v>
      </c>
    </row>
    <row r="75" spans="2:6" x14ac:dyDescent="0.3">
      <c r="B75" s="35">
        <v>57</v>
      </c>
      <c r="C75" s="35" t="str">
        <f t="shared" si="49"/>
        <v>0x039</v>
      </c>
      <c r="D75" s="35" t="s">
        <v>103</v>
      </c>
      <c r="E75" s="36" t="s">
        <v>233</v>
      </c>
      <c r="F75" s="44"/>
    </row>
    <row r="76" spans="2:6" x14ac:dyDescent="0.3">
      <c r="B76" s="35">
        <v>60</v>
      </c>
      <c r="C76" s="35" t="str">
        <f t="shared" si="49"/>
        <v>0x03C</v>
      </c>
      <c r="D76" s="35" t="s">
        <v>96</v>
      </c>
      <c r="E76" s="36" t="s">
        <v>95</v>
      </c>
      <c r="F76" s="44" t="s">
        <v>94</v>
      </c>
    </row>
    <row r="77" spans="2:6" x14ac:dyDescent="0.3">
      <c r="B77" s="35">
        <v>63</v>
      </c>
      <c r="C77" s="35" t="str">
        <f t="shared" si="49"/>
        <v>0x03F</v>
      </c>
      <c r="D77" s="35" t="s">
        <v>103</v>
      </c>
      <c r="E77" s="36" t="s">
        <v>233</v>
      </c>
      <c r="F77" s="44"/>
    </row>
    <row r="78" spans="2:6" x14ac:dyDescent="0.3">
      <c r="B78" s="35">
        <v>66</v>
      </c>
      <c r="C78" s="35" t="str">
        <f t="shared" si="49"/>
        <v>0x042</v>
      </c>
      <c r="D78" s="35" t="s">
        <v>99</v>
      </c>
      <c r="E78" s="36" t="s">
        <v>98</v>
      </c>
      <c r="F78" s="44" t="s">
        <v>97</v>
      </c>
    </row>
    <row r="79" spans="2:6" x14ac:dyDescent="0.3">
      <c r="B79" s="35">
        <v>69</v>
      </c>
      <c r="C79" s="35" t="str">
        <f t="shared" si="49"/>
        <v>0x045</v>
      </c>
      <c r="D79" s="35" t="s">
        <v>103</v>
      </c>
      <c r="E79" s="36" t="s">
        <v>233</v>
      </c>
      <c r="F79" s="44"/>
    </row>
    <row r="80" spans="2:6" x14ac:dyDescent="0.3">
      <c r="F80" s="44"/>
    </row>
    <row r="81" spans="2:22" x14ac:dyDescent="0.3">
      <c r="E81" s="35"/>
      <c r="F81" s="44"/>
    </row>
    <row r="82" spans="2:22" x14ac:dyDescent="0.3">
      <c r="D82" s="44" t="s">
        <v>241</v>
      </c>
      <c r="E82" s="35"/>
      <c r="F82" s="44"/>
    </row>
    <row r="83" spans="2:22" x14ac:dyDescent="0.3">
      <c r="B83" s="35">
        <v>0</v>
      </c>
      <c r="C83" s="35" t="str">
        <f t="shared" ref="C83:C87" si="50">"0x" &amp; DEC2HEX(B83,3)</f>
        <v>0x000</v>
      </c>
      <c r="D83" s="35" t="s">
        <v>190</v>
      </c>
      <c r="E83" s="35"/>
      <c r="F83" s="44" t="s">
        <v>189</v>
      </c>
      <c r="G83" s="45">
        <v>1</v>
      </c>
      <c r="H83" s="46" t="s">
        <v>162</v>
      </c>
      <c r="I83" s="35">
        <f t="shared" ref="I83:I93" si="51">IF(H83="", "", VLOOKUP(H83, $X$3:$Y$10, 2))</f>
        <v>2</v>
      </c>
      <c r="M83" s="35">
        <v>0</v>
      </c>
      <c r="N83" s="47" t="str">
        <f t="shared" ref="N83:N93" si="52">IF(G83="", "", TEXT(DEC2BIN(G83), "000000"))</f>
        <v>000001</v>
      </c>
      <c r="O83" s="48" t="str">
        <f t="shared" ref="O83:O93" si="53">IF(I83="", "", TEXT(DEC2BIN(I83), "000"))</f>
        <v>010</v>
      </c>
      <c r="P83" s="48" t="str">
        <f t="shared" ref="P83:P93" si="54">IF(J83="", "", TEXT(DEC2BIN(J83), "000"))</f>
        <v/>
      </c>
      <c r="Q83" s="48" t="str">
        <f t="shared" ref="Q83:Q93" si="55">IF(K83="", "", TEXT(DEC2BIN(K83), "000"))</f>
        <v/>
      </c>
      <c r="R83" s="48" t="str">
        <f t="shared" ref="R83:R93" si="56">IF(L83="", "", TEXT(DEC2BIN(L83), "00000000"))</f>
        <v/>
      </c>
      <c r="S83" s="49" t="str">
        <f t="shared" ref="S83:S93" si="57">IF(M83="", "", TEXT(DEC2BIN(M83), "00000000"))</f>
        <v>00000000</v>
      </c>
      <c r="T83" s="35" t="str">
        <f t="shared" ref="T83:T93" si="58">BIN2HEX(LEFT(CONCATENATE(N83,IF(O83="", "000", O83)), 8), 2)</f>
        <v>05</v>
      </c>
      <c r="U83" s="35" t="str">
        <f t="shared" ref="U83:U93" si="59">BIN2HEX(CONCATENATE(RIGHT(O83, 1), IF(P83 = "", "000", P83), IF(Q83 = "", "000", Q83), "0"), 2)</f>
        <v>00</v>
      </c>
      <c r="V83" s="50" t="str">
        <f t="shared" ref="V83:V93" si="60">IF(R83="", BIN2HEX(S83, 2), BIN2HEX(R83,2))</f>
        <v>00</v>
      </c>
    </row>
    <row r="84" spans="2:22" x14ac:dyDescent="0.3">
      <c r="B84" s="35">
        <v>3</v>
      </c>
      <c r="C84" s="35" t="str">
        <f t="shared" si="50"/>
        <v>0x003</v>
      </c>
      <c r="D84" s="35" t="s">
        <v>191</v>
      </c>
      <c r="F84" s="44" t="s">
        <v>188</v>
      </c>
      <c r="G84" s="45">
        <v>1</v>
      </c>
      <c r="H84" s="46" t="s">
        <v>182</v>
      </c>
      <c r="I84" s="35">
        <f t="shared" si="51"/>
        <v>3</v>
      </c>
      <c r="M84" s="35">
        <v>48</v>
      </c>
      <c r="N84" s="47" t="str">
        <f t="shared" si="52"/>
        <v>000001</v>
      </c>
      <c r="O84" s="48" t="str">
        <f t="shared" si="53"/>
        <v>011</v>
      </c>
      <c r="P84" s="48" t="str">
        <f t="shared" si="54"/>
        <v/>
      </c>
      <c r="Q84" s="48" t="str">
        <f t="shared" si="55"/>
        <v/>
      </c>
      <c r="R84" s="48" t="str">
        <f t="shared" si="56"/>
        <v/>
      </c>
      <c r="S84" s="49" t="str">
        <f t="shared" si="57"/>
        <v>00110000</v>
      </c>
      <c r="T84" s="35" t="str">
        <f t="shared" si="58"/>
        <v>05</v>
      </c>
      <c r="U84" s="35" t="str">
        <f t="shared" si="59"/>
        <v>80</v>
      </c>
      <c r="V84" s="50" t="str">
        <f t="shared" si="60"/>
        <v>30</v>
      </c>
    </row>
    <row r="85" spans="2:22" x14ac:dyDescent="0.3">
      <c r="B85" s="35">
        <v>6</v>
      </c>
      <c r="C85" s="35" t="str">
        <f t="shared" si="50"/>
        <v>0x006</v>
      </c>
      <c r="D85" s="35" t="s">
        <v>135</v>
      </c>
      <c r="F85" s="44" t="s">
        <v>136</v>
      </c>
      <c r="G85" s="45">
        <v>1</v>
      </c>
      <c r="H85" s="46" t="s">
        <v>161</v>
      </c>
      <c r="I85" s="35">
        <f t="shared" si="51"/>
        <v>7</v>
      </c>
      <c r="M85" s="35">
        <v>60</v>
      </c>
      <c r="N85" s="47" t="str">
        <f t="shared" si="52"/>
        <v>000001</v>
      </c>
      <c r="O85" s="48" t="str">
        <f t="shared" si="53"/>
        <v>111</v>
      </c>
      <c r="P85" s="48" t="str">
        <f t="shared" si="54"/>
        <v/>
      </c>
      <c r="Q85" s="48" t="str">
        <f t="shared" si="55"/>
        <v/>
      </c>
      <c r="R85" s="48" t="str">
        <f t="shared" si="56"/>
        <v/>
      </c>
      <c r="S85" s="49" t="str">
        <f t="shared" si="57"/>
        <v>00111100</v>
      </c>
      <c r="T85" s="35" t="str">
        <f t="shared" si="58"/>
        <v>07</v>
      </c>
      <c r="U85" s="35" t="str">
        <f t="shared" si="59"/>
        <v>80</v>
      </c>
      <c r="V85" s="50" t="str">
        <f t="shared" si="60"/>
        <v>3C</v>
      </c>
    </row>
    <row r="86" spans="2:22" x14ac:dyDescent="0.3">
      <c r="B86" s="35">
        <v>9</v>
      </c>
      <c r="C86" s="35" t="str">
        <f t="shared" si="50"/>
        <v>0x009</v>
      </c>
      <c r="D86" s="35" t="s">
        <v>187</v>
      </c>
      <c r="F86" s="44" t="s">
        <v>116</v>
      </c>
      <c r="G86" s="45">
        <v>4</v>
      </c>
      <c r="H86" s="46" t="s">
        <v>38</v>
      </c>
      <c r="I86" s="35">
        <f t="shared" si="51"/>
        <v>0</v>
      </c>
      <c r="N86" s="47" t="str">
        <f t="shared" si="52"/>
        <v>000100</v>
      </c>
      <c r="O86" s="48" t="str">
        <f t="shared" si="53"/>
        <v>000</v>
      </c>
      <c r="P86" s="48" t="str">
        <f t="shared" si="54"/>
        <v/>
      </c>
      <c r="Q86" s="48" t="str">
        <f t="shared" si="55"/>
        <v/>
      </c>
      <c r="R86" s="48" t="str">
        <f t="shared" si="56"/>
        <v/>
      </c>
      <c r="S86" s="49" t="str">
        <f t="shared" si="57"/>
        <v/>
      </c>
      <c r="T86" s="35" t="str">
        <f t="shared" si="58"/>
        <v>10</v>
      </c>
      <c r="U86" s="35" t="str">
        <f t="shared" si="59"/>
        <v>00</v>
      </c>
      <c r="V86" s="50" t="str">
        <f t="shared" si="60"/>
        <v>00</v>
      </c>
    </row>
    <row r="87" spans="2:22" x14ac:dyDescent="0.3">
      <c r="B87" s="35">
        <v>12</v>
      </c>
      <c r="C87" s="35" t="str">
        <f t="shared" si="50"/>
        <v>0x00C</v>
      </c>
      <c r="D87" s="35" t="s">
        <v>112</v>
      </c>
      <c r="E87" s="35"/>
      <c r="F87" s="44" t="s">
        <v>117</v>
      </c>
      <c r="G87" s="45">
        <v>17</v>
      </c>
      <c r="H87" s="55" t="s">
        <v>38</v>
      </c>
      <c r="I87" s="35">
        <f t="shared" si="51"/>
        <v>0</v>
      </c>
      <c r="K87" s="35">
        <v>0</v>
      </c>
      <c r="N87" s="47" t="str">
        <f t="shared" si="52"/>
        <v>010001</v>
      </c>
      <c r="O87" s="48" t="str">
        <f t="shared" si="53"/>
        <v>000</v>
      </c>
      <c r="P87" s="48" t="str">
        <f t="shared" si="54"/>
        <v/>
      </c>
      <c r="Q87" s="48" t="str">
        <f t="shared" si="55"/>
        <v>000</v>
      </c>
      <c r="R87" s="48" t="str">
        <f t="shared" si="56"/>
        <v/>
      </c>
      <c r="S87" s="49" t="str">
        <f t="shared" si="57"/>
        <v/>
      </c>
      <c r="T87" s="35" t="str">
        <f t="shared" si="58"/>
        <v>44</v>
      </c>
      <c r="U87" s="35" t="str">
        <f t="shared" si="59"/>
        <v>00</v>
      </c>
      <c r="V87" s="50" t="str">
        <f t="shared" si="60"/>
        <v>00</v>
      </c>
    </row>
    <row r="88" spans="2:22" x14ac:dyDescent="0.3">
      <c r="B88" s="35">
        <v>15</v>
      </c>
      <c r="C88" s="35" t="str">
        <f t="shared" ref="C88:C93" si="61">"0x" &amp; DEC2HEX(B88,3)</f>
        <v>0x00F</v>
      </c>
      <c r="D88" s="35" t="s">
        <v>192</v>
      </c>
      <c r="F88" s="56"/>
      <c r="G88" s="45">
        <v>40</v>
      </c>
      <c r="H88" s="46" t="s">
        <v>182</v>
      </c>
      <c r="I88" s="35">
        <f t="shared" si="51"/>
        <v>3</v>
      </c>
      <c r="N88" s="47" t="str">
        <f t="shared" si="52"/>
        <v>101000</v>
      </c>
      <c r="O88" s="48" t="str">
        <f t="shared" si="53"/>
        <v>011</v>
      </c>
      <c r="P88" s="48" t="str">
        <f t="shared" si="54"/>
        <v/>
      </c>
      <c r="Q88" s="48" t="str">
        <f t="shared" si="55"/>
        <v/>
      </c>
      <c r="R88" s="48" t="str">
        <f t="shared" si="56"/>
        <v/>
      </c>
      <c r="S88" s="49" t="str">
        <f t="shared" si="57"/>
        <v/>
      </c>
      <c r="T88" s="35" t="str">
        <f t="shared" si="58"/>
        <v>A1</v>
      </c>
      <c r="U88" s="35" t="str">
        <f t="shared" si="59"/>
        <v>80</v>
      </c>
      <c r="V88" s="50" t="str">
        <f t="shared" si="60"/>
        <v>00</v>
      </c>
    </row>
    <row r="89" spans="2:22" x14ac:dyDescent="0.3">
      <c r="B89" s="35">
        <v>18</v>
      </c>
      <c r="C89" s="35" t="str">
        <f t="shared" si="61"/>
        <v>0x012</v>
      </c>
      <c r="D89" s="35" t="s">
        <v>196</v>
      </c>
      <c r="F89" s="44" t="s">
        <v>197</v>
      </c>
      <c r="G89" s="45">
        <v>2</v>
      </c>
      <c r="H89" s="46" t="s">
        <v>39</v>
      </c>
      <c r="I89" s="35">
        <f t="shared" si="51"/>
        <v>1</v>
      </c>
      <c r="J89" s="35">
        <v>3</v>
      </c>
      <c r="N89" s="47" t="str">
        <f t="shared" si="52"/>
        <v>000010</v>
      </c>
      <c r="O89" s="48" t="str">
        <f t="shared" si="53"/>
        <v>001</v>
      </c>
      <c r="P89" s="48" t="str">
        <f t="shared" si="54"/>
        <v>011</v>
      </c>
      <c r="Q89" s="48" t="str">
        <f t="shared" si="55"/>
        <v/>
      </c>
      <c r="R89" s="48" t="str">
        <f t="shared" si="56"/>
        <v/>
      </c>
      <c r="S89" s="49" t="str">
        <f t="shared" si="57"/>
        <v/>
      </c>
      <c r="T89" s="35" t="str">
        <f t="shared" si="58"/>
        <v>08</v>
      </c>
      <c r="U89" s="35" t="str">
        <f t="shared" si="59"/>
        <v>B0</v>
      </c>
      <c r="V89" s="50" t="str">
        <f t="shared" si="60"/>
        <v>00</v>
      </c>
    </row>
    <row r="90" spans="2:22" x14ac:dyDescent="0.3">
      <c r="B90" s="35">
        <v>21</v>
      </c>
      <c r="C90" s="35" t="str">
        <f t="shared" si="61"/>
        <v>0x015</v>
      </c>
      <c r="D90" s="35" t="s">
        <v>193</v>
      </c>
      <c r="F90" s="44" t="s">
        <v>129</v>
      </c>
      <c r="G90" s="45">
        <v>33</v>
      </c>
      <c r="H90" s="46" t="s">
        <v>182</v>
      </c>
      <c r="I90" s="35">
        <f t="shared" si="51"/>
        <v>3</v>
      </c>
      <c r="J90" s="35">
        <v>7</v>
      </c>
      <c r="N90" s="47" t="str">
        <f t="shared" si="52"/>
        <v>100001</v>
      </c>
      <c r="O90" s="48" t="str">
        <f t="shared" si="53"/>
        <v>011</v>
      </c>
      <c r="P90" s="48" t="str">
        <f t="shared" si="54"/>
        <v>111</v>
      </c>
      <c r="Q90" s="48" t="str">
        <f t="shared" si="55"/>
        <v/>
      </c>
      <c r="R90" s="48" t="str">
        <f t="shared" si="56"/>
        <v/>
      </c>
      <c r="S90" s="49" t="str">
        <f t="shared" si="57"/>
        <v/>
      </c>
      <c r="T90" s="35" t="str">
        <f t="shared" si="58"/>
        <v>85</v>
      </c>
      <c r="U90" s="35" t="str">
        <f t="shared" si="59"/>
        <v>F0</v>
      </c>
      <c r="V90" s="50" t="str">
        <f t="shared" si="60"/>
        <v>00</v>
      </c>
    </row>
    <row r="91" spans="2:22" x14ac:dyDescent="0.3">
      <c r="B91" s="35">
        <v>24</v>
      </c>
      <c r="C91" s="35" t="str">
        <f t="shared" si="61"/>
        <v>0x018</v>
      </c>
      <c r="D91" s="35" t="s">
        <v>194</v>
      </c>
      <c r="F91" s="44" t="s">
        <v>133</v>
      </c>
      <c r="G91" s="45">
        <v>6</v>
      </c>
      <c r="I91" s="35" t="str">
        <f t="shared" si="51"/>
        <v/>
      </c>
      <c r="L91" s="35">
        <v>24</v>
      </c>
      <c r="N91" s="47" t="str">
        <f t="shared" si="52"/>
        <v>000110</v>
      </c>
      <c r="O91" s="48" t="str">
        <f t="shared" si="53"/>
        <v/>
      </c>
      <c r="P91" s="48" t="str">
        <f t="shared" si="54"/>
        <v/>
      </c>
      <c r="Q91" s="48" t="str">
        <f t="shared" si="55"/>
        <v/>
      </c>
      <c r="R91" s="48" t="str">
        <f t="shared" si="56"/>
        <v>00011000</v>
      </c>
      <c r="S91" s="49" t="str">
        <f t="shared" si="57"/>
        <v/>
      </c>
      <c r="T91" s="35" t="str">
        <f t="shared" si="58"/>
        <v>18</v>
      </c>
      <c r="U91" s="35" t="str">
        <f t="shared" si="59"/>
        <v>00</v>
      </c>
      <c r="V91" s="50" t="str">
        <f t="shared" si="60"/>
        <v>18</v>
      </c>
    </row>
    <row r="92" spans="2:22" x14ac:dyDescent="0.3">
      <c r="B92" s="35">
        <v>27</v>
      </c>
      <c r="C92" s="35" t="str">
        <f t="shared" si="61"/>
        <v>0x01B</v>
      </c>
      <c r="D92" s="35" t="s">
        <v>198</v>
      </c>
      <c r="F92" s="44" t="s">
        <v>199</v>
      </c>
      <c r="G92" s="45">
        <v>2</v>
      </c>
      <c r="H92" s="46" t="s">
        <v>182</v>
      </c>
      <c r="I92" s="35">
        <f t="shared" si="51"/>
        <v>3</v>
      </c>
      <c r="J92" s="35">
        <v>1</v>
      </c>
      <c r="N92" s="47" t="str">
        <f t="shared" si="52"/>
        <v>000010</v>
      </c>
      <c r="O92" s="48" t="str">
        <f t="shared" si="53"/>
        <v>011</v>
      </c>
      <c r="P92" s="48" t="str">
        <f t="shared" si="54"/>
        <v>001</v>
      </c>
      <c r="Q92" s="48" t="str">
        <f t="shared" si="55"/>
        <v/>
      </c>
      <c r="R92" s="48" t="str">
        <f t="shared" si="56"/>
        <v/>
      </c>
      <c r="S92" s="49" t="str">
        <f t="shared" si="57"/>
        <v/>
      </c>
      <c r="T92" s="35" t="str">
        <f t="shared" si="58"/>
        <v>09</v>
      </c>
      <c r="U92" s="35" t="str">
        <f t="shared" si="59"/>
        <v>90</v>
      </c>
      <c r="V92" s="50" t="str">
        <f t="shared" si="60"/>
        <v>00</v>
      </c>
    </row>
    <row r="93" spans="2:22" x14ac:dyDescent="0.3">
      <c r="B93" s="35">
        <v>30</v>
      </c>
      <c r="C93" s="35" t="str">
        <f t="shared" si="61"/>
        <v>0x01E</v>
      </c>
      <c r="D93" s="35" t="s">
        <v>58</v>
      </c>
      <c r="F93" s="44" t="s">
        <v>134</v>
      </c>
      <c r="G93" s="45">
        <v>5</v>
      </c>
      <c r="I93" s="35" t="str">
        <f t="shared" si="51"/>
        <v/>
      </c>
      <c r="L93" s="35">
        <v>9</v>
      </c>
      <c r="N93" s="47" t="str">
        <f t="shared" si="52"/>
        <v>000101</v>
      </c>
      <c r="O93" s="48" t="str">
        <f t="shared" si="53"/>
        <v/>
      </c>
      <c r="P93" s="48" t="str">
        <f t="shared" si="54"/>
        <v/>
      </c>
      <c r="Q93" s="48" t="str">
        <f t="shared" si="55"/>
        <v/>
      </c>
      <c r="R93" s="48" t="str">
        <f t="shared" si="56"/>
        <v>00001001</v>
      </c>
      <c r="S93" s="49" t="str">
        <f t="shared" si="57"/>
        <v/>
      </c>
      <c r="T93" s="35" t="str">
        <f t="shared" si="58"/>
        <v>14</v>
      </c>
      <c r="U93" s="35" t="str">
        <f t="shared" si="59"/>
        <v>00</v>
      </c>
      <c r="V93" s="50" t="str">
        <f t="shared" si="60"/>
        <v>09</v>
      </c>
    </row>
    <row r="94" spans="2:22" ht="15" customHeight="1" x14ac:dyDescent="0.3">
      <c r="F94" s="44" t="s">
        <v>120</v>
      </c>
    </row>
    <row r="95" spans="2:22" x14ac:dyDescent="0.3">
      <c r="B95" s="35">
        <v>48</v>
      </c>
      <c r="C95" s="35" t="str">
        <f t="shared" ref="C95:C98" si="62">"0x" &amp; DEC2HEX(B95,3)</f>
        <v>0x030</v>
      </c>
      <c r="E95" s="36" t="s">
        <v>121</v>
      </c>
      <c r="F95" s="44" t="s">
        <v>125</v>
      </c>
    </row>
    <row r="96" spans="2:22" x14ac:dyDescent="0.3">
      <c r="B96" s="35">
        <v>51</v>
      </c>
      <c r="C96" s="35" t="str">
        <f t="shared" si="62"/>
        <v>0x033</v>
      </c>
      <c r="E96" s="36" t="s">
        <v>122</v>
      </c>
      <c r="F96" s="57" t="s">
        <v>126</v>
      </c>
    </row>
    <row r="97" spans="2:22" x14ac:dyDescent="0.3">
      <c r="B97" s="35">
        <v>54</v>
      </c>
      <c r="C97" s="35" t="str">
        <f t="shared" si="62"/>
        <v>0x036</v>
      </c>
      <c r="E97" s="36" t="s">
        <v>123</v>
      </c>
      <c r="F97" s="44" t="s">
        <v>127</v>
      </c>
    </row>
    <row r="98" spans="2:22" x14ac:dyDescent="0.3">
      <c r="B98" s="35">
        <v>57</v>
      </c>
      <c r="C98" s="35" t="str">
        <f t="shared" si="62"/>
        <v>0x039</v>
      </c>
      <c r="E98" s="36" t="s">
        <v>124</v>
      </c>
      <c r="F98" s="44" t="s">
        <v>128</v>
      </c>
    </row>
    <row r="99" spans="2:22" x14ac:dyDescent="0.3">
      <c r="D99" s="58"/>
      <c r="F99" s="44"/>
    </row>
    <row r="100" spans="2:22" x14ac:dyDescent="0.3">
      <c r="D100" s="58"/>
      <c r="E100" s="35"/>
      <c r="F100" s="44"/>
    </row>
    <row r="101" spans="2:22" x14ac:dyDescent="0.3">
      <c r="D101" s="44" t="s">
        <v>242</v>
      </c>
      <c r="E101" s="35"/>
      <c r="F101" s="44"/>
    </row>
    <row r="102" spans="2:22" x14ac:dyDescent="0.3">
      <c r="B102" s="35">
        <v>0</v>
      </c>
      <c r="C102" s="35" t="str">
        <f t="shared" ref="C102" si="63">"0x" &amp; DEC2HEX(B102,3)</f>
        <v>0x000</v>
      </c>
      <c r="D102" s="35" t="s">
        <v>110</v>
      </c>
      <c r="F102" s="44" t="s">
        <v>111</v>
      </c>
      <c r="G102" s="45">
        <v>1</v>
      </c>
      <c r="H102" s="46" t="s">
        <v>38</v>
      </c>
      <c r="I102" s="35">
        <f t="shared" ref="I102:I112" si="64">IF(H102="", "", VLOOKUP(H102, $X$3:$Y$10, 2))</f>
        <v>0</v>
      </c>
      <c r="M102" s="35">
        <v>48</v>
      </c>
      <c r="N102" s="47" t="str">
        <f t="shared" ref="N102:N112" si="65">IF(G102="", "", TEXT(DEC2BIN(G102), "000000"))</f>
        <v>000001</v>
      </c>
      <c r="O102" s="48" t="str">
        <f t="shared" ref="O102:O112" si="66">IF(I102="", "", TEXT(DEC2BIN(I102), "000"))</f>
        <v>000</v>
      </c>
      <c r="P102" s="48" t="str">
        <f t="shared" ref="P102" si="67">IF(J102="", "", TEXT(DEC2BIN(J102), "000"))</f>
        <v/>
      </c>
      <c r="Q102" s="48" t="str">
        <f t="shared" ref="P102:Q112" si="68">IF(K102="", "", TEXT(DEC2BIN(K102), "000"))</f>
        <v/>
      </c>
      <c r="R102" s="48" t="str">
        <f t="shared" ref="R102" si="69">IF(L102="", "", TEXT(DEC2BIN(L102), "00000000"))</f>
        <v/>
      </c>
      <c r="S102" s="49" t="str">
        <f t="shared" ref="S102" si="70">IF(M102="", "", TEXT(DEC2BIN(M102), "00000000"))</f>
        <v>00110000</v>
      </c>
      <c r="T102" s="35" t="str">
        <f t="shared" ref="T102" si="71">BIN2HEX(LEFT(CONCATENATE(N102,IF(O102="", "000", O102)), 8), 2)</f>
        <v>04</v>
      </c>
      <c r="U102" s="35" t="str">
        <f t="shared" ref="U102:U112" si="72">BIN2HEX(CONCATENATE(RIGHT(O102, 1), IF(P102 = "", "000", P102), IF(Q102 = "", "000", Q102), "0"), 2)</f>
        <v>00</v>
      </c>
      <c r="V102" s="50" t="str">
        <f t="shared" ref="V102" si="73">IF(R102="", BIN2HEX(S102, 2), BIN2HEX(R102,2))</f>
        <v>30</v>
      </c>
    </row>
    <row r="103" spans="2:22" x14ac:dyDescent="0.3">
      <c r="B103" s="35">
        <v>3</v>
      </c>
      <c r="C103" s="35" t="str">
        <f t="shared" ref="C103:C112" si="74">"0x" &amp; DEC2HEX(B103,3)</f>
        <v>0x003</v>
      </c>
      <c r="D103" s="35" t="s">
        <v>212</v>
      </c>
      <c r="F103" s="44" t="s">
        <v>165</v>
      </c>
      <c r="G103" s="45">
        <v>1</v>
      </c>
      <c r="H103" s="46" t="s">
        <v>162</v>
      </c>
      <c r="I103" s="35">
        <f t="shared" si="64"/>
        <v>2</v>
      </c>
      <c r="M103" s="35">
        <v>255</v>
      </c>
      <c r="N103" s="47" t="str">
        <f t="shared" si="65"/>
        <v>000001</v>
      </c>
      <c r="O103" s="48" t="str">
        <f t="shared" si="66"/>
        <v>010</v>
      </c>
      <c r="P103" s="48" t="str">
        <f t="shared" si="68"/>
        <v/>
      </c>
      <c r="Q103" s="48" t="str">
        <f t="shared" si="68"/>
        <v/>
      </c>
      <c r="R103" s="48" t="str">
        <f t="shared" ref="R103:R104" si="75">IF(L103="", "", TEXT(DEC2BIN(L103), "00000000"))</f>
        <v/>
      </c>
      <c r="S103" s="49" t="str">
        <f t="shared" ref="S103:S104" si="76">IF(M103="", "", TEXT(DEC2BIN(M103), "00000000"))</f>
        <v>11111111</v>
      </c>
      <c r="T103" s="35" t="str">
        <f t="shared" ref="T103" si="77">BIN2HEX(LEFT(CONCATENATE(N103,IF(O103="", "000", O103)), 8), 2)</f>
        <v>05</v>
      </c>
      <c r="U103" s="35" t="str">
        <f t="shared" si="72"/>
        <v>00</v>
      </c>
      <c r="V103" s="50" t="str">
        <f t="shared" ref="V103" si="78">IF(R103="", BIN2HEX(S103, 2), BIN2HEX(R103,2))</f>
        <v>FF</v>
      </c>
    </row>
    <row r="104" spans="2:22" x14ac:dyDescent="0.3">
      <c r="B104" s="35">
        <v>6</v>
      </c>
      <c r="C104" s="35" t="str">
        <f t="shared" si="74"/>
        <v>0x006</v>
      </c>
      <c r="D104" s="35" t="s">
        <v>213</v>
      </c>
      <c r="E104" s="35"/>
      <c r="F104" s="44" t="s">
        <v>131</v>
      </c>
      <c r="G104" s="45">
        <v>17</v>
      </c>
      <c r="H104" s="46" t="s">
        <v>162</v>
      </c>
      <c r="I104" s="35">
        <f t="shared" si="64"/>
        <v>2</v>
      </c>
      <c r="K104" s="35">
        <v>0</v>
      </c>
      <c r="N104" s="47" t="str">
        <f t="shared" si="65"/>
        <v>010001</v>
      </c>
      <c r="O104" s="48" t="str">
        <f t="shared" si="66"/>
        <v>010</v>
      </c>
      <c r="P104" s="48" t="str">
        <f t="shared" si="68"/>
        <v/>
      </c>
      <c r="Q104" s="48" t="str">
        <f t="shared" si="68"/>
        <v>000</v>
      </c>
      <c r="R104" s="48" t="str">
        <f t="shared" si="75"/>
        <v/>
      </c>
      <c r="S104" s="49" t="str">
        <f t="shared" si="76"/>
        <v/>
      </c>
      <c r="T104" s="35" t="str">
        <f t="shared" ref="T104" si="79">BIN2HEX(LEFT(CONCATENATE(N104,IF(O104="", "000", O104)), 8), 2)</f>
        <v>45</v>
      </c>
      <c r="U104" s="35" t="str">
        <f t="shared" si="72"/>
        <v>00</v>
      </c>
      <c r="V104" s="50" t="str">
        <f t="shared" ref="V104" si="80">IF(R104="", BIN2HEX(S104, 2), BIN2HEX(R104,2))</f>
        <v>00</v>
      </c>
    </row>
    <row r="105" spans="2:22" x14ac:dyDescent="0.3">
      <c r="B105" s="35">
        <v>9</v>
      </c>
      <c r="C105" s="35" t="str">
        <f t="shared" si="74"/>
        <v>0x009</v>
      </c>
      <c r="D105" s="35" t="s">
        <v>112</v>
      </c>
      <c r="F105" s="44"/>
      <c r="G105" s="45">
        <v>17</v>
      </c>
      <c r="H105" s="55" t="s">
        <v>38</v>
      </c>
      <c r="I105" s="35">
        <f t="shared" si="64"/>
        <v>0</v>
      </c>
      <c r="K105" s="35">
        <v>0</v>
      </c>
      <c r="N105" s="47" t="str">
        <f t="shared" si="65"/>
        <v>010001</v>
      </c>
      <c r="O105" s="48" t="str">
        <f t="shared" si="66"/>
        <v>000</v>
      </c>
      <c r="P105" s="48" t="str">
        <f t="shared" ref="P105:P110" si="81">IF(J105="", "", TEXT(DEC2BIN(J105), "000"))</f>
        <v/>
      </c>
      <c r="Q105" s="48" t="str">
        <f t="shared" si="68"/>
        <v>000</v>
      </c>
      <c r="R105" s="48" t="str">
        <f t="shared" ref="R105:R110" si="82">IF(L105="", "", TEXT(DEC2BIN(L105), "00000000"))</f>
        <v/>
      </c>
      <c r="S105" s="49" t="str">
        <f t="shared" ref="S105:S110" si="83">IF(M105="", "", TEXT(DEC2BIN(M105), "00000000"))</f>
        <v/>
      </c>
      <c r="T105" s="35" t="str">
        <f t="shared" ref="T105" si="84">BIN2HEX(LEFT(CONCATENATE(N105,IF(O105="", "000", O105)), 8), 2)</f>
        <v>44</v>
      </c>
      <c r="U105" s="35" t="str">
        <f t="shared" si="72"/>
        <v>00</v>
      </c>
      <c r="V105" s="50" t="str">
        <f t="shared" ref="V105" si="85">IF(R105="", BIN2HEX(S105, 2), BIN2HEX(R105,2))</f>
        <v>00</v>
      </c>
    </row>
    <row r="106" spans="2:22" x14ac:dyDescent="0.3">
      <c r="B106" s="35">
        <v>12</v>
      </c>
      <c r="C106" s="35" t="str">
        <f t="shared" si="74"/>
        <v>0x00C</v>
      </c>
      <c r="D106" s="35" t="s">
        <v>179</v>
      </c>
      <c r="F106" s="44"/>
      <c r="G106" s="45">
        <v>40</v>
      </c>
      <c r="H106" s="46" t="s">
        <v>38</v>
      </c>
      <c r="I106" s="35">
        <f t="shared" si="64"/>
        <v>0</v>
      </c>
      <c r="N106" s="47" t="str">
        <f t="shared" si="65"/>
        <v>101000</v>
      </c>
      <c r="O106" s="48" t="str">
        <f t="shared" si="66"/>
        <v>000</v>
      </c>
      <c r="P106" s="48" t="str">
        <f t="shared" si="81"/>
        <v/>
      </c>
      <c r="Q106" s="48" t="str">
        <f t="shared" si="68"/>
        <v/>
      </c>
      <c r="R106" s="48" t="str">
        <f t="shared" si="82"/>
        <v/>
      </c>
      <c r="S106" s="49" t="str">
        <f t="shared" si="83"/>
        <v/>
      </c>
      <c r="T106" s="35" t="str">
        <f t="shared" ref="T106:T112" si="86">BIN2HEX(LEFT(CONCATENATE(N106,IF(O106="", "000", O106)), 8), 2)</f>
        <v>A0</v>
      </c>
      <c r="U106" s="35" t="str">
        <f t="shared" si="72"/>
        <v>00</v>
      </c>
      <c r="V106" s="50" t="str">
        <f t="shared" ref="V106:V112" si="87">IF(R106="", BIN2HEX(S106, 2), BIN2HEX(R106,2))</f>
        <v>00</v>
      </c>
    </row>
    <row r="107" spans="2:22" x14ac:dyDescent="0.3">
      <c r="B107" s="35">
        <v>15</v>
      </c>
      <c r="C107" s="35" t="str">
        <f t="shared" si="74"/>
        <v>0x00F</v>
      </c>
      <c r="D107" s="35" t="s">
        <v>57</v>
      </c>
      <c r="F107" s="44" t="s">
        <v>195</v>
      </c>
      <c r="G107" s="45">
        <v>2</v>
      </c>
      <c r="H107" s="46" t="s">
        <v>42</v>
      </c>
      <c r="I107" s="35">
        <f t="shared" si="64"/>
        <v>6</v>
      </c>
      <c r="J107" s="35">
        <v>0</v>
      </c>
      <c r="N107" s="47" t="str">
        <f t="shared" si="65"/>
        <v>000010</v>
      </c>
      <c r="O107" s="48" t="str">
        <f t="shared" si="66"/>
        <v>110</v>
      </c>
      <c r="P107" s="48" t="str">
        <f t="shared" si="81"/>
        <v>000</v>
      </c>
      <c r="Q107" s="48" t="str">
        <f t="shared" si="68"/>
        <v/>
      </c>
      <c r="R107" s="48" t="str">
        <f t="shared" si="82"/>
        <v/>
      </c>
      <c r="S107" s="49" t="str">
        <f t="shared" si="83"/>
        <v/>
      </c>
      <c r="T107" s="35" t="str">
        <f t="shared" si="86"/>
        <v>0B</v>
      </c>
      <c r="U107" s="35" t="str">
        <f t="shared" si="72"/>
        <v>00</v>
      </c>
      <c r="V107" s="50" t="str">
        <f t="shared" si="87"/>
        <v>00</v>
      </c>
    </row>
    <row r="108" spans="2:22" x14ac:dyDescent="0.3">
      <c r="B108" s="35">
        <v>18</v>
      </c>
      <c r="C108" s="35" t="str">
        <f t="shared" si="74"/>
        <v>0x012</v>
      </c>
      <c r="D108" s="35" t="s">
        <v>137</v>
      </c>
      <c r="F108" s="44" t="s">
        <v>130</v>
      </c>
      <c r="G108" s="45">
        <v>1</v>
      </c>
      <c r="H108" s="46" t="s">
        <v>39</v>
      </c>
      <c r="I108" s="35">
        <f t="shared" si="64"/>
        <v>1</v>
      </c>
      <c r="M108" s="35">
        <v>58</v>
      </c>
      <c r="N108" s="47" t="str">
        <f t="shared" si="65"/>
        <v>000001</v>
      </c>
      <c r="O108" s="48" t="str">
        <f t="shared" si="66"/>
        <v>001</v>
      </c>
      <c r="P108" s="48" t="str">
        <f t="shared" si="81"/>
        <v/>
      </c>
      <c r="Q108" s="48" t="str">
        <f t="shared" si="68"/>
        <v/>
      </c>
      <c r="R108" s="48" t="str">
        <f t="shared" si="82"/>
        <v/>
      </c>
      <c r="S108" s="49" t="str">
        <f t="shared" si="83"/>
        <v>00111010</v>
      </c>
      <c r="T108" s="35" t="str">
        <f t="shared" si="86"/>
        <v>04</v>
      </c>
      <c r="U108" s="35" t="str">
        <f t="shared" si="72"/>
        <v>80</v>
      </c>
      <c r="V108" s="50" t="str">
        <f t="shared" si="87"/>
        <v>3A</v>
      </c>
    </row>
    <row r="109" spans="2:22" x14ac:dyDescent="0.3">
      <c r="B109" s="35">
        <v>21</v>
      </c>
      <c r="C109" s="35" t="str">
        <f t="shared" si="74"/>
        <v>0x015</v>
      </c>
      <c r="D109" s="35" t="s">
        <v>211</v>
      </c>
      <c r="F109" s="44"/>
      <c r="G109" s="45">
        <v>33</v>
      </c>
      <c r="H109" s="46" t="s">
        <v>39</v>
      </c>
      <c r="I109" s="35">
        <f t="shared" si="64"/>
        <v>1</v>
      </c>
      <c r="J109" s="35">
        <v>6</v>
      </c>
      <c r="N109" s="47" t="str">
        <f t="shared" si="65"/>
        <v>100001</v>
      </c>
      <c r="O109" s="48" t="str">
        <f t="shared" si="66"/>
        <v>001</v>
      </c>
      <c r="P109" s="48" t="str">
        <f t="shared" si="81"/>
        <v>110</v>
      </c>
      <c r="Q109" s="48" t="str">
        <f t="shared" si="68"/>
        <v/>
      </c>
      <c r="R109" s="48" t="str">
        <f t="shared" si="82"/>
        <v/>
      </c>
      <c r="S109" s="49" t="str">
        <f t="shared" si="83"/>
        <v/>
      </c>
      <c r="T109" s="35" t="str">
        <f t="shared" si="86"/>
        <v>84</v>
      </c>
      <c r="U109" s="35" t="str">
        <f t="shared" si="72"/>
        <v>E0</v>
      </c>
      <c r="V109" s="50" t="str">
        <f t="shared" si="87"/>
        <v>00</v>
      </c>
    </row>
    <row r="110" spans="2:22" x14ac:dyDescent="0.3">
      <c r="B110" s="35">
        <v>24</v>
      </c>
      <c r="C110" s="35" t="str">
        <f t="shared" si="74"/>
        <v>0x018</v>
      </c>
      <c r="D110" s="35" t="s">
        <v>163</v>
      </c>
      <c r="F110" s="44" t="s">
        <v>164</v>
      </c>
      <c r="G110" s="45">
        <v>6</v>
      </c>
      <c r="I110" s="35" t="str">
        <f t="shared" si="64"/>
        <v/>
      </c>
      <c r="L110" s="35">
        <v>0</v>
      </c>
      <c r="N110" s="47" t="str">
        <f t="shared" si="65"/>
        <v>000110</v>
      </c>
      <c r="O110" s="48" t="str">
        <f t="shared" si="66"/>
        <v/>
      </c>
      <c r="P110" s="48" t="str">
        <f t="shared" si="81"/>
        <v/>
      </c>
      <c r="Q110" s="48" t="str">
        <f t="shared" si="68"/>
        <v/>
      </c>
      <c r="R110" s="48" t="str">
        <f t="shared" si="82"/>
        <v>00000000</v>
      </c>
      <c r="S110" s="49" t="str">
        <f t="shared" si="83"/>
        <v/>
      </c>
      <c r="T110" s="35" t="str">
        <f t="shared" si="86"/>
        <v>18</v>
      </c>
      <c r="U110" s="35" t="str">
        <f t="shared" si="72"/>
        <v>00</v>
      </c>
      <c r="V110" s="50" t="str">
        <f t="shared" si="87"/>
        <v>00</v>
      </c>
    </row>
    <row r="111" spans="2:22" x14ac:dyDescent="0.3">
      <c r="B111" s="35">
        <v>27</v>
      </c>
      <c r="C111" s="35" t="str">
        <f t="shared" si="74"/>
        <v>0x01B</v>
      </c>
      <c r="D111" s="35" t="s">
        <v>56</v>
      </c>
      <c r="F111" s="44"/>
      <c r="G111" s="45">
        <v>2</v>
      </c>
      <c r="H111" s="46" t="s">
        <v>38</v>
      </c>
      <c r="I111" s="35">
        <f t="shared" si="64"/>
        <v>0</v>
      </c>
      <c r="J111" s="35">
        <v>6</v>
      </c>
      <c r="N111" s="47" t="str">
        <f t="shared" si="65"/>
        <v>000010</v>
      </c>
      <c r="O111" s="48" t="str">
        <f t="shared" si="66"/>
        <v>000</v>
      </c>
      <c r="P111" s="48" t="str">
        <f t="shared" ref="P111:P112" si="88">IF(J111="", "", TEXT(DEC2BIN(J111), "000"))</f>
        <v>110</v>
      </c>
      <c r="Q111" s="48" t="str">
        <f t="shared" si="68"/>
        <v/>
      </c>
      <c r="R111" s="48" t="str">
        <f t="shared" ref="R111:R112" si="89">IF(L111="", "", TEXT(DEC2BIN(L111), "00000000"))</f>
        <v/>
      </c>
      <c r="S111" s="49" t="str">
        <f t="shared" ref="S111:S112" si="90">IF(M111="", "", TEXT(DEC2BIN(M111), "00000000"))</f>
        <v/>
      </c>
      <c r="T111" s="35" t="str">
        <f t="shared" si="86"/>
        <v>08</v>
      </c>
      <c r="U111" s="35" t="str">
        <f t="shared" si="72"/>
        <v>60</v>
      </c>
      <c r="V111" s="50" t="str">
        <f t="shared" si="87"/>
        <v>00</v>
      </c>
    </row>
    <row r="112" spans="2:22" x14ac:dyDescent="0.3">
      <c r="B112" s="35">
        <v>30</v>
      </c>
      <c r="C112" s="35" t="str">
        <f t="shared" si="74"/>
        <v>0x01E</v>
      </c>
      <c r="D112" s="35" t="s">
        <v>55</v>
      </c>
      <c r="F112" s="44" t="s">
        <v>132</v>
      </c>
      <c r="G112" s="45">
        <v>5</v>
      </c>
      <c r="I112" s="35" t="str">
        <f t="shared" si="64"/>
        <v/>
      </c>
      <c r="L112" s="35">
        <v>6</v>
      </c>
      <c r="N112" s="47" t="str">
        <f t="shared" si="65"/>
        <v>000101</v>
      </c>
      <c r="O112" s="48" t="str">
        <f t="shared" si="66"/>
        <v/>
      </c>
      <c r="P112" s="48" t="str">
        <f t="shared" si="88"/>
        <v/>
      </c>
      <c r="Q112" s="48" t="str">
        <f t="shared" si="68"/>
        <v/>
      </c>
      <c r="R112" s="48" t="str">
        <f t="shared" si="89"/>
        <v>00000110</v>
      </c>
      <c r="S112" s="49" t="str">
        <f t="shared" si="90"/>
        <v/>
      </c>
      <c r="T112" s="35" t="str">
        <f t="shared" si="86"/>
        <v>14</v>
      </c>
      <c r="U112" s="35" t="str">
        <f t="shared" si="72"/>
        <v>00</v>
      </c>
      <c r="V112" s="50" t="str">
        <f t="shared" si="87"/>
        <v>06</v>
      </c>
    </row>
    <row r="116" spans="2:22" x14ac:dyDescent="0.3">
      <c r="D116" s="44" t="s">
        <v>243</v>
      </c>
    </row>
    <row r="117" spans="2:22" x14ac:dyDescent="0.3">
      <c r="B117" s="35">
        <v>0</v>
      </c>
      <c r="C117" s="35" t="str">
        <f t="shared" ref="C117:C132" si="91">"0x" &amp; DEC2HEX(B117,3)</f>
        <v>0x000</v>
      </c>
      <c r="D117" s="35" t="s">
        <v>119</v>
      </c>
      <c r="F117" s="44" t="s">
        <v>138</v>
      </c>
      <c r="G117" s="45">
        <v>1</v>
      </c>
      <c r="H117" s="46" t="s">
        <v>39</v>
      </c>
      <c r="I117" s="35">
        <f t="shared" ref="I117:I132" si="92">IF(H117="", "", VLOOKUP(H117, $X$3:$Y$10, 2))</f>
        <v>1</v>
      </c>
      <c r="M117" s="35">
        <v>48</v>
      </c>
      <c r="N117" s="47" t="str">
        <f t="shared" ref="N117:N132" si="93">IF(G117="", "", TEXT(DEC2BIN(G117), "000000"))</f>
        <v>000001</v>
      </c>
      <c r="O117" s="48" t="str">
        <f t="shared" ref="O117:O132" si="94">IF(I117="", "", TEXT(DEC2BIN(I117), "000"))</f>
        <v>001</v>
      </c>
      <c r="P117" s="48" t="str">
        <f t="shared" ref="P117:P132" si="95">IF(J117="", "", TEXT(DEC2BIN(J117), "000"))</f>
        <v/>
      </c>
      <c r="Q117" s="48" t="str">
        <f t="shared" ref="Q117:Q132" si="96">IF(K117="", "", TEXT(DEC2BIN(K117), "000"))</f>
        <v/>
      </c>
      <c r="R117" s="48" t="str">
        <f t="shared" ref="R117:R132" si="97">IF(L117="", "", TEXT(DEC2BIN(L117), "00000000"))</f>
        <v/>
      </c>
      <c r="S117" s="49" t="str">
        <f t="shared" ref="S117:S132" si="98">IF(M117="", "", TEXT(DEC2BIN(M117), "00000000"))</f>
        <v>00110000</v>
      </c>
      <c r="T117" s="35" t="str">
        <f t="shared" ref="T117:T132" si="99">BIN2HEX(LEFT(CONCATENATE(N117,IF(O117="", "000", O117)), 8), 2)</f>
        <v>04</v>
      </c>
      <c r="U117" s="35" t="str">
        <f t="shared" ref="U117:U132" si="100">BIN2HEX(CONCATENATE(RIGHT(O117, 1), IF(P117 = "", "000", P117), IF(Q117 = "", "000", Q117), "0"), 2)</f>
        <v>80</v>
      </c>
      <c r="V117" s="50" t="str">
        <f t="shared" ref="V117:V132" si="101">IF(R117="", BIN2HEX(S117, 2), BIN2HEX(R117,2))</f>
        <v>30</v>
      </c>
    </row>
    <row r="118" spans="2:22" x14ac:dyDescent="0.3">
      <c r="B118" s="35">
        <v>3</v>
      </c>
      <c r="C118" s="35" t="str">
        <f t="shared" si="91"/>
        <v>0x003</v>
      </c>
      <c r="D118" s="35" t="s">
        <v>169</v>
      </c>
      <c r="F118" s="44" t="s">
        <v>139</v>
      </c>
      <c r="G118" s="45">
        <v>1</v>
      </c>
      <c r="H118" s="46" t="s">
        <v>161</v>
      </c>
      <c r="I118" s="35">
        <f t="shared" si="92"/>
        <v>7</v>
      </c>
      <c r="M118" s="35">
        <v>57</v>
      </c>
      <c r="N118" s="47" t="str">
        <f t="shared" si="93"/>
        <v>000001</v>
      </c>
      <c r="O118" s="48" t="str">
        <f t="shared" si="94"/>
        <v>111</v>
      </c>
      <c r="P118" s="48" t="str">
        <f t="shared" si="95"/>
        <v/>
      </c>
      <c r="Q118" s="48" t="str">
        <f t="shared" si="96"/>
        <v/>
      </c>
      <c r="R118" s="48" t="str">
        <f t="shared" si="97"/>
        <v/>
      </c>
      <c r="S118" s="49" t="str">
        <f t="shared" si="98"/>
        <v>00111001</v>
      </c>
      <c r="T118" s="35" t="str">
        <f t="shared" si="99"/>
        <v>07</v>
      </c>
      <c r="U118" s="35" t="str">
        <f t="shared" si="100"/>
        <v>80</v>
      </c>
      <c r="V118" s="50" t="str">
        <f t="shared" si="101"/>
        <v>39</v>
      </c>
    </row>
    <row r="119" spans="2:22" x14ac:dyDescent="0.3">
      <c r="B119" s="35">
        <v>6</v>
      </c>
      <c r="C119" s="35" t="str">
        <f t="shared" si="91"/>
        <v>0x006</v>
      </c>
      <c r="D119" s="35" t="s">
        <v>208</v>
      </c>
      <c r="F119" s="44" t="s">
        <v>144</v>
      </c>
      <c r="G119" s="45">
        <v>1</v>
      </c>
      <c r="H119" s="46" t="s">
        <v>42</v>
      </c>
      <c r="I119" s="35">
        <f t="shared" si="92"/>
        <v>6</v>
      </c>
      <c r="M119" s="35">
        <v>96</v>
      </c>
      <c r="N119" s="47" t="str">
        <f t="shared" si="93"/>
        <v>000001</v>
      </c>
      <c r="O119" s="48" t="str">
        <f t="shared" si="94"/>
        <v>110</v>
      </c>
      <c r="P119" s="48" t="str">
        <f t="shared" si="95"/>
        <v/>
      </c>
      <c r="Q119" s="48" t="str">
        <f t="shared" si="96"/>
        <v/>
      </c>
      <c r="R119" s="48" t="str">
        <f t="shared" si="97"/>
        <v/>
      </c>
      <c r="S119" s="49" t="str">
        <f t="shared" si="98"/>
        <v>01100000</v>
      </c>
      <c r="T119" s="35" t="str">
        <f t="shared" si="99"/>
        <v>07</v>
      </c>
      <c r="U119" s="35" t="str">
        <f t="shared" si="100"/>
        <v>00</v>
      </c>
      <c r="V119" s="50" t="str">
        <f t="shared" si="101"/>
        <v>60</v>
      </c>
    </row>
    <row r="120" spans="2:22" x14ac:dyDescent="0.3">
      <c r="B120" s="35">
        <v>9</v>
      </c>
      <c r="C120" s="35" t="str">
        <f t="shared" si="91"/>
        <v>0x009</v>
      </c>
      <c r="D120" s="35" t="s">
        <v>190</v>
      </c>
      <c r="F120" s="44" t="s">
        <v>204</v>
      </c>
      <c r="G120" s="45">
        <v>1</v>
      </c>
      <c r="H120" s="46" t="s">
        <v>162</v>
      </c>
      <c r="I120" s="35">
        <f t="shared" si="92"/>
        <v>2</v>
      </c>
      <c r="M120" s="35">
        <v>0</v>
      </c>
      <c r="N120" s="47" t="str">
        <f t="shared" si="93"/>
        <v>000001</v>
      </c>
      <c r="O120" s="48" t="str">
        <f t="shared" si="94"/>
        <v>010</v>
      </c>
      <c r="P120" s="48" t="str">
        <f t="shared" si="95"/>
        <v/>
      </c>
      <c r="Q120" s="48" t="str">
        <f t="shared" si="96"/>
        <v/>
      </c>
      <c r="R120" s="48" t="str">
        <f t="shared" si="97"/>
        <v/>
      </c>
      <c r="S120" s="49" t="str">
        <f t="shared" si="98"/>
        <v>00000000</v>
      </c>
      <c r="T120" s="35" t="str">
        <f t="shared" si="99"/>
        <v>05</v>
      </c>
      <c r="U120" s="35" t="str">
        <f t="shared" si="100"/>
        <v>00</v>
      </c>
      <c r="V120" s="50" t="str">
        <f t="shared" si="101"/>
        <v>00</v>
      </c>
    </row>
    <row r="121" spans="2:22" x14ac:dyDescent="0.3">
      <c r="B121" s="35">
        <v>12</v>
      </c>
      <c r="C121" s="35" t="str">
        <f t="shared" si="91"/>
        <v>0x00C</v>
      </c>
      <c r="D121" s="35" t="s">
        <v>198</v>
      </c>
      <c r="F121" s="44"/>
      <c r="G121" s="45">
        <v>2</v>
      </c>
      <c r="H121" s="46" t="s">
        <v>182</v>
      </c>
      <c r="I121" s="35">
        <f t="shared" si="92"/>
        <v>3</v>
      </c>
      <c r="J121" s="35">
        <v>1</v>
      </c>
      <c r="N121" s="47" t="str">
        <f t="shared" si="93"/>
        <v>000010</v>
      </c>
      <c r="O121" s="48" t="str">
        <f t="shared" si="94"/>
        <v>011</v>
      </c>
      <c r="P121" s="48" t="str">
        <f t="shared" si="95"/>
        <v>001</v>
      </c>
      <c r="Q121" s="48" t="str">
        <f t="shared" si="96"/>
        <v/>
      </c>
      <c r="R121" s="48" t="str">
        <f t="shared" si="97"/>
        <v/>
      </c>
      <c r="S121" s="49" t="str">
        <f t="shared" si="98"/>
        <v/>
      </c>
      <c r="T121" s="35" t="str">
        <f t="shared" si="99"/>
        <v>09</v>
      </c>
      <c r="U121" s="35" t="str">
        <f t="shared" si="100"/>
        <v>90</v>
      </c>
      <c r="V121" s="50" t="str">
        <f t="shared" si="101"/>
        <v>00</v>
      </c>
    </row>
    <row r="122" spans="2:22" x14ac:dyDescent="0.3">
      <c r="B122" s="35">
        <v>15</v>
      </c>
      <c r="C122" s="35" t="str">
        <f t="shared" si="91"/>
        <v>0x00F</v>
      </c>
      <c r="D122" s="35" t="s">
        <v>187</v>
      </c>
      <c r="F122" s="44" t="s">
        <v>141</v>
      </c>
      <c r="G122" s="45">
        <v>4</v>
      </c>
      <c r="H122" s="46" t="s">
        <v>38</v>
      </c>
      <c r="I122" s="35">
        <f t="shared" si="92"/>
        <v>0</v>
      </c>
      <c r="N122" s="47" t="str">
        <f t="shared" si="93"/>
        <v>000100</v>
      </c>
      <c r="O122" s="48" t="str">
        <f t="shared" si="94"/>
        <v>000</v>
      </c>
      <c r="P122" s="48" t="str">
        <f t="shared" si="95"/>
        <v/>
      </c>
      <c r="Q122" s="48" t="str">
        <f t="shared" si="96"/>
        <v/>
      </c>
      <c r="R122" s="48" t="str">
        <f t="shared" si="97"/>
        <v/>
      </c>
      <c r="S122" s="49" t="str">
        <f t="shared" si="98"/>
        <v/>
      </c>
      <c r="T122" s="35" t="str">
        <f t="shared" si="99"/>
        <v>10</v>
      </c>
      <c r="U122" s="35" t="str">
        <f t="shared" si="100"/>
        <v>00</v>
      </c>
      <c r="V122" s="50" t="str">
        <f t="shared" si="101"/>
        <v>00</v>
      </c>
    </row>
    <row r="123" spans="2:22" x14ac:dyDescent="0.3">
      <c r="B123" s="35">
        <v>18</v>
      </c>
      <c r="C123" s="35" t="str">
        <f t="shared" si="91"/>
        <v>0x012</v>
      </c>
      <c r="D123" s="35" t="s">
        <v>209</v>
      </c>
      <c r="F123" s="44"/>
      <c r="G123" s="45">
        <v>2</v>
      </c>
      <c r="H123" s="46" t="s">
        <v>182</v>
      </c>
      <c r="I123" s="35">
        <f t="shared" si="92"/>
        <v>3</v>
      </c>
      <c r="J123" s="35">
        <v>6</v>
      </c>
      <c r="N123" s="47" t="str">
        <f t="shared" si="93"/>
        <v>000010</v>
      </c>
      <c r="O123" s="48" t="str">
        <f t="shared" si="94"/>
        <v>011</v>
      </c>
      <c r="P123" s="48" t="str">
        <f t="shared" si="95"/>
        <v>110</v>
      </c>
      <c r="Q123" s="48" t="str">
        <f t="shared" si="96"/>
        <v/>
      </c>
      <c r="R123" s="48" t="str">
        <f t="shared" si="97"/>
        <v/>
      </c>
      <c r="S123" s="49" t="str">
        <f t="shared" si="98"/>
        <v/>
      </c>
      <c r="T123" s="35" t="str">
        <f t="shared" si="99"/>
        <v>09</v>
      </c>
      <c r="U123" s="35" t="str">
        <f t="shared" si="100"/>
        <v>E0</v>
      </c>
      <c r="V123" s="50" t="str">
        <f t="shared" si="101"/>
        <v>00</v>
      </c>
    </row>
    <row r="124" spans="2:22" x14ac:dyDescent="0.3">
      <c r="B124" s="35">
        <v>21</v>
      </c>
      <c r="C124" s="35" t="str">
        <f t="shared" si="91"/>
        <v>0x015</v>
      </c>
      <c r="D124" s="35" t="s">
        <v>200</v>
      </c>
      <c r="F124" s="44" t="s">
        <v>140</v>
      </c>
      <c r="G124" s="45">
        <v>11</v>
      </c>
      <c r="H124" s="46" t="s">
        <v>38</v>
      </c>
      <c r="I124" s="35">
        <f t="shared" si="92"/>
        <v>0</v>
      </c>
      <c r="N124" s="47" t="str">
        <f t="shared" si="93"/>
        <v>001011</v>
      </c>
      <c r="O124" s="48" t="str">
        <f t="shared" si="94"/>
        <v>000</v>
      </c>
      <c r="P124" s="48" t="str">
        <f t="shared" si="95"/>
        <v/>
      </c>
      <c r="Q124" s="48" t="str">
        <f t="shared" si="96"/>
        <v/>
      </c>
      <c r="R124" s="48" t="str">
        <f t="shared" si="97"/>
        <v/>
      </c>
      <c r="S124" s="49" t="str">
        <f t="shared" si="98"/>
        <v/>
      </c>
      <c r="T124" s="35" t="str">
        <f t="shared" si="99"/>
        <v>2C</v>
      </c>
      <c r="U124" s="35" t="str">
        <f t="shared" si="100"/>
        <v>00</v>
      </c>
      <c r="V124" s="50" t="str">
        <f t="shared" si="101"/>
        <v>00</v>
      </c>
    </row>
    <row r="125" spans="2:22" x14ac:dyDescent="0.3">
      <c r="B125" s="35">
        <v>24</v>
      </c>
      <c r="C125" s="35" t="str">
        <f t="shared" si="91"/>
        <v>0x018</v>
      </c>
      <c r="D125" s="35" t="s">
        <v>201</v>
      </c>
      <c r="F125" s="59"/>
      <c r="G125" s="45">
        <v>40</v>
      </c>
      <c r="H125" s="46" t="s">
        <v>39</v>
      </c>
      <c r="I125" s="35">
        <f t="shared" si="92"/>
        <v>1</v>
      </c>
      <c r="N125" s="47" t="str">
        <f t="shared" si="93"/>
        <v>101000</v>
      </c>
      <c r="O125" s="48" t="str">
        <f t="shared" si="94"/>
        <v>001</v>
      </c>
      <c r="P125" s="48" t="str">
        <f t="shared" si="95"/>
        <v/>
      </c>
      <c r="Q125" s="48" t="str">
        <f t="shared" si="96"/>
        <v/>
      </c>
      <c r="R125" s="48" t="str">
        <f t="shared" si="97"/>
        <v/>
      </c>
      <c r="S125" s="49" t="str">
        <f t="shared" si="98"/>
        <v/>
      </c>
      <c r="T125" s="35" t="str">
        <f t="shared" si="99"/>
        <v>A0</v>
      </c>
      <c r="U125" s="35" t="str">
        <f t="shared" si="100"/>
        <v>80</v>
      </c>
      <c r="V125" s="50" t="str">
        <f t="shared" si="101"/>
        <v>00</v>
      </c>
    </row>
    <row r="126" spans="2:22" x14ac:dyDescent="0.3">
      <c r="B126" s="35">
        <v>27</v>
      </c>
      <c r="C126" s="35" t="str">
        <f t="shared" si="91"/>
        <v>0x01B</v>
      </c>
      <c r="D126" s="35" t="s">
        <v>51</v>
      </c>
      <c r="F126" s="59" t="s">
        <v>202</v>
      </c>
      <c r="G126" s="45">
        <v>2</v>
      </c>
      <c r="H126" s="46" t="s">
        <v>38</v>
      </c>
      <c r="I126" s="35">
        <f t="shared" si="92"/>
        <v>0</v>
      </c>
      <c r="J126" s="35">
        <v>1</v>
      </c>
      <c r="N126" s="47" t="str">
        <f t="shared" si="93"/>
        <v>000010</v>
      </c>
      <c r="O126" s="48" t="str">
        <f t="shared" si="94"/>
        <v>000</v>
      </c>
      <c r="P126" s="48" t="str">
        <f t="shared" si="95"/>
        <v>001</v>
      </c>
      <c r="Q126" s="48" t="str">
        <f t="shared" si="96"/>
        <v/>
      </c>
      <c r="R126" s="48" t="str">
        <f t="shared" si="97"/>
        <v/>
      </c>
      <c r="S126" s="49" t="str">
        <f t="shared" si="98"/>
        <v/>
      </c>
      <c r="T126" s="35" t="str">
        <f t="shared" si="99"/>
        <v>08</v>
      </c>
      <c r="U126" s="35" t="str">
        <f t="shared" si="100"/>
        <v>10</v>
      </c>
      <c r="V126" s="50" t="str">
        <f t="shared" si="101"/>
        <v>00</v>
      </c>
    </row>
    <row r="127" spans="2:22" x14ac:dyDescent="0.3">
      <c r="B127" s="35">
        <v>30</v>
      </c>
      <c r="C127" s="35" t="str">
        <f t="shared" si="91"/>
        <v>0x01E</v>
      </c>
      <c r="D127" s="35" t="s">
        <v>118</v>
      </c>
      <c r="F127" s="44" t="s">
        <v>129</v>
      </c>
      <c r="G127" s="45">
        <v>33</v>
      </c>
      <c r="H127" s="46" t="s">
        <v>38</v>
      </c>
      <c r="I127" s="35">
        <f t="shared" si="92"/>
        <v>0</v>
      </c>
      <c r="J127" s="35">
        <v>7</v>
      </c>
      <c r="N127" s="47" t="str">
        <f t="shared" si="93"/>
        <v>100001</v>
      </c>
      <c r="O127" s="48" t="str">
        <f t="shared" si="94"/>
        <v>000</v>
      </c>
      <c r="P127" s="48" t="str">
        <f t="shared" si="95"/>
        <v>111</v>
      </c>
      <c r="Q127" s="48" t="str">
        <f t="shared" si="96"/>
        <v/>
      </c>
      <c r="R127" s="48" t="str">
        <f t="shared" si="97"/>
        <v/>
      </c>
      <c r="S127" s="49" t="str">
        <f t="shared" si="98"/>
        <v/>
      </c>
      <c r="T127" s="35" t="str">
        <f t="shared" si="99"/>
        <v>84</v>
      </c>
      <c r="U127" s="35" t="str">
        <f t="shared" si="100"/>
        <v>70</v>
      </c>
      <c r="V127" s="50" t="str">
        <f t="shared" si="101"/>
        <v>00</v>
      </c>
    </row>
    <row r="128" spans="2:22" x14ac:dyDescent="0.3">
      <c r="B128" s="35">
        <v>33</v>
      </c>
      <c r="C128" s="35" t="str">
        <f t="shared" si="91"/>
        <v>0x021</v>
      </c>
      <c r="D128" s="35" t="s">
        <v>203</v>
      </c>
      <c r="F128" s="44" t="s">
        <v>133</v>
      </c>
      <c r="G128" s="45">
        <v>6</v>
      </c>
      <c r="I128" s="35" t="str">
        <f t="shared" si="92"/>
        <v/>
      </c>
      <c r="L128" s="35">
        <v>33</v>
      </c>
      <c r="N128" s="47" t="str">
        <f t="shared" si="93"/>
        <v>000110</v>
      </c>
      <c r="O128" s="48" t="str">
        <f t="shared" si="94"/>
        <v/>
      </c>
      <c r="P128" s="48" t="str">
        <f t="shared" si="95"/>
        <v/>
      </c>
      <c r="Q128" s="48" t="str">
        <f t="shared" si="96"/>
        <v/>
      </c>
      <c r="R128" s="48" t="str">
        <f t="shared" si="97"/>
        <v>00100001</v>
      </c>
      <c r="S128" s="49" t="str">
        <f t="shared" si="98"/>
        <v/>
      </c>
      <c r="T128" s="35" t="str">
        <f t="shared" si="99"/>
        <v>18</v>
      </c>
      <c r="U128" s="35" t="str">
        <f t="shared" si="100"/>
        <v>00</v>
      </c>
      <c r="V128" s="50" t="str">
        <f t="shared" si="101"/>
        <v>21</v>
      </c>
    </row>
    <row r="129" spans="2:22" x14ac:dyDescent="0.3">
      <c r="B129" s="35">
        <v>36</v>
      </c>
      <c r="C129" s="35" t="str">
        <f t="shared" si="91"/>
        <v>0x024</v>
      </c>
      <c r="D129" s="35" t="s">
        <v>56</v>
      </c>
      <c r="F129" s="65" t="s">
        <v>210</v>
      </c>
      <c r="G129" s="45">
        <v>2</v>
      </c>
      <c r="H129" s="46" t="s">
        <v>38</v>
      </c>
      <c r="I129" s="35">
        <f t="shared" si="92"/>
        <v>0</v>
      </c>
      <c r="J129" s="35">
        <v>6</v>
      </c>
      <c r="N129" s="47" t="str">
        <f t="shared" si="93"/>
        <v>000010</v>
      </c>
      <c r="O129" s="48" t="str">
        <f t="shared" si="94"/>
        <v>000</v>
      </c>
      <c r="P129" s="48" t="str">
        <f t="shared" si="95"/>
        <v>110</v>
      </c>
      <c r="Q129" s="48" t="str">
        <f t="shared" si="96"/>
        <v/>
      </c>
      <c r="R129" s="48" t="str">
        <f t="shared" si="97"/>
        <v/>
      </c>
      <c r="S129" s="49" t="str">
        <f t="shared" si="98"/>
        <v/>
      </c>
      <c r="T129" s="35" t="str">
        <f t="shared" si="99"/>
        <v>08</v>
      </c>
      <c r="U129" s="35" t="str">
        <f t="shared" si="100"/>
        <v>60</v>
      </c>
      <c r="V129" s="50" t="str">
        <f t="shared" si="101"/>
        <v>00</v>
      </c>
    </row>
    <row r="130" spans="2:22" x14ac:dyDescent="0.3">
      <c r="B130" s="35">
        <v>39</v>
      </c>
      <c r="C130" s="35" t="str">
        <f t="shared" si="91"/>
        <v>0x027</v>
      </c>
      <c r="D130" s="35" t="s">
        <v>179</v>
      </c>
      <c r="F130" s="65"/>
      <c r="G130" s="45">
        <v>40</v>
      </c>
      <c r="H130" s="46" t="s">
        <v>38</v>
      </c>
      <c r="I130" s="35">
        <f t="shared" si="92"/>
        <v>0</v>
      </c>
      <c r="N130" s="47" t="str">
        <f t="shared" si="93"/>
        <v>101000</v>
      </c>
      <c r="O130" s="48" t="str">
        <f t="shared" si="94"/>
        <v>000</v>
      </c>
      <c r="P130" s="48" t="str">
        <f t="shared" si="95"/>
        <v/>
      </c>
      <c r="Q130" s="48" t="str">
        <f t="shared" si="96"/>
        <v/>
      </c>
      <c r="R130" s="48" t="str">
        <f t="shared" si="97"/>
        <v/>
      </c>
      <c r="S130" s="49" t="str">
        <f t="shared" si="98"/>
        <v/>
      </c>
      <c r="T130" s="35" t="str">
        <f t="shared" si="99"/>
        <v>A0</v>
      </c>
      <c r="U130" s="35" t="str">
        <f t="shared" si="100"/>
        <v>00</v>
      </c>
      <c r="V130" s="50" t="str">
        <f t="shared" si="101"/>
        <v>00</v>
      </c>
    </row>
    <row r="131" spans="2:22" x14ac:dyDescent="0.3">
      <c r="B131" s="35">
        <v>42</v>
      </c>
      <c r="C131" s="35" t="str">
        <f t="shared" si="91"/>
        <v>0x02A</v>
      </c>
      <c r="D131" s="35" t="s">
        <v>57</v>
      </c>
      <c r="F131" s="65"/>
      <c r="G131" s="45">
        <v>2</v>
      </c>
      <c r="H131" s="46" t="s">
        <v>42</v>
      </c>
      <c r="I131" s="35">
        <f t="shared" si="92"/>
        <v>6</v>
      </c>
      <c r="J131" s="35">
        <v>0</v>
      </c>
      <c r="N131" s="47" t="str">
        <f t="shared" si="93"/>
        <v>000010</v>
      </c>
      <c r="O131" s="48" t="str">
        <f t="shared" si="94"/>
        <v>110</v>
      </c>
      <c r="P131" s="48" t="str">
        <f t="shared" si="95"/>
        <v>000</v>
      </c>
      <c r="Q131" s="48" t="str">
        <f t="shared" si="96"/>
        <v/>
      </c>
      <c r="R131" s="48" t="str">
        <f t="shared" si="97"/>
        <v/>
      </c>
      <c r="S131" s="49" t="str">
        <f t="shared" si="98"/>
        <v/>
      </c>
      <c r="T131" s="35" t="str">
        <f t="shared" si="99"/>
        <v>0B</v>
      </c>
      <c r="U131" s="35" t="str">
        <f t="shared" si="100"/>
        <v>00</v>
      </c>
      <c r="V131" s="50" t="str">
        <f t="shared" si="101"/>
        <v>00</v>
      </c>
    </row>
    <row r="132" spans="2:22" x14ac:dyDescent="0.3">
      <c r="B132" s="35">
        <v>45</v>
      </c>
      <c r="C132" s="35" t="str">
        <f t="shared" si="91"/>
        <v>0x02D</v>
      </c>
      <c r="D132" s="35" t="s">
        <v>142</v>
      </c>
      <c r="F132" s="44" t="s">
        <v>134</v>
      </c>
      <c r="G132" s="45">
        <v>5</v>
      </c>
      <c r="I132" s="35" t="str">
        <f t="shared" si="92"/>
        <v/>
      </c>
      <c r="L132" s="35">
        <v>12</v>
      </c>
      <c r="N132" s="47" t="str">
        <f t="shared" si="93"/>
        <v>000101</v>
      </c>
      <c r="O132" s="48" t="str">
        <f t="shared" si="94"/>
        <v/>
      </c>
      <c r="P132" s="48" t="str">
        <f t="shared" si="95"/>
        <v/>
      </c>
      <c r="Q132" s="48" t="str">
        <f t="shared" si="96"/>
        <v/>
      </c>
      <c r="R132" s="48" t="str">
        <f t="shared" si="97"/>
        <v>00001100</v>
      </c>
      <c r="S132" s="49" t="str">
        <f t="shared" si="98"/>
        <v/>
      </c>
      <c r="T132" s="35" t="str">
        <f t="shared" si="99"/>
        <v>14</v>
      </c>
      <c r="U132" s="35" t="str">
        <f t="shared" si="100"/>
        <v>00</v>
      </c>
      <c r="V132" s="50" t="str">
        <f t="shared" si="101"/>
        <v>0C</v>
      </c>
    </row>
    <row r="133" spans="2:22" x14ac:dyDescent="0.3">
      <c r="F133" s="44" t="s">
        <v>120</v>
      </c>
    </row>
    <row r="134" spans="2:22" x14ac:dyDescent="0.3">
      <c r="B134" s="35">
        <v>48</v>
      </c>
      <c r="C134" s="35" t="str">
        <f t="shared" ref="C134:C136" si="102">"0x" &amp; DEC2HEX(B134,3)</f>
        <v>0x030</v>
      </c>
      <c r="E134" s="36" t="s">
        <v>166</v>
      </c>
    </row>
    <row r="135" spans="2:22" x14ac:dyDescent="0.3">
      <c r="B135" s="35">
        <v>51</v>
      </c>
      <c r="C135" s="35" t="str">
        <f t="shared" si="102"/>
        <v>0x033</v>
      </c>
      <c r="E135" s="36" t="s">
        <v>167</v>
      </c>
    </row>
    <row r="136" spans="2:22" x14ac:dyDescent="0.3">
      <c r="B136" s="35">
        <v>54</v>
      </c>
      <c r="C136" s="35" t="str">
        <f t="shared" si="102"/>
        <v>0x036</v>
      </c>
      <c r="E136" s="36" t="s">
        <v>168</v>
      </c>
    </row>
    <row r="140" spans="2:22" x14ac:dyDescent="0.3">
      <c r="D140" s="44" t="s">
        <v>244</v>
      </c>
    </row>
    <row r="141" spans="2:22" x14ac:dyDescent="0.3">
      <c r="B141" s="35">
        <v>0</v>
      </c>
      <c r="C141" s="35" t="str">
        <f t="shared" ref="C141:C143" si="103">"0x" &amp; DEC2HEX(B141,3)</f>
        <v>0x000</v>
      </c>
      <c r="D141" s="35" t="s">
        <v>217</v>
      </c>
      <c r="F141" s="44"/>
      <c r="G141" s="45">
        <v>1</v>
      </c>
      <c r="H141" s="46" t="s">
        <v>42</v>
      </c>
      <c r="I141" s="35">
        <f t="shared" ref="I141:I149" si="104">IF(H141="", "", VLOOKUP(H141, $X$3:$Y$10, 2))</f>
        <v>6</v>
      </c>
      <c r="M141" s="35">
        <v>0</v>
      </c>
      <c r="N141" s="47" t="str">
        <f t="shared" ref="N141:N149" si="105">IF(G141="", "", TEXT(DEC2BIN(G141), "000000"))</f>
        <v>000001</v>
      </c>
      <c r="O141" s="48" t="str">
        <f t="shared" ref="O141:O149" si="106">IF(I141="", "", TEXT(DEC2BIN(I141), "000"))</f>
        <v>110</v>
      </c>
      <c r="P141" s="48" t="str">
        <f t="shared" ref="P141:Q141" si="107">IF(J141="", "", TEXT(DEC2BIN(J141), "000"))</f>
        <v/>
      </c>
      <c r="Q141" s="48" t="str">
        <f t="shared" si="107"/>
        <v/>
      </c>
      <c r="R141" s="48" t="str">
        <f t="shared" ref="R141:S141" si="108">IF(L141="", "", TEXT(DEC2BIN(L141), "00000000"))</f>
        <v/>
      </c>
      <c r="S141" s="49" t="str">
        <f t="shared" si="108"/>
        <v>00000000</v>
      </c>
      <c r="T141" s="35" t="str">
        <f>BIN2HEX(LEFT(CONCATENATE(N141,IF(O141="", "000", O141)), 8), 2)</f>
        <v>07</v>
      </c>
      <c r="U141" s="35" t="str">
        <f>BIN2HEX(CONCATENATE(RIGHT(O141, 1), IF(P141 = "", "000", P141), IF(Q141 = "", "000", Q141), "0"), 2)</f>
        <v>00</v>
      </c>
      <c r="V141" s="50" t="str">
        <f>IF(R141="", BIN2HEX(S141, 2), BIN2HEX(R141,2))</f>
        <v>00</v>
      </c>
    </row>
    <row r="142" spans="2:22" x14ac:dyDescent="0.3">
      <c r="B142" s="35">
        <v>3</v>
      </c>
      <c r="C142" s="35" t="str">
        <f t="shared" si="103"/>
        <v>0x003</v>
      </c>
      <c r="D142" s="35" t="s">
        <v>218</v>
      </c>
      <c r="F142" s="44"/>
      <c r="G142" s="45">
        <v>1</v>
      </c>
      <c r="H142" s="46" t="s">
        <v>38</v>
      </c>
      <c r="I142" s="35">
        <f t="shared" si="104"/>
        <v>0</v>
      </c>
      <c r="M142" s="35">
        <v>255</v>
      </c>
      <c r="N142" s="47" t="str">
        <f t="shared" si="105"/>
        <v>000001</v>
      </c>
      <c r="O142" s="48" t="str">
        <f t="shared" si="106"/>
        <v>000</v>
      </c>
      <c r="P142" s="48" t="str">
        <f t="shared" ref="P142:P149" si="109">IF(J142="", "", TEXT(DEC2BIN(J142), "000"))</f>
        <v/>
      </c>
      <c r="Q142" s="48" t="str">
        <f t="shared" ref="Q142:Q149" si="110">IF(K142="", "", TEXT(DEC2BIN(K142), "000"))</f>
        <v/>
      </c>
      <c r="R142" s="48" t="str">
        <f t="shared" ref="R142:R149" si="111">IF(L142="", "", TEXT(DEC2BIN(L142), "00000000"))</f>
        <v/>
      </c>
      <c r="S142" s="49" t="str">
        <f t="shared" ref="S142:S149" si="112">IF(M142="", "", TEXT(DEC2BIN(M142), "00000000"))</f>
        <v>11111111</v>
      </c>
      <c r="T142" s="35" t="str">
        <f t="shared" ref="T142:T149" si="113">BIN2HEX(LEFT(CONCATENATE(N142,IF(O142="", "000", O142)), 8), 2)</f>
        <v>04</v>
      </c>
      <c r="U142" s="35" t="str">
        <f t="shared" ref="U142:U149" si="114">BIN2HEX(CONCATENATE(RIGHT(O142, 1), IF(P142 = "", "000", P142), IF(Q142 = "", "000", Q142), "0"), 2)</f>
        <v>00</v>
      </c>
      <c r="V142" s="50" t="str">
        <f t="shared" ref="V142:V149" si="115">IF(R142="", BIN2HEX(S142, 2), BIN2HEX(R142,2))</f>
        <v>FF</v>
      </c>
    </row>
    <row r="143" spans="2:22" x14ac:dyDescent="0.3">
      <c r="B143" s="35">
        <v>6</v>
      </c>
      <c r="C143" s="35" t="str">
        <f t="shared" si="103"/>
        <v>0x006</v>
      </c>
      <c r="D143" s="35" t="s">
        <v>190</v>
      </c>
      <c r="F143" s="44"/>
      <c r="G143" s="45">
        <v>1</v>
      </c>
      <c r="H143" s="46" t="s">
        <v>162</v>
      </c>
      <c r="I143" s="35">
        <f t="shared" si="104"/>
        <v>2</v>
      </c>
      <c r="M143" s="35">
        <v>0</v>
      </c>
      <c r="N143" s="47" t="str">
        <f t="shared" si="105"/>
        <v>000001</v>
      </c>
      <c r="O143" s="48" t="str">
        <f t="shared" si="106"/>
        <v>010</v>
      </c>
      <c r="P143" s="48" t="str">
        <f t="shared" si="109"/>
        <v/>
      </c>
      <c r="Q143" s="48" t="str">
        <f t="shared" si="110"/>
        <v/>
      </c>
      <c r="R143" s="48" t="str">
        <f t="shared" si="111"/>
        <v/>
      </c>
      <c r="S143" s="49" t="str">
        <f t="shared" si="112"/>
        <v>00000000</v>
      </c>
      <c r="T143" s="35" t="str">
        <f t="shared" si="113"/>
        <v>05</v>
      </c>
      <c r="U143" s="35" t="str">
        <f t="shared" si="114"/>
        <v>00</v>
      </c>
      <c r="V143" s="50" t="str">
        <f t="shared" si="115"/>
        <v>00</v>
      </c>
    </row>
    <row r="144" spans="2:22" x14ac:dyDescent="0.3">
      <c r="D144" s="35" t="s">
        <v>223</v>
      </c>
      <c r="F144" s="44"/>
      <c r="G144" s="45">
        <v>17</v>
      </c>
      <c r="H144" s="46" t="s">
        <v>162</v>
      </c>
      <c r="I144" s="35">
        <f t="shared" si="104"/>
        <v>2</v>
      </c>
      <c r="J144" s="35">
        <v>6</v>
      </c>
      <c r="K144" s="35">
        <v>1</v>
      </c>
      <c r="N144" s="47" t="str">
        <f t="shared" si="105"/>
        <v>010001</v>
      </c>
      <c r="O144" s="48" t="str">
        <f t="shared" si="106"/>
        <v>010</v>
      </c>
      <c r="P144" s="48" t="str">
        <f t="shared" si="109"/>
        <v>110</v>
      </c>
      <c r="Q144" s="48" t="str">
        <f t="shared" si="110"/>
        <v>001</v>
      </c>
      <c r="R144" s="48" t="str">
        <f t="shared" si="111"/>
        <v/>
      </c>
      <c r="S144" s="49" t="str">
        <f t="shared" si="112"/>
        <v/>
      </c>
      <c r="T144" s="35" t="str">
        <f t="shared" si="113"/>
        <v>45</v>
      </c>
      <c r="U144" s="35" t="str">
        <f t="shared" si="114"/>
        <v>62</v>
      </c>
      <c r="V144" s="50" t="str">
        <f t="shared" si="115"/>
        <v>00</v>
      </c>
    </row>
    <row r="145" spans="1:22" x14ac:dyDescent="0.3">
      <c r="D145" s="35" t="s">
        <v>220</v>
      </c>
      <c r="F145" s="44"/>
      <c r="G145" s="45">
        <v>17</v>
      </c>
      <c r="H145" s="46" t="s">
        <v>38</v>
      </c>
      <c r="I145" s="35">
        <f t="shared" si="104"/>
        <v>0</v>
      </c>
      <c r="J145" s="35">
        <v>6</v>
      </c>
      <c r="K145" s="35">
        <v>1</v>
      </c>
      <c r="N145" s="47" t="str">
        <f t="shared" si="105"/>
        <v>010001</v>
      </c>
      <c r="O145" s="48" t="str">
        <f t="shared" si="106"/>
        <v>000</v>
      </c>
      <c r="P145" s="48" t="str">
        <f t="shared" si="109"/>
        <v>110</v>
      </c>
      <c r="Q145" s="48" t="str">
        <f t="shared" si="110"/>
        <v>001</v>
      </c>
      <c r="R145" s="48" t="str">
        <f t="shared" si="111"/>
        <v/>
      </c>
      <c r="S145" s="49" t="str">
        <f t="shared" si="112"/>
        <v/>
      </c>
      <c r="T145" s="35" t="str">
        <f t="shared" si="113"/>
        <v>44</v>
      </c>
      <c r="U145" s="35" t="str">
        <f t="shared" si="114"/>
        <v>62</v>
      </c>
      <c r="V145" s="50" t="str">
        <f t="shared" si="115"/>
        <v>00</v>
      </c>
    </row>
    <row r="146" spans="1:22" x14ac:dyDescent="0.3">
      <c r="D146" s="35" t="s">
        <v>221</v>
      </c>
      <c r="F146" s="44"/>
      <c r="G146" s="45">
        <v>2</v>
      </c>
      <c r="H146" s="46" t="s">
        <v>39</v>
      </c>
      <c r="I146" s="35">
        <f t="shared" si="104"/>
        <v>1</v>
      </c>
      <c r="J146" s="35">
        <v>6</v>
      </c>
      <c r="N146" s="47" t="str">
        <f t="shared" si="105"/>
        <v>000010</v>
      </c>
      <c r="O146" s="48" t="str">
        <f t="shared" si="106"/>
        <v>001</v>
      </c>
      <c r="P146" s="48" t="str">
        <f t="shared" si="109"/>
        <v>110</v>
      </c>
      <c r="Q146" s="48" t="str">
        <f t="shared" si="110"/>
        <v/>
      </c>
      <c r="R146" s="48" t="str">
        <f t="shared" si="111"/>
        <v/>
      </c>
      <c r="S146" s="49" t="str">
        <f t="shared" si="112"/>
        <v/>
      </c>
      <c r="T146" s="35" t="str">
        <f t="shared" si="113"/>
        <v>08</v>
      </c>
      <c r="U146" s="35" t="str">
        <f t="shared" si="114"/>
        <v>E0</v>
      </c>
      <c r="V146" s="50" t="str">
        <f t="shared" si="115"/>
        <v>00</v>
      </c>
    </row>
    <row r="147" spans="1:22" x14ac:dyDescent="0.3">
      <c r="D147" s="35" t="s">
        <v>201</v>
      </c>
      <c r="F147" s="44"/>
      <c r="G147" s="45">
        <v>40</v>
      </c>
      <c r="H147" s="46" t="s">
        <v>39</v>
      </c>
      <c r="I147" s="35">
        <f t="shared" si="104"/>
        <v>1</v>
      </c>
      <c r="N147" s="47" t="str">
        <f t="shared" si="105"/>
        <v>101000</v>
      </c>
      <c r="O147" s="48" t="str">
        <f t="shared" si="106"/>
        <v>001</v>
      </c>
      <c r="P147" s="48" t="str">
        <f t="shared" si="109"/>
        <v/>
      </c>
      <c r="Q147" s="48" t="str">
        <f t="shared" si="110"/>
        <v/>
      </c>
      <c r="R147" s="48" t="str">
        <f t="shared" si="111"/>
        <v/>
      </c>
      <c r="S147" s="49" t="str">
        <f t="shared" si="112"/>
        <v/>
      </c>
      <c r="T147" s="35" t="str">
        <f t="shared" si="113"/>
        <v>A0</v>
      </c>
      <c r="U147" s="35" t="str">
        <f t="shared" si="114"/>
        <v>80</v>
      </c>
      <c r="V147" s="50" t="str">
        <f t="shared" si="115"/>
        <v>00</v>
      </c>
    </row>
    <row r="148" spans="1:22" x14ac:dyDescent="0.3">
      <c r="D148" s="35" t="s">
        <v>222</v>
      </c>
      <c r="F148" s="44"/>
      <c r="G148" s="45">
        <v>2</v>
      </c>
      <c r="H148" s="46" t="s">
        <v>42</v>
      </c>
      <c r="I148" s="35">
        <f t="shared" si="104"/>
        <v>6</v>
      </c>
      <c r="J148" s="35">
        <v>1</v>
      </c>
      <c r="N148" s="47" t="str">
        <f t="shared" si="105"/>
        <v>000010</v>
      </c>
      <c r="O148" s="48" t="str">
        <f t="shared" si="106"/>
        <v>110</v>
      </c>
      <c r="P148" s="48" t="str">
        <f t="shared" si="109"/>
        <v>001</v>
      </c>
      <c r="Q148" s="48" t="str">
        <f t="shared" si="110"/>
        <v/>
      </c>
      <c r="R148" s="48" t="str">
        <f t="shared" si="111"/>
        <v/>
      </c>
      <c r="S148" s="49" t="str">
        <f t="shared" si="112"/>
        <v/>
      </c>
      <c r="T148" s="35" t="str">
        <f t="shared" si="113"/>
        <v>0B</v>
      </c>
      <c r="U148" s="35" t="str">
        <f t="shared" si="114"/>
        <v>10</v>
      </c>
      <c r="V148" s="50" t="str">
        <f t="shared" si="115"/>
        <v>00</v>
      </c>
    </row>
    <row r="149" spans="1:22" x14ac:dyDescent="0.3">
      <c r="D149" s="35" t="s">
        <v>58</v>
      </c>
      <c r="G149" s="45">
        <v>5</v>
      </c>
      <c r="I149" s="35" t="str">
        <f t="shared" si="104"/>
        <v/>
      </c>
      <c r="L149" s="35">
        <v>9</v>
      </c>
      <c r="N149" s="47" t="str">
        <f t="shared" si="105"/>
        <v>000101</v>
      </c>
      <c r="O149" s="48" t="str">
        <f t="shared" si="106"/>
        <v/>
      </c>
      <c r="P149" s="48" t="str">
        <f t="shared" si="109"/>
        <v/>
      </c>
      <c r="Q149" s="48" t="str">
        <f t="shared" si="110"/>
        <v/>
      </c>
      <c r="R149" s="48" t="str">
        <f t="shared" si="111"/>
        <v>00001001</v>
      </c>
      <c r="S149" s="49" t="str">
        <f t="shared" si="112"/>
        <v/>
      </c>
      <c r="T149" s="35" t="str">
        <f t="shared" si="113"/>
        <v>14</v>
      </c>
      <c r="U149" s="35" t="str">
        <f t="shared" si="114"/>
        <v>00</v>
      </c>
      <c r="V149" s="50" t="str">
        <f t="shared" si="115"/>
        <v>09</v>
      </c>
    </row>
    <row r="151" spans="1:22" x14ac:dyDescent="0.3">
      <c r="D151" s="58"/>
    </row>
    <row r="153" spans="1:22" x14ac:dyDescent="0.3">
      <c r="D153" s="44" t="s">
        <v>245</v>
      </c>
    </row>
    <row r="154" spans="1:22" x14ac:dyDescent="0.3">
      <c r="B154" s="35">
        <v>0</v>
      </c>
      <c r="C154" s="35" t="str">
        <f t="shared" ref="C154:C157" si="116">"0x" &amp; DEC2HEX(B154,3)</f>
        <v>0x000</v>
      </c>
      <c r="D154" s="35" t="s">
        <v>217</v>
      </c>
      <c r="F154" s="44"/>
      <c r="G154" s="45">
        <v>1</v>
      </c>
      <c r="H154" s="46" t="s">
        <v>42</v>
      </c>
      <c r="I154" s="35">
        <f t="shared" ref="I154:I174" si="117">IF(H154="", "", VLOOKUP(H154, $X$3:$Y$10, 2))</f>
        <v>6</v>
      </c>
      <c r="M154" s="35">
        <v>0</v>
      </c>
      <c r="N154" s="47" t="str">
        <f t="shared" ref="N154:N174" si="118">IF(G154="", "", TEXT(DEC2BIN(G154), "000000"))</f>
        <v>000001</v>
      </c>
      <c r="O154" s="48" t="str">
        <f t="shared" ref="O154:O174" si="119">IF(I154="", "", TEXT(DEC2BIN(I154), "000"))</f>
        <v>110</v>
      </c>
      <c r="P154" s="48" t="str">
        <f t="shared" ref="P154:P174" si="120">IF(J154="", "", TEXT(DEC2BIN(J154), "000"))</f>
        <v/>
      </c>
      <c r="Q154" s="48" t="str">
        <f t="shared" ref="Q154:Q174" si="121">IF(K154="", "", TEXT(DEC2BIN(K154), "000"))</f>
        <v/>
      </c>
      <c r="R154" s="48" t="str">
        <f t="shared" ref="R154:R174" si="122">IF(L154="", "", TEXT(DEC2BIN(L154), "00000000"))</f>
        <v/>
      </c>
      <c r="S154" s="49" t="str">
        <f t="shared" ref="S154:S174" si="123">IF(M154="", "", TEXT(DEC2BIN(M154), "00000000"))</f>
        <v>00000000</v>
      </c>
      <c r="T154" s="35" t="str">
        <f t="shared" ref="T154:T174" si="124">BIN2HEX(LEFT(CONCATENATE(N154,IF(O154="", "000", O154)), 8), 2)</f>
        <v>07</v>
      </c>
      <c r="U154" s="35" t="str">
        <f t="shared" ref="U154:U174" si="125">BIN2HEX(CONCATENATE(RIGHT(O154, 1), IF(P154 = "", "000", P154), IF(Q154 = "", "000", Q154), "0"), 2)</f>
        <v>00</v>
      </c>
      <c r="V154" s="50" t="str">
        <f t="shared" ref="V154:V174" si="126">IF(R154="", BIN2HEX(S154, 2), BIN2HEX(R154,2))</f>
        <v>00</v>
      </c>
    </row>
    <row r="155" spans="1:22" x14ac:dyDescent="0.3">
      <c r="B155" s="35">
        <v>3</v>
      </c>
      <c r="C155" s="35" t="str">
        <f t="shared" si="116"/>
        <v>0x003</v>
      </c>
      <c r="D155" s="35" t="s">
        <v>190</v>
      </c>
      <c r="E155" s="35"/>
      <c r="F155" s="44" t="s">
        <v>311</v>
      </c>
      <c r="G155" s="45">
        <v>1</v>
      </c>
      <c r="H155" s="46" t="s">
        <v>162</v>
      </c>
      <c r="I155" s="35">
        <f t="shared" si="117"/>
        <v>2</v>
      </c>
      <c r="M155" s="35">
        <v>0</v>
      </c>
      <c r="N155" s="47" t="str">
        <f t="shared" si="118"/>
        <v>000001</v>
      </c>
      <c r="O155" s="48" t="str">
        <f t="shared" si="119"/>
        <v>010</v>
      </c>
      <c r="P155" s="48" t="str">
        <f t="shared" si="120"/>
        <v/>
      </c>
      <c r="Q155" s="48" t="str">
        <f t="shared" si="121"/>
        <v/>
      </c>
      <c r="R155" s="48" t="str">
        <f t="shared" si="122"/>
        <v/>
      </c>
      <c r="S155" s="49" t="str">
        <f t="shared" si="123"/>
        <v>00000000</v>
      </c>
      <c r="T155" s="35" t="str">
        <f t="shared" si="124"/>
        <v>05</v>
      </c>
      <c r="U155" s="35" t="str">
        <f t="shared" si="125"/>
        <v>00</v>
      </c>
      <c r="V155" s="50" t="str">
        <f t="shared" si="126"/>
        <v>00</v>
      </c>
    </row>
    <row r="156" spans="1:22" x14ac:dyDescent="0.3">
      <c r="B156" s="35">
        <v>6</v>
      </c>
      <c r="C156" s="35" t="str">
        <f t="shared" si="116"/>
        <v>0x006</v>
      </c>
      <c r="D156" s="35" t="s">
        <v>268</v>
      </c>
      <c r="F156" s="44" t="s">
        <v>224</v>
      </c>
      <c r="G156" s="45">
        <v>1</v>
      </c>
      <c r="H156" s="46" t="s">
        <v>182</v>
      </c>
      <c r="I156" s="35">
        <f t="shared" si="117"/>
        <v>3</v>
      </c>
      <c r="M156" s="35">
        <v>96</v>
      </c>
      <c r="N156" s="47" t="str">
        <f t="shared" si="118"/>
        <v>000001</v>
      </c>
      <c r="O156" s="48" t="str">
        <f t="shared" si="119"/>
        <v>011</v>
      </c>
      <c r="P156" s="48" t="str">
        <f t="shared" si="120"/>
        <v/>
      </c>
      <c r="Q156" s="48" t="str">
        <f t="shared" si="121"/>
        <v/>
      </c>
      <c r="R156" s="48" t="str">
        <f t="shared" si="122"/>
        <v/>
      </c>
      <c r="S156" s="49" t="str">
        <f t="shared" si="123"/>
        <v>01100000</v>
      </c>
      <c r="T156" s="35" t="str">
        <f t="shared" si="124"/>
        <v>05</v>
      </c>
      <c r="U156" s="35" t="str">
        <f t="shared" si="125"/>
        <v>80</v>
      </c>
      <c r="V156" s="50" t="str">
        <f t="shared" si="126"/>
        <v>60</v>
      </c>
    </row>
    <row r="157" spans="1:22" x14ac:dyDescent="0.3">
      <c r="B157" s="35">
        <v>9</v>
      </c>
      <c r="C157" s="35" t="str">
        <f t="shared" si="116"/>
        <v>0x009</v>
      </c>
      <c r="D157" s="35" t="s">
        <v>312</v>
      </c>
      <c r="F157" s="44" t="s">
        <v>225</v>
      </c>
      <c r="G157" s="45">
        <v>1</v>
      </c>
      <c r="H157" s="46" t="s">
        <v>161</v>
      </c>
      <c r="I157" s="35">
        <f t="shared" si="117"/>
        <v>7</v>
      </c>
      <c r="M157" s="35">
        <v>160</v>
      </c>
      <c r="N157" s="47" t="str">
        <f t="shared" si="118"/>
        <v>000001</v>
      </c>
      <c r="O157" s="48" t="str">
        <f t="shared" si="119"/>
        <v>111</v>
      </c>
      <c r="P157" s="48" t="str">
        <f t="shared" si="120"/>
        <v/>
      </c>
      <c r="Q157" s="48" t="str">
        <f t="shared" si="121"/>
        <v/>
      </c>
      <c r="R157" s="48" t="str">
        <f t="shared" si="122"/>
        <v/>
      </c>
      <c r="S157" s="49" t="str">
        <f t="shared" si="123"/>
        <v>10100000</v>
      </c>
      <c r="T157" s="35" t="str">
        <f t="shared" si="124"/>
        <v>07</v>
      </c>
      <c r="U157" s="35" t="str">
        <f t="shared" si="125"/>
        <v>80</v>
      </c>
      <c r="V157" s="50" t="str">
        <f t="shared" si="126"/>
        <v>A0</v>
      </c>
    </row>
    <row r="158" spans="1:22" x14ac:dyDescent="0.3">
      <c r="A158" s="43" t="s">
        <v>289</v>
      </c>
      <c r="B158" s="35">
        <v>12</v>
      </c>
      <c r="C158" s="35" t="str">
        <f t="shared" ref="C158:C167" si="127">"0x" &amp; DEC2HEX(B158,3)</f>
        <v>0x00C</v>
      </c>
      <c r="D158" s="35" t="s">
        <v>304</v>
      </c>
      <c r="F158" s="44" t="s">
        <v>305</v>
      </c>
      <c r="G158" s="45">
        <v>1</v>
      </c>
      <c r="H158" s="46" t="s">
        <v>39</v>
      </c>
      <c r="I158" s="35">
        <f t="shared" si="117"/>
        <v>1</v>
      </c>
      <c r="M158" s="35">
        <v>7</v>
      </c>
      <c r="N158" s="47" t="str">
        <f t="shared" si="118"/>
        <v>000001</v>
      </c>
      <c r="O158" s="48" t="str">
        <f t="shared" si="119"/>
        <v>001</v>
      </c>
      <c r="P158" s="48" t="str">
        <f t="shared" ref="P158:P159" si="128">IF(J158="", "", TEXT(DEC2BIN(J158), "000"))</f>
        <v/>
      </c>
      <c r="Q158" s="48" t="str">
        <f t="shared" ref="Q158:Q159" si="129">IF(K158="", "", TEXT(DEC2BIN(K158), "000"))</f>
        <v/>
      </c>
      <c r="R158" s="48" t="str">
        <f t="shared" ref="R158:R159" si="130">IF(L158="", "", TEXT(DEC2BIN(L158), "00000000"))</f>
        <v/>
      </c>
      <c r="S158" s="49" t="str">
        <f t="shared" ref="S158:S159" si="131">IF(M158="", "", TEXT(DEC2BIN(M158), "00000000"))</f>
        <v>00000111</v>
      </c>
      <c r="T158" s="35" t="str">
        <f t="shared" ref="T158:T159" si="132">BIN2HEX(LEFT(CONCATENATE(N158,IF(O158="", "000", O158)), 8), 2)</f>
        <v>04</v>
      </c>
      <c r="U158" s="35" t="str">
        <f t="shared" ref="U158:U159" si="133">BIN2HEX(CONCATENATE(RIGHT(O158, 1), IF(P158 = "", "000", P158), IF(Q158 = "", "000", Q158), "0"), 2)</f>
        <v>80</v>
      </c>
      <c r="V158" s="50" t="str">
        <f t="shared" ref="V158:V159" si="134">IF(R158="", BIN2HEX(S158, 2), BIN2HEX(R158,2))</f>
        <v>07</v>
      </c>
    </row>
    <row r="159" spans="1:22" x14ac:dyDescent="0.3">
      <c r="B159" s="35">
        <v>15</v>
      </c>
      <c r="C159" s="35" t="str">
        <f t="shared" si="127"/>
        <v>0x00F</v>
      </c>
      <c r="D159" s="35" t="s">
        <v>303</v>
      </c>
      <c r="F159" s="44" t="s">
        <v>302</v>
      </c>
      <c r="G159" s="45">
        <v>35</v>
      </c>
      <c r="H159" s="46" t="s">
        <v>39</v>
      </c>
      <c r="I159" s="35">
        <f t="shared" si="117"/>
        <v>1</v>
      </c>
      <c r="J159" s="35">
        <v>6</v>
      </c>
      <c r="N159" s="47" t="str">
        <f t="shared" si="118"/>
        <v>100011</v>
      </c>
      <c r="O159" s="48" t="str">
        <f t="shared" si="119"/>
        <v>001</v>
      </c>
      <c r="P159" s="48" t="str">
        <f t="shared" si="128"/>
        <v>110</v>
      </c>
      <c r="Q159" s="48" t="str">
        <f t="shared" si="129"/>
        <v/>
      </c>
      <c r="R159" s="48" t="str">
        <f t="shared" si="130"/>
        <v/>
      </c>
      <c r="S159" s="49" t="str">
        <f t="shared" si="131"/>
        <v/>
      </c>
      <c r="T159" s="35" t="str">
        <f t="shared" si="132"/>
        <v>8C</v>
      </c>
      <c r="U159" s="35" t="str">
        <f t="shared" si="133"/>
        <v>E0</v>
      </c>
      <c r="V159" s="50" t="str">
        <f t="shared" si="134"/>
        <v>00</v>
      </c>
    </row>
    <row r="160" spans="1:22" x14ac:dyDescent="0.3">
      <c r="B160" s="35">
        <v>18</v>
      </c>
      <c r="C160" s="35" t="str">
        <f t="shared" si="127"/>
        <v>0x012</v>
      </c>
      <c r="D160" s="35" t="s">
        <v>194</v>
      </c>
      <c r="F160" s="44"/>
      <c r="G160" s="45">
        <v>6</v>
      </c>
      <c r="I160" s="35" t="str">
        <f t="shared" si="117"/>
        <v/>
      </c>
      <c r="L160" s="35">
        <v>24</v>
      </c>
      <c r="N160" s="47" t="str">
        <f t="shared" si="118"/>
        <v>000110</v>
      </c>
      <c r="O160" s="48" t="str">
        <f t="shared" si="119"/>
        <v/>
      </c>
      <c r="P160" s="48" t="str">
        <f t="shared" ref="P160:P164" si="135">IF(J160="", "", TEXT(DEC2BIN(J160), "000"))</f>
        <v/>
      </c>
      <c r="Q160" s="48" t="str">
        <f t="shared" ref="Q160:Q164" si="136">IF(K160="", "", TEXT(DEC2BIN(K160), "000"))</f>
        <v/>
      </c>
      <c r="R160" s="48" t="str">
        <f t="shared" ref="R160:R164" si="137">IF(L160="", "", TEXT(DEC2BIN(L160), "00000000"))</f>
        <v>00011000</v>
      </c>
      <c r="S160" s="49" t="str">
        <f t="shared" ref="S160:S164" si="138">IF(M160="", "", TEXT(DEC2BIN(M160), "00000000"))</f>
        <v/>
      </c>
      <c r="T160" s="35" t="str">
        <f t="shared" ref="T160:T164" si="139">BIN2HEX(LEFT(CONCATENATE(N160,IF(O160="", "000", O160)), 8), 2)</f>
        <v>18</v>
      </c>
      <c r="U160" s="35" t="str">
        <f t="shared" ref="U160:U164" si="140">BIN2HEX(CONCATENATE(RIGHT(O160, 1), IF(P160 = "", "000", P160), IF(Q160 = "", "000", Q160), "0"), 2)</f>
        <v>00</v>
      </c>
      <c r="V160" s="50" t="str">
        <f t="shared" ref="V160:V164" si="141">IF(R160="", BIN2HEX(S160, 2), BIN2HEX(R160,2))</f>
        <v>18</v>
      </c>
    </row>
    <row r="161" spans="1:22" x14ac:dyDescent="0.3">
      <c r="B161" s="35">
        <v>21</v>
      </c>
      <c r="C161" s="35" t="str">
        <f t="shared" si="127"/>
        <v>0x015</v>
      </c>
      <c r="D161" s="35" t="s">
        <v>314</v>
      </c>
      <c r="F161" s="44"/>
      <c r="G161" s="45">
        <v>5</v>
      </c>
      <c r="I161" s="35" t="str">
        <f t="shared" si="117"/>
        <v/>
      </c>
      <c r="L161" s="35">
        <v>33</v>
      </c>
      <c r="N161" s="47" t="str">
        <f t="shared" si="118"/>
        <v>000101</v>
      </c>
      <c r="O161" s="48" t="str">
        <f t="shared" si="119"/>
        <v/>
      </c>
      <c r="P161" s="48" t="str">
        <f t="shared" si="135"/>
        <v/>
      </c>
      <c r="Q161" s="48" t="str">
        <f t="shared" si="136"/>
        <v/>
      </c>
      <c r="R161" s="48" t="str">
        <f t="shared" si="137"/>
        <v>00100001</v>
      </c>
      <c r="S161" s="49" t="str">
        <f t="shared" si="138"/>
        <v/>
      </c>
      <c r="T161" s="35" t="str">
        <f t="shared" si="139"/>
        <v>14</v>
      </c>
      <c r="U161" s="35" t="str">
        <f t="shared" si="140"/>
        <v>00</v>
      </c>
      <c r="V161" s="50" t="str">
        <f t="shared" si="141"/>
        <v>21</v>
      </c>
    </row>
    <row r="162" spans="1:22" x14ac:dyDescent="0.3">
      <c r="A162" s="43" t="s">
        <v>306</v>
      </c>
      <c r="B162" s="35">
        <v>24</v>
      </c>
      <c r="C162" s="35" t="str">
        <f t="shared" si="127"/>
        <v>0x018</v>
      </c>
      <c r="D162" s="35" t="s">
        <v>309</v>
      </c>
      <c r="F162" s="44" t="s">
        <v>307</v>
      </c>
      <c r="G162" s="45">
        <v>1</v>
      </c>
      <c r="H162" s="46" t="s">
        <v>40</v>
      </c>
      <c r="I162" s="35">
        <f t="shared" si="117"/>
        <v>4</v>
      </c>
      <c r="M162" s="35">
        <v>8</v>
      </c>
      <c r="N162" s="47" t="str">
        <f t="shared" si="118"/>
        <v>000001</v>
      </c>
      <c r="O162" s="48" t="str">
        <f t="shared" si="119"/>
        <v>100</v>
      </c>
      <c r="P162" s="48" t="str">
        <f t="shared" si="135"/>
        <v/>
      </c>
      <c r="Q162" s="48" t="str">
        <f t="shared" si="136"/>
        <v/>
      </c>
      <c r="R162" s="48" t="str">
        <f t="shared" si="137"/>
        <v/>
      </c>
      <c r="S162" s="49" t="str">
        <f t="shared" si="138"/>
        <v>00001000</v>
      </c>
      <c r="T162" s="35" t="str">
        <f t="shared" si="139"/>
        <v>06</v>
      </c>
      <c r="U162" s="35" t="str">
        <f t="shared" si="140"/>
        <v>00</v>
      </c>
      <c r="V162" s="50" t="str">
        <f t="shared" si="141"/>
        <v>08</v>
      </c>
    </row>
    <row r="163" spans="1:22" x14ac:dyDescent="0.3">
      <c r="B163" s="35">
        <v>27</v>
      </c>
      <c r="C163" s="35" t="str">
        <f t="shared" si="127"/>
        <v>0x01B</v>
      </c>
      <c r="D163" s="35" t="s">
        <v>308</v>
      </c>
      <c r="F163" s="44" t="s">
        <v>300</v>
      </c>
      <c r="G163" s="45">
        <v>17</v>
      </c>
      <c r="H163" s="46" t="s">
        <v>38</v>
      </c>
      <c r="I163" s="35">
        <f t="shared" si="117"/>
        <v>0</v>
      </c>
      <c r="J163" s="35">
        <v>4</v>
      </c>
      <c r="K163" s="35">
        <v>1</v>
      </c>
      <c r="N163" s="47" t="str">
        <f t="shared" si="118"/>
        <v>010001</v>
      </c>
      <c r="O163" s="48" t="str">
        <f t="shared" si="119"/>
        <v>000</v>
      </c>
      <c r="P163" s="48" t="str">
        <f t="shared" si="135"/>
        <v>100</v>
      </c>
      <c r="Q163" s="48" t="str">
        <f t="shared" si="136"/>
        <v>001</v>
      </c>
      <c r="R163" s="48" t="str">
        <f t="shared" si="137"/>
        <v/>
      </c>
      <c r="S163" s="49" t="str">
        <f t="shared" si="138"/>
        <v/>
      </c>
      <c r="T163" s="35" t="str">
        <f t="shared" si="139"/>
        <v>44</v>
      </c>
      <c r="U163" s="35" t="str">
        <f t="shared" si="140"/>
        <v>42</v>
      </c>
      <c r="V163" s="50" t="str">
        <f t="shared" si="141"/>
        <v>00</v>
      </c>
    </row>
    <row r="164" spans="1:22" x14ac:dyDescent="0.3">
      <c r="B164" s="35">
        <v>30</v>
      </c>
      <c r="C164" s="35" t="str">
        <f t="shared" si="127"/>
        <v>0x01E</v>
      </c>
      <c r="D164" s="35" t="s">
        <v>217</v>
      </c>
      <c r="F164" s="44" t="s">
        <v>313</v>
      </c>
      <c r="G164" s="45">
        <v>1</v>
      </c>
      <c r="H164" s="46" t="s">
        <v>42</v>
      </c>
      <c r="I164" s="35">
        <f t="shared" si="117"/>
        <v>6</v>
      </c>
      <c r="M164" s="35">
        <v>0</v>
      </c>
      <c r="N164" s="47" t="str">
        <f t="shared" si="118"/>
        <v>000001</v>
      </c>
      <c r="O164" s="48" t="str">
        <f t="shared" si="119"/>
        <v>110</v>
      </c>
      <c r="P164" s="48" t="str">
        <f t="shared" si="135"/>
        <v/>
      </c>
      <c r="Q164" s="48" t="str">
        <f t="shared" si="136"/>
        <v/>
      </c>
      <c r="R164" s="48" t="str">
        <f t="shared" si="137"/>
        <v/>
      </c>
      <c r="S164" s="49" t="str">
        <f t="shared" si="138"/>
        <v>00000000</v>
      </c>
      <c r="T164" s="35" t="str">
        <f t="shared" si="139"/>
        <v>07</v>
      </c>
      <c r="U164" s="35" t="str">
        <f t="shared" si="140"/>
        <v>00</v>
      </c>
      <c r="V164" s="50" t="str">
        <f t="shared" si="141"/>
        <v>00</v>
      </c>
    </row>
    <row r="165" spans="1:22" x14ac:dyDescent="0.3">
      <c r="A165" s="43" t="s">
        <v>310</v>
      </c>
      <c r="B165" s="35">
        <v>33</v>
      </c>
      <c r="C165" s="35" t="str">
        <f t="shared" si="127"/>
        <v>0x021</v>
      </c>
      <c r="D165" s="35" t="s">
        <v>187</v>
      </c>
      <c r="F165" s="44" t="s">
        <v>141</v>
      </c>
      <c r="G165" s="45">
        <v>4</v>
      </c>
      <c r="H165" s="46" t="s">
        <v>38</v>
      </c>
      <c r="I165" s="35">
        <f t="shared" si="117"/>
        <v>0</v>
      </c>
      <c r="N165" s="47" t="str">
        <f t="shared" si="118"/>
        <v>000100</v>
      </c>
      <c r="O165" s="48" t="str">
        <f t="shared" si="119"/>
        <v>000</v>
      </c>
      <c r="P165" s="48" t="str">
        <f t="shared" si="120"/>
        <v/>
      </c>
      <c r="Q165" s="48" t="str">
        <f t="shared" si="121"/>
        <v/>
      </c>
      <c r="R165" s="48" t="str">
        <f t="shared" si="122"/>
        <v/>
      </c>
      <c r="S165" s="49" t="str">
        <f t="shared" si="123"/>
        <v/>
      </c>
      <c r="T165" s="35" t="str">
        <f t="shared" si="124"/>
        <v>10</v>
      </c>
      <c r="U165" s="35" t="str">
        <f t="shared" si="125"/>
        <v>00</v>
      </c>
      <c r="V165" s="50" t="str">
        <f t="shared" si="126"/>
        <v>00</v>
      </c>
    </row>
    <row r="166" spans="1:22" x14ac:dyDescent="0.3">
      <c r="B166" s="35">
        <v>36</v>
      </c>
      <c r="C166" s="35" t="str">
        <f t="shared" si="127"/>
        <v>0x024</v>
      </c>
      <c r="D166" s="35" t="s">
        <v>220</v>
      </c>
      <c r="F166" s="44" t="s">
        <v>226</v>
      </c>
      <c r="G166" s="45">
        <v>17</v>
      </c>
      <c r="H166" s="46" t="s">
        <v>38</v>
      </c>
      <c r="I166" s="35">
        <f t="shared" si="117"/>
        <v>0</v>
      </c>
      <c r="J166" s="35">
        <v>6</v>
      </c>
      <c r="K166" s="35">
        <v>1</v>
      </c>
      <c r="N166" s="47" t="str">
        <f t="shared" si="118"/>
        <v>010001</v>
      </c>
      <c r="O166" s="48" t="str">
        <f t="shared" si="119"/>
        <v>000</v>
      </c>
      <c r="P166" s="48" t="str">
        <f t="shared" si="120"/>
        <v>110</v>
      </c>
      <c r="Q166" s="48" t="str">
        <f t="shared" si="121"/>
        <v>001</v>
      </c>
      <c r="R166" s="48" t="str">
        <f t="shared" si="122"/>
        <v/>
      </c>
      <c r="S166" s="49" t="str">
        <f t="shared" si="123"/>
        <v/>
      </c>
      <c r="T166" s="35" t="str">
        <f t="shared" si="124"/>
        <v>44</v>
      </c>
      <c r="U166" s="35" t="str">
        <f t="shared" si="125"/>
        <v>62</v>
      </c>
      <c r="V166" s="50" t="str">
        <f t="shared" si="126"/>
        <v>00</v>
      </c>
    </row>
    <row r="167" spans="1:22" x14ac:dyDescent="0.3">
      <c r="B167" s="35">
        <v>39</v>
      </c>
      <c r="C167" s="35" t="str">
        <f t="shared" si="127"/>
        <v>0x027</v>
      </c>
      <c r="D167" s="35" t="s">
        <v>192</v>
      </c>
      <c r="F167" s="56"/>
      <c r="G167" s="45">
        <v>40</v>
      </c>
      <c r="H167" s="46" t="s">
        <v>182</v>
      </c>
      <c r="I167" s="35">
        <f t="shared" si="117"/>
        <v>3</v>
      </c>
      <c r="N167" s="47" t="str">
        <f t="shared" si="118"/>
        <v>101000</v>
      </c>
      <c r="O167" s="48" t="str">
        <f t="shared" si="119"/>
        <v>011</v>
      </c>
      <c r="P167" s="48" t="str">
        <f t="shared" si="120"/>
        <v/>
      </c>
      <c r="Q167" s="48" t="str">
        <f t="shared" si="121"/>
        <v/>
      </c>
      <c r="R167" s="48" t="str">
        <f t="shared" si="122"/>
        <v/>
      </c>
      <c r="S167" s="49" t="str">
        <f t="shared" si="123"/>
        <v/>
      </c>
      <c r="T167" s="35" t="str">
        <f t="shared" si="124"/>
        <v>A1</v>
      </c>
      <c r="U167" s="35" t="str">
        <f t="shared" si="125"/>
        <v>80</v>
      </c>
      <c r="V167" s="50" t="str">
        <f t="shared" si="126"/>
        <v>00</v>
      </c>
    </row>
    <row r="168" spans="1:22" x14ac:dyDescent="0.3">
      <c r="B168" s="35">
        <v>42</v>
      </c>
      <c r="C168" s="35" t="str">
        <f t="shared" ref="C168:C174" si="142">"0x" &amp; DEC2HEX(B168,3)</f>
        <v>0x02A</v>
      </c>
      <c r="D168" s="35" t="s">
        <v>196</v>
      </c>
      <c r="F168" s="44"/>
      <c r="G168" s="45">
        <v>2</v>
      </c>
      <c r="H168" s="46" t="s">
        <v>39</v>
      </c>
      <c r="I168" s="35">
        <f t="shared" si="117"/>
        <v>1</v>
      </c>
      <c r="J168" s="35">
        <v>3</v>
      </c>
      <c r="N168" s="47" t="str">
        <f t="shared" si="118"/>
        <v>000010</v>
      </c>
      <c r="O168" s="48" t="str">
        <f t="shared" si="119"/>
        <v>001</v>
      </c>
      <c r="P168" s="48" t="str">
        <f t="shared" si="120"/>
        <v>011</v>
      </c>
      <c r="Q168" s="48" t="str">
        <f t="shared" si="121"/>
        <v/>
      </c>
      <c r="R168" s="48" t="str">
        <f t="shared" si="122"/>
        <v/>
      </c>
      <c r="S168" s="49" t="str">
        <f t="shared" si="123"/>
        <v/>
      </c>
      <c r="T168" s="35" t="str">
        <f t="shared" si="124"/>
        <v>08</v>
      </c>
      <c r="U168" s="35" t="str">
        <f t="shared" si="125"/>
        <v>B0</v>
      </c>
      <c r="V168" s="50" t="str">
        <f t="shared" si="126"/>
        <v>00</v>
      </c>
    </row>
    <row r="169" spans="1:22" x14ac:dyDescent="0.3">
      <c r="B169" s="35">
        <v>45</v>
      </c>
      <c r="C169" s="35" t="str">
        <f t="shared" si="142"/>
        <v>0x02D</v>
      </c>
      <c r="D169" s="35" t="s">
        <v>231</v>
      </c>
      <c r="F169" s="44" t="s">
        <v>129</v>
      </c>
      <c r="G169" s="45">
        <v>33</v>
      </c>
      <c r="H169" s="46" t="s">
        <v>39</v>
      </c>
      <c r="I169" s="35">
        <f t="shared" si="117"/>
        <v>1</v>
      </c>
      <c r="J169" s="35">
        <v>7</v>
      </c>
      <c r="N169" s="47" t="str">
        <f t="shared" si="118"/>
        <v>100001</v>
      </c>
      <c r="O169" s="48" t="str">
        <f t="shared" si="119"/>
        <v>001</v>
      </c>
      <c r="P169" s="48" t="str">
        <f t="shared" si="120"/>
        <v>111</v>
      </c>
      <c r="Q169" s="48" t="str">
        <f t="shared" si="121"/>
        <v/>
      </c>
      <c r="R169" s="48" t="str">
        <f t="shared" si="122"/>
        <v/>
      </c>
      <c r="S169" s="49" t="str">
        <f t="shared" si="123"/>
        <v/>
      </c>
      <c r="T169" s="35" t="str">
        <f t="shared" si="124"/>
        <v>84</v>
      </c>
      <c r="U169" s="35" t="str">
        <f t="shared" si="125"/>
        <v>F0</v>
      </c>
      <c r="V169" s="50" t="str">
        <f t="shared" si="126"/>
        <v>00</v>
      </c>
    </row>
    <row r="170" spans="1:22" x14ac:dyDescent="0.3">
      <c r="B170" s="35">
        <v>48</v>
      </c>
      <c r="C170" s="35" t="str">
        <f t="shared" si="142"/>
        <v>0x030</v>
      </c>
      <c r="D170" s="35" t="s">
        <v>163</v>
      </c>
      <c r="F170" s="44" t="s">
        <v>227</v>
      </c>
      <c r="G170" s="45">
        <v>6</v>
      </c>
      <c r="I170" s="35" t="str">
        <f t="shared" si="117"/>
        <v/>
      </c>
      <c r="L170" s="35">
        <v>0</v>
      </c>
      <c r="N170" s="47" t="str">
        <f t="shared" si="118"/>
        <v>000110</v>
      </c>
      <c r="O170" s="48" t="str">
        <f t="shared" si="119"/>
        <v/>
      </c>
      <c r="P170" s="48" t="str">
        <f t="shared" si="120"/>
        <v/>
      </c>
      <c r="Q170" s="48" t="str">
        <f t="shared" si="121"/>
        <v/>
      </c>
      <c r="R170" s="48" t="str">
        <f t="shared" si="122"/>
        <v>00000000</v>
      </c>
      <c r="S170" s="49" t="str">
        <f t="shared" si="123"/>
        <v/>
      </c>
      <c r="T170" s="35" t="str">
        <f t="shared" si="124"/>
        <v>18</v>
      </c>
      <c r="U170" s="35" t="str">
        <f t="shared" si="125"/>
        <v>00</v>
      </c>
      <c r="V170" s="50" t="str">
        <f t="shared" si="126"/>
        <v>00</v>
      </c>
    </row>
    <row r="171" spans="1:22" x14ac:dyDescent="0.3">
      <c r="B171" s="35">
        <v>51</v>
      </c>
      <c r="C171" s="35" t="str">
        <f t="shared" si="142"/>
        <v>0x033</v>
      </c>
      <c r="D171" s="35" t="s">
        <v>221</v>
      </c>
      <c r="F171" s="65" t="s">
        <v>210</v>
      </c>
      <c r="G171" s="45">
        <v>2</v>
      </c>
      <c r="H171" s="46" t="s">
        <v>39</v>
      </c>
      <c r="I171" s="35">
        <f t="shared" si="117"/>
        <v>1</v>
      </c>
      <c r="J171" s="35">
        <v>6</v>
      </c>
      <c r="N171" s="47" t="str">
        <f t="shared" si="118"/>
        <v>000010</v>
      </c>
      <c r="O171" s="48" t="str">
        <f t="shared" si="119"/>
        <v>001</v>
      </c>
      <c r="P171" s="48" t="str">
        <f t="shared" si="120"/>
        <v>110</v>
      </c>
      <c r="Q171" s="48" t="str">
        <f t="shared" si="121"/>
        <v/>
      </c>
      <c r="R171" s="48" t="str">
        <f t="shared" si="122"/>
        <v/>
      </c>
      <c r="S171" s="49" t="str">
        <f t="shared" si="123"/>
        <v/>
      </c>
      <c r="T171" s="35" t="str">
        <f t="shared" si="124"/>
        <v>08</v>
      </c>
      <c r="U171" s="35" t="str">
        <f t="shared" si="125"/>
        <v>E0</v>
      </c>
      <c r="V171" s="50" t="str">
        <f t="shared" si="126"/>
        <v>00</v>
      </c>
    </row>
    <row r="172" spans="1:22" x14ac:dyDescent="0.3">
      <c r="B172" s="35">
        <v>54</v>
      </c>
      <c r="C172" s="35" t="str">
        <f t="shared" si="142"/>
        <v>0x036</v>
      </c>
      <c r="D172" s="35" t="s">
        <v>201</v>
      </c>
      <c r="F172" s="65"/>
      <c r="G172" s="45">
        <v>40</v>
      </c>
      <c r="H172" s="46" t="s">
        <v>39</v>
      </c>
      <c r="I172" s="35">
        <f t="shared" si="117"/>
        <v>1</v>
      </c>
      <c r="N172" s="47" t="str">
        <f t="shared" si="118"/>
        <v>101000</v>
      </c>
      <c r="O172" s="48" t="str">
        <f t="shared" si="119"/>
        <v>001</v>
      </c>
      <c r="P172" s="48" t="str">
        <f t="shared" si="120"/>
        <v/>
      </c>
      <c r="Q172" s="48" t="str">
        <f t="shared" si="121"/>
        <v/>
      </c>
      <c r="R172" s="48" t="str">
        <f t="shared" si="122"/>
        <v/>
      </c>
      <c r="S172" s="49" t="str">
        <f t="shared" si="123"/>
        <v/>
      </c>
      <c r="T172" s="35" t="str">
        <f t="shared" si="124"/>
        <v>A0</v>
      </c>
      <c r="U172" s="35" t="str">
        <f t="shared" si="125"/>
        <v>80</v>
      </c>
      <c r="V172" s="50" t="str">
        <f t="shared" si="126"/>
        <v>00</v>
      </c>
    </row>
    <row r="173" spans="1:22" x14ac:dyDescent="0.3">
      <c r="B173" s="35">
        <v>57</v>
      </c>
      <c r="C173" s="35" t="str">
        <f t="shared" si="142"/>
        <v>0x039</v>
      </c>
      <c r="D173" s="35" t="s">
        <v>222</v>
      </c>
      <c r="F173" s="65"/>
      <c r="G173" s="45">
        <v>2</v>
      </c>
      <c r="H173" s="46" t="s">
        <v>42</v>
      </c>
      <c r="I173" s="35">
        <f t="shared" si="117"/>
        <v>6</v>
      </c>
      <c r="J173" s="35">
        <v>1</v>
      </c>
      <c r="N173" s="47" t="str">
        <f t="shared" si="118"/>
        <v>000010</v>
      </c>
      <c r="O173" s="48" t="str">
        <f t="shared" si="119"/>
        <v>110</v>
      </c>
      <c r="P173" s="48" t="str">
        <f t="shared" si="120"/>
        <v>001</v>
      </c>
      <c r="Q173" s="48" t="str">
        <f t="shared" si="121"/>
        <v/>
      </c>
      <c r="R173" s="48" t="str">
        <f t="shared" si="122"/>
        <v/>
      </c>
      <c r="S173" s="49" t="str">
        <f t="shared" si="123"/>
        <v/>
      </c>
      <c r="T173" s="35" t="str">
        <f t="shared" si="124"/>
        <v>0B</v>
      </c>
      <c r="U173" s="35" t="str">
        <f t="shared" si="125"/>
        <v>10</v>
      </c>
      <c r="V173" s="50" t="str">
        <f t="shared" si="126"/>
        <v>00</v>
      </c>
    </row>
    <row r="174" spans="1:22" x14ac:dyDescent="0.3">
      <c r="B174" s="35">
        <v>60</v>
      </c>
      <c r="C174" s="35" t="str">
        <f t="shared" si="142"/>
        <v>0x03C</v>
      </c>
      <c r="D174" s="35" t="s">
        <v>142</v>
      </c>
      <c r="F174" s="44" t="s">
        <v>134</v>
      </c>
      <c r="G174" s="45">
        <v>5</v>
      </c>
      <c r="I174" s="35" t="str">
        <f t="shared" si="117"/>
        <v/>
      </c>
      <c r="L174" s="35">
        <v>12</v>
      </c>
      <c r="N174" s="47" t="str">
        <f t="shared" si="118"/>
        <v>000101</v>
      </c>
      <c r="O174" s="48" t="str">
        <f t="shared" si="119"/>
        <v/>
      </c>
      <c r="P174" s="48" t="str">
        <f t="shared" si="120"/>
        <v/>
      </c>
      <c r="Q174" s="48" t="str">
        <f t="shared" si="121"/>
        <v/>
      </c>
      <c r="R174" s="48" t="str">
        <f t="shared" si="122"/>
        <v>00001100</v>
      </c>
      <c r="S174" s="49" t="str">
        <f t="shared" si="123"/>
        <v/>
      </c>
      <c r="T174" s="35" t="str">
        <f t="shared" si="124"/>
        <v>14</v>
      </c>
      <c r="U174" s="35" t="str">
        <f t="shared" si="125"/>
        <v>00</v>
      </c>
      <c r="V174" s="50" t="str">
        <f t="shared" si="126"/>
        <v>0C</v>
      </c>
    </row>
    <row r="175" spans="1:22" x14ac:dyDescent="0.3">
      <c r="F175" s="44" t="s">
        <v>120</v>
      </c>
    </row>
    <row r="176" spans="1:22" x14ac:dyDescent="0.3">
      <c r="B176" s="35">
        <v>96</v>
      </c>
      <c r="C176" s="35" t="str">
        <f t="shared" ref="C176:C179" si="143">"0x" &amp; DEC2HEX(B176,3)</f>
        <v>0x060</v>
      </c>
      <c r="E176" s="36" t="s">
        <v>229</v>
      </c>
    </row>
    <row r="177" spans="2:5" x14ac:dyDescent="0.3">
      <c r="B177" s="35">
        <v>99</v>
      </c>
      <c r="C177" s="35" t="str">
        <f t="shared" si="143"/>
        <v>0x063</v>
      </c>
      <c r="E177" s="36" t="s">
        <v>228</v>
      </c>
    </row>
    <row r="178" spans="2:5" x14ac:dyDescent="0.3">
      <c r="B178" s="35">
        <v>102</v>
      </c>
      <c r="C178" s="35" t="str">
        <f t="shared" si="143"/>
        <v>0x066</v>
      </c>
      <c r="E178" s="36" t="s">
        <v>228</v>
      </c>
    </row>
    <row r="179" spans="2:5" x14ac:dyDescent="0.3">
      <c r="B179" s="35">
        <v>105</v>
      </c>
      <c r="C179" s="35" t="str">
        <f t="shared" si="143"/>
        <v>0x069</v>
      </c>
      <c r="E179" s="36" t="s">
        <v>229</v>
      </c>
    </row>
    <row r="180" spans="2:5" x14ac:dyDescent="0.3">
      <c r="B180" s="35">
        <v>108</v>
      </c>
      <c r="C180" s="35" t="str">
        <f t="shared" ref="C180:C187" si="144">"0x" &amp; DEC2HEX(B180,3)</f>
        <v>0x06C</v>
      </c>
      <c r="E180" s="36" t="s">
        <v>228</v>
      </c>
    </row>
    <row r="181" spans="2:5" x14ac:dyDescent="0.3">
      <c r="B181" s="35">
        <v>111</v>
      </c>
      <c r="C181" s="35" t="str">
        <f t="shared" si="144"/>
        <v>0x06F</v>
      </c>
      <c r="E181" s="36" t="s">
        <v>228</v>
      </c>
    </row>
    <row r="182" spans="2:5" x14ac:dyDescent="0.3">
      <c r="B182" s="35">
        <v>114</v>
      </c>
      <c r="C182" s="35" t="str">
        <f t="shared" si="144"/>
        <v>0x072</v>
      </c>
      <c r="E182" s="36" t="s">
        <v>229</v>
      </c>
    </row>
    <row r="183" spans="2:5" x14ac:dyDescent="0.3">
      <c r="B183" s="35">
        <v>117</v>
      </c>
      <c r="C183" s="35" t="str">
        <f t="shared" si="144"/>
        <v>0x075</v>
      </c>
      <c r="E183" s="36" t="s">
        <v>228</v>
      </c>
    </row>
    <row r="184" spans="2:5" x14ac:dyDescent="0.3">
      <c r="B184" s="35">
        <v>120</v>
      </c>
      <c r="C184" s="35" t="str">
        <f t="shared" si="144"/>
        <v>0x078</v>
      </c>
      <c r="E184" s="36" t="s">
        <v>228</v>
      </c>
    </row>
    <row r="185" spans="2:5" x14ac:dyDescent="0.3">
      <c r="B185" s="35">
        <v>123</v>
      </c>
      <c r="C185" s="35" t="str">
        <f t="shared" si="144"/>
        <v>0x07B</v>
      </c>
      <c r="E185" s="36" t="s">
        <v>229</v>
      </c>
    </row>
    <row r="186" spans="2:5" x14ac:dyDescent="0.3">
      <c r="B186" s="35">
        <v>126</v>
      </c>
      <c r="C186" s="35" t="str">
        <f t="shared" si="144"/>
        <v>0x07E</v>
      </c>
      <c r="E186" s="36" t="s">
        <v>228</v>
      </c>
    </row>
    <row r="187" spans="2:5" x14ac:dyDescent="0.3">
      <c r="B187" s="35">
        <v>129</v>
      </c>
      <c r="C187" s="35" t="str">
        <f t="shared" si="144"/>
        <v>0x081</v>
      </c>
      <c r="E187" s="36" t="s">
        <v>228</v>
      </c>
    </row>
    <row r="188" spans="2:5" x14ac:dyDescent="0.3">
      <c r="B188" s="35">
        <v>132</v>
      </c>
      <c r="C188" s="35" t="str">
        <f t="shared" ref="C188:C197" si="145">"0x" &amp; DEC2HEX(B188,3)</f>
        <v>0x084</v>
      </c>
      <c r="E188" s="36" t="s">
        <v>229</v>
      </c>
    </row>
    <row r="189" spans="2:5" x14ac:dyDescent="0.3">
      <c r="B189" s="35">
        <v>135</v>
      </c>
      <c r="C189" s="35" t="str">
        <f t="shared" si="145"/>
        <v>0x087</v>
      </c>
      <c r="E189" s="36" t="s">
        <v>228</v>
      </c>
    </row>
    <row r="190" spans="2:5" x14ac:dyDescent="0.3">
      <c r="B190" s="35">
        <v>138</v>
      </c>
      <c r="C190" s="35" t="str">
        <f t="shared" si="145"/>
        <v>0x08A</v>
      </c>
      <c r="E190" s="36" t="s">
        <v>228</v>
      </c>
    </row>
    <row r="191" spans="2:5" x14ac:dyDescent="0.3">
      <c r="B191" s="35">
        <v>141</v>
      </c>
      <c r="C191" s="35" t="str">
        <f t="shared" si="145"/>
        <v>0x08D</v>
      </c>
      <c r="E191" s="36" t="s">
        <v>229</v>
      </c>
    </row>
    <row r="192" spans="2:5" x14ac:dyDescent="0.3">
      <c r="B192" s="35">
        <v>144</v>
      </c>
      <c r="C192" s="35" t="str">
        <f t="shared" si="145"/>
        <v>0x090</v>
      </c>
      <c r="E192" s="36" t="s">
        <v>228</v>
      </c>
    </row>
    <row r="193" spans="2:22" x14ac:dyDescent="0.3">
      <c r="B193" s="35">
        <v>147</v>
      </c>
      <c r="C193" s="35" t="str">
        <f t="shared" si="145"/>
        <v>0x093</v>
      </c>
      <c r="E193" s="36" t="s">
        <v>228</v>
      </c>
    </row>
    <row r="194" spans="2:22" x14ac:dyDescent="0.3">
      <c r="B194" s="35">
        <v>150</v>
      </c>
      <c r="C194" s="35" t="str">
        <f t="shared" si="145"/>
        <v>0x096</v>
      </c>
      <c r="E194" s="36" t="s">
        <v>229</v>
      </c>
    </row>
    <row r="195" spans="2:22" x14ac:dyDescent="0.3">
      <c r="B195" s="35">
        <v>153</v>
      </c>
      <c r="C195" s="35" t="str">
        <f t="shared" si="145"/>
        <v>0x099</v>
      </c>
      <c r="E195" s="36" t="s">
        <v>228</v>
      </c>
    </row>
    <row r="196" spans="2:22" x14ac:dyDescent="0.3">
      <c r="B196" s="35">
        <v>156</v>
      </c>
      <c r="C196" s="35" t="str">
        <f t="shared" si="145"/>
        <v>0x09C</v>
      </c>
      <c r="E196" s="36" t="s">
        <v>228</v>
      </c>
    </row>
    <row r="197" spans="2:22" x14ac:dyDescent="0.3">
      <c r="B197" s="35">
        <v>159</v>
      </c>
      <c r="C197" s="35" t="str">
        <f t="shared" si="145"/>
        <v>0x09F</v>
      </c>
      <c r="E197" s="36" t="s">
        <v>230</v>
      </c>
    </row>
    <row r="200" spans="2:22" x14ac:dyDescent="0.3">
      <c r="D200" s="44" t="s">
        <v>271</v>
      </c>
    </row>
    <row r="201" spans="2:22" x14ac:dyDescent="0.3">
      <c r="B201" s="35">
        <v>0</v>
      </c>
      <c r="C201" s="35" t="str">
        <f t="shared" ref="C201" si="146">"0x" &amp; DEC2HEX(B201,3)</f>
        <v>0x000</v>
      </c>
      <c r="D201" s="35" t="s">
        <v>246</v>
      </c>
      <c r="F201" s="44" t="s">
        <v>247</v>
      </c>
      <c r="G201" s="45">
        <v>1</v>
      </c>
      <c r="H201" s="46" t="s">
        <v>38</v>
      </c>
      <c r="I201" s="35">
        <f t="shared" ref="I201:I224" si="147">IF(H201="", "", VLOOKUP(H201, $X$3:$Y$10, 2))</f>
        <v>0</v>
      </c>
      <c r="M201" s="35">
        <v>67</v>
      </c>
      <c r="N201" s="47" t="str">
        <f t="shared" ref="N201:N224" si="148">IF(G201="", "", TEXT(DEC2BIN(G201), "000000"))</f>
        <v>000001</v>
      </c>
      <c r="O201" s="48" t="str">
        <f t="shared" ref="O201:O224" si="149">IF(I201="", "", TEXT(DEC2BIN(I201), "000"))</f>
        <v>000</v>
      </c>
      <c r="P201" s="48" t="str">
        <f t="shared" ref="P201" si="150">IF(J201="", "", TEXT(DEC2BIN(J201), "000"))</f>
        <v/>
      </c>
      <c r="Q201" s="48" t="str">
        <f t="shared" ref="Q201" si="151">IF(K201="", "", TEXT(DEC2BIN(K201), "000"))</f>
        <v/>
      </c>
      <c r="R201" s="48" t="str">
        <f t="shared" ref="R201" si="152">IF(L201="", "", TEXT(DEC2BIN(L201), "00000000"))</f>
        <v/>
      </c>
      <c r="S201" s="49" t="str">
        <f t="shared" ref="S201" si="153">IF(M201="", "", TEXT(DEC2BIN(M201), "00000000"))</f>
        <v>01000011</v>
      </c>
      <c r="T201" s="35" t="str">
        <f t="shared" ref="T201" si="154">BIN2HEX(LEFT(CONCATENATE(N201,IF(O201="", "000", O201)), 8), 2)</f>
        <v>04</v>
      </c>
      <c r="U201" s="35" t="str">
        <f t="shared" ref="U201" si="155">BIN2HEX(CONCATENATE(RIGHT(O201, 1), IF(P201 = "", "000", P201), IF(Q201 = "", "000", Q201), "0"), 2)</f>
        <v>00</v>
      </c>
      <c r="V201" s="50" t="str">
        <f t="shared" ref="V201" si="156">IF(R201="", BIN2HEX(S201, 2), BIN2HEX(R201,2))</f>
        <v>43</v>
      </c>
    </row>
    <row r="202" spans="2:22" x14ac:dyDescent="0.3">
      <c r="B202" s="35">
        <v>3</v>
      </c>
      <c r="C202" s="35" t="str">
        <f t="shared" ref="C202" si="157">"0x" &amp; DEC2HEX(B202,3)</f>
        <v>0x003</v>
      </c>
      <c r="D202" s="35" t="s">
        <v>249</v>
      </c>
      <c r="F202" s="44" t="s">
        <v>250</v>
      </c>
      <c r="G202" s="45">
        <v>1</v>
      </c>
      <c r="H202" s="46" t="s">
        <v>42</v>
      </c>
      <c r="I202" s="35">
        <f t="shared" si="147"/>
        <v>6</v>
      </c>
      <c r="M202" s="35">
        <v>199</v>
      </c>
      <c r="N202" s="47" t="str">
        <f t="shared" si="148"/>
        <v>000001</v>
      </c>
      <c r="O202" s="48" t="str">
        <f t="shared" si="149"/>
        <v>110</v>
      </c>
      <c r="P202" s="48" t="str">
        <f t="shared" ref="P202" si="158">IF(J202="", "", TEXT(DEC2BIN(J202), "000"))</f>
        <v/>
      </c>
      <c r="Q202" s="48" t="str">
        <f t="shared" ref="Q202" si="159">IF(K202="", "", TEXT(DEC2BIN(K202), "000"))</f>
        <v/>
      </c>
      <c r="R202" s="48" t="str">
        <f t="shared" ref="R202" si="160">IF(L202="", "", TEXT(DEC2BIN(L202), "00000000"))</f>
        <v/>
      </c>
      <c r="S202" s="49" t="str">
        <f t="shared" ref="S202" si="161">IF(M202="", "", TEXT(DEC2BIN(M202), "00000000"))</f>
        <v>11000111</v>
      </c>
      <c r="T202" s="35" t="str">
        <f t="shared" ref="T202" si="162">BIN2HEX(LEFT(CONCATENATE(N202,IF(O202="", "000", O202)), 8), 2)</f>
        <v>07</v>
      </c>
      <c r="U202" s="35" t="str">
        <f t="shared" ref="U202" si="163">BIN2HEX(CONCATENATE(RIGHT(O202, 1), IF(P202 = "", "000", P202), IF(Q202 = "", "000", Q202), "0"), 2)</f>
        <v>00</v>
      </c>
      <c r="V202" s="50" t="str">
        <f t="shared" ref="V202" si="164">IF(R202="", BIN2HEX(S202, 2), BIN2HEX(R202,2))</f>
        <v>C7</v>
      </c>
    </row>
    <row r="203" spans="2:22" x14ac:dyDescent="0.3">
      <c r="B203" s="35">
        <v>6</v>
      </c>
      <c r="C203" s="35" t="str">
        <f t="shared" ref="C203:C224" si="165">"0x" &amp; DEC2HEX(B203,3)</f>
        <v>0x006</v>
      </c>
      <c r="D203" s="35" t="s">
        <v>179</v>
      </c>
      <c r="F203" s="44"/>
      <c r="G203" s="45">
        <v>40</v>
      </c>
      <c r="H203" s="46" t="s">
        <v>38</v>
      </c>
      <c r="I203" s="35">
        <f t="shared" si="147"/>
        <v>0</v>
      </c>
      <c r="N203" s="47" t="str">
        <f t="shared" si="148"/>
        <v>101000</v>
      </c>
      <c r="O203" s="48" t="str">
        <f t="shared" si="149"/>
        <v>000</v>
      </c>
      <c r="P203" s="48" t="str">
        <f t="shared" ref="P203" si="166">IF(J203="", "", TEXT(DEC2BIN(J203), "000"))</f>
        <v/>
      </c>
      <c r="Q203" s="48" t="str">
        <f t="shared" ref="Q203" si="167">IF(K203="", "", TEXT(DEC2BIN(K203), "000"))</f>
        <v/>
      </c>
      <c r="R203" s="48" t="str">
        <f t="shared" ref="R203" si="168">IF(L203="", "", TEXT(DEC2BIN(L203), "00000000"))</f>
        <v/>
      </c>
      <c r="S203" s="49" t="str">
        <f t="shared" ref="S203" si="169">IF(M203="", "", TEXT(DEC2BIN(M203), "00000000"))</f>
        <v/>
      </c>
      <c r="T203" s="35" t="str">
        <f t="shared" ref="T203" si="170">BIN2HEX(LEFT(CONCATENATE(N203,IF(O203="", "000", O203)), 8), 2)</f>
        <v>A0</v>
      </c>
      <c r="U203" s="35" t="str">
        <f t="shared" ref="U203" si="171">BIN2HEX(CONCATENATE(RIGHT(O203, 1), IF(P203 = "", "000", P203), IF(Q203 = "", "000", Q203), "0"), 2)</f>
        <v>00</v>
      </c>
      <c r="V203" s="50" t="str">
        <f t="shared" ref="V203" si="172">IF(R203="", BIN2HEX(S203, 2), BIN2HEX(R203,2))</f>
        <v>00</v>
      </c>
    </row>
    <row r="204" spans="2:22" x14ac:dyDescent="0.3">
      <c r="B204" s="35">
        <v>9</v>
      </c>
      <c r="C204" s="35" t="str">
        <f t="shared" si="165"/>
        <v>0x009</v>
      </c>
      <c r="D204" s="35" t="s">
        <v>248</v>
      </c>
      <c r="F204" s="44"/>
      <c r="G204" s="45">
        <v>41</v>
      </c>
      <c r="H204" s="46" t="s">
        <v>38</v>
      </c>
      <c r="I204" s="35">
        <f t="shared" si="147"/>
        <v>0</v>
      </c>
      <c r="N204" s="47" t="str">
        <f t="shared" si="148"/>
        <v>101001</v>
      </c>
      <c r="O204" s="48" t="str">
        <f t="shared" si="149"/>
        <v>000</v>
      </c>
      <c r="P204" s="48" t="str">
        <f t="shared" ref="P204:P208" si="173">IF(J204="", "", TEXT(DEC2BIN(J204), "000"))</f>
        <v/>
      </c>
      <c r="Q204" s="48" t="str">
        <f t="shared" ref="Q204:Q208" si="174">IF(K204="", "", TEXT(DEC2BIN(K204), "000"))</f>
        <v/>
      </c>
      <c r="R204" s="48" t="str">
        <f t="shared" ref="R204:R208" si="175">IF(L204="", "", TEXT(DEC2BIN(L204), "00000000"))</f>
        <v/>
      </c>
      <c r="S204" s="49" t="str">
        <f t="shared" ref="S204:S208" si="176">IF(M204="", "", TEXT(DEC2BIN(M204), "00000000"))</f>
        <v/>
      </c>
      <c r="T204" s="35" t="str">
        <f t="shared" ref="T204:T208" si="177">BIN2HEX(LEFT(CONCATENATE(N204,IF(O204="", "000", O204)), 8), 2)</f>
        <v>A4</v>
      </c>
      <c r="U204" s="35" t="str">
        <f t="shared" ref="U204:U208" si="178">BIN2HEX(CONCATENATE(RIGHT(O204, 1), IF(P204 = "", "000", P204), IF(Q204 = "", "000", Q204), "0"), 2)</f>
        <v>00</v>
      </c>
      <c r="V204" s="50" t="str">
        <f t="shared" ref="V204:V208" si="179">IF(R204="", BIN2HEX(S204, 2), BIN2HEX(R204,2))</f>
        <v>00</v>
      </c>
    </row>
    <row r="205" spans="2:22" x14ac:dyDescent="0.3">
      <c r="B205" s="35">
        <v>12</v>
      </c>
      <c r="C205" s="35" t="str">
        <f t="shared" si="165"/>
        <v>0x00C</v>
      </c>
      <c r="D205" s="35" t="s">
        <v>115</v>
      </c>
      <c r="F205" s="44" t="s">
        <v>251</v>
      </c>
      <c r="G205" s="45">
        <v>32</v>
      </c>
      <c r="H205" s="46" t="s">
        <v>38</v>
      </c>
      <c r="I205" s="35">
        <f t="shared" si="147"/>
        <v>0</v>
      </c>
      <c r="J205" s="35">
        <v>6</v>
      </c>
      <c r="N205" s="47" t="str">
        <f t="shared" si="148"/>
        <v>100000</v>
      </c>
      <c r="O205" s="48" t="str">
        <f t="shared" si="149"/>
        <v>000</v>
      </c>
      <c r="P205" s="48" t="str">
        <f t="shared" si="173"/>
        <v>110</v>
      </c>
      <c r="Q205" s="48" t="str">
        <f t="shared" si="174"/>
        <v/>
      </c>
      <c r="R205" s="48" t="str">
        <f t="shared" si="175"/>
        <v/>
      </c>
      <c r="S205" s="49" t="str">
        <f t="shared" si="176"/>
        <v/>
      </c>
      <c r="T205" s="35" t="str">
        <f t="shared" si="177"/>
        <v>80</v>
      </c>
      <c r="U205" s="35" t="str">
        <f t="shared" si="178"/>
        <v>60</v>
      </c>
      <c r="V205" s="50" t="str">
        <f t="shared" si="179"/>
        <v>00</v>
      </c>
    </row>
    <row r="206" spans="2:22" x14ac:dyDescent="0.3">
      <c r="B206" s="35">
        <v>15</v>
      </c>
      <c r="C206" s="35" t="str">
        <f t="shared" si="165"/>
        <v>0x00F</v>
      </c>
      <c r="D206" s="35" t="s">
        <v>221</v>
      </c>
      <c r="F206" s="66" t="s">
        <v>253</v>
      </c>
      <c r="G206" s="45">
        <v>2</v>
      </c>
      <c r="H206" s="46" t="s">
        <v>39</v>
      </c>
      <c r="I206" s="35">
        <f t="shared" si="147"/>
        <v>1</v>
      </c>
      <c r="J206" s="35">
        <v>6</v>
      </c>
      <c r="N206" s="47" t="str">
        <f t="shared" si="148"/>
        <v>000010</v>
      </c>
      <c r="O206" s="48" t="str">
        <f t="shared" si="149"/>
        <v>001</v>
      </c>
      <c r="P206" s="48" t="str">
        <f t="shared" si="173"/>
        <v>110</v>
      </c>
      <c r="Q206" s="48" t="str">
        <f t="shared" si="174"/>
        <v/>
      </c>
      <c r="R206" s="48" t="str">
        <f t="shared" si="175"/>
        <v/>
      </c>
      <c r="S206" s="49" t="str">
        <f t="shared" si="176"/>
        <v/>
      </c>
      <c r="T206" s="35" t="str">
        <f t="shared" si="177"/>
        <v>08</v>
      </c>
      <c r="U206" s="35" t="str">
        <f t="shared" si="178"/>
        <v>E0</v>
      </c>
      <c r="V206" s="50" t="str">
        <f t="shared" si="179"/>
        <v>00</v>
      </c>
    </row>
    <row r="207" spans="2:22" x14ac:dyDescent="0.3">
      <c r="B207" s="35">
        <v>18</v>
      </c>
      <c r="C207" s="35" t="str">
        <f t="shared" si="165"/>
        <v>0x012</v>
      </c>
      <c r="D207" s="35" t="s">
        <v>57</v>
      </c>
      <c r="F207" s="66"/>
      <c r="G207" s="45">
        <v>2</v>
      </c>
      <c r="H207" s="46" t="s">
        <v>42</v>
      </c>
      <c r="I207" s="35">
        <f t="shared" si="147"/>
        <v>6</v>
      </c>
      <c r="J207" s="35">
        <v>0</v>
      </c>
      <c r="N207" s="47" t="str">
        <f t="shared" si="148"/>
        <v>000010</v>
      </c>
      <c r="O207" s="48" t="str">
        <f t="shared" si="149"/>
        <v>110</v>
      </c>
      <c r="P207" s="48" t="str">
        <f t="shared" si="173"/>
        <v>000</v>
      </c>
      <c r="Q207" s="48" t="str">
        <f t="shared" si="174"/>
        <v/>
      </c>
      <c r="R207" s="48" t="str">
        <f t="shared" si="175"/>
        <v/>
      </c>
      <c r="S207" s="49" t="str">
        <f t="shared" si="176"/>
        <v/>
      </c>
      <c r="T207" s="35" t="str">
        <f t="shared" si="177"/>
        <v>0B</v>
      </c>
      <c r="U207" s="35" t="str">
        <f t="shared" si="178"/>
        <v>00</v>
      </c>
      <c r="V207" s="50" t="str">
        <f t="shared" si="179"/>
        <v>00</v>
      </c>
    </row>
    <row r="208" spans="2:22" x14ac:dyDescent="0.3">
      <c r="B208" s="35">
        <v>21</v>
      </c>
      <c r="C208" s="35" t="str">
        <f t="shared" si="165"/>
        <v>0x015</v>
      </c>
      <c r="D208" s="35" t="s">
        <v>51</v>
      </c>
      <c r="F208" s="66"/>
      <c r="G208" s="45">
        <v>2</v>
      </c>
      <c r="H208" s="46" t="s">
        <v>38</v>
      </c>
      <c r="I208" s="35">
        <f t="shared" si="147"/>
        <v>0</v>
      </c>
      <c r="J208" s="35">
        <v>1</v>
      </c>
      <c r="N208" s="47" t="str">
        <f t="shared" si="148"/>
        <v>000010</v>
      </c>
      <c r="O208" s="48" t="str">
        <f t="shared" si="149"/>
        <v>000</v>
      </c>
      <c r="P208" s="48" t="str">
        <f t="shared" si="173"/>
        <v>001</v>
      </c>
      <c r="Q208" s="48" t="str">
        <f t="shared" si="174"/>
        <v/>
      </c>
      <c r="R208" s="48" t="str">
        <f t="shared" si="175"/>
        <v/>
      </c>
      <c r="S208" s="49" t="str">
        <f t="shared" si="176"/>
        <v/>
      </c>
      <c r="T208" s="35" t="str">
        <f t="shared" si="177"/>
        <v>08</v>
      </c>
      <c r="U208" s="35" t="str">
        <f t="shared" si="178"/>
        <v>10</v>
      </c>
      <c r="V208" s="50" t="str">
        <f t="shared" si="179"/>
        <v>00</v>
      </c>
    </row>
    <row r="209" spans="2:22" x14ac:dyDescent="0.3">
      <c r="B209" s="35">
        <v>24</v>
      </c>
      <c r="C209" s="35" t="str">
        <f t="shared" si="165"/>
        <v>0x018</v>
      </c>
      <c r="D209" s="35" t="s">
        <v>252</v>
      </c>
      <c r="F209" s="44" t="s">
        <v>254</v>
      </c>
      <c r="G209" s="45">
        <v>33</v>
      </c>
      <c r="H209" s="46" t="s">
        <v>38</v>
      </c>
      <c r="I209" s="35">
        <f t="shared" si="147"/>
        <v>0</v>
      </c>
      <c r="J209" s="35">
        <v>6</v>
      </c>
      <c r="N209" s="47" t="str">
        <f t="shared" si="148"/>
        <v>100001</v>
      </c>
      <c r="O209" s="48" t="str">
        <f t="shared" si="149"/>
        <v>000</v>
      </c>
      <c r="P209" s="48" t="str">
        <f t="shared" ref="P209" si="180">IF(J209="", "", TEXT(DEC2BIN(J209), "000"))</f>
        <v>110</v>
      </c>
      <c r="Q209" s="48" t="str">
        <f t="shared" ref="Q209" si="181">IF(K209="", "", TEXT(DEC2BIN(K209), "000"))</f>
        <v/>
      </c>
      <c r="R209" s="48" t="str">
        <f t="shared" ref="R209" si="182">IF(L209="", "", TEXT(DEC2BIN(L209), "00000000"))</f>
        <v/>
      </c>
      <c r="S209" s="49" t="str">
        <f t="shared" ref="S209" si="183">IF(M209="", "", TEXT(DEC2BIN(M209), "00000000"))</f>
        <v/>
      </c>
      <c r="T209" s="35" t="str">
        <f t="shared" ref="T209" si="184">BIN2HEX(LEFT(CONCATENATE(N209,IF(O209="", "000", O209)), 8), 2)</f>
        <v>84</v>
      </c>
      <c r="U209" s="35" t="str">
        <f t="shared" ref="U209" si="185">BIN2HEX(CONCATENATE(RIGHT(O209, 1), IF(P209 = "", "000", P209), IF(Q209 = "", "000", Q209), "0"), 2)</f>
        <v>60</v>
      </c>
      <c r="V209" s="50" t="str">
        <f t="shared" ref="V209" si="186">IF(R209="", BIN2HEX(S209, 2), BIN2HEX(R209,2))</f>
        <v>00</v>
      </c>
    </row>
    <row r="210" spans="2:22" x14ac:dyDescent="0.3">
      <c r="B210" s="35">
        <v>27</v>
      </c>
      <c r="C210" s="35" t="str">
        <f t="shared" si="165"/>
        <v>0x01B</v>
      </c>
      <c r="D210" s="35" t="s">
        <v>53</v>
      </c>
      <c r="F210" s="44" t="s">
        <v>255</v>
      </c>
      <c r="G210" s="45">
        <v>34</v>
      </c>
      <c r="H210" s="46" t="s">
        <v>38</v>
      </c>
      <c r="I210" s="35">
        <f t="shared" si="147"/>
        <v>0</v>
      </c>
      <c r="N210" s="47" t="str">
        <f t="shared" si="148"/>
        <v>100010</v>
      </c>
      <c r="O210" s="48" t="str">
        <f t="shared" si="149"/>
        <v>000</v>
      </c>
      <c r="P210" s="48" t="str">
        <f t="shared" ref="P210:P211" si="187">IF(J210="", "", TEXT(DEC2BIN(J210), "000"))</f>
        <v/>
      </c>
      <c r="Q210" s="48" t="str">
        <f t="shared" ref="Q210:Q211" si="188">IF(K210="", "", TEXT(DEC2BIN(K210), "000"))</f>
        <v/>
      </c>
      <c r="R210" s="48" t="str">
        <f t="shared" ref="R210:R211" si="189">IF(L210="", "", TEXT(DEC2BIN(L210), "00000000"))</f>
        <v/>
      </c>
      <c r="S210" s="49" t="str">
        <f t="shared" ref="S210:S211" si="190">IF(M210="", "", TEXT(DEC2BIN(M210), "00000000"))</f>
        <v/>
      </c>
      <c r="T210" s="35" t="str">
        <f t="shared" ref="T210:T211" si="191">BIN2HEX(LEFT(CONCATENATE(N210,IF(O210="", "000", O210)), 8), 2)</f>
        <v>88</v>
      </c>
      <c r="U210" s="35" t="str">
        <f t="shared" ref="U210:U211" si="192">BIN2HEX(CONCATENATE(RIGHT(O210, 1), IF(P210 = "", "000", P210), IF(Q210 = "", "000", Q210), "0"), 2)</f>
        <v>00</v>
      </c>
      <c r="V210" s="50" t="str">
        <f t="shared" ref="V210:V211" si="193">IF(R210="", BIN2HEX(S210, 2), BIN2HEX(R210,2))</f>
        <v>00</v>
      </c>
    </row>
    <row r="211" spans="2:22" x14ac:dyDescent="0.3">
      <c r="B211" s="35">
        <v>30</v>
      </c>
      <c r="C211" s="35" t="str">
        <f t="shared" si="165"/>
        <v>0x01E</v>
      </c>
      <c r="D211" s="35" t="s">
        <v>256</v>
      </c>
      <c r="F211" s="44" t="s">
        <v>257</v>
      </c>
      <c r="G211" s="45">
        <v>35</v>
      </c>
      <c r="H211" s="46" t="s">
        <v>38</v>
      </c>
      <c r="I211" s="35">
        <f t="shared" si="147"/>
        <v>0</v>
      </c>
      <c r="J211" s="35">
        <v>6</v>
      </c>
      <c r="N211" s="47" t="str">
        <f t="shared" si="148"/>
        <v>100011</v>
      </c>
      <c r="O211" s="48" t="str">
        <f t="shared" si="149"/>
        <v>000</v>
      </c>
      <c r="P211" s="48" t="str">
        <f t="shared" si="187"/>
        <v>110</v>
      </c>
      <c r="Q211" s="48" t="str">
        <f t="shared" si="188"/>
        <v/>
      </c>
      <c r="R211" s="48" t="str">
        <f t="shared" si="189"/>
        <v/>
      </c>
      <c r="S211" s="49" t="str">
        <f t="shared" si="190"/>
        <v/>
      </c>
      <c r="T211" s="35" t="str">
        <f t="shared" si="191"/>
        <v>8C</v>
      </c>
      <c r="U211" s="35" t="str">
        <f t="shared" si="192"/>
        <v>60</v>
      </c>
      <c r="V211" s="50" t="str">
        <f t="shared" si="193"/>
        <v>00</v>
      </c>
    </row>
    <row r="212" spans="2:22" x14ac:dyDescent="0.3">
      <c r="B212" s="35">
        <v>33</v>
      </c>
      <c r="C212" s="35" t="str">
        <f t="shared" si="165"/>
        <v>0x021</v>
      </c>
      <c r="D212" s="35" t="s">
        <v>258</v>
      </c>
      <c r="F212" s="44" t="s">
        <v>259</v>
      </c>
      <c r="G212" s="45">
        <v>36</v>
      </c>
      <c r="H212" s="46" t="s">
        <v>38</v>
      </c>
      <c r="I212" s="35">
        <f t="shared" si="147"/>
        <v>0</v>
      </c>
      <c r="J212" s="35">
        <v>6</v>
      </c>
      <c r="N212" s="47" t="str">
        <f t="shared" si="148"/>
        <v>100100</v>
      </c>
      <c r="O212" s="48" t="str">
        <f t="shared" si="149"/>
        <v>000</v>
      </c>
      <c r="P212" s="48" t="str">
        <f t="shared" ref="P212:P215" si="194">IF(J212="", "", TEXT(DEC2BIN(J212), "000"))</f>
        <v>110</v>
      </c>
      <c r="Q212" s="48" t="str">
        <f t="shared" ref="Q212:Q215" si="195">IF(K212="", "", TEXT(DEC2BIN(K212), "000"))</f>
        <v/>
      </c>
      <c r="R212" s="48" t="str">
        <f t="shared" ref="R212:R215" si="196">IF(L212="", "", TEXT(DEC2BIN(L212), "00000000"))</f>
        <v/>
      </c>
      <c r="S212" s="49" t="str">
        <f t="shared" ref="S212:S215" si="197">IF(M212="", "", TEXT(DEC2BIN(M212), "00000000"))</f>
        <v/>
      </c>
      <c r="T212" s="35" t="str">
        <f t="shared" ref="T212:T215" si="198">BIN2HEX(LEFT(CONCATENATE(N212,IF(O212="", "000", O212)), 8), 2)</f>
        <v>90</v>
      </c>
      <c r="U212" s="35" t="str">
        <f t="shared" ref="U212:U215" si="199">BIN2HEX(CONCATENATE(RIGHT(O212, 1), IF(P212 = "", "000", P212), IF(Q212 = "", "000", Q212), "0"), 2)</f>
        <v>60</v>
      </c>
      <c r="V212" s="50" t="str">
        <f t="shared" ref="V212:V215" si="200">IF(R212="", BIN2HEX(S212, 2), BIN2HEX(R212,2))</f>
        <v>00</v>
      </c>
    </row>
    <row r="213" spans="2:22" x14ac:dyDescent="0.3">
      <c r="B213" s="35">
        <v>36</v>
      </c>
      <c r="C213" s="35" t="str">
        <f t="shared" si="165"/>
        <v>0x024</v>
      </c>
      <c r="D213" s="35" t="s">
        <v>260</v>
      </c>
      <c r="F213" s="44" t="s">
        <v>261</v>
      </c>
      <c r="G213" s="45">
        <v>37</v>
      </c>
      <c r="H213" s="46" t="s">
        <v>38</v>
      </c>
      <c r="I213" s="35">
        <f t="shared" si="147"/>
        <v>0</v>
      </c>
      <c r="J213" s="35">
        <v>6</v>
      </c>
      <c r="N213" s="47" t="str">
        <f t="shared" si="148"/>
        <v>100101</v>
      </c>
      <c r="O213" s="48" t="str">
        <f t="shared" si="149"/>
        <v>000</v>
      </c>
      <c r="P213" s="48" t="str">
        <f t="shared" si="194"/>
        <v>110</v>
      </c>
      <c r="Q213" s="48" t="str">
        <f t="shared" si="195"/>
        <v/>
      </c>
      <c r="R213" s="48" t="str">
        <f t="shared" si="196"/>
        <v/>
      </c>
      <c r="S213" s="49" t="str">
        <f t="shared" si="197"/>
        <v/>
      </c>
      <c r="T213" s="35" t="str">
        <f t="shared" si="198"/>
        <v>94</v>
      </c>
      <c r="U213" s="35" t="str">
        <f t="shared" si="199"/>
        <v>60</v>
      </c>
      <c r="V213" s="50" t="str">
        <f t="shared" si="200"/>
        <v>00</v>
      </c>
    </row>
    <row r="214" spans="2:22" x14ac:dyDescent="0.3">
      <c r="B214" s="35">
        <v>39</v>
      </c>
      <c r="C214" s="35" t="str">
        <f t="shared" si="165"/>
        <v>0x027</v>
      </c>
      <c r="D214" s="35" t="s">
        <v>262</v>
      </c>
      <c r="F214" s="44" t="s">
        <v>263</v>
      </c>
      <c r="G214" s="45">
        <v>38</v>
      </c>
      <c r="H214" s="46" t="s">
        <v>38</v>
      </c>
      <c r="I214" s="35">
        <f t="shared" si="147"/>
        <v>0</v>
      </c>
      <c r="J214" s="35">
        <v>6</v>
      </c>
      <c r="N214" s="47" t="str">
        <f t="shared" si="148"/>
        <v>100110</v>
      </c>
      <c r="O214" s="48" t="str">
        <f t="shared" si="149"/>
        <v>000</v>
      </c>
      <c r="P214" s="48" t="str">
        <f t="shared" si="194"/>
        <v>110</v>
      </c>
      <c r="Q214" s="48" t="str">
        <f t="shared" si="195"/>
        <v/>
      </c>
      <c r="R214" s="48" t="str">
        <f t="shared" si="196"/>
        <v/>
      </c>
      <c r="S214" s="49" t="str">
        <f t="shared" si="197"/>
        <v/>
      </c>
      <c r="T214" s="35" t="str">
        <f t="shared" si="198"/>
        <v>98</v>
      </c>
      <c r="U214" s="35" t="str">
        <f t="shared" si="199"/>
        <v>60</v>
      </c>
      <c r="V214" s="50" t="str">
        <f t="shared" si="200"/>
        <v>00</v>
      </c>
    </row>
    <row r="215" spans="2:22" x14ac:dyDescent="0.3">
      <c r="B215" s="35">
        <v>42</v>
      </c>
      <c r="C215" s="35" t="str">
        <f t="shared" si="165"/>
        <v>0x02A</v>
      </c>
      <c r="D215" s="35" t="s">
        <v>264</v>
      </c>
      <c r="F215" s="44" t="s">
        <v>261</v>
      </c>
      <c r="G215" s="45">
        <v>39</v>
      </c>
      <c r="H215" s="46" t="s">
        <v>38</v>
      </c>
      <c r="I215" s="35">
        <f t="shared" si="147"/>
        <v>0</v>
      </c>
      <c r="J215" s="35">
        <v>6</v>
      </c>
      <c r="N215" s="47" t="str">
        <f t="shared" si="148"/>
        <v>100111</v>
      </c>
      <c r="O215" s="48" t="str">
        <f t="shared" si="149"/>
        <v>000</v>
      </c>
      <c r="P215" s="48" t="str">
        <f t="shared" si="194"/>
        <v>110</v>
      </c>
      <c r="Q215" s="48" t="str">
        <f t="shared" si="195"/>
        <v/>
      </c>
      <c r="R215" s="48" t="str">
        <f t="shared" si="196"/>
        <v/>
      </c>
      <c r="S215" s="49" t="str">
        <f t="shared" si="197"/>
        <v/>
      </c>
      <c r="T215" s="35" t="str">
        <f t="shared" si="198"/>
        <v>9C</v>
      </c>
      <c r="U215" s="35" t="str">
        <f t="shared" si="199"/>
        <v>60</v>
      </c>
      <c r="V215" s="50" t="str">
        <f t="shared" si="200"/>
        <v>00</v>
      </c>
    </row>
    <row r="216" spans="2:22" x14ac:dyDescent="0.3">
      <c r="B216" s="35">
        <v>45</v>
      </c>
      <c r="C216" s="35" t="str">
        <f t="shared" si="165"/>
        <v>0x02D</v>
      </c>
      <c r="D216" s="35" t="s">
        <v>248</v>
      </c>
      <c r="F216" s="44" t="s">
        <v>269</v>
      </c>
      <c r="G216" s="45">
        <v>41</v>
      </c>
      <c r="H216" s="46" t="s">
        <v>38</v>
      </c>
      <c r="I216" s="35">
        <f t="shared" si="147"/>
        <v>0</v>
      </c>
      <c r="N216" s="47" t="str">
        <f t="shared" si="148"/>
        <v>101001</v>
      </c>
      <c r="O216" s="48" t="str">
        <f t="shared" si="149"/>
        <v>000</v>
      </c>
      <c r="P216" s="48" t="str">
        <f t="shared" ref="P216:P222" si="201">IF(J216="", "", TEXT(DEC2BIN(J216), "000"))</f>
        <v/>
      </c>
      <c r="Q216" s="48" t="str">
        <f t="shared" ref="Q216:Q222" si="202">IF(K216="", "", TEXT(DEC2BIN(K216), "000"))</f>
        <v/>
      </c>
      <c r="R216" s="48" t="str">
        <f t="shared" ref="R216:R222" si="203">IF(L216="", "", TEXT(DEC2BIN(L216), "00000000"))</f>
        <v/>
      </c>
      <c r="S216" s="49" t="str">
        <f t="shared" ref="S216:S222" si="204">IF(M216="", "", TEXT(DEC2BIN(M216), "00000000"))</f>
        <v/>
      </c>
      <c r="T216" s="35" t="str">
        <f t="shared" ref="T216:T222" si="205">BIN2HEX(LEFT(CONCATENATE(N216,IF(O216="", "000", O216)), 8), 2)</f>
        <v>A4</v>
      </c>
      <c r="U216" s="35" t="str">
        <f t="shared" ref="U216:U222" si="206">BIN2HEX(CONCATENATE(RIGHT(O216, 1), IF(P216 = "", "000", P216), IF(Q216 = "", "000", Q216), "0"), 2)</f>
        <v>00</v>
      </c>
      <c r="V216" s="50" t="str">
        <f t="shared" ref="V216:V222" si="207">IF(R216="", BIN2HEX(S216, 2), BIN2HEX(R216,2))</f>
        <v>00</v>
      </c>
    </row>
    <row r="217" spans="2:22" x14ac:dyDescent="0.3">
      <c r="B217" s="35">
        <v>48</v>
      </c>
      <c r="C217" s="35" t="str">
        <f t="shared" si="165"/>
        <v>0x030</v>
      </c>
      <c r="D217" s="35" t="s">
        <v>266</v>
      </c>
      <c r="F217" s="44"/>
      <c r="G217" s="45">
        <v>10</v>
      </c>
      <c r="H217" s="46" t="s">
        <v>38</v>
      </c>
      <c r="I217" s="35">
        <f t="shared" si="147"/>
        <v>0</v>
      </c>
      <c r="L217" s="35">
        <v>96</v>
      </c>
      <c r="N217" s="47" t="str">
        <f t="shared" si="148"/>
        <v>001010</v>
      </c>
      <c r="O217" s="48" t="str">
        <f t="shared" si="149"/>
        <v>000</v>
      </c>
      <c r="P217" s="48" t="str">
        <f t="shared" si="201"/>
        <v/>
      </c>
      <c r="Q217" s="48" t="str">
        <f t="shared" si="202"/>
        <v/>
      </c>
      <c r="R217" s="48" t="str">
        <f t="shared" si="203"/>
        <v>01100000</v>
      </c>
      <c r="S217" s="49" t="str">
        <f t="shared" si="204"/>
        <v/>
      </c>
      <c r="T217" s="35" t="str">
        <f t="shared" si="205"/>
        <v>28</v>
      </c>
      <c r="U217" s="35" t="str">
        <f t="shared" si="206"/>
        <v>00</v>
      </c>
      <c r="V217" s="50" t="str">
        <f t="shared" si="207"/>
        <v>60</v>
      </c>
    </row>
    <row r="218" spans="2:22" x14ac:dyDescent="0.3">
      <c r="B218" s="35">
        <v>51</v>
      </c>
      <c r="C218" s="35" t="str">
        <f t="shared" si="165"/>
        <v>0x033</v>
      </c>
      <c r="D218" s="35" t="s">
        <v>267</v>
      </c>
      <c r="F218" s="44" t="s">
        <v>270</v>
      </c>
      <c r="G218" s="45">
        <v>3</v>
      </c>
      <c r="H218" s="46" t="s">
        <v>39</v>
      </c>
      <c r="I218" s="35">
        <f t="shared" si="147"/>
        <v>1</v>
      </c>
      <c r="L218" s="35">
        <v>96</v>
      </c>
      <c r="N218" s="47" t="str">
        <f t="shared" si="148"/>
        <v>000011</v>
      </c>
      <c r="O218" s="48" t="str">
        <f t="shared" si="149"/>
        <v>001</v>
      </c>
      <c r="P218" s="48" t="str">
        <f t="shared" si="201"/>
        <v/>
      </c>
      <c r="Q218" s="48" t="str">
        <f t="shared" si="202"/>
        <v/>
      </c>
      <c r="R218" s="48" t="str">
        <f t="shared" si="203"/>
        <v>01100000</v>
      </c>
      <c r="S218" s="49" t="str">
        <f t="shared" si="204"/>
        <v/>
      </c>
      <c r="T218" s="35" t="str">
        <f t="shared" si="205"/>
        <v>0C</v>
      </c>
      <c r="U218" s="35" t="str">
        <f t="shared" si="206"/>
        <v>80</v>
      </c>
      <c r="V218" s="50" t="str">
        <f t="shared" si="207"/>
        <v>60</v>
      </c>
    </row>
    <row r="219" spans="2:22" x14ac:dyDescent="0.3">
      <c r="B219" s="35">
        <v>54</v>
      </c>
      <c r="C219" s="35" t="str">
        <f t="shared" si="165"/>
        <v>0x036</v>
      </c>
      <c r="D219" s="35" t="s">
        <v>190</v>
      </c>
      <c r="F219" s="44" t="s">
        <v>279</v>
      </c>
      <c r="G219" s="45">
        <v>1</v>
      </c>
      <c r="H219" s="46" t="s">
        <v>162</v>
      </c>
      <c r="I219" s="35">
        <f t="shared" si="147"/>
        <v>2</v>
      </c>
      <c r="M219" s="35">
        <v>0</v>
      </c>
      <c r="N219" s="47" t="str">
        <f t="shared" si="148"/>
        <v>000001</v>
      </c>
      <c r="O219" s="48" t="str">
        <f t="shared" si="149"/>
        <v>010</v>
      </c>
      <c r="P219" s="48" t="str">
        <f t="shared" si="201"/>
        <v/>
      </c>
      <c r="Q219" s="48" t="str">
        <f t="shared" si="202"/>
        <v/>
      </c>
      <c r="R219" s="48" t="str">
        <f t="shared" si="203"/>
        <v/>
      </c>
      <c r="S219" s="49" t="str">
        <f t="shared" si="204"/>
        <v>00000000</v>
      </c>
      <c r="T219" s="35" t="str">
        <f t="shared" si="205"/>
        <v>05</v>
      </c>
      <c r="U219" s="35" t="str">
        <f t="shared" si="206"/>
        <v>00</v>
      </c>
      <c r="V219" s="50" t="str">
        <f t="shared" si="207"/>
        <v>00</v>
      </c>
    </row>
    <row r="220" spans="2:22" x14ac:dyDescent="0.3">
      <c r="B220" s="35">
        <v>57</v>
      </c>
      <c r="C220" s="35" t="str">
        <f t="shared" si="165"/>
        <v>0x039</v>
      </c>
      <c r="D220" s="35" t="s">
        <v>268</v>
      </c>
      <c r="F220" s="44" t="s">
        <v>278</v>
      </c>
      <c r="G220" s="45">
        <v>1</v>
      </c>
      <c r="H220" s="46" t="s">
        <v>182</v>
      </c>
      <c r="I220" s="35">
        <f t="shared" si="147"/>
        <v>3</v>
      </c>
      <c r="M220" s="35">
        <v>96</v>
      </c>
      <c r="N220" s="47" t="str">
        <f t="shared" si="148"/>
        <v>000001</v>
      </c>
      <c r="O220" s="48" t="str">
        <f t="shared" si="149"/>
        <v>011</v>
      </c>
      <c r="P220" s="48" t="str">
        <f t="shared" si="201"/>
        <v/>
      </c>
      <c r="Q220" s="48" t="str">
        <f t="shared" si="202"/>
        <v/>
      </c>
      <c r="R220" s="48" t="str">
        <f t="shared" si="203"/>
        <v/>
      </c>
      <c r="S220" s="49" t="str">
        <f t="shared" si="204"/>
        <v>01100000</v>
      </c>
      <c r="T220" s="35" t="str">
        <f t="shared" si="205"/>
        <v>05</v>
      </c>
      <c r="U220" s="35" t="str">
        <f t="shared" si="206"/>
        <v>80</v>
      </c>
      <c r="V220" s="50" t="str">
        <f t="shared" si="207"/>
        <v>60</v>
      </c>
    </row>
    <row r="221" spans="2:22" x14ac:dyDescent="0.3">
      <c r="B221" s="35">
        <v>60</v>
      </c>
      <c r="C221" s="35" t="str">
        <f t="shared" si="165"/>
        <v>0x03C</v>
      </c>
      <c r="D221" s="35" t="s">
        <v>265</v>
      </c>
      <c r="F221" s="44" t="s">
        <v>272</v>
      </c>
      <c r="G221" s="45">
        <v>4</v>
      </c>
      <c r="H221" s="46" t="s">
        <v>161</v>
      </c>
      <c r="I221" s="35">
        <f t="shared" si="147"/>
        <v>7</v>
      </c>
      <c r="N221" s="47" t="str">
        <f t="shared" si="148"/>
        <v>000100</v>
      </c>
      <c r="O221" s="48" t="str">
        <f t="shared" si="149"/>
        <v>111</v>
      </c>
      <c r="P221" s="48" t="str">
        <f t="shared" si="201"/>
        <v/>
      </c>
      <c r="Q221" s="48" t="str">
        <f t="shared" si="202"/>
        <v/>
      </c>
      <c r="R221" s="48" t="str">
        <f t="shared" si="203"/>
        <v/>
      </c>
      <c r="S221" s="49" t="str">
        <f t="shared" si="204"/>
        <v/>
      </c>
      <c r="T221" s="35" t="str">
        <f t="shared" si="205"/>
        <v>13</v>
      </c>
      <c r="U221" s="35" t="str">
        <f t="shared" si="206"/>
        <v>80</v>
      </c>
      <c r="V221" s="50" t="str">
        <f t="shared" si="207"/>
        <v>00</v>
      </c>
    </row>
    <row r="222" spans="2:22" x14ac:dyDescent="0.3">
      <c r="B222" s="35">
        <v>63</v>
      </c>
      <c r="C222" s="35" t="str">
        <f t="shared" si="165"/>
        <v>0x03F</v>
      </c>
      <c r="D222" s="35" t="s">
        <v>273</v>
      </c>
      <c r="F222" s="44"/>
      <c r="G222" s="45">
        <v>11</v>
      </c>
      <c r="H222" s="46" t="s">
        <v>182</v>
      </c>
      <c r="I222" s="35">
        <f t="shared" si="147"/>
        <v>3</v>
      </c>
      <c r="N222" s="47" t="str">
        <f t="shared" si="148"/>
        <v>001011</v>
      </c>
      <c r="O222" s="48" t="str">
        <f t="shared" si="149"/>
        <v>011</v>
      </c>
      <c r="P222" s="48" t="str">
        <f t="shared" si="201"/>
        <v/>
      </c>
      <c r="Q222" s="48" t="str">
        <f t="shared" si="202"/>
        <v/>
      </c>
      <c r="R222" s="48" t="str">
        <f t="shared" si="203"/>
        <v/>
      </c>
      <c r="S222" s="49" t="str">
        <f t="shared" si="204"/>
        <v/>
      </c>
      <c r="T222" s="35" t="str">
        <f t="shared" si="205"/>
        <v>2D</v>
      </c>
      <c r="U222" s="35" t="str">
        <f t="shared" si="206"/>
        <v>80</v>
      </c>
      <c r="V222" s="50" t="str">
        <f t="shared" si="207"/>
        <v>00</v>
      </c>
    </row>
    <row r="223" spans="2:22" x14ac:dyDescent="0.3">
      <c r="B223" s="35">
        <v>66</v>
      </c>
      <c r="C223" s="35" t="str">
        <f t="shared" si="165"/>
        <v>0x042</v>
      </c>
      <c r="D223" s="35" t="s">
        <v>274</v>
      </c>
      <c r="F223" s="44" t="s">
        <v>275</v>
      </c>
      <c r="G223" s="45">
        <v>4</v>
      </c>
      <c r="H223" s="46" t="s">
        <v>40</v>
      </c>
      <c r="I223" s="35">
        <f t="shared" si="147"/>
        <v>4</v>
      </c>
      <c r="N223" s="47" t="str">
        <f t="shared" si="148"/>
        <v>000100</v>
      </c>
      <c r="O223" s="48" t="str">
        <f t="shared" si="149"/>
        <v>100</v>
      </c>
      <c r="P223" s="48" t="str">
        <f t="shared" ref="P223:P224" si="208">IF(J223="", "", TEXT(DEC2BIN(J223), "000"))</f>
        <v/>
      </c>
      <c r="Q223" s="48" t="str">
        <f t="shared" ref="Q223:Q224" si="209">IF(K223="", "", TEXT(DEC2BIN(K223), "000"))</f>
        <v/>
      </c>
      <c r="R223" s="48" t="str">
        <f t="shared" ref="R223:R224" si="210">IF(L223="", "", TEXT(DEC2BIN(L223), "00000000"))</f>
        <v/>
      </c>
      <c r="S223" s="49" t="str">
        <f t="shared" ref="S223:S224" si="211">IF(M223="", "", TEXT(DEC2BIN(M223), "00000000"))</f>
        <v/>
      </c>
      <c r="T223" s="35" t="str">
        <f t="shared" ref="T223:T224" si="212">BIN2HEX(LEFT(CONCATENATE(N223,IF(O223="", "000", O223)), 8), 2)</f>
        <v>12</v>
      </c>
      <c r="U223" s="35" t="str">
        <f t="shared" ref="U223:U224" si="213">BIN2HEX(CONCATENATE(RIGHT(O223, 1), IF(P223 = "", "000", P223), IF(Q223 = "", "000", Q223), "0"), 2)</f>
        <v>00</v>
      </c>
      <c r="V223" s="50" t="str">
        <f t="shared" ref="V223:V224" si="214">IF(R223="", BIN2HEX(S223, 2), BIN2HEX(R223,2))</f>
        <v>00</v>
      </c>
    </row>
    <row r="224" spans="2:22" x14ac:dyDescent="0.3">
      <c r="B224" s="35">
        <v>69</v>
      </c>
      <c r="C224" s="35" t="str">
        <f t="shared" si="165"/>
        <v>0x045</v>
      </c>
      <c r="D224" s="35" t="s">
        <v>276</v>
      </c>
      <c r="F224" s="44" t="s">
        <v>277</v>
      </c>
      <c r="G224" s="45">
        <v>4</v>
      </c>
      <c r="H224" s="46" t="s">
        <v>41</v>
      </c>
      <c r="I224" s="35">
        <f t="shared" si="147"/>
        <v>5</v>
      </c>
      <c r="N224" s="47" t="str">
        <f t="shared" si="148"/>
        <v>000100</v>
      </c>
      <c r="O224" s="48" t="str">
        <f t="shared" si="149"/>
        <v>101</v>
      </c>
      <c r="P224" s="48" t="str">
        <f t="shared" si="208"/>
        <v/>
      </c>
      <c r="Q224" s="48" t="str">
        <f t="shared" si="209"/>
        <v/>
      </c>
      <c r="R224" s="48" t="str">
        <f t="shared" si="210"/>
        <v/>
      </c>
      <c r="S224" s="49" t="str">
        <f t="shared" si="211"/>
        <v/>
      </c>
      <c r="T224" s="35" t="str">
        <f t="shared" si="212"/>
        <v>12</v>
      </c>
      <c r="U224" s="35" t="str">
        <f t="shared" si="213"/>
        <v>80</v>
      </c>
      <c r="V224" s="50" t="str">
        <f t="shared" si="214"/>
        <v>00</v>
      </c>
    </row>
    <row r="225" spans="1:22" x14ac:dyDescent="0.3">
      <c r="F225" s="44" t="s">
        <v>292</v>
      </c>
    </row>
    <row r="226" spans="1:22" x14ac:dyDescent="0.3">
      <c r="F226" s="44"/>
    </row>
    <row r="227" spans="1:22" x14ac:dyDescent="0.3">
      <c r="F227" s="44"/>
    </row>
    <row r="228" spans="1:22" x14ac:dyDescent="0.3">
      <c r="D228" s="44" t="s">
        <v>280</v>
      </c>
      <c r="F228" s="44"/>
    </row>
    <row r="229" spans="1:22" x14ac:dyDescent="0.3">
      <c r="B229" s="35">
        <v>0</v>
      </c>
      <c r="C229" s="35" t="str">
        <f t="shared" ref="C229:C230" si="215">"0x" &amp; DEC2HEX(B229,3)</f>
        <v>0x000</v>
      </c>
      <c r="D229" s="35" t="s">
        <v>296</v>
      </c>
      <c r="F229" s="44" t="s">
        <v>297</v>
      </c>
      <c r="G229" s="45">
        <v>1</v>
      </c>
      <c r="H229" s="46" t="s">
        <v>38</v>
      </c>
      <c r="I229" s="35">
        <f t="shared" ref="I229:I242" si="216">IF(H229="", "", VLOOKUP(H229, $X$3:$Y$10, 2))</f>
        <v>0</v>
      </c>
      <c r="M229" s="35">
        <v>7</v>
      </c>
      <c r="N229" s="47" t="str">
        <f t="shared" ref="N229:N242" si="217">IF(G229="", "", TEXT(DEC2BIN(G229), "000000"))</f>
        <v>000001</v>
      </c>
      <c r="O229" s="48" t="str">
        <f t="shared" ref="O229:O242" si="218">IF(I229="", "", TEXT(DEC2BIN(I229), "000"))</f>
        <v>000</v>
      </c>
      <c r="P229" s="48" t="str">
        <f t="shared" ref="P229:P230" si="219">IF(J229="", "", TEXT(DEC2BIN(J229), "000"))</f>
        <v/>
      </c>
      <c r="Q229" s="48" t="str">
        <f t="shared" ref="Q229:Q230" si="220">IF(K229="", "", TEXT(DEC2BIN(K229), "000"))</f>
        <v/>
      </c>
      <c r="R229" s="48" t="str">
        <f t="shared" ref="R229:R230" si="221">IF(L229="", "", TEXT(DEC2BIN(L229), "00000000"))</f>
        <v/>
      </c>
      <c r="S229" s="49" t="str">
        <f t="shared" ref="S229:S230" si="222">IF(M229="", "", TEXT(DEC2BIN(M229), "00000000"))</f>
        <v>00000111</v>
      </c>
      <c r="T229" s="35" t="str">
        <f t="shared" ref="T229:T230" si="223">BIN2HEX(LEFT(CONCATENATE(N229,IF(O229="", "000", O229)), 8), 2)</f>
        <v>04</v>
      </c>
      <c r="U229" s="35" t="str">
        <f t="shared" ref="U229:U230" si="224">BIN2HEX(CONCATENATE(RIGHT(O229, 1), IF(P229 = "", "000", P229), IF(Q229 = "", "000", Q229), "0"), 2)</f>
        <v>00</v>
      </c>
      <c r="V229" s="50" t="str">
        <f t="shared" ref="V229:V230" si="225">IF(R229="", BIN2HEX(S229, 2), BIN2HEX(R229,2))</f>
        <v>07</v>
      </c>
    </row>
    <row r="230" spans="1:22" x14ac:dyDescent="0.3">
      <c r="B230" s="35">
        <v>3</v>
      </c>
      <c r="C230" s="35" t="str">
        <f t="shared" si="215"/>
        <v>0x003</v>
      </c>
      <c r="D230" s="35" t="s">
        <v>217</v>
      </c>
      <c r="F230" s="44"/>
      <c r="G230" s="45">
        <v>1</v>
      </c>
      <c r="H230" s="46" t="s">
        <v>42</v>
      </c>
      <c r="I230" s="35">
        <f t="shared" si="216"/>
        <v>6</v>
      </c>
      <c r="M230" s="35">
        <v>0</v>
      </c>
      <c r="N230" s="47" t="str">
        <f t="shared" si="217"/>
        <v>000001</v>
      </c>
      <c r="O230" s="48" t="str">
        <f t="shared" si="218"/>
        <v>110</v>
      </c>
      <c r="P230" s="48" t="str">
        <f t="shared" si="219"/>
        <v/>
      </c>
      <c r="Q230" s="48" t="str">
        <f t="shared" si="220"/>
        <v/>
      </c>
      <c r="R230" s="48" t="str">
        <f t="shared" si="221"/>
        <v/>
      </c>
      <c r="S230" s="49" t="str">
        <f t="shared" si="222"/>
        <v>00000000</v>
      </c>
      <c r="T230" s="35" t="str">
        <f t="shared" si="223"/>
        <v>07</v>
      </c>
      <c r="U230" s="35" t="str">
        <f t="shared" si="224"/>
        <v>00</v>
      </c>
      <c r="V230" s="50" t="str">
        <f t="shared" si="225"/>
        <v>00</v>
      </c>
    </row>
    <row r="231" spans="1:22" x14ac:dyDescent="0.3">
      <c r="A231" s="43" t="s">
        <v>284</v>
      </c>
      <c r="B231" s="35">
        <v>6</v>
      </c>
      <c r="C231" s="35" t="str">
        <f t="shared" ref="C231:C237" si="226">"0x" &amp; DEC2HEX(B231,3)</f>
        <v>0x006</v>
      </c>
      <c r="D231" s="35" t="s">
        <v>281</v>
      </c>
      <c r="F231" s="44" t="s">
        <v>282</v>
      </c>
      <c r="G231" s="45">
        <v>1</v>
      </c>
      <c r="H231" s="46" t="s">
        <v>162</v>
      </c>
      <c r="I231" s="35">
        <f t="shared" si="216"/>
        <v>2</v>
      </c>
      <c r="M231" s="35">
        <v>1</v>
      </c>
      <c r="N231" s="47" t="str">
        <f t="shared" si="217"/>
        <v>000001</v>
      </c>
      <c r="O231" s="48" t="str">
        <f t="shared" si="218"/>
        <v>010</v>
      </c>
      <c r="P231" s="48" t="str">
        <f t="shared" ref="P231:P232" si="227">IF(J231="", "", TEXT(DEC2BIN(J231), "000"))</f>
        <v/>
      </c>
      <c r="Q231" s="48" t="str">
        <f t="shared" ref="Q231:Q232" si="228">IF(K231="", "", TEXT(DEC2BIN(K231), "000"))</f>
        <v/>
      </c>
      <c r="R231" s="48" t="str">
        <f t="shared" ref="R231:R232" si="229">IF(L231="", "", TEXT(DEC2BIN(L231), "00000000"))</f>
        <v/>
      </c>
      <c r="S231" s="49" t="str">
        <f t="shared" ref="S231:S232" si="230">IF(M231="", "", TEXT(DEC2BIN(M231), "00000000"))</f>
        <v>00000001</v>
      </c>
      <c r="T231" s="35" t="str">
        <f t="shared" ref="T231:T232" si="231">BIN2HEX(LEFT(CONCATENATE(N231,IF(O231="", "000", O231)), 8), 2)</f>
        <v>05</v>
      </c>
      <c r="U231" s="35" t="str">
        <f t="shared" ref="U231:U232" si="232">BIN2HEX(CONCATENATE(RIGHT(O231, 1), IF(P231 = "", "000", P231), IF(Q231 = "", "000", Q231), "0"), 2)</f>
        <v>00</v>
      </c>
      <c r="V231" s="50" t="str">
        <f t="shared" ref="V231:V232" si="233">IF(R231="", BIN2HEX(S231, 2), BIN2HEX(R231,2))</f>
        <v>01</v>
      </c>
    </row>
    <row r="232" spans="1:22" x14ac:dyDescent="0.3">
      <c r="B232" s="35">
        <v>9</v>
      </c>
      <c r="C232" s="35" t="str">
        <f t="shared" si="226"/>
        <v>0x009</v>
      </c>
      <c r="D232" s="35" t="s">
        <v>283</v>
      </c>
      <c r="F232" s="44"/>
      <c r="G232" s="45">
        <v>1</v>
      </c>
      <c r="H232" s="46" t="s">
        <v>40</v>
      </c>
      <c r="I232" s="35">
        <f t="shared" si="216"/>
        <v>4</v>
      </c>
      <c r="M232" s="35">
        <v>7</v>
      </c>
      <c r="N232" s="47" t="str">
        <f t="shared" si="217"/>
        <v>000001</v>
      </c>
      <c r="O232" s="48" t="str">
        <f t="shared" si="218"/>
        <v>100</v>
      </c>
      <c r="P232" s="48" t="str">
        <f t="shared" si="227"/>
        <v/>
      </c>
      <c r="Q232" s="48" t="str">
        <f t="shared" si="228"/>
        <v/>
      </c>
      <c r="R232" s="48" t="str">
        <f t="shared" si="229"/>
        <v/>
      </c>
      <c r="S232" s="49" t="str">
        <f t="shared" si="230"/>
        <v>00000111</v>
      </c>
      <c r="T232" s="35" t="str">
        <f t="shared" si="231"/>
        <v>06</v>
      </c>
      <c r="U232" s="35" t="str">
        <f t="shared" si="232"/>
        <v>00</v>
      </c>
      <c r="V232" s="50" t="str">
        <f t="shared" si="233"/>
        <v>07</v>
      </c>
    </row>
    <row r="233" spans="1:22" x14ac:dyDescent="0.3">
      <c r="A233" s="43" t="s">
        <v>289</v>
      </c>
      <c r="B233" s="35">
        <v>12</v>
      </c>
      <c r="C233" s="35" t="str">
        <f t="shared" si="226"/>
        <v>0x00C</v>
      </c>
      <c r="D233" s="35" t="s">
        <v>285</v>
      </c>
      <c r="F233" s="44" t="s">
        <v>286</v>
      </c>
      <c r="G233" s="45">
        <v>2</v>
      </c>
      <c r="H233" s="46" t="s">
        <v>182</v>
      </c>
      <c r="I233" s="35">
        <f t="shared" si="216"/>
        <v>3</v>
      </c>
      <c r="J233" s="35">
        <v>0</v>
      </c>
      <c r="N233" s="47" t="str">
        <f t="shared" si="217"/>
        <v>000010</v>
      </c>
      <c r="O233" s="48" t="str">
        <f t="shared" si="218"/>
        <v>011</v>
      </c>
      <c r="P233" s="48" t="str">
        <f t="shared" ref="P233" si="234">IF(J233="", "", TEXT(DEC2BIN(J233), "000"))</f>
        <v>000</v>
      </c>
      <c r="Q233" s="48" t="str">
        <f t="shared" ref="Q233" si="235">IF(K233="", "", TEXT(DEC2BIN(K233), "000"))</f>
        <v/>
      </c>
      <c r="R233" s="48" t="str">
        <f t="shared" ref="R233" si="236">IF(L233="", "", TEXT(DEC2BIN(L233), "00000000"))</f>
        <v/>
      </c>
      <c r="S233" s="49" t="str">
        <f t="shared" ref="S233" si="237">IF(M233="", "", TEXT(DEC2BIN(M233), "00000000"))</f>
        <v/>
      </c>
      <c r="T233" s="35" t="str">
        <f t="shared" ref="T233" si="238">BIN2HEX(LEFT(CONCATENATE(N233,IF(O233="", "000", O233)), 8), 2)</f>
        <v>09</v>
      </c>
      <c r="U233" s="35" t="str">
        <f t="shared" ref="U233" si="239">BIN2HEX(CONCATENATE(RIGHT(O233, 1), IF(P233 = "", "000", P233), IF(Q233 = "", "000", Q233), "0"), 2)</f>
        <v>80</v>
      </c>
      <c r="V233" s="50" t="str">
        <f t="shared" ref="V233" si="240">IF(R233="", BIN2HEX(S233, 2), BIN2HEX(R233,2))</f>
        <v>00</v>
      </c>
    </row>
    <row r="234" spans="1:22" x14ac:dyDescent="0.3">
      <c r="B234" s="35">
        <v>15</v>
      </c>
      <c r="C234" s="35" t="str">
        <f t="shared" si="226"/>
        <v>0x00F</v>
      </c>
      <c r="D234" s="35" t="s">
        <v>287</v>
      </c>
      <c r="F234" s="44"/>
      <c r="G234" s="45">
        <v>33</v>
      </c>
      <c r="H234" s="46" t="s">
        <v>182</v>
      </c>
      <c r="I234" s="35">
        <f t="shared" si="216"/>
        <v>3</v>
      </c>
      <c r="J234" s="35">
        <v>4</v>
      </c>
      <c r="N234" s="47" t="str">
        <f t="shared" si="217"/>
        <v>100001</v>
      </c>
      <c r="O234" s="48" t="str">
        <f t="shared" si="218"/>
        <v>011</v>
      </c>
      <c r="P234" s="48" t="str">
        <f t="shared" ref="P234:P237" si="241">IF(J234="", "", TEXT(DEC2BIN(J234), "000"))</f>
        <v>100</v>
      </c>
      <c r="Q234" s="48" t="str">
        <f t="shared" ref="Q234:Q237" si="242">IF(K234="", "", TEXT(DEC2BIN(K234), "000"))</f>
        <v/>
      </c>
      <c r="R234" s="48" t="str">
        <f t="shared" ref="R234:R237" si="243">IF(L234="", "", TEXT(DEC2BIN(L234), "00000000"))</f>
        <v/>
      </c>
      <c r="S234" s="49" t="str">
        <f t="shared" ref="S234:S237" si="244">IF(M234="", "", TEXT(DEC2BIN(M234), "00000000"))</f>
        <v/>
      </c>
      <c r="T234" s="35" t="str">
        <f t="shared" ref="T234:T237" si="245">BIN2HEX(LEFT(CONCATENATE(N234,IF(O234="", "000", O234)), 8), 2)</f>
        <v>85</v>
      </c>
      <c r="U234" s="35" t="str">
        <f t="shared" ref="U234:U237" si="246">BIN2HEX(CONCATENATE(RIGHT(O234, 1), IF(P234 = "", "000", P234), IF(Q234 = "", "000", Q234), "0"), 2)</f>
        <v>C0</v>
      </c>
      <c r="V234" s="50" t="str">
        <f t="shared" ref="V234:V237" si="247">IF(R234="", BIN2HEX(S234, 2), BIN2HEX(R234,2))</f>
        <v>00</v>
      </c>
    </row>
    <row r="235" spans="1:22" x14ac:dyDescent="0.3">
      <c r="B235" s="35">
        <v>18</v>
      </c>
      <c r="C235" s="35" t="str">
        <f t="shared" si="226"/>
        <v>0x012</v>
      </c>
      <c r="D235" s="35" t="s">
        <v>295</v>
      </c>
      <c r="F235" s="44"/>
      <c r="G235" s="45">
        <v>6</v>
      </c>
      <c r="I235" s="35" t="str">
        <f t="shared" si="216"/>
        <v/>
      </c>
      <c r="L235" s="35">
        <v>33</v>
      </c>
      <c r="N235" s="47" t="str">
        <f t="shared" si="217"/>
        <v>000110</v>
      </c>
      <c r="O235" s="48" t="str">
        <f t="shared" si="218"/>
        <v/>
      </c>
      <c r="P235" s="48" t="str">
        <f t="shared" si="241"/>
        <v/>
      </c>
      <c r="Q235" s="48" t="str">
        <f t="shared" si="242"/>
        <v/>
      </c>
      <c r="R235" s="48" t="str">
        <f t="shared" si="243"/>
        <v>00100001</v>
      </c>
      <c r="S235" s="49" t="str">
        <f t="shared" si="244"/>
        <v/>
      </c>
      <c r="T235" s="35" t="str">
        <f t="shared" si="245"/>
        <v>18</v>
      </c>
      <c r="U235" s="35" t="str">
        <f t="shared" si="246"/>
        <v>00</v>
      </c>
      <c r="V235" s="50" t="str">
        <f t="shared" si="247"/>
        <v>21</v>
      </c>
    </row>
    <row r="236" spans="1:22" x14ac:dyDescent="0.3">
      <c r="B236" s="35">
        <v>21</v>
      </c>
      <c r="C236" s="35" t="str">
        <f t="shared" si="226"/>
        <v>0x015</v>
      </c>
      <c r="D236" s="35" t="s">
        <v>293</v>
      </c>
      <c r="F236" s="44"/>
      <c r="G236" s="45">
        <v>2</v>
      </c>
      <c r="H236" s="46" t="s">
        <v>41</v>
      </c>
      <c r="I236" s="35">
        <f t="shared" si="216"/>
        <v>5</v>
      </c>
      <c r="J236" s="35">
        <v>2</v>
      </c>
      <c r="N236" s="47" t="str">
        <f t="shared" si="217"/>
        <v>000010</v>
      </c>
      <c r="O236" s="48" t="str">
        <f t="shared" si="218"/>
        <v>101</v>
      </c>
      <c r="P236" s="48" t="str">
        <f t="shared" si="241"/>
        <v>010</v>
      </c>
      <c r="Q236" s="48" t="str">
        <f t="shared" si="242"/>
        <v/>
      </c>
      <c r="R236" s="48" t="str">
        <f t="shared" si="243"/>
        <v/>
      </c>
      <c r="S236" s="49" t="str">
        <f t="shared" si="244"/>
        <v/>
      </c>
      <c r="T236" s="35" t="str">
        <f t="shared" si="245"/>
        <v>0A</v>
      </c>
      <c r="U236" s="35" t="str">
        <f t="shared" si="246"/>
        <v>A0</v>
      </c>
      <c r="V236" s="50" t="str">
        <f t="shared" si="247"/>
        <v>00</v>
      </c>
    </row>
    <row r="237" spans="1:22" x14ac:dyDescent="0.3">
      <c r="B237" s="35">
        <v>24</v>
      </c>
      <c r="C237" s="35" t="str">
        <f t="shared" si="226"/>
        <v>0x018</v>
      </c>
      <c r="D237" s="35" t="s">
        <v>294</v>
      </c>
      <c r="F237" s="44" t="s">
        <v>288</v>
      </c>
      <c r="G237" s="45">
        <v>32</v>
      </c>
      <c r="H237" s="46" t="s">
        <v>162</v>
      </c>
      <c r="I237" s="35">
        <f t="shared" si="216"/>
        <v>2</v>
      </c>
      <c r="J237" s="35">
        <v>5</v>
      </c>
      <c r="N237" s="47" t="str">
        <f t="shared" si="217"/>
        <v>100000</v>
      </c>
      <c r="O237" s="48" t="str">
        <f t="shared" si="218"/>
        <v>010</v>
      </c>
      <c r="P237" s="48" t="str">
        <f t="shared" si="241"/>
        <v>101</v>
      </c>
      <c r="Q237" s="48" t="str">
        <f t="shared" si="242"/>
        <v/>
      </c>
      <c r="R237" s="48" t="str">
        <f t="shared" si="243"/>
        <v/>
      </c>
      <c r="S237" s="49" t="str">
        <f t="shared" si="244"/>
        <v/>
      </c>
      <c r="T237" s="35" t="str">
        <f t="shared" si="245"/>
        <v>81</v>
      </c>
      <c r="U237" s="35" t="str">
        <f t="shared" si="246"/>
        <v>50</v>
      </c>
      <c r="V237" s="50" t="str">
        <f t="shared" si="247"/>
        <v>00</v>
      </c>
    </row>
    <row r="238" spans="1:22" x14ac:dyDescent="0.3">
      <c r="B238" s="35">
        <v>27</v>
      </c>
      <c r="C238" s="35" t="str">
        <f t="shared" ref="C238:C242" si="248">"0x" &amp; DEC2HEX(B238,3)</f>
        <v>0x01B</v>
      </c>
      <c r="D238" s="35" t="s">
        <v>179</v>
      </c>
      <c r="F238" s="44"/>
      <c r="G238" s="45">
        <v>40</v>
      </c>
      <c r="H238" s="46" t="s">
        <v>38</v>
      </c>
      <c r="I238" s="35">
        <f t="shared" si="216"/>
        <v>0</v>
      </c>
      <c r="N238" s="47" t="str">
        <f t="shared" si="217"/>
        <v>101000</v>
      </c>
      <c r="O238" s="48" t="str">
        <f t="shared" si="218"/>
        <v>000</v>
      </c>
      <c r="P238" s="48" t="str">
        <f t="shared" ref="P238:P241" si="249">IF(J238="", "", TEXT(DEC2BIN(J238), "000"))</f>
        <v/>
      </c>
      <c r="Q238" s="48" t="str">
        <f t="shared" ref="Q238:Q241" si="250">IF(K238="", "", TEXT(DEC2BIN(K238), "000"))</f>
        <v/>
      </c>
      <c r="R238" s="48" t="str">
        <f t="shared" ref="R238:R241" si="251">IF(L238="", "", TEXT(DEC2BIN(L238), "00000000"))</f>
        <v/>
      </c>
      <c r="S238" s="49" t="str">
        <f t="shared" ref="S238:S241" si="252">IF(M238="", "", TEXT(DEC2BIN(M238), "00000000"))</f>
        <v/>
      </c>
      <c r="T238" s="35" t="str">
        <f t="shared" ref="T238:T241" si="253">BIN2HEX(LEFT(CONCATENATE(N238,IF(O238="", "000", O238)), 8), 2)</f>
        <v>A0</v>
      </c>
      <c r="U238" s="35" t="str">
        <f t="shared" ref="U238:U241" si="254">BIN2HEX(CONCATENATE(RIGHT(O238, 1), IF(P238 = "", "000", P238), IF(Q238 = "", "000", Q238), "0"), 2)</f>
        <v>00</v>
      </c>
      <c r="V238" s="50" t="str">
        <f t="shared" ref="V238:V241" si="255">IF(R238="", BIN2HEX(S238, 2), BIN2HEX(R238,2))</f>
        <v>00</v>
      </c>
    </row>
    <row r="239" spans="1:22" x14ac:dyDescent="0.3">
      <c r="B239" s="35">
        <v>30</v>
      </c>
      <c r="C239" s="35" t="str">
        <f t="shared" si="248"/>
        <v>0x01E</v>
      </c>
      <c r="D239" s="35" t="s">
        <v>291</v>
      </c>
      <c r="F239" s="44"/>
      <c r="G239" s="45">
        <v>5</v>
      </c>
      <c r="I239" s="35" t="str">
        <f t="shared" si="216"/>
        <v/>
      </c>
      <c r="L239" s="35">
        <v>12</v>
      </c>
      <c r="N239" s="47" t="str">
        <f t="shared" si="217"/>
        <v>000101</v>
      </c>
      <c r="O239" s="48" t="str">
        <f t="shared" si="218"/>
        <v/>
      </c>
      <c r="P239" s="48" t="str">
        <f t="shared" si="249"/>
        <v/>
      </c>
      <c r="Q239" s="48" t="str">
        <f t="shared" si="250"/>
        <v/>
      </c>
      <c r="R239" s="48" t="str">
        <f t="shared" si="251"/>
        <v>00001100</v>
      </c>
      <c r="S239" s="49" t="str">
        <f t="shared" si="252"/>
        <v/>
      </c>
      <c r="T239" s="35" t="str">
        <f t="shared" si="253"/>
        <v>14</v>
      </c>
      <c r="U239" s="35" t="str">
        <f t="shared" si="254"/>
        <v>00</v>
      </c>
      <c r="V239" s="50" t="str">
        <f t="shared" si="255"/>
        <v>0C</v>
      </c>
    </row>
    <row r="240" spans="1:22" x14ac:dyDescent="0.3">
      <c r="A240" s="43" t="s">
        <v>290</v>
      </c>
      <c r="B240" s="35">
        <v>33</v>
      </c>
      <c r="C240" s="35" t="str">
        <f t="shared" si="248"/>
        <v>0x021</v>
      </c>
      <c r="D240" s="35" t="s">
        <v>223</v>
      </c>
      <c r="F240" s="44" t="s">
        <v>298</v>
      </c>
      <c r="G240" s="45">
        <v>17</v>
      </c>
      <c r="H240" s="46" t="s">
        <v>162</v>
      </c>
      <c r="I240" s="35">
        <f t="shared" si="216"/>
        <v>2</v>
      </c>
      <c r="J240" s="35">
        <v>6</v>
      </c>
      <c r="K240" s="35">
        <v>1</v>
      </c>
      <c r="N240" s="47" t="str">
        <f t="shared" si="217"/>
        <v>010001</v>
      </c>
      <c r="O240" s="48" t="str">
        <f t="shared" si="218"/>
        <v>010</v>
      </c>
      <c r="P240" s="48" t="str">
        <f t="shared" si="249"/>
        <v>110</v>
      </c>
      <c r="Q240" s="48" t="str">
        <f t="shared" si="250"/>
        <v>001</v>
      </c>
      <c r="R240" s="48" t="str">
        <f t="shared" si="251"/>
        <v/>
      </c>
      <c r="S240" s="49" t="str">
        <f t="shared" si="252"/>
        <v/>
      </c>
      <c r="T240" s="35" t="str">
        <f t="shared" si="253"/>
        <v>45</v>
      </c>
      <c r="U240" s="35" t="str">
        <f t="shared" si="254"/>
        <v>62</v>
      </c>
      <c r="V240" s="50" t="str">
        <f t="shared" si="255"/>
        <v>00</v>
      </c>
    </row>
    <row r="241" spans="1:25" x14ac:dyDescent="0.3">
      <c r="B241" s="35">
        <v>36</v>
      </c>
      <c r="C241" s="35" t="str">
        <f t="shared" si="248"/>
        <v>0x024</v>
      </c>
      <c r="D241" s="35" t="s">
        <v>301</v>
      </c>
      <c r="F241" s="44" t="s">
        <v>300</v>
      </c>
      <c r="G241" s="45">
        <v>1</v>
      </c>
      <c r="H241" s="46" t="s">
        <v>42</v>
      </c>
      <c r="I241" s="35">
        <f t="shared" si="216"/>
        <v>6</v>
      </c>
      <c r="M241" s="35">
        <v>8</v>
      </c>
      <c r="N241" s="47" t="str">
        <f t="shared" si="217"/>
        <v>000001</v>
      </c>
      <c r="O241" s="48" t="str">
        <f t="shared" si="218"/>
        <v>110</v>
      </c>
      <c r="P241" s="48" t="str">
        <f t="shared" si="249"/>
        <v/>
      </c>
      <c r="Q241" s="48" t="str">
        <f t="shared" si="250"/>
        <v/>
      </c>
      <c r="R241" s="48" t="str">
        <f t="shared" si="251"/>
        <v/>
      </c>
      <c r="S241" s="49" t="str">
        <f t="shared" si="252"/>
        <v>00001000</v>
      </c>
      <c r="T241" s="35" t="str">
        <f t="shared" si="253"/>
        <v>07</v>
      </c>
      <c r="U241" s="35" t="str">
        <f t="shared" si="254"/>
        <v>00</v>
      </c>
      <c r="V241" s="50" t="str">
        <f t="shared" si="255"/>
        <v>08</v>
      </c>
    </row>
    <row r="242" spans="1:25" x14ac:dyDescent="0.3">
      <c r="B242" s="35">
        <v>39</v>
      </c>
      <c r="C242" s="35" t="str">
        <f t="shared" si="248"/>
        <v>0x027</v>
      </c>
      <c r="D242" s="35" t="s">
        <v>223</v>
      </c>
      <c r="F242" s="44"/>
      <c r="G242" s="45">
        <v>17</v>
      </c>
      <c r="H242" s="46" t="s">
        <v>162</v>
      </c>
      <c r="I242" s="35">
        <f t="shared" si="216"/>
        <v>2</v>
      </c>
      <c r="J242" s="35">
        <v>6</v>
      </c>
      <c r="K242" s="35">
        <v>1</v>
      </c>
      <c r="N242" s="47" t="str">
        <f t="shared" si="217"/>
        <v>010001</v>
      </c>
      <c r="O242" s="48" t="str">
        <f t="shared" si="218"/>
        <v>010</v>
      </c>
      <c r="P242" s="48" t="str">
        <f t="shared" ref="P242" si="256">IF(J242="", "", TEXT(DEC2BIN(J242), "000"))</f>
        <v>110</v>
      </c>
      <c r="Q242" s="48" t="str">
        <f t="shared" ref="Q242" si="257">IF(K242="", "", TEXT(DEC2BIN(K242), "000"))</f>
        <v>001</v>
      </c>
      <c r="R242" s="48" t="str">
        <f t="shared" ref="R242" si="258">IF(L242="", "", TEXT(DEC2BIN(L242), "00000000"))</f>
        <v/>
      </c>
      <c r="S242" s="49" t="str">
        <f t="shared" ref="S242" si="259">IF(M242="", "", TEXT(DEC2BIN(M242), "00000000"))</f>
        <v/>
      </c>
      <c r="T242" s="35" t="str">
        <f t="shared" ref="T242" si="260">BIN2HEX(LEFT(CONCATENATE(N242,IF(O242="", "000", O242)), 8), 2)</f>
        <v>45</v>
      </c>
      <c r="U242" s="35" t="str">
        <f t="shared" ref="U242" si="261">BIN2HEX(CONCATENATE(RIGHT(O242, 1), IF(P242 = "", "000", P242), IF(Q242 = "", "000", Q242), "0"), 2)</f>
        <v>62</v>
      </c>
      <c r="V242" s="50" t="str">
        <f t="shared" ref="V242" si="262">IF(R242="", BIN2HEX(S242, 2), BIN2HEX(R242,2))</f>
        <v>00</v>
      </c>
    </row>
    <row r="243" spans="1:25" x14ac:dyDescent="0.3">
      <c r="F243" s="44"/>
    </row>
    <row r="245" spans="1:25" x14ac:dyDescent="0.3">
      <c r="F245" s="44"/>
    </row>
    <row r="246" spans="1:25" x14ac:dyDescent="0.3">
      <c r="D246" s="44" t="s">
        <v>316</v>
      </c>
      <c r="F246" s="44"/>
    </row>
    <row r="247" spans="1:25" x14ac:dyDescent="0.3">
      <c r="B247" s="35">
        <v>0</v>
      </c>
      <c r="C247" s="35" t="str">
        <f t="shared" ref="C247:C248" si="263">"0x" &amp; DEC2HEX(B247,3)</f>
        <v>0x000</v>
      </c>
      <c r="D247" s="8" t="s">
        <v>217</v>
      </c>
      <c r="F247" s="7" t="s">
        <v>330</v>
      </c>
      <c r="G247" s="45">
        <v>1</v>
      </c>
      <c r="H247" s="46" t="s">
        <v>42</v>
      </c>
      <c r="I247" s="35">
        <f>IF(H247="", "", VLOOKUP(H247, $X$3:$Y$10, 2))</f>
        <v>6</v>
      </c>
      <c r="M247" s="35">
        <v>0</v>
      </c>
      <c r="N247" s="47" t="str">
        <f>IF(G247="", "", TEXT(DEC2BIN(G247), "000000"))</f>
        <v>000001</v>
      </c>
      <c r="O247" s="48" t="str">
        <f>IF(I247="", "", TEXT(DEC2BIN(I247), "000"))</f>
        <v>110</v>
      </c>
      <c r="P247" s="48" t="str">
        <f>IF(J247="", "", TEXT(DEC2BIN(J247), "000"))</f>
        <v/>
      </c>
      <c r="Q247" s="48" t="str">
        <f>IF(K247="", "", TEXT(DEC2BIN(K247), "000"))</f>
        <v/>
      </c>
      <c r="R247" s="48" t="str">
        <f>IF(L247="", "", TEXT(DEC2BIN(L247), "00000000"))</f>
        <v/>
      </c>
      <c r="S247" s="49" t="str">
        <f>IF(M247="", "", TEXT(DEC2BIN(M247), "00000000"))</f>
        <v>00000000</v>
      </c>
      <c r="T247" s="8" t="str">
        <f>BIN2HEX(LEFT(CONCATENATE(N247,IF(O247="", "000", O247)), 8), 2)</f>
        <v>07</v>
      </c>
      <c r="U247" s="8" t="str">
        <f>BIN2HEX(CONCATENATE(RIGHT(O247, 1), IF(P247 = "", "000", P247), IF(Q247 = "", "000", Q247), "0"), 2)</f>
        <v>00</v>
      </c>
      <c r="V247" s="60" t="str">
        <f>IF(R247="", BIN2HEX(S247, 2), BIN2HEX(R247,2))</f>
        <v>00</v>
      </c>
      <c r="Y247" s="50"/>
    </row>
    <row r="248" spans="1:25" x14ac:dyDescent="0.3">
      <c r="A248" s="43" t="s">
        <v>334</v>
      </c>
      <c r="B248" s="35">
        <v>3</v>
      </c>
      <c r="C248" s="35" t="str">
        <f t="shared" si="263"/>
        <v>0x003</v>
      </c>
      <c r="D248" s="35" t="s">
        <v>296</v>
      </c>
      <c r="F248" s="7" t="s">
        <v>331</v>
      </c>
      <c r="G248" s="45">
        <v>1</v>
      </c>
      <c r="H248" s="46" t="s">
        <v>38</v>
      </c>
      <c r="I248" s="35">
        <f>IF(H248="", "", VLOOKUP(H248, $X$3:$Y$10, 2))</f>
        <v>0</v>
      </c>
      <c r="M248" s="35">
        <v>7</v>
      </c>
      <c r="N248" s="47" t="str">
        <f>IF(G248="", "", TEXT(DEC2BIN(G248), "000000"))</f>
        <v>000001</v>
      </c>
      <c r="O248" s="48" t="str">
        <f>IF(I248="", "", TEXT(DEC2BIN(I248), "000"))</f>
        <v>000</v>
      </c>
      <c r="P248" s="48" t="str">
        <f>IF(J248="", "", TEXT(DEC2BIN(J248), "000"))</f>
        <v/>
      </c>
      <c r="Q248" s="48" t="str">
        <f>IF(K248="", "", TEXT(DEC2BIN(K248), "000"))</f>
        <v/>
      </c>
      <c r="R248" s="48" t="str">
        <f>IF(L248="", "", TEXT(DEC2BIN(L248), "00000000"))</f>
        <v/>
      </c>
      <c r="S248" s="49" t="str">
        <f>IF(M248="", "", TEXT(DEC2BIN(M248), "00000000"))</f>
        <v>00000111</v>
      </c>
      <c r="T248" s="8" t="str">
        <f>BIN2HEX(LEFT(CONCATENATE(N248,IF(O248="", "000", O248)), 8), 2)</f>
        <v>04</v>
      </c>
      <c r="U248" s="8" t="str">
        <f>BIN2HEX(CONCATENATE(RIGHT(O248, 1), IF(P248 = "", "000", P248), IF(Q248 = "", "000", Q248), "0"), 2)</f>
        <v>00</v>
      </c>
      <c r="V248" s="60" t="str">
        <f>IF(R248="", BIN2HEX(S248, 2), BIN2HEX(R248,2))</f>
        <v>07</v>
      </c>
      <c r="Y248" s="50"/>
    </row>
    <row r="249" spans="1:25" x14ac:dyDescent="0.3">
      <c r="B249" s="35">
        <v>6</v>
      </c>
      <c r="C249" s="35" t="str">
        <f t="shared" ref="C249:C251" si="264">"0x" &amp; DEC2HEX(B249,3)</f>
        <v>0x006</v>
      </c>
      <c r="D249" s="35" t="s">
        <v>304</v>
      </c>
      <c r="F249" s="7" t="s">
        <v>337</v>
      </c>
      <c r="G249" s="45">
        <v>1</v>
      </c>
      <c r="H249" s="46" t="s">
        <v>39</v>
      </c>
      <c r="I249" s="35">
        <f t="shared" ref="I249:I252" si="265">IF(H249="", "", VLOOKUP(H249, $X$3:$Y$10, 2))</f>
        <v>1</v>
      </c>
      <c r="M249" s="35">
        <v>7</v>
      </c>
      <c r="N249" s="47" t="str">
        <f t="shared" ref="N249:N252" si="266">IF(G249="", "", TEXT(DEC2BIN(G249), "000000"))</f>
        <v>000001</v>
      </c>
      <c r="O249" s="48" t="str">
        <f t="shared" ref="O249:O252" si="267">IF(I249="", "", TEXT(DEC2BIN(I249), "000"))</f>
        <v>001</v>
      </c>
      <c r="P249" s="48" t="str">
        <f>IF(J249="", "", TEXT(DEC2BIN(J249), "000"))</f>
        <v/>
      </c>
      <c r="Q249" s="48" t="str">
        <f>IF(K249="", "", TEXT(DEC2BIN(K249), "000"))</f>
        <v/>
      </c>
      <c r="R249" s="48" t="str">
        <f>IF(L249="", "", TEXT(DEC2BIN(L249), "00000000"))</f>
        <v/>
      </c>
      <c r="S249" s="49" t="str">
        <f>IF(M249="", "", TEXT(DEC2BIN(M249), "00000000"))</f>
        <v>00000111</v>
      </c>
      <c r="T249" s="8" t="str">
        <f>BIN2HEX(LEFT(CONCATENATE(N249,IF(O249="", "000", O249)), 8), 2)</f>
        <v>04</v>
      </c>
      <c r="U249" s="8" t="str">
        <f>BIN2HEX(CONCATENATE(RIGHT(O249, 1), IF(P249 = "", "000", P249), IF(Q249 = "", "000", Q249), "0"), 2)</f>
        <v>80</v>
      </c>
      <c r="V249" s="60" t="str">
        <f>IF(R249="", BIN2HEX(S249, 2), BIN2HEX(R249,2))</f>
        <v>07</v>
      </c>
      <c r="Y249" s="50"/>
    </row>
    <row r="250" spans="1:25" x14ac:dyDescent="0.3">
      <c r="B250" s="35">
        <v>9</v>
      </c>
      <c r="C250" s="35" t="str">
        <f t="shared" si="264"/>
        <v>0x009</v>
      </c>
      <c r="D250" s="35" t="s">
        <v>283</v>
      </c>
      <c r="F250" s="7" t="s">
        <v>338</v>
      </c>
      <c r="G250" s="45">
        <v>1</v>
      </c>
      <c r="H250" s="46" t="s">
        <v>40</v>
      </c>
      <c r="I250" s="35">
        <f t="shared" si="265"/>
        <v>4</v>
      </c>
      <c r="M250" s="35">
        <v>7</v>
      </c>
      <c r="N250" s="47" t="str">
        <f t="shared" ref="N250:N251" si="268">IF(G250="", "", TEXT(DEC2BIN(G250), "000000"))</f>
        <v>000001</v>
      </c>
      <c r="O250" s="48" t="str">
        <f t="shared" ref="O250:O251" si="269">IF(I250="", "", TEXT(DEC2BIN(I250), "000"))</f>
        <v>100</v>
      </c>
      <c r="P250" s="48" t="str">
        <f t="shared" ref="P250" si="270">IF(J250="", "", TEXT(DEC2BIN(J250), "000"))</f>
        <v/>
      </c>
      <c r="Q250" s="48" t="str">
        <f t="shared" ref="Q250" si="271">IF(K250="", "", TEXT(DEC2BIN(K250), "000"))</f>
        <v/>
      </c>
      <c r="R250" s="48" t="str">
        <f t="shared" ref="R250" si="272">IF(L250="", "", TEXT(DEC2BIN(L250), "00000000"))</f>
        <v/>
      </c>
      <c r="S250" s="49" t="str">
        <f t="shared" ref="S250" si="273">IF(M250="", "", TEXT(DEC2BIN(M250), "00000000"))</f>
        <v>00000111</v>
      </c>
      <c r="T250" s="8" t="str">
        <f t="shared" ref="T250" si="274">BIN2HEX(LEFT(CONCATENATE(N250,IF(O250="", "000", O250)), 8), 2)</f>
        <v>06</v>
      </c>
      <c r="U250" s="8" t="str">
        <f t="shared" ref="U250" si="275">BIN2HEX(CONCATENATE(RIGHT(O250, 1), IF(P250 = "", "000", P250), IF(Q250 = "", "000", Q250), "0"), 2)</f>
        <v>00</v>
      </c>
      <c r="V250" s="60" t="str">
        <f t="shared" ref="V250" si="276">IF(R250="", BIN2HEX(S250, 2), BIN2HEX(R250,2))</f>
        <v>07</v>
      </c>
      <c r="Y250" s="50"/>
    </row>
    <row r="251" spans="1:25" x14ac:dyDescent="0.3">
      <c r="B251" s="35">
        <v>12</v>
      </c>
      <c r="C251" s="35" t="str">
        <f t="shared" si="264"/>
        <v>0x00C</v>
      </c>
      <c r="D251" s="35" t="s">
        <v>324</v>
      </c>
      <c r="F251" s="7" t="s">
        <v>307</v>
      </c>
      <c r="G251" s="45">
        <v>1</v>
      </c>
      <c r="H251" s="46" t="s">
        <v>161</v>
      </c>
      <c r="I251" s="35">
        <f t="shared" si="265"/>
        <v>7</v>
      </c>
      <c r="M251" s="35">
        <v>8</v>
      </c>
      <c r="N251" s="47" t="str">
        <f t="shared" si="268"/>
        <v>000001</v>
      </c>
      <c r="O251" s="48" t="str">
        <f t="shared" si="269"/>
        <v>111</v>
      </c>
      <c r="P251" s="48" t="str">
        <f>IF(J251="", "", TEXT(DEC2BIN(J251), "000"))</f>
        <v/>
      </c>
      <c r="Q251" s="48" t="str">
        <f>IF(K251="", "", TEXT(DEC2BIN(K251), "000"))</f>
        <v/>
      </c>
      <c r="R251" s="48" t="str">
        <f>IF(L251="", "", TEXT(DEC2BIN(L251), "00000000"))</f>
        <v/>
      </c>
      <c r="S251" s="49" t="str">
        <f>IF(M251="", "", TEXT(DEC2BIN(M251), "00000000"))</f>
        <v>00001000</v>
      </c>
      <c r="T251" s="8" t="str">
        <f>BIN2HEX(LEFT(CONCATENATE(N251,IF(O251="", "000", O251)), 8), 2)</f>
        <v>07</v>
      </c>
      <c r="U251" s="8" t="str">
        <f>BIN2HEX(CONCATENATE(RIGHT(O251, 1), IF(P251 = "", "000", P251), IF(Q251 = "", "000", Q251), "0"), 2)</f>
        <v>80</v>
      </c>
      <c r="V251" s="60" t="str">
        <f>IF(R251="", BIN2HEX(S251, 2), BIN2HEX(R251,2))</f>
        <v>08</v>
      </c>
      <c r="Y251" s="50"/>
    </row>
    <row r="252" spans="1:25" x14ac:dyDescent="0.3">
      <c r="A252" s="43" t="s">
        <v>284</v>
      </c>
      <c r="B252" s="35">
        <v>15</v>
      </c>
      <c r="C252" s="35" t="str">
        <f t="shared" ref="C252:C262" si="277">"0x" &amp; DEC2HEX(B252,3)</f>
        <v>0x00F</v>
      </c>
      <c r="D252" s="35" t="s">
        <v>281</v>
      </c>
      <c r="F252" s="44" t="s">
        <v>282</v>
      </c>
      <c r="G252" s="45">
        <v>1</v>
      </c>
      <c r="H252" s="46" t="s">
        <v>162</v>
      </c>
      <c r="I252" s="35">
        <f t="shared" si="265"/>
        <v>2</v>
      </c>
      <c r="M252" s="35">
        <v>1</v>
      </c>
      <c r="N252" s="47" t="str">
        <f t="shared" si="266"/>
        <v>000001</v>
      </c>
      <c r="O252" s="48" t="str">
        <f t="shared" si="267"/>
        <v>010</v>
      </c>
      <c r="P252" s="48" t="str">
        <f t="shared" ref="P252" si="278">IF(J252="", "", TEXT(DEC2BIN(J252), "000"))</f>
        <v/>
      </c>
      <c r="Q252" s="48" t="str">
        <f t="shared" ref="Q252" si="279">IF(K252="", "", TEXT(DEC2BIN(K252), "000"))</f>
        <v/>
      </c>
      <c r="R252" s="48" t="str">
        <f t="shared" ref="R252" si="280">IF(L252="", "", TEXT(DEC2BIN(L252), "00000000"))</f>
        <v/>
      </c>
      <c r="S252" s="49" t="str">
        <f t="shared" ref="S252" si="281">IF(M252="", "", TEXT(DEC2BIN(M252), "00000000"))</f>
        <v>00000001</v>
      </c>
      <c r="T252" s="8" t="str">
        <f t="shared" ref="T252" si="282">BIN2HEX(LEFT(CONCATENATE(N252,IF(O252="", "000", O252)), 8), 2)</f>
        <v>05</v>
      </c>
      <c r="U252" s="8" t="str">
        <f t="shared" ref="U252" si="283">BIN2HEX(CONCATENATE(RIGHT(O252, 1), IF(P252 = "", "000", P252), IF(Q252 = "", "000", Q252), "0"), 2)</f>
        <v>00</v>
      </c>
      <c r="V252" s="60" t="str">
        <f t="shared" ref="V252" si="284">IF(R252="", BIN2HEX(S252, 2), BIN2HEX(R252,2))</f>
        <v>01</v>
      </c>
      <c r="Y252" s="50"/>
    </row>
    <row r="253" spans="1:25" x14ac:dyDescent="0.3">
      <c r="A253" s="43" t="s">
        <v>289</v>
      </c>
      <c r="B253" s="35">
        <v>18</v>
      </c>
      <c r="C253" s="35" t="str">
        <f t="shared" si="277"/>
        <v>0x012</v>
      </c>
      <c r="D253" s="35" t="s">
        <v>285</v>
      </c>
      <c r="F253" s="44" t="s">
        <v>319</v>
      </c>
      <c r="G253" s="45">
        <v>2</v>
      </c>
      <c r="H253" s="46" t="s">
        <v>182</v>
      </c>
      <c r="I253" s="35">
        <f t="shared" ref="I253:I273" si="285">IF(H253="", "", VLOOKUP(H253, $X$3:$Y$10, 2))</f>
        <v>3</v>
      </c>
      <c r="J253" s="35">
        <v>0</v>
      </c>
      <c r="N253" s="47" t="str">
        <f t="shared" ref="N253:N268" si="286">IF(G253="", "", TEXT(DEC2BIN(G253), "000000"))</f>
        <v>000010</v>
      </c>
      <c r="O253" s="48" t="str">
        <f t="shared" ref="O253:O263" si="287">IF(I253="", "", TEXT(DEC2BIN(I253), "000"))</f>
        <v>011</v>
      </c>
      <c r="P253" s="48" t="str">
        <f t="shared" ref="P253:P262" si="288">IF(J253="", "", TEXT(DEC2BIN(J253), "000"))</f>
        <v>000</v>
      </c>
      <c r="Q253" s="48" t="str">
        <f t="shared" ref="Q253:Q262" si="289">IF(K253="", "", TEXT(DEC2BIN(K253), "000"))</f>
        <v/>
      </c>
      <c r="R253" s="48" t="str">
        <f t="shared" ref="R253:R262" si="290">IF(L253="", "", TEXT(DEC2BIN(L253), "00000000"))</f>
        <v/>
      </c>
      <c r="S253" s="49" t="str">
        <f t="shared" ref="S253:S262" si="291">IF(M253="", "", TEXT(DEC2BIN(M253), "00000000"))</f>
        <v/>
      </c>
      <c r="T253" s="8" t="str">
        <f t="shared" ref="T253:T262" si="292">BIN2HEX(LEFT(CONCATENATE(N253,IF(O253="", "000", O253)), 8), 2)</f>
        <v>09</v>
      </c>
      <c r="U253" s="8" t="str">
        <f t="shared" ref="U253:U262" si="293">BIN2HEX(CONCATENATE(RIGHT(O253, 1), IF(P253 = "", "000", P253), IF(Q253 = "", "000", Q253), "0"), 2)</f>
        <v>80</v>
      </c>
      <c r="V253" s="60" t="str">
        <f t="shared" ref="V253:V262" si="294">IF(R253="", BIN2HEX(S253, 2), BIN2HEX(R253,2))</f>
        <v>00</v>
      </c>
      <c r="Y253" s="50"/>
    </row>
    <row r="254" spans="1:25" x14ac:dyDescent="0.3">
      <c r="B254" s="35">
        <v>21</v>
      </c>
      <c r="C254" s="35" t="str">
        <f t="shared" si="277"/>
        <v>0x015</v>
      </c>
      <c r="D254" s="35" t="s">
        <v>287</v>
      </c>
      <c r="F254" s="44"/>
      <c r="G254" s="45">
        <v>33</v>
      </c>
      <c r="H254" s="46" t="s">
        <v>182</v>
      </c>
      <c r="I254" s="35">
        <f t="shared" si="285"/>
        <v>3</v>
      </c>
      <c r="J254" s="35">
        <v>4</v>
      </c>
      <c r="N254" s="47" t="str">
        <f t="shared" si="286"/>
        <v>100001</v>
      </c>
      <c r="O254" s="48" t="str">
        <f t="shared" si="287"/>
        <v>011</v>
      </c>
      <c r="P254" s="48" t="str">
        <f t="shared" si="288"/>
        <v>100</v>
      </c>
      <c r="Q254" s="48" t="str">
        <f t="shared" si="289"/>
        <v/>
      </c>
      <c r="R254" s="48" t="str">
        <f t="shared" si="290"/>
        <v/>
      </c>
      <c r="S254" s="49" t="str">
        <f t="shared" si="291"/>
        <v/>
      </c>
      <c r="T254" s="8" t="str">
        <f t="shared" si="292"/>
        <v>85</v>
      </c>
      <c r="U254" s="8" t="str">
        <f t="shared" si="293"/>
        <v>C0</v>
      </c>
      <c r="V254" s="60" t="str">
        <f t="shared" si="294"/>
        <v>00</v>
      </c>
      <c r="Y254" s="50"/>
    </row>
    <row r="255" spans="1:25" x14ac:dyDescent="0.3">
      <c r="A255" s="35"/>
      <c r="B255" s="35">
        <v>24</v>
      </c>
      <c r="C255" s="35" t="str">
        <f t="shared" si="277"/>
        <v>0x018</v>
      </c>
      <c r="D255" s="35" t="s">
        <v>321</v>
      </c>
      <c r="F255" s="44"/>
      <c r="G255" s="45">
        <v>6</v>
      </c>
      <c r="I255" s="35" t="str">
        <f t="shared" si="285"/>
        <v/>
      </c>
      <c r="L255" s="35">
        <v>39</v>
      </c>
      <c r="N255" s="47" t="str">
        <f t="shared" si="286"/>
        <v>000110</v>
      </c>
      <c r="O255" s="48" t="str">
        <f t="shared" si="287"/>
        <v/>
      </c>
      <c r="P255" s="48" t="str">
        <f t="shared" si="288"/>
        <v/>
      </c>
      <c r="Q255" s="48" t="str">
        <f t="shared" si="289"/>
        <v/>
      </c>
      <c r="R255" s="48" t="str">
        <f t="shared" si="290"/>
        <v>00100111</v>
      </c>
      <c r="S255" s="49" t="str">
        <f t="shared" si="291"/>
        <v/>
      </c>
      <c r="T255" s="8" t="str">
        <f t="shared" si="292"/>
        <v>18</v>
      </c>
      <c r="U255" s="8" t="str">
        <f t="shared" si="293"/>
        <v>00</v>
      </c>
      <c r="V255" s="60" t="str">
        <f t="shared" si="294"/>
        <v>27</v>
      </c>
      <c r="Y255" s="50"/>
    </row>
    <row r="256" spans="1:25" x14ac:dyDescent="0.3">
      <c r="B256" s="35">
        <v>27</v>
      </c>
      <c r="C256" s="35" t="str">
        <f t="shared" si="277"/>
        <v>0x01B</v>
      </c>
      <c r="D256" s="35" t="s">
        <v>293</v>
      </c>
      <c r="F256" s="44"/>
      <c r="G256" s="45">
        <v>2</v>
      </c>
      <c r="H256" s="46" t="s">
        <v>41</v>
      </c>
      <c r="I256" s="35">
        <f t="shared" si="285"/>
        <v>5</v>
      </c>
      <c r="J256" s="35">
        <v>2</v>
      </c>
      <c r="N256" s="47" t="str">
        <f t="shared" si="286"/>
        <v>000010</v>
      </c>
      <c r="O256" s="48" t="str">
        <f t="shared" si="287"/>
        <v>101</v>
      </c>
      <c r="P256" s="48" t="str">
        <f t="shared" si="288"/>
        <v>010</v>
      </c>
      <c r="Q256" s="48" t="str">
        <f t="shared" si="289"/>
        <v/>
      </c>
      <c r="R256" s="48" t="str">
        <f t="shared" si="290"/>
        <v/>
      </c>
      <c r="S256" s="49" t="str">
        <f t="shared" si="291"/>
        <v/>
      </c>
      <c r="T256" s="8" t="str">
        <f t="shared" si="292"/>
        <v>0A</v>
      </c>
      <c r="U256" s="8" t="str">
        <f t="shared" si="293"/>
        <v>A0</v>
      </c>
      <c r="V256" s="60" t="str">
        <f t="shared" si="294"/>
        <v>00</v>
      </c>
      <c r="Y256" s="50"/>
    </row>
    <row r="257" spans="1:25" x14ac:dyDescent="0.3">
      <c r="B257" s="35">
        <v>30</v>
      </c>
      <c r="C257" s="35" t="str">
        <f t="shared" si="277"/>
        <v>0x01E</v>
      </c>
      <c r="D257" s="35" t="s">
        <v>294</v>
      </c>
      <c r="F257" s="44" t="s">
        <v>288</v>
      </c>
      <c r="G257" s="45">
        <v>32</v>
      </c>
      <c r="H257" s="46" t="s">
        <v>162</v>
      </c>
      <c r="I257" s="35">
        <f t="shared" si="285"/>
        <v>2</v>
      </c>
      <c r="J257" s="35">
        <v>5</v>
      </c>
      <c r="N257" s="47" t="str">
        <f t="shared" si="286"/>
        <v>100000</v>
      </c>
      <c r="O257" s="48" t="str">
        <f t="shared" si="287"/>
        <v>010</v>
      </c>
      <c r="P257" s="48" t="str">
        <f t="shared" si="288"/>
        <v>101</v>
      </c>
      <c r="Q257" s="48" t="str">
        <f t="shared" si="289"/>
        <v/>
      </c>
      <c r="R257" s="48" t="str">
        <f t="shared" si="290"/>
        <v/>
      </c>
      <c r="S257" s="49" t="str">
        <f t="shared" si="291"/>
        <v/>
      </c>
      <c r="T257" s="8" t="str">
        <f t="shared" si="292"/>
        <v>81</v>
      </c>
      <c r="U257" s="8" t="str">
        <f t="shared" si="293"/>
        <v>50</v>
      </c>
      <c r="V257" s="60" t="str">
        <f t="shared" si="294"/>
        <v>00</v>
      </c>
      <c r="Y257" s="50"/>
    </row>
    <row r="258" spans="1:25" x14ac:dyDescent="0.3">
      <c r="B258" s="35">
        <v>33</v>
      </c>
      <c r="C258" s="35" t="str">
        <f t="shared" si="277"/>
        <v>0x021</v>
      </c>
      <c r="D258" s="35" t="s">
        <v>179</v>
      </c>
      <c r="F258" s="44"/>
      <c r="G258" s="45">
        <v>40</v>
      </c>
      <c r="H258" s="46" t="s">
        <v>38</v>
      </c>
      <c r="I258" s="35">
        <f t="shared" si="285"/>
        <v>0</v>
      </c>
      <c r="N258" s="47" t="str">
        <f t="shared" si="286"/>
        <v>101000</v>
      </c>
      <c r="O258" s="48" t="str">
        <f t="shared" si="287"/>
        <v>000</v>
      </c>
      <c r="P258" s="48" t="str">
        <f t="shared" si="288"/>
        <v/>
      </c>
      <c r="Q258" s="48" t="str">
        <f t="shared" si="289"/>
        <v/>
      </c>
      <c r="R258" s="48" t="str">
        <f t="shared" si="290"/>
        <v/>
      </c>
      <c r="S258" s="49" t="str">
        <f t="shared" si="291"/>
        <v/>
      </c>
      <c r="T258" s="8" t="str">
        <f t="shared" si="292"/>
        <v>A0</v>
      </c>
      <c r="U258" s="8" t="str">
        <f t="shared" si="293"/>
        <v>00</v>
      </c>
      <c r="V258" s="60" t="str">
        <f t="shared" si="294"/>
        <v>00</v>
      </c>
      <c r="Y258" s="50"/>
    </row>
    <row r="259" spans="1:25" x14ac:dyDescent="0.3">
      <c r="B259" s="35">
        <v>36</v>
      </c>
      <c r="C259" s="35" t="str">
        <f t="shared" si="277"/>
        <v>0x024</v>
      </c>
      <c r="D259" s="35" t="s">
        <v>326</v>
      </c>
      <c r="F259" s="44"/>
      <c r="G259" s="45">
        <v>5</v>
      </c>
      <c r="I259" s="35" t="str">
        <f t="shared" si="285"/>
        <v/>
      </c>
      <c r="L259" s="35">
        <v>18</v>
      </c>
      <c r="N259" s="47" t="str">
        <f t="shared" si="286"/>
        <v>000101</v>
      </c>
      <c r="O259" s="48" t="str">
        <f t="shared" si="287"/>
        <v/>
      </c>
      <c r="P259" s="48" t="str">
        <f t="shared" si="288"/>
        <v/>
      </c>
      <c r="Q259" s="48" t="str">
        <f t="shared" si="289"/>
        <v/>
      </c>
      <c r="R259" s="48" t="str">
        <f t="shared" si="290"/>
        <v>00010010</v>
      </c>
      <c r="S259" s="49" t="str">
        <f t="shared" si="291"/>
        <v/>
      </c>
      <c r="T259" s="8" t="str">
        <f t="shared" si="292"/>
        <v>14</v>
      </c>
      <c r="U259" s="8" t="str">
        <f t="shared" si="293"/>
        <v>00</v>
      </c>
      <c r="V259" s="60" t="str">
        <f t="shared" si="294"/>
        <v>12</v>
      </c>
      <c r="Y259" s="50"/>
    </row>
    <row r="260" spans="1:25" x14ac:dyDescent="0.3">
      <c r="A260" s="43" t="s">
        <v>290</v>
      </c>
      <c r="B260" s="35">
        <v>39</v>
      </c>
      <c r="C260" s="35" t="str">
        <f t="shared" si="277"/>
        <v>0x027</v>
      </c>
      <c r="D260" s="35" t="s">
        <v>223</v>
      </c>
      <c r="F260" s="44" t="s">
        <v>298</v>
      </c>
      <c r="G260" s="45">
        <v>17</v>
      </c>
      <c r="H260" s="46" t="s">
        <v>162</v>
      </c>
      <c r="I260" s="35">
        <f t="shared" si="285"/>
        <v>2</v>
      </c>
      <c r="J260" s="35">
        <v>6</v>
      </c>
      <c r="K260" s="35">
        <v>1</v>
      </c>
      <c r="N260" s="47" t="str">
        <f t="shared" si="286"/>
        <v>010001</v>
      </c>
      <c r="O260" s="48" t="str">
        <f t="shared" si="287"/>
        <v>010</v>
      </c>
      <c r="P260" s="48" t="str">
        <f t="shared" si="288"/>
        <v>110</v>
      </c>
      <c r="Q260" s="48" t="str">
        <f t="shared" si="289"/>
        <v>001</v>
      </c>
      <c r="R260" s="48" t="str">
        <f t="shared" si="290"/>
        <v/>
      </c>
      <c r="S260" s="49" t="str">
        <f t="shared" si="291"/>
        <v/>
      </c>
      <c r="T260" s="8" t="str">
        <f t="shared" si="292"/>
        <v>45</v>
      </c>
      <c r="U260" s="8" t="str">
        <f t="shared" si="293"/>
        <v>62</v>
      </c>
      <c r="V260" s="60" t="str">
        <f t="shared" si="294"/>
        <v>00</v>
      </c>
      <c r="Y260" s="50"/>
    </row>
    <row r="261" spans="1:25" x14ac:dyDescent="0.3">
      <c r="B261" s="35">
        <v>42</v>
      </c>
      <c r="C261" s="35" t="str">
        <f>"0x" &amp; DEC2HEX(B261,3)</f>
        <v>0x02A</v>
      </c>
      <c r="D261" s="8" t="s">
        <v>190</v>
      </c>
      <c r="F261" s="44"/>
      <c r="G261" s="45">
        <v>1</v>
      </c>
      <c r="H261" s="46" t="s">
        <v>162</v>
      </c>
      <c r="I261" s="35">
        <f t="shared" si="285"/>
        <v>2</v>
      </c>
      <c r="M261" s="35">
        <v>0</v>
      </c>
      <c r="N261" s="47" t="str">
        <f t="shared" si="286"/>
        <v>000001</v>
      </c>
      <c r="O261" s="48" t="str">
        <f t="shared" si="287"/>
        <v>010</v>
      </c>
      <c r="P261" s="48" t="str">
        <f t="shared" si="288"/>
        <v/>
      </c>
      <c r="Q261" s="48" t="str">
        <f t="shared" si="289"/>
        <v/>
      </c>
      <c r="R261" s="48" t="str">
        <f t="shared" si="290"/>
        <v/>
      </c>
      <c r="S261" s="49" t="str">
        <f t="shared" si="291"/>
        <v>00000000</v>
      </c>
      <c r="T261" s="8" t="str">
        <f t="shared" si="292"/>
        <v>05</v>
      </c>
      <c r="U261" s="8" t="str">
        <f t="shared" si="293"/>
        <v>00</v>
      </c>
      <c r="V261" s="60" t="str">
        <f t="shared" si="294"/>
        <v>00</v>
      </c>
      <c r="Y261" s="50"/>
    </row>
    <row r="262" spans="1:25" x14ac:dyDescent="0.3">
      <c r="B262" s="35">
        <v>45</v>
      </c>
      <c r="C262" s="35" t="str">
        <f>"0x" &amp; DEC2HEX(B262,3)</f>
        <v>0x02D</v>
      </c>
      <c r="D262" s="35" t="s">
        <v>325</v>
      </c>
      <c r="F262" s="44" t="s">
        <v>300</v>
      </c>
      <c r="G262" s="45">
        <v>17</v>
      </c>
      <c r="H262" s="46" t="s">
        <v>162</v>
      </c>
      <c r="I262" s="35">
        <f t="shared" si="285"/>
        <v>2</v>
      </c>
      <c r="J262" s="8">
        <v>7</v>
      </c>
      <c r="K262" s="35">
        <v>1</v>
      </c>
      <c r="N262" s="47" t="str">
        <f t="shared" si="286"/>
        <v>010001</v>
      </c>
      <c r="O262" s="48" t="str">
        <f t="shared" si="287"/>
        <v>010</v>
      </c>
      <c r="P262" s="48" t="str">
        <f t="shared" si="288"/>
        <v>111</v>
      </c>
      <c r="Q262" s="48" t="str">
        <f t="shared" si="289"/>
        <v>001</v>
      </c>
      <c r="R262" s="48" t="str">
        <f t="shared" si="290"/>
        <v/>
      </c>
      <c r="S262" s="49" t="str">
        <f t="shared" si="291"/>
        <v/>
      </c>
      <c r="T262" s="8" t="str">
        <f t="shared" si="292"/>
        <v>45</v>
      </c>
      <c r="U262" s="8" t="str">
        <f t="shared" si="293"/>
        <v>72</v>
      </c>
      <c r="V262" s="60" t="str">
        <f t="shared" si="294"/>
        <v>00</v>
      </c>
      <c r="Y262" s="50"/>
    </row>
    <row r="263" spans="1:25" x14ac:dyDescent="0.3">
      <c r="B263" s="35">
        <v>48</v>
      </c>
      <c r="C263" s="35" t="str">
        <f>"0x" &amp; DEC2HEX(B263,3)</f>
        <v>0x030</v>
      </c>
      <c r="D263" s="8" t="s">
        <v>327</v>
      </c>
      <c r="F263" s="44"/>
      <c r="G263" s="45">
        <v>1</v>
      </c>
      <c r="H263" s="68" t="s">
        <v>41</v>
      </c>
      <c r="I263" s="8">
        <f t="shared" si="285"/>
        <v>5</v>
      </c>
      <c r="J263" s="8"/>
      <c r="M263" s="35">
        <v>0</v>
      </c>
      <c r="N263" s="47" t="str">
        <f t="shared" si="286"/>
        <v>000001</v>
      </c>
      <c r="O263" s="48" t="str">
        <f t="shared" si="287"/>
        <v>101</v>
      </c>
      <c r="P263" s="48" t="str">
        <f>IF(J263="", "", TEXT(DEC2BIN(J263), "000"))</f>
        <v/>
      </c>
      <c r="Q263" s="48" t="str">
        <f>IF(K263="", "", TEXT(DEC2BIN(K263), "000"))</f>
        <v/>
      </c>
      <c r="R263" s="48" t="str">
        <f>IF(L263="", "", TEXT(DEC2BIN(L263), "00000000"))</f>
        <v/>
      </c>
      <c r="S263" s="49" t="str">
        <f>IF(M263="", "", TEXT(DEC2BIN(M263), "00000000"))</f>
        <v>00000000</v>
      </c>
      <c r="T263" s="8" t="str">
        <f t="shared" ref="T263" si="295">BIN2HEX(LEFT(CONCATENATE(N263,IF(O263="", "000", O263)), 8), 2)</f>
        <v>06</v>
      </c>
      <c r="U263" s="8" t="str">
        <f t="shared" ref="U263" si="296">BIN2HEX(CONCATENATE(RIGHT(O263, 1), IF(P263 = "", "000", P263), IF(Q263 = "", "000", Q263), "0"), 2)</f>
        <v>80</v>
      </c>
      <c r="V263" s="60" t="str">
        <f t="shared" ref="V263" si="297">IF(R263="", BIN2HEX(S263, 2), BIN2HEX(R263,2))</f>
        <v>00</v>
      </c>
      <c r="Y263" s="50"/>
    </row>
    <row r="264" spans="1:25" x14ac:dyDescent="0.3">
      <c r="A264" s="35"/>
      <c r="B264" s="35">
        <v>51</v>
      </c>
      <c r="C264" s="35" t="str">
        <f>"0x" &amp; DEC2HEX(B264,3)</f>
        <v>0x033</v>
      </c>
      <c r="D264" s="8" t="s">
        <v>328</v>
      </c>
      <c r="F264" s="7" t="s">
        <v>318</v>
      </c>
      <c r="G264" s="45">
        <v>33</v>
      </c>
      <c r="H264" s="46" t="s">
        <v>39</v>
      </c>
      <c r="I264" s="35">
        <f t="shared" si="285"/>
        <v>1</v>
      </c>
      <c r="J264" s="35">
        <v>5</v>
      </c>
      <c r="N264" s="47" t="str">
        <f t="shared" si="286"/>
        <v>100001</v>
      </c>
      <c r="O264" s="48" t="str">
        <f>IF(I264="", "", TEXT(DEC2BIN(I264), "000"))</f>
        <v>001</v>
      </c>
      <c r="P264" s="48" t="str">
        <f t="shared" ref="P264:P265" si="298">IF(J264="", "", TEXT(DEC2BIN(J264), "000"))</f>
        <v>101</v>
      </c>
      <c r="Q264" s="48" t="str">
        <f t="shared" ref="Q264:Q265" si="299">IF(K264="", "", TEXT(DEC2BIN(K264), "000"))</f>
        <v/>
      </c>
      <c r="R264" s="48" t="str">
        <f t="shared" ref="R264:R265" si="300">IF(L264="", "", TEXT(DEC2BIN(L264), "00000000"))</f>
        <v/>
      </c>
      <c r="S264" s="49" t="str">
        <f t="shared" ref="S264:S265" si="301">IF(M264="", "", TEXT(DEC2BIN(M264), "00000000"))</f>
        <v/>
      </c>
      <c r="T264" s="8" t="str">
        <f t="shared" ref="T264:T265" si="302">BIN2HEX(LEFT(CONCATENATE(N264,IF(O264="", "000", O264)), 8), 2)</f>
        <v>84</v>
      </c>
      <c r="U264" s="8" t="str">
        <f t="shared" ref="U264:U265" si="303">BIN2HEX(CONCATENATE(RIGHT(O264, 1), IF(P264 = "", "000", P264), IF(Q264 = "", "000", Q264), "0"), 2)</f>
        <v>D0</v>
      </c>
      <c r="V264" s="60" t="str">
        <f t="shared" ref="V264:V265" si="304">IF(R264="", BIN2HEX(S264, 2), BIN2HEX(R264,2))</f>
        <v>00</v>
      </c>
      <c r="Y264" s="50"/>
    </row>
    <row r="265" spans="1:25" x14ac:dyDescent="0.3">
      <c r="B265" s="35">
        <v>54</v>
      </c>
      <c r="C265" s="35" t="str">
        <f>"0x" &amp; DEC2HEX(B265,3)</f>
        <v>0x036</v>
      </c>
      <c r="D265" s="8" t="s">
        <v>340</v>
      </c>
      <c r="F265" s="44" t="s">
        <v>322</v>
      </c>
      <c r="G265" s="45">
        <v>6</v>
      </c>
      <c r="I265" s="35" t="str">
        <f t="shared" si="285"/>
        <v/>
      </c>
      <c r="L265" s="35">
        <v>66</v>
      </c>
      <c r="N265" s="47" t="str">
        <f t="shared" si="286"/>
        <v>000110</v>
      </c>
      <c r="O265" s="48" t="str">
        <f>IF(I265="", "", TEXT(DEC2BIN(I265), "000"))</f>
        <v/>
      </c>
      <c r="P265" s="48" t="str">
        <f t="shared" si="298"/>
        <v/>
      </c>
      <c r="Q265" s="48" t="str">
        <f t="shared" si="299"/>
        <v/>
      </c>
      <c r="R265" s="48" t="str">
        <f t="shared" si="300"/>
        <v>01000010</v>
      </c>
      <c r="S265" s="49" t="str">
        <f t="shared" si="301"/>
        <v/>
      </c>
      <c r="T265" s="8" t="str">
        <f t="shared" si="302"/>
        <v>18</v>
      </c>
      <c r="U265" s="8" t="str">
        <f t="shared" si="303"/>
        <v>00</v>
      </c>
      <c r="V265" s="60" t="str">
        <f t="shared" si="304"/>
        <v>42</v>
      </c>
      <c r="Y265" s="50"/>
    </row>
    <row r="266" spans="1:25" x14ac:dyDescent="0.3">
      <c r="B266" s="35">
        <v>57</v>
      </c>
      <c r="C266" s="35" t="str">
        <f>"0x" &amp; DEC2HEX(B266,3)</f>
        <v>0x039</v>
      </c>
      <c r="D266" s="35" t="s">
        <v>184</v>
      </c>
      <c r="F266" s="44" t="s">
        <v>317</v>
      </c>
      <c r="G266" s="45">
        <v>41</v>
      </c>
      <c r="H266" s="46" t="s">
        <v>39</v>
      </c>
      <c r="I266" s="35">
        <f t="shared" si="285"/>
        <v>1</v>
      </c>
      <c r="N266" s="47" t="str">
        <f t="shared" si="286"/>
        <v>101001</v>
      </c>
      <c r="O266" s="48" t="str">
        <f>IF(I266="", "", TEXT(DEC2BIN(I266), "000"))</f>
        <v>001</v>
      </c>
      <c r="P266" s="48" t="str">
        <f t="shared" ref="P266:P271" si="305">IF(J266="", "", TEXT(DEC2BIN(J266), "000"))</f>
        <v/>
      </c>
      <c r="Q266" s="48" t="str">
        <f t="shared" ref="Q266:Q271" si="306">IF(K266="", "", TEXT(DEC2BIN(K266), "000"))</f>
        <v/>
      </c>
      <c r="R266" s="48" t="str">
        <f t="shared" ref="R266:R271" si="307">IF(L266="", "", TEXT(DEC2BIN(L266), "00000000"))</f>
        <v/>
      </c>
      <c r="S266" s="49" t="str">
        <f t="shared" ref="S266:S271" si="308">IF(M266="", "", TEXT(DEC2BIN(M266), "00000000"))</f>
        <v/>
      </c>
      <c r="T266" s="8" t="str">
        <f t="shared" ref="T266:T271" si="309">BIN2HEX(LEFT(CONCATENATE(N266,IF(O266="", "000", O266)), 8), 2)</f>
        <v>A4</v>
      </c>
      <c r="U266" s="8" t="str">
        <f t="shared" ref="U266:U271" si="310">BIN2HEX(CONCATENATE(RIGHT(O266, 1), IF(P266 = "", "000", P266), IF(Q266 = "", "000", Q266), "0"), 2)</f>
        <v>80</v>
      </c>
      <c r="V266" s="60" t="str">
        <f t="shared" ref="V266:V271" si="311">IF(R266="", BIN2HEX(S266, 2), BIN2HEX(R266,2))</f>
        <v>00</v>
      </c>
    </row>
    <row r="267" spans="1:25" x14ac:dyDescent="0.3">
      <c r="B267" s="35">
        <v>60</v>
      </c>
      <c r="C267" s="35" t="str">
        <f>"0x" &amp; DEC2HEX(B267,3)</f>
        <v>0x03C</v>
      </c>
      <c r="D267" s="35" t="s">
        <v>51</v>
      </c>
      <c r="G267" s="45">
        <v>2</v>
      </c>
      <c r="H267" s="46" t="s">
        <v>38</v>
      </c>
      <c r="I267" s="35">
        <f t="shared" si="285"/>
        <v>0</v>
      </c>
      <c r="J267" s="35">
        <v>1</v>
      </c>
      <c r="N267" s="47" t="str">
        <f t="shared" si="286"/>
        <v>000010</v>
      </c>
      <c r="O267" s="48" t="str">
        <f>IF(I267="", "", TEXT(DEC2BIN(I267), "000"))</f>
        <v>000</v>
      </c>
      <c r="P267" s="48" t="str">
        <f>IF(J267="", "", TEXT(DEC2BIN(J267), "000"))</f>
        <v>001</v>
      </c>
      <c r="Q267" s="48" t="str">
        <f>IF(K267="", "", TEXT(DEC2BIN(K267), "000"))</f>
        <v/>
      </c>
      <c r="R267" s="48" t="str">
        <f>IF(L267="", "", TEXT(DEC2BIN(L267), "00000000"))</f>
        <v/>
      </c>
      <c r="S267" s="49" t="str">
        <f>IF(M267="", "", TEXT(DEC2BIN(M267), "00000000"))</f>
        <v/>
      </c>
      <c r="T267" s="8" t="str">
        <f>BIN2HEX(LEFT(CONCATENATE(N267,IF(O267="", "000", O267)), 8), 2)</f>
        <v>08</v>
      </c>
      <c r="U267" s="8" t="str">
        <f>BIN2HEX(CONCATENATE(RIGHT(O267, 1), IF(P267 = "", "000", P267), IF(Q267 = "", "000", Q267), "0"), 2)</f>
        <v>10</v>
      </c>
      <c r="V267" s="60" t="str">
        <f>IF(R267="", BIN2HEX(S267, 2), BIN2HEX(R267,2))</f>
        <v>00</v>
      </c>
    </row>
    <row r="268" spans="1:25" x14ac:dyDescent="0.3">
      <c r="B268" s="35">
        <v>63</v>
      </c>
      <c r="C268" s="35" t="str">
        <f t="shared" ref="C268:C273" si="312">"0x" &amp; DEC2HEX(B268,3)</f>
        <v>0x03F</v>
      </c>
      <c r="D268" s="35" t="s">
        <v>320</v>
      </c>
      <c r="F268" s="44" t="s">
        <v>323</v>
      </c>
      <c r="G268" s="45">
        <v>5</v>
      </c>
      <c r="I268" s="35" t="str">
        <f t="shared" si="285"/>
        <v/>
      </c>
      <c r="L268" s="35">
        <v>15</v>
      </c>
      <c r="N268" s="47" t="str">
        <f t="shared" si="286"/>
        <v>000101</v>
      </c>
      <c r="O268" s="48" t="str">
        <f>IF(I268="", "", TEXT(DEC2BIN(I268), "000"))</f>
        <v/>
      </c>
      <c r="P268" s="48" t="str">
        <f t="shared" si="305"/>
        <v/>
      </c>
      <c r="Q268" s="48" t="str">
        <f t="shared" si="306"/>
        <v/>
      </c>
      <c r="R268" s="48" t="str">
        <f t="shared" si="307"/>
        <v>00001111</v>
      </c>
      <c r="S268" s="49" t="str">
        <f t="shared" si="308"/>
        <v/>
      </c>
      <c r="T268" s="8" t="str">
        <f t="shared" si="309"/>
        <v>14</v>
      </c>
      <c r="U268" s="8" t="str">
        <f t="shared" si="310"/>
        <v>00</v>
      </c>
      <c r="V268" s="60" t="str">
        <f t="shared" si="311"/>
        <v>0F</v>
      </c>
    </row>
    <row r="269" spans="1:25" x14ac:dyDescent="0.3">
      <c r="A269" s="43" t="s">
        <v>339</v>
      </c>
      <c r="B269" s="35">
        <v>66</v>
      </c>
      <c r="C269" s="35" t="str">
        <f t="shared" si="312"/>
        <v>0x042</v>
      </c>
      <c r="D269" s="8" t="s">
        <v>67</v>
      </c>
      <c r="F269" s="44"/>
      <c r="G269" s="45">
        <v>1</v>
      </c>
      <c r="H269" s="46" t="s">
        <v>38</v>
      </c>
      <c r="I269" s="35">
        <f>IF(H269="", "", VLOOKUP(H269, $X$3:$Y$10, 2))</f>
        <v>0</v>
      </c>
      <c r="M269" s="35">
        <v>0</v>
      </c>
      <c r="N269" s="47" t="str">
        <f>IF(G269="", "", TEXT(DEC2BIN(G269), "000000"))</f>
        <v>000001</v>
      </c>
      <c r="O269" s="48" t="str">
        <f>IF(I269="", "", TEXT(DEC2BIN(I269), "000"))</f>
        <v>000</v>
      </c>
      <c r="P269" s="48" t="str">
        <f>IF(J269="", "", TEXT(DEC2BIN(J269), "000"))</f>
        <v/>
      </c>
      <c r="Q269" s="48" t="str">
        <f>IF(K269="", "", TEXT(DEC2BIN(K269), "000"))</f>
        <v/>
      </c>
      <c r="R269" s="48" t="str">
        <f>IF(L269="", "", TEXT(DEC2BIN(L269), "00000000"))</f>
        <v/>
      </c>
      <c r="S269" s="49" t="str">
        <f>IF(M269="", "", TEXT(DEC2BIN(M269), "00000000"))</f>
        <v>00000000</v>
      </c>
      <c r="T269" s="8" t="str">
        <f>BIN2HEX(LEFT(CONCATENATE(N269,IF(O269="", "000", O269)), 8), 2)</f>
        <v>04</v>
      </c>
      <c r="U269" s="8" t="str">
        <f>BIN2HEX(CONCATENATE(RIGHT(O269, 1), IF(P269 = "", "000", P269), IF(Q269 = "", "000", Q269), "0"), 2)</f>
        <v>00</v>
      </c>
      <c r="V269" s="60" t="str">
        <f>IF(R269="", BIN2HEX(S269, 2), BIN2HEX(R269,2))</f>
        <v>00</v>
      </c>
    </row>
    <row r="270" spans="1:25" x14ac:dyDescent="0.3">
      <c r="A270" s="35"/>
      <c r="B270" s="35">
        <v>69</v>
      </c>
      <c r="C270" s="35" t="str">
        <f t="shared" si="312"/>
        <v>0x045</v>
      </c>
      <c r="D270" s="8" t="s">
        <v>220</v>
      </c>
      <c r="F270" s="7" t="s">
        <v>336</v>
      </c>
      <c r="G270" s="45">
        <v>17</v>
      </c>
      <c r="H270" s="67" t="s">
        <v>38</v>
      </c>
      <c r="I270" s="35">
        <f t="shared" si="285"/>
        <v>0</v>
      </c>
      <c r="J270" s="35">
        <v>6</v>
      </c>
      <c r="K270" s="35">
        <v>1</v>
      </c>
      <c r="N270" s="47" t="str">
        <f t="shared" ref="N270:N271" si="313">IF(G270="", "", TEXT(DEC2BIN(G270), "000000"))</f>
        <v>010001</v>
      </c>
      <c r="O270" s="48" t="str">
        <f t="shared" ref="O270:O271" si="314">IF(I270="", "", TEXT(DEC2BIN(I270), "000"))</f>
        <v>000</v>
      </c>
      <c r="P270" s="48" t="str">
        <f t="shared" si="305"/>
        <v>110</v>
      </c>
      <c r="Q270" s="48" t="str">
        <f t="shared" si="306"/>
        <v>001</v>
      </c>
      <c r="R270" s="48" t="str">
        <f t="shared" si="307"/>
        <v/>
      </c>
      <c r="S270" s="49" t="str">
        <f t="shared" si="308"/>
        <v/>
      </c>
      <c r="T270" s="8" t="str">
        <f t="shared" si="309"/>
        <v>44</v>
      </c>
      <c r="U270" s="8" t="str">
        <f t="shared" si="310"/>
        <v>62</v>
      </c>
      <c r="V270" s="60" t="str">
        <f t="shared" si="311"/>
        <v>00</v>
      </c>
    </row>
    <row r="271" spans="1:25" x14ac:dyDescent="0.3">
      <c r="B271" s="35">
        <v>72</v>
      </c>
      <c r="C271" s="35" t="str">
        <f t="shared" si="312"/>
        <v>0x048</v>
      </c>
      <c r="D271" s="35" t="s">
        <v>325</v>
      </c>
      <c r="F271" s="44" t="s">
        <v>300</v>
      </c>
      <c r="G271" s="45">
        <v>17</v>
      </c>
      <c r="H271" s="46" t="s">
        <v>162</v>
      </c>
      <c r="I271" s="35">
        <f t="shared" si="285"/>
        <v>2</v>
      </c>
      <c r="J271" s="8">
        <v>7</v>
      </c>
      <c r="K271" s="35">
        <v>1</v>
      </c>
      <c r="N271" s="47" t="str">
        <f t="shared" si="313"/>
        <v>010001</v>
      </c>
      <c r="O271" s="48" t="str">
        <f t="shared" si="314"/>
        <v>010</v>
      </c>
      <c r="P271" s="48" t="str">
        <f t="shared" si="305"/>
        <v>111</v>
      </c>
      <c r="Q271" s="48" t="str">
        <f t="shared" si="306"/>
        <v>001</v>
      </c>
      <c r="R271" s="48" t="str">
        <f t="shared" si="307"/>
        <v/>
      </c>
      <c r="S271" s="49" t="str">
        <f t="shared" si="308"/>
        <v/>
      </c>
      <c r="T271" s="8" t="str">
        <f t="shared" si="309"/>
        <v>45</v>
      </c>
      <c r="U271" s="8" t="str">
        <f t="shared" si="310"/>
        <v>72</v>
      </c>
      <c r="V271" s="60" t="str">
        <f t="shared" si="311"/>
        <v>00</v>
      </c>
    </row>
    <row r="272" spans="1:25" x14ac:dyDescent="0.3">
      <c r="B272" s="35">
        <v>75</v>
      </c>
      <c r="C272" s="35" t="str">
        <f t="shared" si="312"/>
        <v>0x04B</v>
      </c>
      <c r="D272" s="8" t="s">
        <v>335</v>
      </c>
      <c r="E272" s="35"/>
      <c r="F272" s="7" t="s">
        <v>332</v>
      </c>
      <c r="G272" s="45">
        <v>40</v>
      </c>
      <c r="H272" s="67" t="s">
        <v>42</v>
      </c>
      <c r="I272" s="35">
        <f t="shared" si="285"/>
        <v>6</v>
      </c>
      <c r="N272" s="47" t="str">
        <f t="shared" ref="N272" si="315">IF(G272="", "", TEXT(DEC2BIN(G272), "000000"))</f>
        <v>101000</v>
      </c>
      <c r="O272" s="48" t="str">
        <f>IF(I272="", "", TEXT(DEC2BIN(I272), "000"))</f>
        <v>110</v>
      </c>
      <c r="P272" s="48" t="str">
        <f t="shared" ref="P272" si="316">IF(J272="", "", TEXT(DEC2BIN(J272), "000"))</f>
        <v/>
      </c>
      <c r="Q272" s="48" t="str">
        <f t="shared" ref="Q272" si="317">IF(K272="", "", TEXT(DEC2BIN(K272), "000"))</f>
        <v/>
      </c>
      <c r="R272" s="48" t="str">
        <f t="shared" ref="R272" si="318">IF(L272="", "", TEXT(DEC2BIN(L272), "00000000"))</f>
        <v/>
      </c>
      <c r="S272" s="49" t="str">
        <f t="shared" ref="S272" si="319">IF(M272="", "", TEXT(DEC2BIN(M272), "00000000"))</f>
        <v/>
      </c>
      <c r="T272" s="8" t="str">
        <f t="shared" ref="T272" si="320">BIN2HEX(LEFT(CONCATENATE(N272,IF(O272="", "000", O272)), 8), 2)</f>
        <v>A3</v>
      </c>
      <c r="U272" s="8" t="str">
        <f t="shared" ref="U272" si="321">BIN2HEX(CONCATENATE(RIGHT(O272, 1), IF(P272 = "", "000", P272), IF(Q272 = "", "000", Q272), "0"), 2)</f>
        <v>00</v>
      </c>
      <c r="V272" s="60" t="str">
        <f t="shared" ref="V272" si="322">IF(R272="", BIN2HEX(S272, 2), BIN2HEX(R272,2))</f>
        <v>00</v>
      </c>
    </row>
    <row r="273" spans="2:22" x14ac:dyDescent="0.3">
      <c r="B273" s="8">
        <v>78</v>
      </c>
      <c r="C273" s="8" t="str">
        <f t="shared" si="312"/>
        <v>0x04E</v>
      </c>
      <c r="D273" s="8" t="s">
        <v>329</v>
      </c>
      <c r="E273" s="35"/>
      <c r="F273" s="7" t="s">
        <v>333</v>
      </c>
      <c r="G273" s="45">
        <v>5</v>
      </c>
      <c r="I273" s="35" t="str">
        <f t="shared" si="285"/>
        <v/>
      </c>
      <c r="L273" s="35">
        <v>3</v>
      </c>
      <c r="N273" s="47" t="str">
        <f t="shared" ref="N273" si="323">IF(G273="", "", TEXT(DEC2BIN(G273), "000000"))</f>
        <v>000101</v>
      </c>
      <c r="O273" s="48" t="str">
        <f>IF(I273="", "", TEXT(DEC2BIN(I273), "000"))</f>
        <v/>
      </c>
      <c r="P273" s="48" t="str">
        <f t="shared" ref="P273" si="324">IF(J273="", "", TEXT(DEC2BIN(J273), "000"))</f>
        <v/>
      </c>
      <c r="Q273" s="48" t="str">
        <f t="shared" ref="Q273" si="325">IF(K273="", "", TEXT(DEC2BIN(K273), "000"))</f>
        <v/>
      </c>
      <c r="R273" s="48" t="str">
        <f t="shared" ref="R273" si="326">IF(L273="", "", TEXT(DEC2BIN(L273), "00000000"))</f>
        <v>00000011</v>
      </c>
      <c r="S273" s="49" t="str">
        <f t="shared" ref="S273" si="327">IF(M273="", "", TEXT(DEC2BIN(M273), "00000000"))</f>
        <v/>
      </c>
      <c r="T273" s="8" t="str">
        <f t="shared" ref="T273" si="328">BIN2HEX(LEFT(CONCATENATE(N273,IF(O273="", "000", O273)), 8), 2)</f>
        <v>14</v>
      </c>
      <c r="U273" s="8" t="str">
        <f t="shared" ref="U273" si="329">BIN2HEX(CONCATENATE(RIGHT(O273, 1), IF(P273 = "", "000", P273), IF(Q273 = "", "000", Q273), "0"), 2)</f>
        <v>00</v>
      </c>
      <c r="V273" s="60" t="str">
        <f t="shared" ref="V273" si="330">IF(R273="", BIN2HEX(S273, 2), BIN2HEX(R273,2))</f>
        <v>03</v>
      </c>
    </row>
    <row r="274" spans="2:22" x14ac:dyDescent="0.3">
      <c r="D274" s="1"/>
      <c r="E274" s="35"/>
      <c r="G274" s="35"/>
      <c r="H274" s="35"/>
      <c r="N274" s="35"/>
      <c r="O274" s="35"/>
      <c r="P274" s="35"/>
      <c r="Q274" s="35"/>
      <c r="R274" s="35"/>
      <c r="S274" s="35"/>
      <c r="V274" s="35"/>
    </row>
    <row r="276" spans="2:22" x14ac:dyDescent="0.3">
      <c r="O276" s="48"/>
      <c r="P276" s="48"/>
      <c r="Q276" s="48"/>
      <c r="R276" s="48"/>
    </row>
    <row r="277" spans="2:22" x14ac:dyDescent="0.3">
      <c r="F277" s="44"/>
    </row>
    <row r="280" spans="2:22" x14ac:dyDescent="0.3">
      <c r="D280" s="1"/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8" zoomScale="80" zoomScaleNormal="80" workbookViewId="0">
      <selection activeCell="C2" sqref="C2:C65"/>
    </sheetView>
  </sheetViews>
  <sheetFormatPr defaultRowHeight="14.4" x14ac:dyDescent="0.3"/>
  <cols>
    <col min="2" max="2" width="22.5546875" style="2" customWidth="1"/>
  </cols>
  <sheetData>
    <row r="1" spans="1:4" ht="15" x14ac:dyDescent="0.3">
      <c r="A1" t="s">
        <v>232</v>
      </c>
    </row>
    <row r="2" spans="1:4" ht="15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ht="15" x14ac:dyDescent="0.3">
      <c r="B3" s="2">
        <v>10000001</v>
      </c>
      <c r="C3" t="str">
        <f t="shared" ref="C3:C65" si="0">BIN2HEX(B3, 2)</f>
        <v>81</v>
      </c>
    </row>
    <row r="4" spans="1:4" ht="15" x14ac:dyDescent="0.3">
      <c r="B4" s="2">
        <v>10000001</v>
      </c>
      <c r="C4" t="str">
        <f t="shared" si="0"/>
        <v>81</v>
      </c>
    </row>
    <row r="5" spans="1:4" ht="15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ht="15" x14ac:dyDescent="0.3">
      <c r="B6" s="2">
        <v>10000001</v>
      </c>
      <c r="C6" t="str">
        <f t="shared" si="0"/>
        <v>81</v>
      </c>
    </row>
    <row r="7" spans="1:4" ht="15" x14ac:dyDescent="0.3">
      <c r="B7" s="2">
        <v>10000001</v>
      </c>
      <c r="C7" t="str">
        <f t="shared" si="0"/>
        <v>81</v>
      </c>
    </row>
    <row r="8" spans="1:4" ht="15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ht="15" x14ac:dyDescent="0.3">
      <c r="B9" s="32">
        <v>11111111</v>
      </c>
      <c r="C9" s="31" t="str">
        <f t="shared" si="0"/>
        <v>FF</v>
      </c>
      <c r="D9" s="31"/>
    </row>
    <row r="10" spans="1:4" ht="15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ht="15" x14ac:dyDescent="0.3">
      <c r="B11" s="2" t="str">
        <f>"01111110"</f>
        <v>01111110</v>
      </c>
      <c r="C11" t="str">
        <f t="shared" si="0"/>
        <v>7E</v>
      </c>
    </row>
    <row r="12" spans="1:4" ht="15" x14ac:dyDescent="0.3">
      <c r="B12" s="2" t="str">
        <f>"01000010"</f>
        <v>01000010</v>
      </c>
      <c r="C12" t="str">
        <f t="shared" si="0"/>
        <v>42</v>
      </c>
    </row>
    <row r="13" spans="1:4" ht="15" x14ac:dyDescent="0.3">
      <c r="B13" s="2" t="str">
        <f t="shared" ref="B13:B15" si="1">"01000010"</f>
        <v>01000010</v>
      </c>
      <c r="C13" t="str">
        <f t="shared" si="0"/>
        <v>42</v>
      </c>
    </row>
    <row r="14" spans="1:4" ht="15" x14ac:dyDescent="0.3">
      <c r="B14" s="2" t="str">
        <f t="shared" si="1"/>
        <v>01000010</v>
      </c>
      <c r="C14" t="str">
        <f t="shared" si="0"/>
        <v>42</v>
      </c>
    </row>
    <row r="15" spans="1:4" ht="15" x14ac:dyDescent="0.3">
      <c r="B15" s="2" t="str">
        <f t="shared" si="1"/>
        <v>01000010</v>
      </c>
      <c r="C15" t="str">
        <f t="shared" si="0"/>
        <v>42</v>
      </c>
    </row>
    <row r="16" spans="1:4" ht="15" x14ac:dyDescent="0.3">
      <c r="B16" s="2" t="str">
        <f>"01111110"</f>
        <v>01111110</v>
      </c>
      <c r="C16" t="str">
        <f t="shared" si="0"/>
        <v>7E</v>
      </c>
    </row>
    <row r="17" spans="1:3" ht="15" x14ac:dyDescent="0.3">
      <c r="B17" s="32" t="str">
        <f>"00000000"</f>
        <v>00000000</v>
      </c>
      <c r="C17" s="31" t="str">
        <f t="shared" si="0"/>
        <v>00</v>
      </c>
    </row>
    <row r="18" spans="1:3" ht="15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ht="15" x14ac:dyDescent="0.3">
      <c r="B19" s="2" t="str">
        <f>"00000000"</f>
        <v>00000000</v>
      </c>
      <c r="C19" t="str">
        <f t="shared" si="0"/>
        <v>00</v>
      </c>
    </row>
    <row r="20" spans="1:3" ht="15" x14ac:dyDescent="0.3">
      <c r="B20" s="2" t="str">
        <f>"00111100"</f>
        <v>00111100</v>
      </c>
      <c r="C20" t="str">
        <f t="shared" si="0"/>
        <v>3C</v>
      </c>
    </row>
    <row r="21" spans="1:3" ht="15" x14ac:dyDescent="0.3">
      <c r="B21" s="2" t="str">
        <f>"00100100"</f>
        <v>00100100</v>
      </c>
      <c r="C21" t="str">
        <f t="shared" si="0"/>
        <v>24</v>
      </c>
    </row>
    <row r="22" spans="1:3" ht="15" x14ac:dyDescent="0.3">
      <c r="B22" s="2" t="str">
        <f>"00100100"</f>
        <v>00100100</v>
      </c>
      <c r="C22" t="str">
        <f t="shared" si="0"/>
        <v>24</v>
      </c>
    </row>
    <row r="23" spans="1:3" ht="15" x14ac:dyDescent="0.3">
      <c r="B23" s="2" t="str">
        <f>"00111100"</f>
        <v>00111100</v>
      </c>
      <c r="C23" t="str">
        <f t="shared" si="0"/>
        <v>3C</v>
      </c>
    </row>
    <row r="24" spans="1:3" ht="15" x14ac:dyDescent="0.3">
      <c r="B24" s="2" t="str">
        <f>"00000000"</f>
        <v>00000000</v>
      </c>
      <c r="C24" t="str">
        <f t="shared" si="0"/>
        <v>00</v>
      </c>
    </row>
    <row r="25" spans="1:3" ht="15" x14ac:dyDescent="0.3">
      <c r="B25" s="32" t="str">
        <f>"00000000"</f>
        <v>00000000</v>
      </c>
      <c r="C25" s="31" t="str">
        <f t="shared" si="0"/>
        <v>00</v>
      </c>
    </row>
    <row r="26" spans="1:3" ht="15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ht="15" x14ac:dyDescent="0.3">
      <c r="B27" s="2" t="str">
        <f>"00000000"</f>
        <v>00000000</v>
      </c>
      <c r="C27" t="str">
        <f t="shared" si="0"/>
        <v>00</v>
      </c>
    </row>
    <row r="28" spans="1:3" ht="15" x14ac:dyDescent="0.3">
      <c r="B28" s="2" t="str">
        <f>"00000000"</f>
        <v>00000000</v>
      </c>
      <c r="C28" t="str">
        <f t="shared" si="0"/>
        <v>00</v>
      </c>
    </row>
    <row r="29" spans="1:3" ht="15" x14ac:dyDescent="0.3">
      <c r="B29" s="2" t="str">
        <f>"00011000"</f>
        <v>00011000</v>
      </c>
      <c r="C29" t="str">
        <f t="shared" si="0"/>
        <v>18</v>
      </c>
    </row>
    <row r="30" spans="1:3" ht="15" x14ac:dyDescent="0.3">
      <c r="B30" s="2" t="str">
        <f>"00011000"</f>
        <v>00011000</v>
      </c>
      <c r="C30" t="str">
        <f t="shared" si="0"/>
        <v>18</v>
      </c>
    </row>
    <row r="31" spans="1:3" ht="15" x14ac:dyDescent="0.3">
      <c r="B31" s="2" t="str">
        <f t="shared" ref="B31:B36" si="2">"00000000"</f>
        <v>00000000</v>
      </c>
      <c r="C31" t="str">
        <f t="shared" si="0"/>
        <v>00</v>
      </c>
    </row>
    <row r="32" spans="1:3" ht="15" x14ac:dyDescent="0.3">
      <c r="B32" s="2" t="str">
        <f t="shared" si="2"/>
        <v>00000000</v>
      </c>
      <c r="C32" t="str">
        <f t="shared" si="0"/>
        <v>00</v>
      </c>
    </row>
    <row r="33" spans="1:3" ht="15" x14ac:dyDescent="0.3">
      <c r="B33" s="32" t="str">
        <f t="shared" si="2"/>
        <v>00000000</v>
      </c>
      <c r="C33" s="31" t="str">
        <f t="shared" si="0"/>
        <v>00</v>
      </c>
    </row>
    <row r="34" spans="1:3" ht="15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ht="15" x14ac:dyDescent="0.3">
      <c r="B35" s="2" t="str">
        <f t="shared" si="2"/>
        <v>00000000</v>
      </c>
      <c r="C35" t="str">
        <f t="shared" si="0"/>
        <v>00</v>
      </c>
    </row>
    <row r="36" spans="1:3" ht="15" x14ac:dyDescent="0.3">
      <c r="B36" s="2" t="str">
        <f t="shared" si="2"/>
        <v>00000000</v>
      </c>
      <c r="C36" t="str">
        <f t="shared" si="0"/>
        <v>00</v>
      </c>
    </row>
    <row r="37" spans="1:3" ht="15" x14ac:dyDescent="0.3">
      <c r="B37" s="2" t="str">
        <f t="shared" ref="B37:B38" si="3">"00000000"</f>
        <v>00000000</v>
      </c>
      <c r="C37" t="str">
        <f t="shared" si="0"/>
        <v>00</v>
      </c>
    </row>
    <row r="38" spans="1:3" ht="15" x14ac:dyDescent="0.3">
      <c r="B38" s="2" t="str">
        <f t="shared" si="3"/>
        <v>00000000</v>
      </c>
      <c r="C38" t="str">
        <f t="shared" si="0"/>
        <v>00</v>
      </c>
    </row>
    <row r="39" spans="1:3" ht="15" x14ac:dyDescent="0.3">
      <c r="B39" s="2" t="str">
        <f t="shared" ref="B39:B44" si="4">"00000000"</f>
        <v>00000000</v>
      </c>
      <c r="C39" t="str">
        <f t="shared" si="0"/>
        <v>00</v>
      </c>
    </row>
    <row r="40" spans="1:3" ht="15" x14ac:dyDescent="0.3">
      <c r="B40" s="2" t="str">
        <f t="shared" si="4"/>
        <v>00000000</v>
      </c>
      <c r="C40" t="str">
        <f t="shared" si="0"/>
        <v>00</v>
      </c>
    </row>
    <row r="41" spans="1:3" ht="15" x14ac:dyDescent="0.3">
      <c r="B41" s="32" t="str">
        <f t="shared" si="4"/>
        <v>00000000</v>
      </c>
      <c r="C41" s="31" t="str">
        <f t="shared" si="0"/>
        <v>00</v>
      </c>
    </row>
    <row r="42" spans="1:3" ht="15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ht="15" x14ac:dyDescent="0.3">
      <c r="B43" s="2" t="str">
        <f t="shared" si="4"/>
        <v>00000000</v>
      </c>
      <c r="C43" t="str">
        <f t="shared" si="0"/>
        <v>00</v>
      </c>
    </row>
    <row r="44" spans="1:3" ht="15" x14ac:dyDescent="0.3">
      <c r="B44" s="2" t="str">
        <f t="shared" si="4"/>
        <v>00000000</v>
      </c>
      <c r="C44" t="str">
        <f t="shared" si="0"/>
        <v>00</v>
      </c>
    </row>
    <row r="45" spans="1:3" ht="15" x14ac:dyDescent="0.3">
      <c r="B45" s="2" t="str">
        <f>"00011000"</f>
        <v>00011000</v>
      </c>
      <c r="C45" t="str">
        <f t="shared" si="0"/>
        <v>18</v>
      </c>
    </row>
    <row r="46" spans="1:3" x14ac:dyDescent="0.3">
      <c r="B46" s="2" t="str">
        <f>"00011000"</f>
        <v>00011000</v>
      </c>
      <c r="C46" t="str">
        <f t="shared" si="0"/>
        <v>18</v>
      </c>
    </row>
    <row r="47" spans="1:3" x14ac:dyDescent="0.3">
      <c r="B47" s="2" t="str">
        <f>"00000000"</f>
        <v>00000000</v>
      </c>
      <c r="C47" t="str">
        <f t="shared" si="0"/>
        <v>00</v>
      </c>
    </row>
    <row r="48" spans="1:3" x14ac:dyDescent="0.3">
      <c r="B48" s="2" t="str">
        <f>"00000000"</f>
        <v>00000000</v>
      </c>
      <c r="C48" t="str">
        <f t="shared" si="0"/>
        <v>00</v>
      </c>
    </row>
    <row r="49" spans="1:3" x14ac:dyDescent="0.3">
      <c r="B49" s="32" t="str">
        <f>"00000000"</f>
        <v>00000000</v>
      </c>
      <c r="C49" s="31" t="str">
        <f t="shared" si="0"/>
        <v>00</v>
      </c>
    </row>
    <row r="50" spans="1:3" x14ac:dyDescent="0.3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3">
      <c r="B51" s="2" t="str">
        <f>"00000000"</f>
        <v>00000000</v>
      </c>
      <c r="C51" t="str">
        <f t="shared" si="0"/>
        <v>00</v>
      </c>
    </row>
    <row r="52" spans="1:3" x14ac:dyDescent="0.3">
      <c r="B52" s="2" t="str">
        <f>"00111100"</f>
        <v>00111100</v>
      </c>
      <c r="C52" t="str">
        <f t="shared" si="0"/>
        <v>3C</v>
      </c>
    </row>
    <row r="53" spans="1:3" x14ac:dyDescent="0.3">
      <c r="B53" s="2" t="str">
        <f>"00100100"</f>
        <v>00100100</v>
      </c>
      <c r="C53" t="str">
        <f t="shared" si="0"/>
        <v>24</v>
      </c>
    </row>
    <row r="54" spans="1:3" x14ac:dyDescent="0.3">
      <c r="B54" s="2" t="str">
        <f>"00100100"</f>
        <v>00100100</v>
      </c>
      <c r="C54" t="str">
        <f t="shared" si="0"/>
        <v>24</v>
      </c>
    </row>
    <row r="55" spans="1:3" x14ac:dyDescent="0.3">
      <c r="B55" s="2" t="str">
        <f>"00111100"</f>
        <v>00111100</v>
      </c>
      <c r="C55" t="str">
        <f t="shared" si="0"/>
        <v>3C</v>
      </c>
    </row>
    <row r="56" spans="1:3" x14ac:dyDescent="0.3">
      <c r="B56" s="2" t="str">
        <f>"00000000"</f>
        <v>00000000</v>
      </c>
      <c r="C56" t="str">
        <f t="shared" si="0"/>
        <v>00</v>
      </c>
    </row>
    <row r="57" spans="1:3" x14ac:dyDescent="0.3">
      <c r="B57" s="32" t="str">
        <f>"00000000"</f>
        <v>00000000</v>
      </c>
      <c r="C57" s="31" t="str">
        <f t="shared" si="0"/>
        <v>00</v>
      </c>
    </row>
    <row r="58" spans="1:3" x14ac:dyDescent="0.3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3">
      <c r="B59" s="2" t="str">
        <f>"01111110"</f>
        <v>01111110</v>
      </c>
      <c r="C59" t="str">
        <f t="shared" si="0"/>
        <v>7E</v>
      </c>
    </row>
    <row r="60" spans="1:3" x14ac:dyDescent="0.3">
      <c r="B60" s="2" t="str">
        <f>"01000010"</f>
        <v>01000010</v>
      </c>
      <c r="C60" t="str">
        <f t="shared" si="0"/>
        <v>42</v>
      </c>
    </row>
    <row r="61" spans="1:3" x14ac:dyDescent="0.3">
      <c r="B61" s="2" t="str">
        <f t="shared" ref="B61:B63" si="5">"01000010"</f>
        <v>01000010</v>
      </c>
      <c r="C61" t="str">
        <f t="shared" si="0"/>
        <v>42</v>
      </c>
    </row>
    <row r="62" spans="1:3" x14ac:dyDescent="0.3">
      <c r="B62" s="2" t="str">
        <f t="shared" si="5"/>
        <v>01000010</v>
      </c>
      <c r="C62" t="str">
        <f t="shared" si="0"/>
        <v>42</v>
      </c>
    </row>
    <row r="63" spans="1:3" x14ac:dyDescent="0.3">
      <c r="B63" s="2" t="str">
        <f t="shared" si="5"/>
        <v>01000010</v>
      </c>
      <c r="C63" t="str">
        <f t="shared" si="0"/>
        <v>42</v>
      </c>
    </row>
    <row r="64" spans="1:3" x14ac:dyDescent="0.3">
      <c r="B64" s="2" t="str">
        <f>"01111110"</f>
        <v>01111110</v>
      </c>
      <c r="C64" t="str">
        <f t="shared" si="0"/>
        <v>7E</v>
      </c>
    </row>
    <row r="65" spans="2:3" x14ac:dyDescent="0.3">
      <c r="B65" s="32" t="str">
        <f>"00000000"</f>
        <v>00000000</v>
      </c>
      <c r="C65" s="31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2017-10-01T22:42:26Z</dcterms:modified>
</cp:coreProperties>
</file>