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288" windowWidth="14808" windowHeight="7836" activeTab="2"/>
  </bookViews>
  <sheets>
    <sheet name="Control Lines" sheetId="1" r:id="rId1"/>
    <sheet name="Some instructions for test" sheetId="2" r:id="rId2"/>
    <sheet name="Test Programs" sheetId="3" r:id="rId3"/>
  </sheets>
  <calcPr calcId="162913"/>
  <fileRecoveryPr autoRecover="0"/>
</workbook>
</file>

<file path=xl/calcChain.xml><?xml version="1.0" encoding="utf-8"?>
<calcChain xmlns="http://schemas.openxmlformats.org/spreadsheetml/2006/main">
  <c r="R147" i="3" l="1"/>
  <c r="Q147" i="3"/>
  <c r="U147" i="3" s="1"/>
  <c r="O147" i="3"/>
  <c r="M147" i="3"/>
  <c r="H147" i="3"/>
  <c r="N147" i="3" s="1"/>
  <c r="T147" i="3" s="1"/>
  <c r="R148" i="3"/>
  <c r="Q148" i="3"/>
  <c r="U148" i="3" s="1"/>
  <c r="O148" i="3"/>
  <c r="M148" i="3"/>
  <c r="H148" i="3"/>
  <c r="N148" i="3" s="1"/>
  <c r="R146" i="3"/>
  <c r="Q146" i="3"/>
  <c r="U146" i="3" s="1"/>
  <c r="O146" i="3"/>
  <c r="M146" i="3"/>
  <c r="H146" i="3"/>
  <c r="N146" i="3" s="1"/>
  <c r="T146" i="3" s="1"/>
  <c r="R143" i="3"/>
  <c r="Q143" i="3"/>
  <c r="P143" i="3"/>
  <c r="O143" i="3"/>
  <c r="M143" i="3"/>
  <c r="H143" i="3"/>
  <c r="N143" i="3" s="1"/>
  <c r="T143" i="3" s="1"/>
  <c r="R145" i="3"/>
  <c r="Q145" i="3"/>
  <c r="U145" i="3" s="1"/>
  <c r="P145" i="3"/>
  <c r="O145" i="3"/>
  <c r="M145" i="3"/>
  <c r="H145" i="3"/>
  <c r="N145" i="3" s="1"/>
  <c r="T145" i="3" s="1"/>
  <c r="R149" i="3"/>
  <c r="Q149" i="3"/>
  <c r="U149" i="3" s="1"/>
  <c r="P149" i="3"/>
  <c r="O149" i="3"/>
  <c r="M149" i="3"/>
  <c r="R141" i="3"/>
  <c r="Q141" i="3"/>
  <c r="P141" i="3"/>
  <c r="O141" i="3"/>
  <c r="M141" i="3"/>
  <c r="R142" i="3"/>
  <c r="Q142" i="3"/>
  <c r="P142" i="3"/>
  <c r="O142" i="3"/>
  <c r="M142" i="3"/>
  <c r="H149" i="3"/>
  <c r="N149" i="3" s="1"/>
  <c r="S147" i="3" l="1"/>
  <c r="T148" i="3"/>
  <c r="S148" i="3"/>
  <c r="S146" i="3"/>
  <c r="U141" i="3"/>
  <c r="U142" i="3"/>
  <c r="T149" i="3"/>
  <c r="S143" i="3"/>
  <c r="U143" i="3"/>
  <c r="S149" i="3"/>
  <c r="S145" i="3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H141" i="3"/>
  <c r="N141" i="3" s="1"/>
  <c r="T141" i="3" s="1"/>
  <c r="H142" i="3"/>
  <c r="N142" i="3" s="1"/>
  <c r="T142" i="3" s="1"/>
  <c r="H144" i="3"/>
  <c r="N144" i="3" s="1"/>
  <c r="R144" i="3"/>
  <c r="Q144" i="3"/>
  <c r="U144" i="3" s="1"/>
  <c r="P144" i="3"/>
  <c r="O144" i="3"/>
  <c r="M144" i="3"/>
  <c r="B143" i="3"/>
  <c r="B142" i="3"/>
  <c r="B141" i="3"/>
  <c r="P112" i="3"/>
  <c r="P111" i="3"/>
  <c r="P110" i="3"/>
  <c r="P109" i="3"/>
  <c r="T109" i="3" s="1"/>
  <c r="P108" i="3"/>
  <c r="P107" i="3"/>
  <c r="P106" i="3"/>
  <c r="P104" i="3"/>
  <c r="P103" i="3"/>
  <c r="P102" i="3"/>
  <c r="U102" i="3"/>
  <c r="T102" i="3"/>
  <c r="S102" i="3"/>
  <c r="U103" i="3"/>
  <c r="T103" i="3"/>
  <c r="S103" i="3"/>
  <c r="U112" i="3"/>
  <c r="T112" i="3"/>
  <c r="S112" i="3"/>
  <c r="U111" i="3"/>
  <c r="T111" i="3"/>
  <c r="S111" i="3"/>
  <c r="U110" i="3"/>
  <c r="T110" i="3"/>
  <c r="S110" i="3"/>
  <c r="U109" i="3"/>
  <c r="S109" i="3"/>
  <c r="U108" i="3"/>
  <c r="T108" i="3"/>
  <c r="S108" i="3"/>
  <c r="U107" i="3"/>
  <c r="T107" i="3"/>
  <c r="S107" i="3"/>
  <c r="U106" i="3"/>
  <c r="T106" i="3"/>
  <c r="S106" i="3"/>
  <c r="P105" i="3"/>
  <c r="U105" i="3"/>
  <c r="U104" i="3"/>
  <c r="S142" i="3" l="1"/>
  <c r="S141" i="3"/>
  <c r="T144" i="3"/>
  <c r="S144" i="3"/>
  <c r="R110" i="3"/>
  <c r="Q110" i="3"/>
  <c r="O110" i="3"/>
  <c r="M110" i="3"/>
  <c r="H110" i="3"/>
  <c r="N110" i="3" s="1"/>
  <c r="R109" i="3"/>
  <c r="Q109" i="3"/>
  <c r="O109" i="3"/>
  <c r="M109" i="3"/>
  <c r="H109" i="3"/>
  <c r="N109" i="3" s="1"/>
  <c r="R112" i="3"/>
  <c r="Q112" i="3"/>
  <c r="O112" i="3"/>
  <c r="M112" i="3"/>
  <c r="H112" i="3"/>
  <c r="N112" i="3" s="1"/>
  <c r="R108" i="3"/>
  <c r="Q108" i="3"/>
  <c r="O108" i="3"/>
  <c r="M108" i="3"/>
  <c r="H108" i="3"/>
  <c r="N108" i="3" s="1"/>
  <c r="R111" i="3"/>
  <c r="Q111" i="3"/>
  <c r="O111" i="3"/>
  <c r="M111" i="3"/>
  <c r="H111" i="3"/>
  <c r="N111" i="3" s="1"/>
  <c r="R107" i="3"/>
  <c r="Q107" i="3"/>
  <c r="O107" i="3"/>
  <c r="M107" i="3"/>
  <c r="H107" i="3"/>
  <c r="N107" i="3" s="1"/>
  <c r="R106" i="3"/>
  <c r="Q106" i="3"/>
  <c r="O106" i="3"/>
  <c r="M106" i="3"/>
  <c r="H106" i="3"/>
  <c r="N106" i="3" s="1"/>
  <c r="R105" i="3"/>
  <c r="Q105" i="3"/>
  <c r="O105" i="3"/>
  <c r="N105" i="3"/>
  <c r="S105" i="3" s="1"/>
  <c r="M105" i="3"/>
  <c r="R104" i="3"/>
  <c r="Q104" i="3"/>
  <c r="O104" i="3"/>
  <c r="N104" i="3"/>
  <c r="S104" i="3" s="1"/>
  <c r="M104" i="3"/>
  <c r="R103" i="3"/>
  <c r="Q103" i="3"/>
  <c r="O103" i="3"/>
  <c r="M103" i="3"/>
  <c r="H103" i="3"/>
  <c r="N103" i="3" s="1"/>
  <c r="B112" i="3"/>
  <c r="B111" i="3"/>
  <c r="B110" i="3"/>
  <c r="B109" i="3"/>
  <c r="B108" i="3"/>
  <c r="B107" i="3"/>
  <c r="R102" i="3"/>
  <c r="Q102" i="3"/>
  <c r="O102" i="3"/>
  <c r="M102" i="3"/>
  <c r="H102" i="3"/>
  <c r="N102" i="3" s="1"/>
  <c r="T105" i="3" l="1"/>
  <c r="T104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R131" i="3"/>
  <c r="Q131" i="3"/>
  <c r="O131" i="3"/>
  <c r="M131" i="3"/>
  <c r="H131" i="3"/>
  <c r="N131" i="3" s="1"/>
  <c r="R129" i="3"/>
  <c r="Q129" i="3"/>
  <c r="U129" i="3" s="1"/>
  <c r="O129" i="3"/>
  <c r="M129" i="3"/>
  <c r="H129" i="3"/>
  <c r="N129" i="3" s="1"/>
  <c r="R132" i="3"/>
  <c r="Q132" i="3"/>
  <c r="U132" i="3" s="1"/>
  <c r="O132" i="3"/>
  <c r="M132" i="3"/>
  <c r="H132" i="3"/>
  <c r="N132" i="3" s="1"/>
  <c r="R128" i="3"/>
  <c r="Q128" i="3"/>
  <c r="U128" i="3" s="1"/>
  <c r="O128" i="3"/>
  <c r="M128" i="3"/>
  <c r="H128" i="3"/>
  <c r="N128" i="3" s="1"/>
  <c r="R130" i="3"/>
  <c r="Q130" i="3"/>
  <c r="O130" i="3"/>
  <c r="M130" i="3"/>
  <c r="H130" i="3"/>
  <c r="N130" i="3" s="1"/>
  <c r="R127" i="3"/>
  <c r="Q127" i="3"/>
  <c r="O127" i="3"/>
  <c r="M127" i="3"/>
  <c r="H127" i="3"/>
  <c r="N127" i="3" s="1"/>
  <c r="R124" i="3"/>
  <c r="Q124" i="3"/>
  <c r="O124" i="3"/>
  <c r="M124" i="3"/>
  <c r="H124" i="3"/>
  <c r="N124" i="3" s="1"/>
  <c r="R122" i="3"/>
  <c r="Q122" i="3"/>
  <c r="O122" i="3"/>
  <c r="M122" i="3"/>
  <c r="H122" i="3"/>
  <c r="N122" i="3" s="1"/>
  <c r="R126" i="3"/>
  <c r="Q126" i="3"/>
  <c r="O126" i="3"/>
  <c r="M126" i="3"/>
  <c r="H126" i="3"/>
  <c r="N126" i="3" s="1"/>
  <c r="R123" i="3"/>
  <c r="Q123" i="3"/>
  <c r="O123" i="3"/>
  <c r="M123" i="3"/>
  <c r="H123" i="3"/>
  <c r="N123" i="3" s="1"/>
  <c r="R121" i="3"/>
  <c r="Q121" i="3"/>
  <c r="O121" i="3"/>
  <c r="M121" i="3"/>
  <c r="H121" i="3"/>
  <c r="N121" i="3" s="1"/>
  <c r="R120" i="3"/>
  <c r="Q120" i="3"/>
  <c r="O120" i="3"/>
  <c r="M120" i="3"/>
  <c r="H120" i="3"/>
  <c r="N120" i="3" s="1"/>
  <c r="R118" i="3"/>
  <c r="Q118" i="3"/>
  <c r="O118" i="3"/>
  <c r="M118" i="3"/>
  <c r="H118" i="3"/>
  <c r="N118" i="3" s="1"/>
  <c r="R117" i="3"/>
  <c r="Q117" i="3"/>
  <c r="O117" i="3"/>
  <c r="M117" i="3"/>
  <c r="H117" i="3"/>
  <c r="N117" i="3" s="1"/>
  <c r="T117" i="3" s="1"/>
  <c r="R125" i="3"/>
  <c r="Q125" i="3"/>
  <c r="O125" i="3"/>
  <c r="M125" i="3"/>
  <c r="H125" i="3"/>
  <c r="N125" i="3" s="1"/>
  <c r="U131" i="3" l="1"/>
  <c r="T131" i="3"/>
  <c r="S131" i="3"/>
  <c r="T129" i="3"/>
  <c r="S129" i="3"/>
  <c r="T125" i="3"/>
  <c r="T132" i="3"/>
  <c r="T122" i="3"/>
  <c r="T128" i="3"/>
  <c r="T121" i="3"/>
  <c r="U123" i="3"/>
  <c r="T124" i="3"/>
  <c r="U127" i="3"/>
  <c r="T118" i="3"/>
  <c r="S123" i="3"/>
  <c r="U126" i="3"/>
  <c r="T127" i="3"/>
  <c r="U130" i="3"/>
  <c r="T120" i="3"/>
  <c r="U121" i="3"/>
  <c r="U122" i="3"/>
  <c r="T130" i="3"/>
  <c r="U125" i="3"/>
  <c r="U124" i="3"/>
  <c r="S132" i="3"/>
  <c r="S128" i="3"/>
  <c r="S130" i="3"/>
  <c r="S127" i="3"/>
  <c r="S124" i="3"/>
  <c r="S122" i="3"/>
  <c r="T126" i="3"/>
  <c r="S126" i="3"/>
  <c r="T123" i="3"/>
  <c r="S121" i="3"/>
  <c r="U120" i="3"/>
  <c r="S120" i="3"/>
  <c r="U118" i="3"/>
  <c r="U117" i="3"/>
  <c r="S117" i="3"/>
  <c r="S118" i="3"/>
  <c r="S125" i="3"/>
  <c r="R92" i="3"/>
  <c r="Q92" i="3"/>
  <c r="O92" i="3"/>
  <c r="M92" i="3"/>
  <c r="H92" i="3"/>
  <c r="N92" i="3" s="1"/>
  <c r="R89" i="3"/>
  <c r="Q89" i="3"/>
  <c r="O89" i="3"/>
  <c r="M89" i="3"/>
  <c r="H89" i="3"/>
  <c r="N89" i="3" s="1"/>
  <c r="B93" i="3"/>
  <c r="B92" i="3"/>
  <c r="B91" i="3"/>
  <c r="B90" i="3"/>
  <c r="B89" i="3"/>
  <c r="R93" i="3"/>
  <c r="Q93" i="3"/>
  <c r="U93" i="3" s="1"/>
  <c r="O93" i="3"/>
  <c r="M93" i="3"/>
  <c r="H93" i="3"/>
  <c r="N93" i="3" s="1"/>
  <c r="R91" i="3"/>
  <c r="Q91" i="3"/>
  <c r="U91" i="3" s="1"/>
  <c r="O91" i="3"/>
  <c r="M91" i="3"/>
  <c r="H91" i="3"/>
  <c r="N91" i="3" s="1"/>
  <c r="R90" i="3"/>
  <c r="Q90" i="3"/>
  <c r="O90" i="3"/>
  <c r="M90" i="3"/>
  <c r="H90" i="3"/>
  <c r="N90" i="3" s="1"/>
  <c r="R88" i="3"/>
  <c r="Q88" i="3"/>
  <c r="O88" i="3"/>
  <c r="M88" i="3"/>
  <c r="H88" i="3"/>
  <c r="N88" i="3" s="1"/>
  <c r="R87" i="3"/>
  <c r="Q87" i="3"/>
  <c r="O87" i="3"/>
  <c r="M87" i="3"/>
  <c r="H87" i="3"/>
  <c r="N87" i="3" s="1"/>
  <c r="R86" i="3"/>
  <c r="Q86" i="3"/>
  <c r="O86" i="3"/>
  <c r="M86" i="3"/>
  <c r="H86" i="3"/>
  <c r="N86" i="3" s="1"/>
  <c r="R85" i="3"/>
  <c r="Q85" i="3"/>
  <c r="O85" i="3"/>
  <c r="M85" i="3"/>
  <c r="H85" i="3"/>
  <c r="N85" i="3" s="1"/>
  <c r="R84" i="3"/>
  <c r="Q84" i="3"/>
  <c r="O84" i="3"/>
  <c r="M84" i="3"/>
  <c r="H84" i="3"/>
  <c r="N84" i="3" s="1"/>
  <c r="R83" i="3"/>
  <c r="Q83" i="3"/>
  <c r="O83" i="3"/>
  <c r="M83" i="3"/>
  <c r="H83" i="3"/>
  <c r="N83" i="3" s="1"/>
  <c r="B87" i="3"/>
  <c r="B86" i="3"/>
  <c r="B85" i="3"/>
  <c r="B84" i="3"/>
  <c r="B83" i="3"/>
  <c r="R49" i="3"/>
  <c r="Q49" i="3"/>
  <c r="O49" i="3"/>
  <c r="M49" i="3"/>
  <c r="H49" i="3"/>
  <c r="N49" i="3" s="1"/>
  <c r="R50" i="3"/>
  <c r="Q50" i="3"/>
  <c r="O50" i="3"/>
  <c r="N50" i="3"/>
  <c r="M50" i="3"/>
  <c r="U89" i="3" l="1"/>
  <c r="T50" i="3"/>
  <c r="U88" i="3"/>
  <c r="T84" i="3"/>
  <c r="T88" i="3"/>
  <c r="U86" i="3"/>
  <c r="U92" i="3"/>
  <c r="T85" i="3"/>
  <c r="T86" i="3"/>
  <c r="U87" i="3"/>
  <c r="T91" i="3"/>
  <c r="T92" i="3"/>
  <c r="S92" i="3"/>
  <c r="T89" i="3"/>
  <c r="S89" i="3"/>
  <c r="U50" i="3"/>
  <c r="U90" i="3"/>
  <c r="T49" i="3"/>
  <c r="T83" i="3"/>
  <c r="T93" i="3"/>
  <c r="S93" i="3"/>
  <c r="S91" i="3"/>
  <c r="T90" i="3"/>
  <c r="S90" i="3"/>
  <c r="S88" i="3"/>
  <c r="T87" i="3"/>
  <c r="S87" i="3"/>
  <c r="U85" i="3"/>
  <c r="U84" i="3"/>
  <c r="S86" i="3"/>
  <c r="S85" i="3"/>
  <c r="S84" i="3"/>
  <c r="U83" i="3"/>
  <c r="S83" i="3"/>
  <c r="S50" i="3"/>
  <c r="U49" i="3"/>
  <c r="S49" i="3"/>
  <c r="H42" i="3"/>
  <c r="H41" i="3"/>
  <c r="R43" i="3"/>
  <c r="Q43" i="3"/>
  <c r="U43" i="3" s="1"/>
  <c r="O43" i="3"/>
  <c r="N43" i="3"/>
  <c r="M43" i="3"/>
  <c r="R36" i="3"/>
  <c r="Q36" i="3"/>
  <c r="U36" i="3" s="1"/>
  <c r="O36" i="3"/>
  <c r="N36" i="3"/>
  <c r="M36" i="3"/>
  <c r="R35" i="3"/>
  <c r="Q35" i="3"/>
  <c r="U35" i="3" s="1"/>
  <c r="O35" i="3"/>
  <c r="N35" i="3"/>
  <c r="M35" i="3"/>
  <c r="R33" i="3"/>
  <c r="Q33" i="3"/>
  <c r="O33" i="3"/>
  <c r="M33" i="3"/>
  <c r="H33" i="3"/>
  <c r="N33" i="3" s="1"/>
  <c r="R32" i="3"/>
  <c r="Q32" i="3"/>
  <c r="O32" i="3"/>
  <c r="M32" i="3"/>
  <c r="H32" i="3"/>
  <c r="N32" i="3" s="1"/>
  <c r="R31" i="3"/>
  <c r="Q31" i="3"/>
  <c r="O31" i="3"/>
  <c r="M31" i="3"/>
  <c r="H31" i="3"/>
  <c r="N31" i="3" s="1"/>
  <c r="H21" i="3"/>
  <c r="R21" i="3"/>
  <c r="Q21" i="3"/>
  <c r="U21" i="3" s="1"/>
  <c r="O21" i="3"/>
  <c r="N21" i="3"/>
  <c r="M21" i="3"/>
  <c r="R20" i="3"/>
  <c r="Q20" i="3"/>
  <c r="O20" i="3"/>
  <c r="M20" i="3"/>
  <c r="H20" i="3"/>
  <c r="N20" i="3" s="1"/>
  <c r="H19" i="3"/>
  <c r="H18" i="3"/>
  <c r="H17" i="3"/>
  <c r="T35" i="3" l="1"/>
  <c r="S36" i="3"/>
  <c r="S21" i="3"/>
  <c r="T43" i="3"/>
  <c r="U20" i="3"/>
  <c r="T31" i="3"/>
  <c r="T20" i="3"/>
  <c r="T32" i="3"/>
  <c r="T36" i="3"/>
  <c r="S43" i="3"/>
  <c r="U33" i="3"/>
  <c r="S35" i="3"/>
  <c r="T33" i="3"/>
  <c r="S33" i="3"/>
  <c r="U32" i="3"/>
  <c r="S32" i="3"/>
  <c r="U31" i="3"/>
  <c r="S31" i="3"/>
  <c r="S20" i="3"/>
  <c r="T21" i="3"/>
  <c r="R11" i="3"/>
  <c r="Q11" i="3"/>
  <c r="U11" i="3" s="1"/>
  <c r="O11" i="3"/>
  <c r="M11" i="3"/>
  <c r="H11" i="3"/>
  <c r="N11" i="3" s="1"/>
  <c r="B11" i="3"/>
  <c r="R10" i="3"/>
  <c r="Q10" i="3"/>
  <c r="O10" i="3"/>
  <c r="M10" i="3"/>
  <c r="H10" i="3"/>
  <c r="N10" i="3" s="1"/>
  <c r="B10" i="3"/>
  <c r="R9" i="3"/>
  <c r="Q9" i="3"/>
  <c r="O9" i="3"/>
  <c r="M9" i="3"/>
  <c r="H9" i="3"/>
  <c r="N9" i="3" s="1"/>
  <c r="AD34" i="1"/>
  <c r="AC34" i="1"/>
  <c r="AB34" i="1"/>
  <c r="AD33" i="1"/>
  <c r="AC33" i="1"/>
  <c r="AM33" i="1" s="1"/>
  <c r="AB33" i="1"/>
  <c r="AD32" i="1"/>
  <c r="AC32" i="1"/>
  <c r="AB32" i="1"/>
  <c r="AD31" i="1"/>
  <c r="AC31" i="1"/>
  <c r="AB31" i="1"/>
  <c r="AD30" i="1"/>
  <c r="AC30" i="1"/>
  <c r="AB30" i="1"/>
  <c r="AD29" i="1"/>
  <c r="AC29" i="1"/>
  <c r="AM29" i="1" s="1"/>
  <c r="AB29" i="1"/>
  <c r="AD28" i="1"/>
  <c r="AC28" i="1"/>
  <c r="AB28" i="1"/>
  <c r="AD27" i="1"/>
  <c r="AC27" i="1"/>
  <c r="AB27" i="1"/>
  <c r="AD26" i="1"/>
  <c r="AC26" i="1"/>
  <c r="AB26" i="1"/>
  <c r="AD25" i="1"/>
  <c r="AC25" i="1"/>
  <c r="AM25" i="1" s="1"/>
  <c r="AB25" i="1"/>
  <c r="AD24" i="1"/>
  <c r="AC24" i="1"/>
  <c r="AB24" i="1"/>
  <c r="AD23" i="1"/>
  <c r="AC23" i="1"/>
  <c r="AB23" i="1"/>
  <c r="AD22" i="1"/>
  <c r="AC22" i="1"/>
  <c r="AB22" i="1"/>
  <c r="AD21" i="1"/>
  <c r="AC21" i="1"/>
  <c r="AB21" i="1"/>
  <c r="AD12" i="1"/>
  <c r="AC12" i="1"/>
  <c r="AB12" i="1"/>
  <c r="AD19" i="1"/>
  <c r="AC19" i="1"/>
  <c r="AB19" i="1"/>
  <c r="AD18" i="1"/>
  <c r="AC18" i="1"/>
  <c r="AB18" i="1"/>
  <c r="AD17" i="1"/>
  <c r="AC17" i="1"/>
  <c r="AB17" i="1"/>
  <c r="AD16" i="1"/>
  <c r="AC16" i="1"/>
  <c r="AB16" i="1"/>
  <c r="AM16" i="1" s="1"/>
  <c r="AD15" i="1"/>
  <c r="AC15" i="1"/>
  <c r="AB15" i="1"/>
  <c r="AD44" i="1"/>
  <c r="AC44" i="1"/>
  <c r="AB44" i="1"/>
  <c r="AD43" i="1"/>
  <c r="AC43" i="1"/>
  <c r="AB43" i="1"/>
  <c r="AD42" i="1"/>
  <c r="AC42" i="1"/>
  <c r="AB42" i="1"/>
  <c r="AM42" i="1" s="1"/>
  <c r="AD41" i="1"/>
  <c r="AC41" i="1"/>
  <c r="AB41" i="1"/>
  <c r="AD20" i="1"/>
  <c r="AC20" i="1"/>
  <c r="AB20" i="1"/>
  <c r="AD14" i="1"/>
  <c r="AC14" i="1"/>
  <c r="AB14" i="1"/>
  <c r="AD13" i="1"/>
  <c r="AC13" i="1"/>
  <c r="AB13" i="1"/>
  <c r="AD11" i="1"/>
  <c r="AC11" i="1"/>
  <c r="AB11" i="1"/>
  <c r="AD10" i="1"/>
  <c r="AC10" i="1"/>
  <c r="AB10" i="1"/>
  <c r="AD9" i="1"/>
  <c r="AC9" i="1"/>
  <c r="AB9" i="1"/>
  <c r="AD8" i="1"/>
  <c r="AC8" i="1"/>
  <c r="AB8" i="1"/>
  <c r="AD40" i="1"/>
  <c r="AC40" i="1"/>
  <c r="AB40" i="1"/>
  <c r="AD39" i="1"/>
  <c r="AC39" i="1"/>
  <c r="AB39" i="1"/>
  <c r="AD38" i="1"/>
  <c r="AC38" i="1"/>
  <c r="AB38" i="1"/>
  <c r="AD37" i="1"/>
  <c r="AC37" i="1"/>
  <c r="AB37" i="1"/>
  <c r="AD36" i="1"/>
  <c r="AC36" i="1"/>
  <c r="AB36" i="1"/>
  <c r="AD35" i="1"/>
  <c r="AC35" i="1"/>
  <c r="AB35" i="1"/>
  <c r="AD7" i="1"/>
  <c r="AC7" i="1"/>
  <c r="AB7" i="1"/>
  <c r="AD6" i="1"/>
  <c r="AC6" i="1"/>
  <c r="AB6" i="1"/>
  <c r="AD5" i="1"/>
  <c r="AC5" i="1"/>
  <c r="AB5" i="1"/>
  <c r="AD4" i="1"/>
  <c r="AC4" i="1"/>
  <c r="AB4" i="1"/>
  <c r="AD3" i="1"/>
  <c r="AC3" i="1"/>
  <c r="AM10" i="1" l="1"/>
  <c r="AM44" i="1"/>
  <c r="AM18" i="1"/>
  <c r="AM22" i="1"/>
  <c r="AM26" i="1"/>
  <c r="AM30" i="1"/>
  <c r="AM34" i="1"/>
  <c r="AM7" i="1"/>
  <c r="AM38" i="1"/>
  <c r="AM9" i="1"/>
  <c r="AM43" i="1"/>
  <c r="AM36" i="1"/>
  <c r="AM40" i="1"/>
  <c r="AM11" i="1"/>
  <c r="AM41" i="1"/>
  <c r="AM15" i="1"/>
  <c r="AM19" i="1"/>
  <c r="AM12" i="1"/>
  <c r="AM20" i="1"/>
  <c r="AM17" i="1"/>
  <c r="AM6" i="1"/>
  <c r="AM37" i="1"/>
  <c r="AM8" i="1"/>
  <c r="AM4" i="1"/>
  <c r="AM35" i="1"/>
  <c r="AM39" i="1"/>
  <c r="T10" i="3"/>
  <c r="T9" i="3"/>
  <c r="T11" i="3"/>
  <c r="AM14" i="1"/>
  <c r="AM21" i="1"/>
  <c r="AM13" i="1"/>
  <c r="AM24" i="1"/>
  <c r="AM28" i="1"/>
  <c r="AM32" i="1"/>
  <c r="AM5" i="1"/>
  <c r="AM23" i="1"/>
  <c r="AM27" i="1"/>
  <c r="AM31" i="1"/>
  <c r="S11" i="3"/>
  <c r="U10" i="3"/>
  <c r="S10" i="3"/>
  <c r="U9" i="3"/>
  <c r="S9" i="3"/>
  <c r="R119" i="3"/>
  <c r="Q119" i="3"/>
  <c r="O119" i="3"/>
  <c r="M119" i="3"/>
  <c r="H119" i="3"/>
  <c r="N119" i="3" s="1"/>
  <c r="B136" i="3"/>
  <c r="B135" i="3"/>
  <c r="B134" i="3"/>
  <c r="H5" i="3"/>
  <c r="N5" i="3" s="1"/>
  <c r="H4" i="3"/>
  <c r="N4" i="3" s="1"/>
  <c r="H3" i="3"/>
  <c r="N3" i="3" s="1"/>
  <c r="H6" i="3"/>
  <c r="N6" i="3" s="1"/>
  <c r="Z17" i="3"/>
  <c r="R42" i="3"/>
  <c r="Q42" i="3"/>
  <c r="U42" i="3" s="1"/>
  <c r="O42" i="3"/>
  <c r="N42" i="3"/>
  <c r="M42" i="3"/>
  <c r="R41" i="3"/>
  <c r="Q41" i="3"/>
  <c r="O41" i="3"/>
  <c r="N41" i="3"/>
  <c r="M41" i="3"/>
  <c r="R34" i="3"/>
  <c r="Q34" i="3"/>
  <c r="U34" i="3" s="1"/>
  <c r="O34" i="3"/>
  <c r="N34" i="3"/>
  <c r="M34" i="3"/>
  <c r="R19" i="3"/>
  <c r="Q19" i="3"/>
  <c r="O19" i="3"/>
  <c r="N19" i="3"/>
  <c r="M19" i="3"/>
  <c r="R18" i="3"/>
  <c r="Q18" i="3"/>
  <c r="O18" i="3"/>
  <c r="N18" i="3"/>
  <c r="M18" i="3"/>
  <c r="R17" i="3"/>
  <c r="Q17" i="3"/>
  <c r="O17" i="3"/>
  <c r="N17" i="3"/>
  <c r="M17" i="3"/>
  <c r="Q3" i="3"/>
  <c r="Q4" i="3"/>
  <c r="Q5" i="3"/>
  <c r="Q6" i="3"/>
  <c r="U6" i="3" s="1"/>
  <c r="R6" i="3"/>
  <c r="O6" i="3"/>
  <c r="M6" i="3"/>
  <c r="R5" i="3"/>
  <c r="O5" i="3"/>
  <c r="M5" i="3"/>
  <c r="R4" i="3"/>
  <c r="O4" i="3"/>
  <c r="M4" i="3"/>
  <c r="R3" i="3"/>
  <c r="O3" i="3"/>
  <c r="M3" i="3"/>
  <c r="T18" i="3" l="1"/>
  <c r="T34" i="3"/>
  <c r="U3" i="3"/>
  <c r="U5" i="3"/>
  <c r="T6" i="3"/>
  <c r="U4" i="3"/>
  <c r="S41" i="3"/>
  <c r="T19" i="3"/>
  <c r="S34" i="3"/>
  <c r="T119" i="3"/>
  <c r="T41" i="3"/>
  <c r="U119" i="3"/>
  <c r="S119" i="3"/>
  <c r="S6" i="3"/>
  <c r="T5" i="3"/>
  <c r="S5" i="3"/>
  <c r="T4" i="3"/>
  <c r="S4" i="3"/>
  <c r="T3" i="3"/>
  <c r="S3" i="3"/>
  <c r="T42" i="3"/>
  <c r="S42" i="3"/>
  <c r="U41" i="3"/>
  <c r="U19" i="3"/>
  <c r="S19" i="3"/>
  <c r="U18" i="3"/>
  <c r="S18" i="3"/>
  <c r="U17" i="3"/>
  <c r="T17" i="3"/>
  <c r="S17" i="3"/>
  <c r="B119" i="3"/>
  <c r="B118" i="3"/>
  <c r="B117" i="3"/>
  <c r="B88" i="3" l="1"/>
  <c r="B98" i="3" l="1"/>
  <c r="B97" i="3"/>
  <c r="B96" i="3"/>
  <c r="B95" i="3"/>
  <c r="B106" i="3" l="1"/>
  <c r="B105" i="3"/>
  <c r="B104" i="3"/>
  <c r="B103" i="3"/>
  <c r="B102" i="3"/>
  <c r="B56" i="3" l="1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AB3" i="1" l="1"/>
  <c r="AM3" i="1" s="1"/>
  <c r="AG3" i="1" l="1"/>
  <c r="B50" i="3"/>
  <c r="B49" i="3"/>
  <c r="B44" i="3"/>
  <c r="B43" i="3"/>
  <c r="B42" i="3"/>
  <c r="B41" i="3"/>
  <c r="B36" i="3"/>
  <c r="B35" i="3"/>
  <c r="B34" i="3"/>
  <c r="B33" i="3"/>
  <c r="B32" i="3"/>
  <c r="B31" i="3"/>
  <c r="B21" i="3"/>
  <c r="B20" i="3"/>
  <c r="B19" i="3"/>
  <c r="B18" i="3"/>
  <c r="B17" i="3"/>
  <c r="B9" i="3"/>
  <c r="B6" i="3"/>
  <c r="B5" i="3"/>
  <c r="B4" i="3"/>
  <c r="B3" i="3"/>
</calcChain>
</file>

<file path=xl/comments1.xml><?xml version="1.0" encoding="utf-8"?>
<comments xmlns="http://schemas.openxmlformats.org/spreadsheetml/2006/main">
  <authors>
    <author>Autor</author>
  </authors>
  <commentList>
    <comment ref="C20" authorId="0" shapeId="0">
      <text>
        <r>
          <rPr>
            <b/>
            <sz val="9"/>
            <color indexed="81"/>
            <rFont val="Tahoma"/>
            <family val="2"/>
          </rPr>
          <t>24 x 16 led matrix:
R1
2 bits: col (0, 1, or 2)
4 bits: line (0 to 15)
R2: value
OD_addr: 2 or 3 bits (using NOT USED of By Register instr format)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R1/R2:</t>
        </r>
        <r>
          <rPr>
            <sz val="9"/>
            <color indexed="81"/>
            <rFont val="Tahoma"/>
            <family val="2"/>
          </rPr>
          <t xml:space="preserve">
A - 0
B - 1
C - 2
D - 3
E - 4
F - 5
G - 6
H - 7</t>
        </r>
      </text>
    </comment>
  </commentList>
</comments>
</file>

<file path=xl/sharedStrings.xml><?xml version="1.0" encoding="utf-8"?>
<sst xmlns="http://schemas.openxmlformats.org/spreadsheetml/2006/main" count="490" uniqueCount="264">
  <si>
    <t>LD R1, data</t>
  </si>
  <si>
    <t>IR_DATA to REG_IN</t>
  </si>
  <si>
    <t>LD R1, R2</t>
  </si>
  <si>
    <t>LD R1, [addr]</t>
  </si>
  <si>
    <t>JP [addr]</t>
  </si>
  <si>
    <t>JP Z, [addr]</t>
  </si>
  <si>
    <t>EN REG_CLK</t>
  </si>
  <si>
    <t>OUT_REG to REG_IN</t>
  </si>
  <si>
    <t>IR_ADDR to MEM_ADDR</t>
  </si>
  <si>
    <t>EN MEM</t>
  </si>
  <si>
    <t>MEM_READ</t>
  </si>
  <si>
    <t>ALU_OUT to REG_IN</t>
  </si>
  <si>
    <t>IR_ADDR to PC</t>
  </si>
  <si>
    <t>Z_FLAG to (IR_ADDR to PC)</t>
  </si>
  <si>
    <t>x</t>
  </si>
  <si>
    <t>MEM_DATA to REG_IN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</si>
  <si>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</si>
  <si>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</si>
  <si>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</si>
  <si>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</si>
  <si>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</si>
  <si>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</si>
  <si>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</si>
  <si>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</si>
  <si>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ADD R1, R2</t>
  </si>
  <si>
    <t>SUB R1, R2</t>
  </si>
  <si>
    <t>AND R1, R2</t>
  </si>
  <si>
    <t>OR R1, R2</t>
  </si>
  <si>
    <t>NOT R1</t>
  </si>
  <si>
    <t>XOR R1, R2</t>
  </si>
  <si>
    <t>in red</t>
  </si>
  <si>
    <t>maybe wont be necessary</t>
  </si>
  <si>
    <t>ALU_F3</t>
  </si>
  <si>
    <t>ALU_F2</t>
  </si>
  <si>
    <t>ALU_F1</t>
  </si>
  <si>
    <t>ALU_F0</t>
  </si>
  <si>
    <t>ALU_M</t>
  </si>
  <si>
    <t>ALU_C</t>
  </si>
  <si>
    <t>A</t>
  </si>
  <si>
    <t>B</t>
  </si>
  <si>
    <t>C</t>
  </si>
  <si>
    <t>D</t>
  </si>
  <si>
    <t>E</t>
  </si>
  <si>
    <t>JP GT R1, R2</t>
  </si>
  <si>
    <t>JP GTE R1, R2</t>
  </si>
  <si>
    <t>JP ST R1, R2</t>
  </si>
  <si>
    <t>JP STE R1, R2</t>
  </si>
  <si>
    <t>R1, R2</t>
  </si>
  <si>
    <t>ST [addr], R1</t>
  </si>
  <si>
    <t>[RR3] to MEM_ADDR</t>
  </si>
  <si>
    <t>LD A, data</t>
  </si>
  <si>
    <t>04</t>
  </si>
  <si>
    <t>00</t>
  </si>
  <si>
    <t>data</t>
  </si>
  <si>
    <t>LD B, data</t>
  </si>
  <si>
    <t>08</t>
  </si>
  <si>
    <t>80</t>
  </si>
  <si>
    <t>LD A, B</t>
  </si>
  <si>
    <t>10</t>
  </si>
  <si>
    <t>xxxx</t>
  </si>
  <si>
    <t>LD B, A</t>
  </si>
  <si>
    <t>LD A, [addr]</t>
  </si>
  <si>
    <t>[addr]</t>
  </si>
  <si>
    <t>0c</t>
  </si>
  <si>
    <t>001011</t>
  </si>
  <si>
    <t>2c</t>
  </si>
  <si>
    <t>0[addr]</t>
  </si>
  <si>
    <t>ADD A, A, B</t>
  </si>
  <si>
    <t>Sums A and B, put result in A</t>
  </si>
  <si>
    <t>14</t>
  </si>
  <si>
    <t>1x</t>
  </si>
  <si>
    <t>18</t>
  </si>
  <si>
    <t>SUB A, A, B</t>
  </si>
  <si>
    <t>A - B, result in A</t>
  </si>
  <si>
    <t>1c</t>
  </si>
  <si>
    <t>NOT A</t>
  </si>
  <si>
    <t>NOT A, result in A</t>
  </si>
  <si>
    <t>0x</t>
  </si>
  <si>
    <t>LD A, 0x20</t>
  </si>
  <si>
    <t>JP [0x006]</t>
  </si>
  <si>
    <t>LD A, E</t>
  </si>
  <si>
    <t>LD E, A</t>
  </si>
  <si>
    <t>JP [0x009]</t>
  </si>
  <si>
    <t>Equiv to ADD E, B</t>
  </si>
  <si>
    <t>Dec</t>
  </si>
  <si>
    <t>// Increments A, stops at 0</t>
  </si>
  <si>
    <t>JP [0x00f]</t>
  </si>
  <si>
    <t>JP Z, [0x00f]</t>
  </si>
  <si>
    <t>LD A, [0x010]</t>
  </si>
  <si>
    <t>ST [0x011], A</t>
  </si>
  <si>
    <t>// Load value from memory, copies it to next address</t>
  </si>
  <si>
    <t>f0</t>
  </si>
  <si>
    <t>Write byte value of R1 in output selected in R2</t>
  </si>
  <si>
    <t>// Write letter A to LCD output</t>
  </si>
  <si>
    <t>LD A, 0x0</t>
  </si>
  <si>
    <t>LD B, 0x41</t>
  </si>
  <si>
    <t>// ASCII code for letter A</t>
  </si>
  <si>
    <t>44 10 00</t>
  </si>
  <si>
    <t>Hex</t>
  </si>
  <si>
    <t>Mnemonic</t>
  </si>
  <si>
    <t>ROM DATA in Hex</t>
  </si>
  <si>
    <t>LD B, 0x48</t>
  </si>
  <si>
    <t>04 80 48</t>
  </si>
  <si>
    <t>// ASCII code for letter H</t>
  </si>
  <si>
    <t>// e</t>
  </si>
  <si>
    <t>// l</t>
  </si>
  <si>
    <t>LD B, 0x65</t>
  </si>
  <si>
    <t>04 80 65</t>
  </si>
  <si>
    <t>LD B, 0x6c</t>
  </si>
  <si>
    <t>04 80 6c</t>
  </si>
  <si>
    <t>// o</t>
  </si>
  <si>
    <t>04 80 6f</t>
  </si>
  <si>
    <t>LD B, 0x6f</t>
  </si>
  <si>
    <t>LD B, 0x20</t>
  </si>
  <si>
    <t>04 80 20</t>
  </si>
  <si>
    <t>// Space</t>
  </si>
  <si>
    <t>LD B, 0x57</t>
  </si>
  <si>
    <t>04 80 57</t>
  </si>
  <si>
    <t>// W</t>
  </si>
  <si>
    <t>// r</t>
  </si>
  <si>
    <t>04 80 72</t>
  </si>
  <si>
    <t>LD B, 0x72</t>
  </si>
  <si>
    <t>// d</t>
  </si>
  <si>
    <t>04 80 64</t>
  </si>
  <si>
    <t>LD B, 0x64</t>
  </si>
  <si>
    <t>// !</t>
  </si>
  <si>
    <t>04 80 21</t>
  </si>
  <si>
    <t>LD B, 0x21</t>
  </si>
  <si>
    <t>output device address (0 - LCD Display; 1 - Led matrix)</t>
  </si>
  <si>
    <t>input device address (0 - Keyboard)</t>
  </si>
  <si>
    <t>R2 to MEM_DATA</t>
  </si>
  <si>
    <t>OUT 0, B</t>
  </si>
  <si>
    <t>[OD_addr]</t>
  </si>
  <si>
    <t>[ID_addr]</t>
  </si>
  <si>
    <t>IN [ID_addr], R2</t>
  </si>
  <si>
    <t>literal byte value</t>
  </si>
  <si>
    <t>memory address with 12 bits</t>
  </si>
  <si>
    <t>R2 to OUT</t>
  </si>
  <si>
    <t>// Write 'Hello World!' to LCD output</t>
  </si>
  <si>
    <t>// Write 'Hello World!' to LCD output (reading from a sequence of bytes in memory)</t>
  </si>
  <si>
    <t>//Counting in LCD output</t>
  </si>
  <si>
    <t>LD A, 0x30</t>
  </si>
  <si>
    <t>// ASCII char '0'</t>
  </si>
  <si>
    <t>OUT 0, A</t>
  </si>
  <si>
    <t>OUT [OD_addr], R1, R2</t>
  </si>
  <si>
    <t>LD E, 0x1</t>
  </si>
  <si>
    <t>ADD A, E</t>
  </si>
  <si>
    <t>// Reads char from memory</t>
  </si>
  <si>
    <t>// Print out char to LCD</t>
  </si>
  <si>
    <t>SUB A, F</t>
  </si>
  <si>
    <t>LD B, 0x30</t>
  </si>
  <si>
    <t>// Data</t>
  </si>
  <si>
    <t>48 65 6c</t>
  </si>
  <si>
    <t>6c 6f 20</t>
  </si>
  <si>
    <t>57 6f 72</t>
  </si>
  <si>
    <t>6c 64 21</t>
  </si>
  <si>
    <t>// Hel</t>
  </si>
  <si>
    <t xml:space="preserve">// lo </t>
  </si>
  <si>
    <t>// Wor</t>
  </si>
  <si>
    <t>// ld!</t>
  </si>
  <si>
    <t>// Tests whether is the last char</t>
  </si>
  <si>
    <t>// ASCII char '9' + 1</t>
  </si>
  <si>
    <t>// Clear Display</t>
  </si>
  <si>
    <t>// next iteration of loop</t>
  </si>
  <si>
    <t>// If true, stops here</t>
  </si>
  <si>
    <t>// If false, next loop iteration</t>
  </si>
  <si>
    <t>LD F, 0x3c</t>
  </si>
  <si>
    <t>// Addr of last char + 1</t>
  </si>
  <si>
    <t>LD B, 0x3a</t>
  </si>
  <si>
    <t>// Copy a block of memory from one place to another</t>
  </si>
  <si>
    <t>// Source addr of first byte</t>
  </si>
  <si>
    <t>// Source addr of last byte + 1</t>
  </si>
  <si>
    <t>// Store byte in destiny addr</t>
  </si>
  <si>
    <t>// Reads byte from memory</t>
  </si>
  <si>
    <t>JP [0x00c]</t>
  </si>
  <si>
    <t>Read byte from input selected by R2, and write it to R1</t>
  </si>
  <si>
    <t>// Destination addr of first byte</t>
  </si>
  <si>
    <t>r1</t>
  </si>
  <si>
    <t>r2</t>
  </si>
  <si>
    <t>opcode (bin)</t>
  </si>
  <si>
    <t>r1 (bin)</t>
  </si>
  <si>
    <t>r2 (bin)</t>
  </si>
  <si>
    <t>data (bin)</t>
  </si>
  <si>
    <t>addr (bin)</t>
  </si>
  <si>
    <t>// 32 in decimal</t>
  </si>
  <si>
    <t>result</t>
  </si>
  <si>
    <t>data(dec)</t>
  </si>
  <si>
    <t>opcode (dec)</t>
  </si>
  <si>
    <t>addr (dec)</t>
  </si>
  <si>
    <t>happy</t>
  </si>
  <si>
    <t>sad</t>
  </si>
  <si>
    <t>abc</t>
  </si>
  <si>
    <t>registers</t>
  </si>
  <si>
    <t>F</t>
  </si>
  <si>
    <t>H</t>
  </si>
  <si>
    <t>JP Z, [0x000]</t>
  </si>
  <si>
    <t>// Restart if is the last char</t>
  </si>
  <si>
    <t>// Constant to clear display</t>
  </si>
  <si>
    <t>ff ff ff</t>
  </si>
  <si>
    <t>ee ee ee</t>
  </si>
  <si>
    <t>dd dd dd</t>
  </si>
  <si>
    <t>LD F, 0x39</t>
  </si>
  <si>
    <t>CLOSE_REGS_BRIDGE</t>
  </si>
  <si>
    <t>EN_R1_OUT</t>
  </si>
  <si>
    <t>All ALU operations take R1 as ALU input A and R2 as ALU input B. Output to R1</t>
  </si>
  <si>
    <t>Opcode (Dec)</t>
  </si>
  <si>
    <t>NOR R1, R2</t>
  </si>
  <si>
    <t>XNOR R1, R2</t>
  </si>
  <si>
    <t>INC R1</t>
  </si>
  <si>
    <t>DEC R1</t>
  </si>
  <si>
    <t>NOT_CONNECTED</t>
  </si>
  <si>
    <t>// Increments A, starting in 32</t>
  </si>
  <si>
    <t>INC A</t>
  </si>
  <si>
    <t>JP [0x003]</t>
  </si>
  <si>
    <t>// Increments A, using INC instruction</t>
  </si>
  <si>
    <t>LD R1, [HL]</t>
  </si>
  <si>
    <t>L</t>
  </si>
  <si>
    <t>// Increments A, decrements B</t>
  </si>
  <si>
    <t>LD B, 0xff</t>
  </si>
  <si>
    <t>DEC B</t>
  </si>
  <si>
    <t>maybe these two ST instr can use R2 (all 8 registers) instead of R1 (4 regs)</t>
  </si>
  <si>
    <t>ST [HL], R1</t>
  </si>
  <si>
    <t>LD A, [HL]</t>
  </si>
  <si>
    <t>// Addr of first char (low)</t>
  </si>
  <si>
    <t>// Addr of first char (hi)</t>
  </si>
  <si>
    <t>LD H, 0x0</t>
  </si>
  <si>
    <t>LD L, 0x30</t>
  </si>
  <si>
    <t>INC L</t>
  </si>
  <si>
    <t>SUB L, F</t>
  </si>
  <si>
    <t>JP Z, [0x018]</t>
  </si>
  <si>
    <t>// Saves the value of A register in E</t>
  </si>
  <si>
    <t>LD B, L</t>
  </si>
  <si>
    <t>// Saves the value of L register in B</t>
  </si>
  <si>
    <t>LD L, B</t>
  </si>
  <si>
    <t>// Restores value of L register</t>
  </si>
  <si>
    <t>ST [HL], A</t>
  </si>
  <si>
    <t>INC B</t>
  </si>
  <si>
    <t>// Saves value of B register (current src addr)</t>
  </si>
  <si>
    <t>JP Z, [0x021]</t>
  </si>
  <si>
    <t>// Hi part of both src and dest addresses</t>
  </si>
  <si>
    <t>In ALU operations R1 are constrained to A, B, H and L registers, and R2 from C to F</t>
  </si>
  <si>
    <t>[HL]</t>
  </si>
  <si>
    <t>pair of H and L registers (as addressing is 12-bit, only lower half of the High register will be used)</t>
  </si>
  <si>
    <t>LD E, 0x60</t>
  </si>
  <si>
    <t>LD L, E</t>
  </si>
  <si>
    <t>// Increments E</t>
  </si>
  <si>
    <t>SUB B, E</t>
  </si>
  <si>
    <t>LD H, 0xff</t>
  </si>
  <si>
    <t>OUT 0, H</t>
  </si>
  <si>
    <t>CLOSE_REGS_BRIDGE = 1 woual allow to output all registers, instead of only the first four</t>
  </si>
  <si>
    <t>One register instructions can be modified to use all registers, as the above OUT instruction</t>
  </si>
  <si>
    <t>general use 8-bit registers, there are some restrictions on what registers may be used in each instruction</t>
  </si>
  <si>
    <t>i-o_addr</t>
  </si>
  <si>
    <t>i-o</t>
  </si>
  <si>
    <t>LD E, 0x0</t>
  </si>
  <si>
    <t>LD A, 0xff</t>
  </si>
  <si>
    <t>THIS IS THE RIGHT FORMULAS</t>
  </si>
  <si>
    <t>Opcode (Hex)</t>
  </si>
  <si>
    <t>OUT 1, A, E</t>
  </si>
  <si>
    <t>LD B, E</t>
  </si>
  <si>
    <t>LD E, B</t>
  </si>
  <si>
    <t>OUT 1, H, E</t>
  </si>
  <si>
    <t>// Simple animation in Led Matrix output</t>
  </si>
  <si>
    <t>ALL PROGRAMS MUST HAVE THE OUT INSTR REASSEMBLED (NOW USES R1 INSTEAD OF 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</si>
</sst>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right"/>
    </xf>
    <xf numFmtId="49" fontId="0" fillId="0" borderId="0" xfId="0" applyNumberFormat="1"/>
    <xf numFmtId="0" fontId="5" fillId="0" borderId="0" xfId="0" applyFont="1"/>
    <xf numFmtId="0" fontId="5" fillId="0" borderId="0" xfId="0" quotePrefix="1" applyFont="1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1" fillId="0" borderId="0" xfId="0" applyFont="1" applyBorder="1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textRotation="90"/>
    </xf>
    <xf numFmtId="0" fontId="1" fillId="3" borderId="3" xfId="0" applyFont="1" applyFill="1" applyBorder="1" applyAlignment="1">
      <alignment textRotation="90"/>
    </xf>
    <xf numFmtId="0" fontId="2" fillId="0" borderId="3" xfId="0" applyFont="1" applyBorder="1" applyAlignment="1">
      <alignment textRotation="90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 applyAlignment="1">
      <alignment textRotation="90"/>
    </xf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8" fillId="0" borderId="2" xfId="0" applyFont="1" applyBorder="1"/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/>
    <xf numFmtId="0" fontId="9" fillId="0" borderId="0" xfId="0" applyFont="1"/>
    <xf numFmtId="49" fontId="5" fillId="0" borderId="0" xfId="0" applyNumberFormat="1" applyFont="1" applyAlignment="1">
      <alignment vertical="center"/>
    </xf>
    <xf numFmtId="0" fontId="10" fillId="0" borderId="3" xfId="0" applyFont="1" applyBorder="1" applyAlignment="1">
      <alignment textRotation="90"/>
    </xf>
    <xf numFmtId="0" fontId="11" fillId="0" borderId="0" xfId="0" applyFont="1"/>
    <xf numFmtId="0" fontId="11" fillId="0" borderId="0" xfId="0" applyFont="1" applyAlignment="1">
      <alignment horizontal="right"/>
    </xf>
    <xf numFmtId="0" fontId="4" fillId="0" borderId="1" xfId="0" applyFont="1" applyBorder="1"/>
    <xf numFmtId="0" fontId="5" fillId="0" borderId="2" xfId="0" applyFont="1" applyBorder="1" applyAlignment="1">
      <alignment vertical="center"/>
    </xf>
    <xf numFmtId="0" fontId="0" fillId="0" borderId="0" xfId="0" applyFill="1" applyBorder="1"/>
    <xf numFmtId="0" fontId="5" fillId="0" borderId="0" xfId="0" applyFont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4"/>
  <sheetViews>
    <sheetView zoomScale="80" zoomScaleNormal="80" workbookViewId="0">
      <pane ySplit="2" topLeftCell="A4" activePane="bottomLeft" state="frozen"/>
      <selection pane="bottomLeft" activeCell="P35" sqref="P35"/>
    </sheetView>
  </sheetViews>
  <sheetFormatPr defaultRowHeight="14.4" x14ac:dyDescent="0.3"/>
  <cols>
    <col min="1" max="1" width="7.88671875" style="2" bestFit="1" customWidth="1"/>
    <col min="2" max="2" width="7.88671875" style="2" customWidth="1"/>
    <col min="3" max="3" width="21" style="1" bestFit="1" customWidth="1"/>
    <col min="4" max="17" width="3.33203125" customWidth="1"/>
    <col min="18" max="19" width="3.33203125" style="4" customWidth="1"/>
    <col min="20" max="20" width="3.33203125" customWidth="1"/>
    <col min="21" max="21" width="3.33203125" style="41" customWidth="1"/>
    <col min="22" max="27" width="3.33203125" customWidth="1"/>
    <col min="28" max="30" width="5.88671875" customWidth="1"/>
    <col min="31" max="31" width="2" customWidth="1"/>
  </cols>
  <sheetData>
    <row r="1" spans="1:39" x14ac:dyDescent="0.3">
      <c r="D1">
        <v>23</v>
      </c>
      <c r="E1">
        <v>22</v>
      </c>
      <c r="F1">
        <v>21</v>
      </c>
      <c r="G1">
        <v>20</v>
      </c>
      <c r="H1">
        <v>19</v>
      </c>
      <c r="I1">
        <v>18</v>
      </c>
      <c r="J1">
        <v>17</v>
      </c>
      <c r="K1">
        <v>16</v>
      </c>
      <c r="L1">
        <v>15</v>
      </c>
      <c r="M1">
        <v>14</v>
      </c>
      <c r="N1">
        <v>13</v>
      </c>
      <c r="O1">
        <v>12</v>
      </c>
      <c r="P1">
        <v>11</v>
      </c>
      <c r="Q1">
        <v>10</v>
      </c>
      <c r="R1">
        <v>9</v>
      </c>
      <c r="S1">
        <v>8</v>
      </c>
      <c r="T1">
        <v>7</v>
      </c>
      <c r="U1" s="41">
        <v>6</v>
      </c>
      <c r="V1">
        <v>5</v>
      </c>
      <c r="W1">
        <v>4</v>
      </c>
      <c r="X1">
        <v>3</v>
      </c>
      <c r="Y1">
        <v>2</v>
      </c>
      <c r="Z1">
        <v>1</v>
      </c>
      <c r="AA1">
        <v>0</v>
      </c>
    </row>
    <row r="2" spans="1:39" s="1" customFormat="1" ht="130.19999999999999" x14ac:dyDescent="0.3">
      <c r="A2" s="22" t="s">
        <v>205</v>
      </c>
      <c r="B2" s="22" t="s">
        <v>257</v>
      </c>
      <c r="C2" s="32" t="s">
        <v>99</v>
      </c>
      <c r="D2" s="29" t="s">
        <v>1</v>
      </c>
      <c r="E2" s="23" t="s">
        <v>6</v>
      </c>
      <c r="F2" s="23" t="s">
        <v>7</v>
      </c>
      <c r="G2" s="23" t="s">
        <v>8</v>
      </c>
      <c r="H2" s="23" t="s">
        <v>9</v>
      </c>
      <c r="I2" s="23" t="s">
        <v>10</v>
      </c>
      <c r="J2" s="23" t="s">
        <v>15</v>
      </c>
      <c r="K2" s="23" t="s">
        <v>49</v>
      </c>
      <c r="L2" s="23" t="s">
        <v>11</v>
      </c>
      <c r="M2" s="23" t="s">
        <v>12</v>
      </c>
      <c r="N2" s="23" t="s">
        <v>13</v>
      </c>
      <c r="O2" s="24" t="s">
        <v>130</v>
      </c>
      <c r="P2" s="23" t="s">
        <v>203</v>
      </c>
      <c r="Q2" s="23" t="s">
        <v>202</v>
      </c>
      <c r="R2" s="25" t="s">
        <v>20</v>
      </c>
      <c r="S2" s="25" t="s">
        <v>21</v>
      </c>
      <c r="T2" s="23" t="s">
        <v>137</v>
      </c>
      <c r="U2" s="40" t="s">
        <v>210</v>
      </c>
      <c r="V2" s="23" t="s">
        <v>32</v>
      </c>
      <c r="W2" s="23" t="s">
        <v>33</v>
      </c>
      <c r="X2" s="23" t="s">
        <v>34</v>
      </c>
      <c r="Y2" s="23" t="s">
        <v>35</v>
      </c>
      <c r="Z2" s="23" t="s">
        <v>36</v>
      </c>
      <c r="AA2" s="23" t="s">
        <v>37</v>
      </c>
      <c r="AB2" s="47" t="s">
        <v>100</v>
      </c>
      <c r="AC2" s="47"/>
      <c r="AD2" s="47"/>
    </row>
    <row r="3" spans="1:39" x14ac:dyDescent="0.3">
      <c r="A3" s="2">
        <v>0</v>
      </c>
      <c r="B3" s="2" t="str">
        <f>"0x" &amp; DEC2HEX(A3)</f>
        <v>0x0</v>
      </c>
      <c r="C3" s="30" t="s">
        <v>16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4">
        <v>0</v>
      </c>
      <c r="S3" s="4">
        <v>0</v>
      </c>
      <c r="T3" s="2">
        <v>0</v>
      </c>
      <c r="U3" s="42">
        <v>0</v>
      </c>
      <c r="V3" s="2" t="s">
        <v>14</v>
      </c>
      <c r="W3" s="2" t="s">
        <v>14</v>
      </c>
      <c r="X3" s="2" t="s">
        <v>14</v>
      </c>
      <c r="Y3" s="2" t="s">
        <v>14</v>
      </c>
      <c r="Z3" s="2" t="s">
        <v>14</v>
      </c>
      <c r="AA3" s="2" t="s">
        <v>14</v>
      </c>
      <c r="AB3" s="26" t="str">
        <f t="shared" ref="AB3:AB14" si="0">BIN2HEX(IF(D3="x", 0, D3) &amp; IF(E3="x", 0, E3) &amp; IF(F3="x", 0, F3) &amp; IF(G3="x", 0, G3) &amp; IF(H3="x", 0, H3) &amp; IF(I3="x", 0, I3) &amp; IF(J3="x", 0, J3) &amp; IF(K3="x", 0, K3), 2)</f>
        <v>00</v>
      </c>
      <c r="AC3" s="27" t="str">
        <f t="shared" ref="AC3:AC14" si="1">BIN2HEX(IF(L3="x", 0, L3) &amp; IF(M3="x", 0, M3) &amp; IF(N3="x", 0, N3) &amp; IF(O3="x", 0, O3) &amp;  IF(P3="x", 0, P3) &amp; IF(Q3="x", 0, Q3) &amp; IF(R3="x", 0, R3) &amp; IF(S3="x", 0, S3), 2)</f>
        <v>00</v>
      </c>
      <c r="AD3" s="28" t="str">
        <f t="shared" ref="AD3:AD14" si="2">BIN2HEX(IF(T3="x", 0, T3) &amp; IF(U3="x", 0, U3) &amp; IF(V3="x", 0, V3) &amp; IF(W3="x", 0, W3) &amp; IF(X3="x", 0, X3) &amp; IF(Y3="x", 0, Y3) &amp; IF(Z3="x", 0, Z3) &amp; IF(AA3="x", 0, AA3), 2)</f>
        <v>00</v>
      </c>
      <c r="AG3" t="str">
        <f>IF(V3="x", 0, V3) &amp; IF(W3="x", 0, W3)</f>
        <v>00</v>
      </c>
      <c r="AM3" s="8" t="str">
        <f t="shared" ref="AM3:AM11" si="3">AB3 &amp; AC3 &amp; AD3</f>
        <v>000000</v>
      </c>
    </row>
    <row r="4" spans="1:39" x14ac:dyDescent="0.3">
      <c r="A4" s="2">
        <v>1</v>
      </c>
      <c r="B4" s="2" t="str">
        <f>"0x" &amp; DEC2HEX(A4)</f>
        <v>0x1</v>
      </c>
      <c r="C4" s="30" t="s">
        <v>0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 t="s">
        <v>14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4">
        <v>0</v>
      </c>
      <c r="S4" s="4">
        <v>0</v>
      </c>
      <c r="T4" s="2">
        <v>0</v>
      </c>
      <c r="U4" s="42">
        <v>0</v>
      </c>
      <c r="V4" s="2" t="s">
        <v>14</v>
      </c>
      <c r="W4" s="2" t="s">
        <v>14</v>
      </c>
      <c r="X4" s="2" t="s">
        <v>14</v>
      </c>
      <c r="Y4" s="2" t="s">
        <v>14</v>
      </c>
      <c r="Z4" s="2" t="s">
        <v>14</v>
      </c>
      <c r="AA4" s="2" t="s">
        <v>14</v>
      </c>
      <c r="AB4" s="11" t="str">
        <f t="shared" si="0"/>
        <v>C0</v>
      </c>
      <c r="AC4" s="12" t="str">
        <f t="shared" si="1"/>
        <v>00</v>
      </c>
      <c r="AD4" s="13" t="str">
        <f t="shared" si="2"/>
        <v>00</v>
      </c>
      <c r="AM4" s="8" t="str">
        <f t="shared" si="3"/>
        <v>C00000</v>
      </c>
    </row>
    <row r="5" spans="1:39" x14ac:dyDescent="0.3">
      <c r="A5" s="2">
        <v>2</v>
      </c>
      <c r="B5" s="2" t="str">
        <f t="shared" ref="B5:B44" si="4">"0x" &amp; DEC2HEX(A5)</f>
        <v>0x2</v>
      </c>
      <c r="C5" s="30" t="s">
        <v>2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 t="s">
        <v>14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4">
        <v>0</v>
      </c>
      <c r="S5" s="4">
        <v>0</v>
      </c>
      <c r="T5" s="2">
        <v>0</v>
      </c>
      <c r="U5" s="42">
        <v>0</v>
      </c>
      <c r="V5" s="2" t="s">
        <v>14</v>
      </c>
      <c r="W5" s="2" t="s">
        <v>14</v>
      </c>
      <c r="X5" s="2" t="s">
        <v>14</v>
      </c>
      <c r="Y5" s="2" t="s">
        <v>14</v>
      </c>
      <c r="Z5" s="2" t="s">
        <v>14</v>
      </c>
      <c r="AA5" s="2" t="s">
        <v>14</v>
      </c>
      <c r="AB5" s="11" t="str">
        <f t="shared" si="0"/>
        <v>60</v>
      </c>
      <c r="AC5" s="12" t="str">
        <f t="shared" si="1"/>
        <v>04</v>
      </c>
      <c r="AD5" s="13" t="str">
        <f t="shared" si="2"/>
        <v>00</v>
      </c>
      <c r="AM5" s="8" t="str">
        <f t="shared" si="3"/>
        <v>600400</v>
      </c>
    </row>
    <row r="6" spans="1:39" x14ac:dyDescent="0.3">
      <c r="A6" s="2">
        <v>3</v>
      </c>
      <c r="B6" s="2" t="str">
        <f t="shared" si="4"/>
        <v>0x3</v>
      </c>
      <c r="C6" s="30" t="s">
        <v>3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4">
        <v>0</v>
      </c>
      <c r="S6" s="4">
        <v>0</v>
      </c>
      <c r="T6" s="2">
        <v>0</v>
      </c>
      <c r="U6" s="42">
        <v>0</v>
      </c>
      <c r="V6" s="2" t="s">
        <v>14</v>
      </c>
      <c r="W6" s="2" t="s">
        <v>14</v>
      </c>
      <c r="X6" s="2" t="s">
        <v>14</v>
      </c>
      <c r="Y6" s="2" t="s">
        <v>14</v>
      </c>
      <c r="Z6" s="2" t="s">
        <v>14</v>
      </c>
      <c r="AA6" s="2" t="s">
        <v>14</v>
      </c>
      <c r="AB6" s="11" t="str">
        <f t="shared" si="0"/>
        <v>5E</v>
      </c>
      <c r="AC6" s="12" t="str">
        <f t="shared" si="1"/>
        <v>00</v>
      </c>
      <c r="AD6" s="13" t="str">
        <f t="shared" si="2"/>
        <v>00</v>
      </c>
      <c r="AM6" s="8" t="str">
        <f t="shared" si="3"/>
        <v>5E0000</v>
      </c>
    </row>
    <row r="7" spans="1:39" x14ac:dyDescent="0.3">
      <c r="A7" s="2">
        <v>4</v>
      </c>
      <c r="B7" s="2" t="str">
        <f t="shared" si="4"/>
        <v>0x4</v>
      </c>
      <c r="C7" s="30" t="s">
        <v>215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4">
        <v>0</v>
      </c>
      <c r="S7" s="4">
        <v>0</v>
      </c>
      <c r="T7" s="2">
        <v>0</v>
      </c>
      <c r="U7" s="42">
        <v>0</v>
      </c>
      <c r="V7" s="2" t="s">
        <v>14</v>
      </c>
      <c r="W7" s="2" t="s">
        <v>14</v>
      </c>
      <c r="X7" s="2" t="s">
        <v>14</v>
      </c>
      <c r="Y7" s="2" t="s">
        <v>14</v>
      </c>
      <c r="Z7" s="2" t="s">
        <v>14</v>
      </c>
      <c r="AA7" s="2" t="s">
        <v>14</v>
      </c>
      <c r="AB7" s="11" t="str">
        <f t="shared" si="0"/>
        <v>4F</v>
      </c>
      <c r="AC7" s="12" t="str">
        <f t="shared" si="1"/>
        <v>00</v>
      </c>
      <c r="AD7" s="13" t="str">
        <f t="shared" si="2"/>
        <v>00</v>
      </c>
      <c r="AM7" s="8" t="str">
        <f t="shared" si="3"/>
        <v>4F0000</v>
      </c>
    </row>
    <row r="8" spans="1:39" x14ac:dyDescent="0.3">
      <c r="A8" s="2">
        <v>5</v>
      </c>
      <c r="B8" s="2" t="str">
        <f t="shared" si="4"/>
        <v>0x5</v>
      </c>
      <c r="C8" s="30" t="s">
        <v>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 t="s">
        <v>14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4">
        <v>0</v>
      </c>
      <c r="S8" s="4">
        <v>0</v>
      </c>
      <c r="T8" s="2">
        <v>0</v>
      </c>
      <c r="U8" s="42">
        <v>0</v>
      </c>
      <c r="V8" s="2" t="s">
        <v>14</v>
      </c>
      <c r="W8" s="2" t="s">
        <v>14</v>
      </c>
      <c r="X8" s="2" t="s">
        <v>14</v>
      </c>
      <c r="Y8" s="2" t="s">
        <v>14</v>
      </c>
      <c r="Z8" s="2" t="s">
        <v>14</v>
      </c>
      <c r="AA8" s="2" t="s">
        <v>14</v>
      </c>
      <c r="AB8" s="11" t="str">
        <f t="shared" si="0"/>
        <v>00</v>
      </c>
      <c r="AC8" s="12" t="str">
        <f t="shared" si="1"/>
        <v>40</v>
      </c>
      <c r="AD8" s="13" t="str">
        <f t="shared" si="2"/>
        <v>00</v>
      </c>
      <c r="AM8" s="8" t="str">
        <f t="shared" si="3"/>
        <v>004000</v>
      </c>
    </row>
    <row r="9" spans="1:39" x14ac:dyDescent="0.3">
      <c r="A9" s="2">
        <v>6</v>
      </c>
      <c r="B9" s="2" t="str">
        <f t="shared" si="4"/>
        <v>0x6</v>
      </c>
      <c r="C9" s="30" t="s">
        <v>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 t="s">
        <v>14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4">
        <v>0</v>
      </c>
      <c r="S9" s="4">
        <v>0</v>
      </c>
      <c r="T9" s="2">
        <v>0</v>
      </c>
      <c r="U9" s="42">
        <v>0</v>
      </c>
      <c r="V9" s="2" t="s">
        <v>14</v>
      </c>
      <c r="W9" s="2" t="s">
        <v>14</v>
      </c>
      <c r="X9" s="2" t="s">
        <v>14</v>
      </c>
      <c r="Y9" s="2" t="s">
        <v>14</v>
      </c>
      <c r="Z9" s="2" t="s">
        <v>14</v>
      </c>
      <c r="AA9" s="2" t="s">
        <v>14</v>
      </c>
      <c r="AB9" s="11" t="str">
        <f t="shared" si="0"/>
        <v>00</v>
      </c>
      <c r="AC9" s="12" t="str">
        <f t="shared" si="1"/>
        <v>60</v>
      </c>
      <c r="AD9" s="13" t="str">
        <f t="shared" si="2"/>
        <v>00</v>
      </c>
      <c r="AM9" s="8" t="str">
        <f t="shared" si="3"/>
        <v>006000</v>
      </c>
    </row>
    <row r="10" spans="1:39" s="8" customFormat="1" x14ac:dyDescent="0.3">
      <c r="A10" s="33">
        <v>7</v>
      </c>
      <c r="B10" s="2" t="str">
        <f t="shared" si="4"/>
        <v>0x7</v>
      </c>
      <c r="C10" s="34" t="s">
        <v>17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 t="s">
        <v>14</v>
      </c>
      <c r="J10" s="33">
        <v>0</v>
      </c>
      <c r="K10" s="33">
        <v>0</v>
      </c>
      <c r="L10" s="33">
        <v>0</v>
      </c>
      <c r="M10" s="33">
        <v>1</v>
      </c>
      <c r="N10" s="33">
        <v>0</v>
      </c>
      <c r="O10" s="33">
        <v>0</v>
      </c>
      <c r="P10" s="33">
        <v>0</v>
      </c>
      <c r="Q10" s="33">
        <v>0</v>
      </c>
      <c r="R10" s="33">
        <v>1</v>
      </c>
      <c r="S10" s="8">
        <v>0</v>
      </c>
      <c r="T10" s="33">
        <v>0</v>
      </c>
      <c r="U10" s="42">
        <v>0</v>
      </c>
      <c r="V10" s="33" t="s">
        <v>14</v>
      </c>
      <c r="W10" s="33" t="s">
        <v>14</v>
      </c>
      <c r="X10" s="33" t="s">
        <v>14</v>
      </c>
      <c r="Y10" s="33" t="s">
        <v>14</v>
      </c>
      <c r="Z10" s="33" t="s">
        <v>14</v>
      </c>
      <c r="AA10" s="33" t="s">
        <v>14</v>
      </c>
      <c r="AB10" s="35" t="str">
        <f t="shared" si="0"/>
        <v>00</v>
      </c>
      <c r="AC10" s="36" t="str">
        <f t="shared" si="1"/>
        <v>42</v>
      </c>
      <c r="AD10" s="37" t="str">
        <f t="shared" si="2"/>
        <v>00</v>
      </c>
      <c r="AM10" s="8" t="str">
        <f t="shared" si="3"/>
        <v>004200</v>
      </c>
    </row>
    <row r="11" spans="1:39" s="8" customFormat="1" x14ac:dyDescent="0.3">
      <c r="A11" s="33">
        <v>8</v>
      </c>
      <c r="B11" s="2" t="str">
        <f t="shared" si="4"/>
        <v>0x8</v>
      </c>
      <c r="C11" s="34" t="s">
        <v>18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 t="s">
        <v>14</v>
      </c>
      <c r="J11" s="33">
        <v>0</v>
      </c>
      <c r="K11" s="33">
        <v>0</v>
      </c>
      <c r="L11" s="33">
        <v>0</v>
      </c>
      <c r="M11" s="33">
        <v>1</v>
      </c>
      <c r="N11" s="33">
        <v>1</v>
      </c>
      <c r="O11" s="33">
        <v>0</v>
      </c>
      <c r="P11" s="33">
        <v>0</v>
      </c>
      <c r="Q11" s="33">
        <v>0</v>
      </c>
      <c r="R11" s="33">
        <v>1</v>
      </c>
      <c r="S11" s="8">
        <v>0</v>
      </c>
      <c r="T11" s="33">
        <v>0</v>
      </c>
      <c r="U11" s="42">
        <v>0</v>
      </c>
      <c r="V11" s="33" t="s">
        <v>14</v>
      </c>
      <c r="W11" s="33" t="s">
        <v>14</v>
      </c>
      <c r="X11" s="33" t="s">
        <v>14</v>
      </c>
      <c r="Y11" s="33" t="s">
        <v>14</v>
      </c>
      <c r="Z11" s="33" t="s">
        <v>14</v>
      </c>
      <c r="AA11" s="33" t="s">
        <v>14</v>
      </c>
      <c r="AB11" s="35" t="str">
        <f t="shared" si="0"/>
        <v>00</v>
      </c>
      <c r="AC11" s="36" t="str">
        <f t="shared" si="1"/>
        <v>62</v>
      </c>
      <c r="AD11" s="37" t="str">
        <f t="shared" si="2"/>
        <v>00</v>
      </c>
      <c r="AM11" s="8" t="str">
        <f t="shared" si="3"/>
        <v>006200</v>
      </c>
    </row>
    <row r="12" spans="1:39" s="8" customFormat="1" x14ac:dyDescent="0.3">
      <c r="A12" s="33">
        <v>9</v>
      </c>
      <c r="B12" s="2" t="str">
        <f t="shared" si="4"/>
        <v>0x9</v>
      </c>
      <c r="C12" s="34" t="s">
        <v>19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8">
        <v>0</v>
      </c>
      <c r="S12" s="8">
        <v>1</v>
      </c>
      <c r="T12" s="33">
        <v>0</v>
      </c>
      <c r="U12" s="42">
        <v>0</v>
      </c>
      <c r="V12" s="33" t="s">
        <v>14</v>
      </c>
      <c r="W12" s="33" t="s">
        <v>14</v>
      </c>
      <c r="X12" s="33" t="s">
        <v>14</v>
      </c>
      <c r="Y12" s="33" t="s">
        <v>14</v>
      </c>
      <c r="Z12" s="33" t="s">
        <v>14</v>
      </c>
      <c r="AA12" s="33" t="s">
        <v>14</v>
      </c>
      <c r="AB12" s="35" t="str">
        <f t="shared" si="0"/>
        <v>00</v>
      </c>
      <c r="AC12" s="36" t="str">
        <f t="shared" si="1"/>
        <v>01</v>
      </c>
      <c r="AD12" s="37" t="str">
        <f t="shared" si="2"/>
        <v>00</v>
      </c>
      <c r="AM12" s="8" t="str">
        <f>AB12 &amp; AC12 &amp; AD12</f>
        <v>000100</v>
      </c>
    </row>
    <row r="13" spans="1:39" x14ac:dyDescent="0.3">
      <c r="A13" s="2">
        <v>10</v>
      </c>
      <c r="B13" s="2" t="str">
        <f t="shared" si="4"/>
        <v>0xA</v>
      </c>
      <c r="C13" s="30" t="s">
        <v>48</v>
      </c>
      <c r="D13" s="2">
        <v>0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>
        <v>1</v>
      </c>
      <c r="P13" s="2">
        <v>1</v>
      </c>
      <c r="Q13" s="2">
        <v>0</v>
      </c>
      <c r="R13" s="4">
        <v>0</v>
      </c>
      <c r="S13" s="4">
        <v>0</v>
      </c>
      <c r="T13" s="2">
        <v>0</v>
      </c>
      <c r="U13" s="42">
        <v>0</v>
      </c>
      <c r="V13" s="2" t="s">
        <v>14</v>
      </c>
      <c r="W13" s="2" t="s">
        <v>14</v>
      </c>
      <c r="X13" s="2" t="s">
        <v>14</v>
      </c>
      <c r="Y13" s="2" t="s">
        <v>14</v>
      </c>
      <c r="Z13" s="2" t="s">
        <v>14</v>
      </c>
      <c r="AA13" s="2" t="s">
        <v>14</v>
      </c>
      <c r="AB13" s="11" t="str">
        <f t="shared" si="0"/>
        <v>18</v>
      </c>
      <c r="AC13" s="12" t="str">
        <f t="shared" si="1"/>
        <v>18</v>
      </c>
      <c r="AD13" s="13" t="str">
        <f t="shared" si="2"/>
        <v>00</v>
      </c>
      <c r="AF13" s="5" t="s">
        <v>220</v>
      </c>
      <c r="AM13" s="8" t="str">
        <f t="shared" ref="AM13:AM44" si="5">AB13 &amp; AC13 &amp; AD13</f>
        <v>181800</v>
      </c>
    </row>
    <row r="14" spans="1:39" x14ac:dyDescent="0.3">
      <c r="A14" s="2">
        <v>11</v>
      </c>
      <c r="B14" s="2" t="str">
        <f t="shared" si="4"/>
        <v>0xB</v>
      </c>
      <c r="C14" s="30" t="s">
        <v>221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>
        <v>1</v>
      </c>
      <c r="P14" s="2">
        <v>1</v>
      </c>
      <c r="Q14" s="2">
        <v>0</v>
      </c>
      <c r="R14" s="4">
        <v>0</v>
      </c>
      <c r="S14" s="4">
        <v>0</v>
      </c>
      <c r="T14" s="2">
        <v>0</v>
      </c>
      <c r="U14" s="42">
        <v>0</v>
      </c>
      <c r="V14" s="2" t="s">
        <v>14</v>
      </c>
      <c r="W14" s="2" t="s">
        <v>14</v>
      </c>
      <c r="X14" s="2" t="s">
        <v>14</v>
      </c>
      <c r="Y14" s="2" t="s">
        <v>14</v>
      </c>
      <c r="Z14" s="2" t="s">
        <v>14</v>
      </c>
      <c r="AA14" s="2" t="s">
        <v>14</v>
      </c>
      <c r="AB14" s="11" t="str">
        <f t="shared" si="0"/>
        <v>09</v>
      </c>
      <c r="AC14" s="12" t="str">
        <f t="shared" si="1"/>
        <v>18</v>
      </c>
      <c r="AD14" s="13" t="str">
        <f t="shared" si="2"/>
        <v>00</v>
      </c>
      <c r="AM14" s="8" t="str">
        <f t="shared" si="5"/>
        <v>091800</v>
      </c>
    </row>
    <row r="15" spans="1:39" s="8" customFormat="1" x14ac:dyDescent="0.3">
      <c r="A15" s="33">
        <v>12</v>
      </c>
      <c r="B15" s="2" t="str">
        <f t="shared" si="4"/>
        <v>0xC</v>
      </c>
      <c r="C15" s="34" t="s">
        <v>43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T15" s="33">
        <v>0</v>
      </c>
      <c r="U15" s="42">
        <v>0</v>
      </c>
      <c r="V15" s="33"/>
      <c r="W15" s="33"/>
      <c r="X15" s="33"/>
      <c r="Y15" s="33"/>
      <c r="Z15" s="33"/>
      <c r="AA15" s="33"/>
      <c r="AB15" s="35" t="str">
        <f t="shared" ref="AB15" si="6">BIN2HEX(IF(D15="x", 0, D15) &amp; IF(E15="x", 0, E15) &amp; IF(F15="x", 0, F15) &amp; IF(G15="x", 0, G15) &amp; IF(H15="x", 0, H15) &amp; IF(I15="x", 0, I15) &amp; IF(J15="x", 0, J15) &amp; IF(K15="x", 0, K15), 2)</f>
        <v>00</v>
      </c>
      <c r="AC15" s="36" t="str">
        <f t="shared" ref="AC15" si="7">BIN2HEX(IF(L15="x", 0, L15) &amp; IF(M15="x", 0, M15) &amp; IF(N15="x", 0, N15) &amp; IF(O15="x", 0, O15) &amp;  IF(P15="x", 0, P15) &amp; IF(Q15="x", 0, Q15) &amp; IF(R15="x", 0, R15) &amp; IF(S15="x", 0, S15), 2)</f>
        <v>00</v>
      </c>
      <c r="AD15" s="37" t="str">
        <f t="shared" ref="AD15" si="8">BIN2HEX(IF(T15="x", 0, T15) &amp; IF(U15="x", 0, U15) &amp; IF(V15="x", 0, V15) &amp; IF(W15="x", 0, W15) &amp; IF(X15="x", 0, X15) &amp; IF(Y15="x", 0, Y15) &amp; IF(Z15="x", 0, Z15) &amp; IF(AA15="x", 0, AA15), 2)</f>
        <v>00</v>
      </c>
      <c r="AM15" s="8" t="str">
        <f t="shared" si="5"/>
        <v>000000</v>
      </c>
    </row>
    <row r="16" spans="1:39" s="8" customFormat="1" x14ac:dyDescent="0.3">
      <c r="A16" s="33">
        <v>13</v>
      </c>
      <c r="B16" s="2" t="str">
        <f t="shared" si="4"/>
        <v>0xD</v>
      </c>
      <c r="C16" s="34" t="s">
        <v>44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T16" s="33">
        <v>0</v>
      </c>
      <c r="U16" s="42">
        <v>0</v>
      </c>
      <c r="V16" s="33"/>
      <c r="W16" s="33"/>
      <c r="X16" s="33"/>
      <c r="Y16" s="33"/>
      <c r="Z16" s="33"/>
      <c r="AA16" s="33"/>
      <c r="AB16" s="35" t="str">
        <f t="shared" ref="AB16:AB19" si="9">BIN2HEX(IF(D16="x", 0, D16) &amp; IF(E16="x", 0, E16) &amp; IF(F16="x", 0, F16) &amp; IF(G16="x", 0, G16) &amp; IF(H16="x", 0, H16) &amp; IF(I16="x", 0, I16) &amp; IF(J16="x", 0, J16) &amp; IF(K16="x", 0, K16), 2)</f>
        <v>00</v>
      </c>
      <c r="AC16" s="36" t="str">
        <f t="shared" ref="AC16:AC19" si="10">BIN2HEX(IF(L16="x", 0, L16) &amp; IF(M16="x", 0, M16) &amp; IF(N16="x", 0, N16) &amp; IF(O16="x", 0, O16) &amp;  IF(P16="x", 0, P16) &amp; IF(Q16="x", 0, Q16) &amp; IF(R16="x", 0, R16) &amp; IF(S16="x", 0, S16), 2)</f>
        <v>00</v>
      </c>
      <c r="AD16" s="37" t="str">
        <f t="shared" ref="AD16:AD19" si="11">BIN2HEX(IF(T16="x", 0, T16) &amp; IF(U16="x", 0, U16) &amp; IF(V16="x", 0, V16) &amp; IF(W16="x", 0, W16) &amp; IF(X16="x", 0, X16) &amp; IF(Y16="x", 0, Y16) &amp; IF(Z16="x", 0, Z16) &amp; IF(AA16="x", 0, AA16), 2)</f>
        <v>00</v>
      </c>
      <c r="AM16" s="8" t="str">
        <f t="shared" si="5"/>
        <v>000000</v>
      </c>
    </row>
    <row r="17" spans="1:40" s="8" customFormat="1" x14ac:dyDescent="0.3">
      <c r="A17" s="33">
        <v>14</v>
      </c>
      <c r="B17" s="2" t="str">
        <f t="shared" si="4"/>
        <v>0xE</v>
      </c>
      <c r="C17" s="34" t="s">
        <v>45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T17" s="33">
        <v>0</v>
      </c>
      <c r="U17" s="42">
        <v>0</v>
      </c>
      <c r="V17" s="33"/>
      <c r="W17" s="33"/>
      <c r="X17" s="33"/>
      <c r="Y17" s="33"/>
      <c r="Z17" s="33"/>
      <c r="AA17" s="33"/>
      <c r="AB17" s="35" t="str">
        <f t="shared" si="9"/>
        <v>00</v>
      </c>
      <c r="AC17" s="36" t="str">
        <f t="shared" si="10"/>
        <v>00</v>
      </c>
      <c r="AD17" s="37" t="str">
        <f t="shared" si="11"/>
        <v>00</v>
      </c>
      <c r="AM17" s="8" t="str">
        <f t="shared" si="5"/>
        <v>000000</v>
      </c>
    </row>
    <row r="18" spans="1:40" s="8" customFormat="1" x14ac:dyDescent="0.3">
      <c r="A18" s="33">
        <v>15</v>
      </c>
      <c r="B18" s="2" t="str">
        <f t="shared" si="4"/>
        <v>0xF</v>
      </c>
      <c r="C18" s="34" t="s">
        <v>46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T18" s="33">
        <v>0</v>
      </c>
      <c r="U18" s="42">
        <v>0</v>
      </c>
      <c r="V18" s="33"/>
      <c r="W18" s="33"/>
      <c r="X18" s="33"/>
      <c r="Y18" s="33"/>
      <c r="Z18" s="33"/>
      <c r="AA18" s="33"/>
      <c r="AB18" s="35" t="str">
        <f t="shared" si="9"/>
        <v>00</v>
      </c>
      <c r="AC18" s="36" t="str">
        <f t="shared" si="10"/>
        <v>00</v>
      </c>
      <c r="AD18" s="37" t="str">
        <f t="shared" si="11"/>
        <v>00</v>
      </c>
      <c r="AM18" s="8" t="str">
        <f t="shared" si="5"/>
        <v>000000</v>
      </c>
    </row>
    <row r="19" spans="1:40" s="8" customFormat="1" x14ac:dyDescent="0.3">
      <c r="A19" s="33">
        <v>16</v>
      </c>
      <c r="B19" s="2" t="str">
        <f t="shared" si="4"/>
        <v>0x10</v>
      </c>
      <c r="C19" s="34" t="s">
        <v>134</v>
      </c>
      <c r="P19" s="8">
        <v>0</v>
      </c>
      <c r="Q19" s="8">
        <v>0</v>
      </c>
      <c r="T19" s="8">
        <v>0</v>
      </c>
      <c r="U19" s="42">
        <v>0</v>
      </c>
      <c r="AB19" s="35" t="str">
        <f t="shared" si="9"/>
        <v>00</v>
      </c>
      <c r="AC19" s="36" t="str">
        <f t="shared" si="10"/>
        <v>00</v>
      </c>
      <c r="AD19" s="37" t="str">
        <f t="shared" si="11"/>
        <v>00</v>
      </c>
      <c r="AF19" s="8" t="s">
        <v>175</v>
      </c>
      <c r="AM19" s="8" t="str">
        <f t="shared" si="5"/>
        <v>000000</v>
      </c>
    </row>
    <row r="20" spans="1:40" x14ac:dyDescent="0.3">
      <c r="A20" s="2">
        <v>17</v>
      </c>
      <c r="B20" s="2" t="str">
        <f t="shared" si="4"/>
        <v>0x11</v>
      </c>
      <c r="C20" s="31" t="s">
        <v>144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s="4">
        <v>0</v>
      </c>
      <c r="S20" s="4">
        <v>0</v>
      </c>
      <c r="T20">
        <v>1</v>
      </c>
      <c r="U20" s="42">
        <v>0</v>
      </c>
      <c r="V20" s="2" t="s">
        <v>14</v>
      </c>
      <c r="W20" s="2" t="s">
        <v>14</v>
      </c>
      <c r="X20" s="2" t="s">
        <v>14</v>
      </c>
      <c r="Y20" s="2" t="s">
        <v>14</v>
      </c>
      <c r="Z20" s="2" t="s">
        <v>14</v>
      </c>
      <c r="AA20" s="2" t="s">
        <v>14</v>
      </c>
      <c r="AB20" s="11" t="str">
        <f t="shared" ref="AB20" si="12">BIN2HEX(IF(D20="x", 0, D20) &amp; IF(E20="x", 0, E20) &amp; IF(F20="x", 0, F20) &amp; IF(G20="x", 0, G20) &amp; IF(H20="x", 0, H20) &amp; IF(I20="x", 0, I20) &amp; IF(J20="x", 0, J20) &amp; IF(K20="x", 0, K20), 2)</f>
        <v>00</v>
      </c>
      <c r="AC20" s="12" t="str">
        <f t="shared" ref="AC20" si="13">BIN2HEX(IF(L20="x", 0, L20) &amp; IF(M20="x", 0, M20) &amp; IF(N20="x", 0, N20) &amp; IF(O20="x", 0, O20) &amp;  IF(P20="x", 0, P20) &amp; IF(Q20="x", 0, Q20) &amp; IF(R20="x", 0, R20) &amp; IF(S20="x", 0, S20), 2)</f>
        <v>08</v>
      </c>
      <c r="AD20" s="13" t="str">
        <f t="shared" ref="AD20" si="14">BIN2HEX(IF(T20="x", 0, T20) &amp; IF(U20="x", 0, U20) &amp; IF(V20="x", 0, V20) &amp; IF(W20="x", 0, W20) &amp; IF(X20="x", 0, X20) &amp; IF(Y20="x", 0, Y20) &amp; IF(Z20="x", 0, Z20) &amp; IF(AA20="x", 0, AA20), 2)</f>
        <v>80</v>
      </c>
      <c r="AF20" t="s">
        <v>92</v>
      </c>
      <c r="AM20" s="8" t="str">
        <f t="shared" si="5"/>
        <v>000880</v>
      </c>
      <c r="AN20" s="5" t="s">
        <v>249</v>
      </c>
    </row>
    <row r="21" spans="1:40" hidden="1" x14ac:dyDescent="0.3">
      <c r="A21" s="2">
        <v>18</v>
      </c>
      <c r="B21" s="2" t="str">
        <f t="shared" si="4"/>
        <v>0x12</v>
      </c>
      <c r="C21" s="31"/>
      <c r="U21" s="42"/>
      <c r="V21" s="2"/>
      <c r="W21" s="2"/>
      <c r="X21" s="2"/>
      <c r="Y21" s="2"/>
      <c r="Z21" s="2"/>
      <c r="AA21" s="2"/>
      <c r="AB21" s="11" t="str">
        <f t="shared" ref="AB21:AB34" si="15">BIN2HEX(IF(D21="x", 0, D21) &amp; IF(E21="x", 0, E21) &amp; IF(F21="x", 0, F21) &amp; IF(G21="x", 0, G21) &amp; IF(H21="x", 0, H21) &amp; IF(I21="x", 0, I21) &amp; IF(J21="x", 0, J21) &amp; IF(K21="x", 0, K21), 2)</f>
        <v>00</v>
      </c>
      <c r="AC21" s="12" t="str">
        <f t="shared" ref="AC21:AC34" si="16">BIN2HEX(IF(L21="x", 0, L21) &amp; IF(M21="x", 0, M21) &amp; IF(N21="x", 0, N21) &amp; IF(O21="x", 0, O21) &amp;  IF(P21="x", 0, P21) &amp; IF(Q21="x", 0, Q21) &amp; IF(R21="x", 0, R21) &amp; IF(S21="x", 0, S21), 2)</f>
        <v>00</v>
      </c>
      <c r="AD21" s="13" t="str">
        <f t="shared" ref="AD21:AD34" si="17">BIN2HEX(IF(T21="x", 0, T21) &amp; IF(U21="x", 0, U21) &amp; IF(V21="x", 0, V21) &amp; IF(W21="x", 0, W21) &amp; IF(X21="x", 0, X21) &amp; IF(Y21="x", 0, Y21) &amp; IF(Z21="x", 0, Z21) &amp; IF(AA21="x", 0, AA21), 2)</f>
        <v>00</v>
      </c>
      <c r="AM21" s="8" t="str">
        <f t="shared" si="5"/>
        <v>000000</v>
      </c>
    </row>
    <row r="22" spans="1:40" hidden="1" x14ac:dyDescent="0.3">
      <c r="A22" s="2">
        <v>19</v>
      </c>
      <c r="B22" s="2" t="str">
        <f t="shared" si="4"/>
        <v>0x13</v>
      </c>
      <c r="C22" s="31"/>
      <c r="U22" s="42"/>
      <c r="V22" s="2"/>
      <c r="W22" s="2"/>
      <c r="X22" s="2"/>
      <c r="Y22" s="2"/>
      <c r="Z22" s="2"/>
      <c r="AA22" s="2"/>
      <c r="AB22" s="11" t="str">
        <f t="shared" si="15"/>
        <v>00</v>
      </c>
      <c r="AC22" s="12" t="str">
        <f t="shared" si="16"/>
        <v>00</v>
      </c>
      <c r="AD22" s="13" t="str">
        <f t="shared" si="17"/>
        <v>00</v>
      </c>
      <c r="AM22" s="8" t="str">
        <f t="shared" si="5"/>
        <v>000000</v>
      </c>
    </row>
    <row r="23" spans="1:40" hidden="1" x14ac:dyDescent="0.3">
      <c r="A23" s="2">
        <v>20</v>
      </c>
      <c r="B23" s="2" t="str">
        <f t="shared" si="4"/>
        <v>0x14</v>
      </c>
      <c r="C23" s="31"/>
      <c r="U23" s="42"/>
      <c r="V23" s="2"/>
      <c r="W23" s="2"/>
      <c r="X23" s="2"/>
      <c r="Y23" s="2"/>
      <c r="Z23" s="2"/>
      <c r="AA23" s="2"/>
      <c r="AB23" s="11" t="str">
        <f t="shared" si="15"/>
        <v>00</v>
      </c>
      <c r="AC23" s="12" t="str">
        <f t="shared" si="16"/>
        <v>00</v>
      </c>
      <c r="AD23" s="13" t="str">
        <f t="shared" si="17"/>
        <v>00</v>
      </c>
      <c r="AM23" s="8" t="str">
        <f t="shared" si="5"/>
        <v>000000</v>
      </c>
    </row>
    <row r="24" spans="1:40" hidden="1" x14ac:dyDescent="0.3">
      <c r="A24" s="2">
        <v>21</v>
      </c>
      <c r="B24" s="2" t="str">
        <f t="shared" si="4"/>
        <v>0x15</v>
      </c>
      <c r="C24" s="31"/>
      <c r="U24" s="42"/>
      <c r="V24" s="2"/>
      <c r="W24" s="2"/>
      <c r="X24" s="2"/>
      <c r="Y24" s="2"/>
      <c r="Z24" s="2"/>
      <c r="AA24" s="2"/>
      <c r="AB24" s="11" t="str">
        <f t="shared" si="15"/>
        <v>00</v>
      </c>
      <c r="AC24" s="12" t="str">
        <f t="shared" si="16"/>
        <v>00</v>
      </c>
      <c r="AD24" s="13" t="str">
        <f t="shared" si="17"/>
        <v>00</v>
      </c>
      <c r="AM24" s="8" t="str">
        <f t="shared" si="5"/>
        <v>000000</v>
      </c>
    </row>
    <row r="25" spans="1:40" hidden="1" x14ac:dyDescent="0.3">
      <c r="A25" s="2">
        <v>22</v>
      </c>
      <c r="B25" s="2" t="str">
        <f t="shared" si="4"/>
        <v>0x16</v>
      </c>
      <c r="C25" s="31"/>
      <c r="U25" s="42"/>
      <c r="V25" s="2"/>
      <c r="W25" s="2"/>
      <c r="X25" s="2"/>
      <c r="Y25" s="2"/>
      <c r="Z25" s="2"/>
      <c r="AA25" s="2"/>
      <c r="AB25" s="11" t="str">
        <f t="shared" si="15"/>
        <v>00</v>
      </c>
      <c r="AC25" s="12" t="str">
        <f t="shared" si="16"/>
        <v>00</v>
      </c>
      <c r="AD25" s="13" t="str">
        <f t="shared" si="17"/>
        <v>00</v>
      </c>
      <c r="AM25" s="8" t="str">
        <f t="shared" si="5"/>
        <v>000000</v>
      </c>
    </row>
    <row r="26" spans="1:40" hidden="1" x14ac:dyDescent="0.3">
      <c r="A26" s="2">
        <v>23</v>
      </c>
      <c r="B26" s="2" t="str">
        <f t="shared" si="4"/>
        <v>0x17</v>
      </c>
      <c r="C26" s="31"/>
      <c r="U26" s="42"/>
      <c r="V26" s="2"/>
      <c r="W26" s="2"/>
      <c r="X26" s="2"/>
      <c r="Y26" s="2"/>
      <c r="Z26" s="2"/>
      <c r="AA26" s="2"/>
      <c r="AB26" s="11" t="str">
        <f t="shared" si="15"/>
        <v>00</v>
      </c>
      <c r="AC26" s="12" t="str">
        <f t="shared" si="16"/>
        <v>00</v>
      </c>
      <c r="AD26" s="13" t="str">
        <f t="shared" si="17"/>
        <v>00</v>
      </c>
      <c r="AM26" s="8" t="str">
        <f t="shared" si="5"/>
        <v>000000</v>
      </c>
    </row>
    <row r="27" spans="1:40" hidden="1" x14ac:dyDescent="0.3">
      <c r="A27" s="2">
        <v>24</v>
      </c>
      <c r="B27" s="2" t="str">
        <f t="shared" si="4"/>
        <v>0x18</v>
      </c>
      <c r="C27" s="31"/>
      <c r="U27" s="42"/>
      <c r="V27" s="2"/>
      <c r="W27" s="2"/>
      <c r="X27" s="2"/>
      <c r="Y27" s="2"/>
      <c r="Z27" s="2"/>
      <c r="AA27" s="2"/>
      <c r="AB27" s="11" t="str">
        <f t="shared" si="15"/>
        <v>00</v>
      </c>
      <c r="AC27" s="12" t="str">
        <f t="shared" si="16"/>
        <v>00</v>
      </c>
      <c r="AD27" s="13" t="str">
        <f t="shared" si="17"/>
        <v>00</v>
      </c>
      <c r="AM27" s="8" t="str">
        <f t="shared" si="5"/>
        <v>000000</v>
      </c>
    </row>
    <row r="28" spans="1:40" hidden="1" x14ac:dyDescent="0.3">
      <c r="A28" s="2">
        <v>25</v>
      </c>
      <c r="B28" s="2" t="str">
        <f t="shared" si="4"/>
        <v>0x19</v>
      </c>
      <c r="C28" s="31"/>
      <c r="U28" s="42"/>
      <c r="V28" s="2"/>
      <c r="W28" s="2"/>
      <c r="X28" s="2"/>
      <c r="Y28" s="2"/>
      <c r="Z28" s="2"/>
      <c r="AA28" s="2"/>
      <c r="AB28" s="11" t="str">
        <f t="shared" si="15"/>
        <v>00</v>
      </c>
      <c r="AC28" s="12" t="str">
        <f t="shared" si="16"/>
        <v>00</v>
      </c>
      <c r="AD28" s="13" t="str">
        <f t="shared" si="17"/>
        <v>00</v>
      </c>
      <c r="AM28" s="8" t="str">
        <f t="shared" si="5"/>
        <v>000000</v>
      </c>
    </row>
    <row r="29" spans="1:40" hidden="1" x14ac:dyDescent="0.3">
      <c r="A29" s="2">
        <v>26</v>
      </c>
      <c r="B29" s="2" t="str">
        <f t="shared" si="4"/>
        <v>0x1A</v>
      </c>
      <c r="C29" s="31"/>
      <c r="U29" s="42"/>
      <c r="V29" s="2"/>
      <c r="W29" s="2"/>
      <c r="X29" s="2"/>
      <c r="Y29" s="2"/>
      <c r="Z29" s="2"/>
      <c r="AA29" s="2"/>
      <c r="AB29" s="11" t="str">
        <f t="shared" si="15"/>
        <v>00</v>
      </c>
      <c r="AC29" s="12" t="str">
        <f t="shared" si="16"/>
        <v>00</v>
      </c>
      <c r="AD29" s="13" t="str">
        <f t="shared" si="17"/>
        <v>00</v>
      </c>
      <c r="AM29" s="8" t="str">
        <f t="shared" si="5"/>
        <v>000000</v>
      </c>
    </row>
    <row r="30" spans="1:40" hidden="1" x14ac:dyDescent="0.3">
      <c r="A30" s="2">
        <v>27</v>
      </c>
      <c r="B30" s="2" t="str">
        <f t="shared" si="4"/>
        <v>0x1B</v>
      </c>
      <c r="C30" s="31"/>
      <c r="U30" s="42"/>
      <c r="V30" s="2"/>
      <c r="W30" s="2"/>
      <c r="X30" s="2"/>
      <c r="Y30" s="2"/>
      <c r="Z30" s="2"/>
      <c r="AA30" s="2"/>
      <c r="AB30" s="11" t="str">
        <f t="shared" si="15"/>
        <v>00</v>
      </c>
      <c r="AC30" s="12" t="str">
        <f t="shared" si="16"/>
        <v>00</v>
      </c>
      <c r="AD30" s="13" t="str">
        <f t="shared" si="17"/>
        <v>00</v>
      </c>
      <c r="AM30" s="8" t="str">
        <f t="shared" si="5"/>
        <v>000000</v>
      </c>
    </row>
    <row r="31" spans="1:40" hidden="1" x14ac:dyDescent="0.3">
      <c r="A31" s="2">
        <v>28</v>
      </c>
      <c r="B31" s="2" t="str">
        <f t="shared" si="4"/>
        <v>0x1C</v>
      </c>
      <c r="C31" s="31"/>
      <c r="U31" s="42"/>
      <c r="V31" s="2"/>
      <c r="W31" s="2"/>
      <c r="X31" s="2"/>
      <c r="Y31" s="2"/>
      <c r="Z31" s="2"/>
      <c r="AA31" s="2"/>
      <c r="AB31" s="11" t="str">
        <f t="shared" si="15"/>
        <v>00</v>
      </c>
      <c r="AC31" s="12" t="str">
        <f t="shared" si="16"/>
        <v>00</v>
      </c>
      <c r="AD31" s="13" t="str">
        <f t="shared" si="17"/>
        <v>00</v>
      </c>
      <c r="AM31" s="8" t="str">
        <f t="shared" si="5"/>
        <v>000000</v>
      </c>
    </row>
    <row r="32" spans="1:40" hidden="1" x14ac:dyDescent="0.3">
      <c r="A32" s="2">
        <v>29</v>
      </c>
      <c r="B32" s="2" t="str">
        <f t="shared" si="4"/>
        <v>0x1D</v>
      </c>
      <c r="C32" s="31"/>
      <c r="U32" s="42"/>
      <c r="V32" s="2"/>
      <c r="W32" s="2"/>
      <c r="X32" s="2"/>
      <c r="Y32" s="2"/>
      <c r="Z32" s="2"/>
      <c r="AA32" s="2"/>
      <c r="AB32" s="11" t="str">
        <f t="shared" si="15"/>
        <v>00</v>
      </c>
      <c r="AC32" s="12" t="str">
        <f t="shared" si="16"/>
        <v>00</v>
      </c>
      <c r="AD32" s="13" t="str">
        <f t="shared" si="17"/>
        <v>00</v>
      </c>
      <c r="AM32" s="8" t="str">
        <f t="shared" si="5"/>
        <v>000000</v>
      </c>
    </row>
    <row r="33" spans="1:40" hidden="1" x14ac:dyDescent="0.3">
      <c r="A33" s="2">
        <v>30</v>
      </c>
      <c r="B33" s="2" t="str">
        <f t="shared" si="4"/>
        <v>0x1E</v>
      </c>
      <c r="C33" s="31"/>
      <c r="U33" s="42"/>
      <c r="V33" s="2"/>
      <c r="W33" s="2"/>
      <c r="X33" s="2"/>
      <c r="Y33" s="2"/>
      <c r="Z33" s="2"/>
      <c r="AA33" s="2"/>
      <c r="AB33" s="11" t="str">
        <f t="shared" si="15"/>
        <v>00</v>
      </c>
      <c r="AC33" s="12" t="str">
        <f t="shared" si="16"/>
        <v>00</v>
      </c>
      <c r="AD33" s="13" t="str">
        <f t="shared" si="17"/>
        <v>00</v>
      </c>
      <c r="AM33" s="8" t="str">
        <f t="shared" si="5"/>
        <v>000000</v>
      </c>
    </row>
    <row r="34" spans="1:40" hidden="1" x14ac:dyDescent="0.3">
      <c r="A34" s="2">
        <v>31</v>
      </c>
      <c r="B34" s="2" t="str">
        <f t="shared" si="4"/>
        <v>0x1F</v>
      </c>
      <c r="C34" s="31"/>
      <c r="U34" s="42"/>
      <c r="V34" s="2"/>
      <c r="W34" s="2"/>
      <c r="X34" s="2"/>
      <c r="Y34" s="2"/>
      <c r="Z34" s="2"/>
      <c r="AA34" s="2"/>
      <c r="AB34" s="11" t="str">
        <f t="shared" si="15"/>
        <v>00</v>
      </c>
      <c r="AC34" s="12" t="str">
        <f t="shared" si="16"/>
        <v>00</v>
      </c>
      <c r="AD34" s="13" t="str">
        <f t="shared" si="17"/>
        <v>00</v>
      </c>
      <c r="AM34" s="8" t="str">
        <f t="shared" si="5"/>
        <v>000000</v>
      </c>
    </row>
    <row r="35" spans="1:40" x14ac:dyDescent="0.3">
      <c r="A35" s="2">
        <v>32</v>
      </c>
      <c r="B35" s="2" t="str">
        <f t="shared" si="4"/>
        <v>0x20</v>
      </c>
      <c r="C35" s="30" t="s">
        <v>24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 t="s">
        <v>14</v>
      </c>
      <c r="J35" s="6">
        <v>0</v>
      </c>
      <c r="K35" s="6">
        <v>0</v>
      </c>
      <c r="L35" s="6">
        <v>1</v>
      </c>
      <c r="M35" s="6">
        <v>0</v>
      </c>
      <c r="N35" s="6">
        <v>0</v>
      </c>
      <c r="O35" s="6">
        <v>0</v>
      </c>
      <c r="P35" s="6">
        <v>1</v>
      </c>
      <c r="Q35" s="6">
        <v>0</v>
      </c>
      <c r="R35" s="4">
        <v>0</v>
      </c>
      <c r="S35" s="4">
        <v>0</v>
      </c>
      <c r="T35" s="2">
        <v>0</v>
      </c>
      <c r="U35" s="42">
        <v>0</v>
      </c>
      <c r="V35" s="2">
        <v>1</v>
      </c>
      <c r="W35" s="2">
        <v>0</v>
      </c>
      <c r="X35" s="2">
        <v>0</v>
      </c>
      <c r="Y35" s="2">
        <v>1</v>
      </c>
      <c r="Z35" s="2">
        <v>0</v>
      </c>
      <c r="AA35" s="2">
        <v>1</v>
      </c>
      <c r="AB35" s="11" t="str">
        <f t="shared" ref="AB35:AB40" si="18">BIN2HEX(IF(D35="x", 0, D35) &amp; IF(E35="x", 0, E35) &amp; IF(F35="x", 0, F35) &amp; IF(G35="x", 0, G35) &amp; IF(H35="x", 0, H35) &amp; IF(I35="x", 0, I35) &amp; IF(J35="x", 0, J35) &amp; IF(K35="x", 0, K35), 2)</f>
        <v>40</v>
      </c>
      <c r="AC35" s="12" t="str">
        <f t="shared" ref="AC35:AC40" si="19">BIN2HEX(IF(L35="x", 0, L35) &amp; IF(M35="x", 0, M35) &amp; IF(N35="x", 0, N35) &amp; IF(O35="x", 0, O35) &amp;  IF(P35="x", 0, P35) &amp; IF(Q35="x", 0, Q35) &amp; IF(R35="x", 0, R35) &amp; IF(S35="x", 0, S35), 2)</f>
        <v>88</v>
      </c>
      <c r="AD35" s="13" t="str">
        <f t="shared" ref="AD35:AD40" si="20">BIN2HEX(IF(T35="x", 0, T35) &amp; IF(U35="x", 0, U35) &amp; IF(V35="x", 0, V35) &amp; IF(W35="x", 0, W35) &amp; IF(X35="x", 0, X35) &amp; IF(Y35="x", 0, Y35) &amp; IF(Z35="x", 0, Z35) &amp; IF(AA35="x", 0, AA35), 2)</f>
        <v>25</v>
      </c>
      <c r="AF35" t="s">
        <v>204</v>
      </c>
      <c r="AM35" s="8" t="str">
        <f t="shared" si="5"/>
        <v>408825</v>
      </c>
    </row>
    <row r="36" spans="1:40" x14ac:dyDescent="0.3">
      <c r="A36" s="2">
        <v>33</v>
      </c>
      <c r="B36" s="2" t="str">
        <f t="shared" si="4"/>
        <v>0x21</v>
      </c>
      <c r="C36" s="30" t="s">
        <v>25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 t="s">
        <v>14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s="6">
        <v>0</v>
      </c>
      <c r="P36" s="6">
        <v>1</v>
      </c>
      <c r="Q36" s="6">
        <v>0</v>
      </c>
      <c r="R36" s="4">
        <v>0</v>
      </c>
      <c r="S36" s="4">
        <v>0</v>
      </c>
      <c r="T36" s="2">
        <v>0</v>
      </c>
      <c r="U36" s="42">
        <v>0</v>
      </c>
      <c r="V36" s="2">
        <v>0</v>
      </c>
      <c r="W36" s="2">
        <v>1</v>
      </c>
      <c r="X36" s="2">
        <v>1</v>
      </c>
      <c r="Y36" s="2">
        <v>0</v>
      </c>
      <c r="Z36" s="2">
        <v>0</v>
      </c>
      <c r="AA36" s="2">
        <v>0</v>
      </c>
      <c r="AB36" s="11" t="str">
        <f t="shared" si="18"/>
        <v>40</v>
      </c>
      <c r="AC36" s="12" t="str">
        <f t="shared" si="19"/>
        <v>88</v>
      </c>
      <c r="AD36" s="13" t="str">
        <f t="shared" si="20"/>
        <v>18</v>
      </c>
      <c r="AF36" t="s">
        <v>240</v>
      </c>
      <c r="AM36" s="8" t="str">
        <f t="shared" si="5"/>
        <v>408818</v>
      </c>
    </row>
    <row r="37" spans="1:40" x14ac:dyDescent="0.3">
      <c r="A37" s="2">
        <v>34</v>
      </c>
      <c r="B37" s="2" t="str">
        <f t="shared" si="4"/>
        <v>0x22</v>
      </c>
      <c r="C37" s="30" t="s">
        <v>28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 t="s">
        <v>14</v>
      </c>
      <c r="J37" s="6">
        <v>0</v>
      </c>
      <c r="K37" s="6">
        <v>0</v>
      </c>
      <c r="L37" s="6">
        <v>1</v>
      </c>
      <c r="M37" s="6">
        <v>0</v>
      </c>
      <c r="N37" s="6">
        <v>0</v>
      </c>
      <c r="O37" s="6">
        <v>0</v>
      </c>
      <c r="P37" s="6">
        <v>1</v>
      </c>
      <c r="Q37" s="6">
        <v>0</v>
      </c>
      <c r="R37" s="4">
        <v>0</v>
      </c>
      <c r="S37" s="4">
        <v>0</v>
      </c>
      <c r="T37" s="2">
        <v>0</v>
      </c>
      <c r="U37" s="4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 t="s">
        <v>14</v>
      </c>
      <c r="AB37" s="11" t="str">
        <f t="shared" si="18"/>
        <v>40</v>
      </c>
      <c r="AC37" s="12" t="str">
        <f t="shared" si="19"/>
        <v>88</v>
      </c>
      <c r="AD37" s="13" t="str">
        <f t="shared" si="20"/>
        <v>02</v>
      </c>
      <c r="AM37" s="8" t="str">
        <f t="shared" si="5"/>
        <v>408802</v>
      </c>
      <c r="AN37" s="5" t="s">
        <v>250</v>
      </c>
    </row>
    <row r="38" spans="1:40" x14ac:dyDescent="0.3">
      <c r="A38" s="2">
        <v>35</v>
      </c>
      <c r="B38" s="2" t="str">
        <f t="shared" si="4"/>
        <v>0x23</v>
      </c>
      <c r="C38" s="30" t="s">
        <v>26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 t="s">
        <v>14</v>
      </c>
      <c r="J38" s="6">
        <v>0</v>
      </c>
      <c r="K38" s="6">
        <v>0</v>
      </c>
      <c r="L38" s="6">
        <v>1</v>
      </c>
      <c r="M38" s="6">
        <v>0</v>
      </c>
      <c r="N38" s="6">
        <v>0</v>
      </c>
      <c r="O38" s="6">
        <v>0</v>
      </c>
      <c r="P38" s="6">
        <v>1</v>
      </c>
      <c r="Q38" s="6">
        <v>0</v>
      </c>
      <c r="R38" s="4">
        <v>0</v>
      </c>
      <c r="S38" s="4">
        <v>0</v>
      </c>
      <c r="T38" s="2">
        <v>0</v>
      </c>
      <c r="U38" s="42">
        <v>0</v>
      </c>
      <c r="V38" s="2">
        <v>1</v>
      </c>
      <c r="W38" s="2">
        <v>0</v>
      </c>
      <c r="X38" s="2">
        <v>1</v>
      </c>
      <c r="Y38" s="2">
        <v>1</v>
      </c>
      <c r="Z38" s="2">
        <v>1</v>
      </c>
      <c r="AA38" s="2" t="s">
        <v>14</v>
      </c>
      <c r="AB38" s="11" t="str">
        <f t="shared" si="18"/>
        <v>40</v>
      </c>
      <c r="AC38" s="12" t="str">
        <f t="shared" si="19"/>
        <v>88</v>
      </c>
      <c r="AD38" s="13" t="str">
        <f t="shared" si="20"/>
        <v>2E</v>
      </c>
      <c r="AM38" s="8" t="str">
        <f t="shared" si="5"/>
        <v>40882E</v>
      </c>
    </row>
    <row r="39" spans="1:40" x14ac:dyDescent="0.3">
      <c r="A39" s="2">
        <v>36</v>
      </c>
      <c r="B39" s="2" t="str">
        <f t="shared" si="4"/>
        <v>0x24</v>
      </c>
      <c r="C39" s="30" t="s">
        <v>27</v>
      </c>
      <c r="D39" s="6">
        <v>0</v>
      </c>
      <c r="E39" s="6">
        <v>1</v>
      </c>
      <c r="F39" s="6">
        <v>0</v>
      </c>
      <c r="G39" s="6">
        <v>0</v>
      </c>
      <c r="H39" s="6">
        <v>0</v>
      </c>
      <c r="I39" s="6" t="s">
        <v>14</v>
      </c>
      <c r="J39" s="6">
        <v>0</v>
      </c>
      <c r="K39" s="6">
        <v>0</v>
      </c>
      <c r="L39" s="6">
        <v>1</v>
      </c>
      <c r="M39" s="6">
        <v>0</v>
      </c>
      <c r="N39" s="6">
        <v>0</v>
      </c>
      <c r="O39" s="6">
        <v>0</v>
      </c>
      <c r="P39" s="6">
        <v>1</v>
      </c>
      <c r="Q39" s="6">
        <v>0</v>
      </c>
      <c r="R39" s="4">
        <v>0</v>
      </c>
      <c r="S39" s="4">
        <v>0</v>
      </c>
      <c r="T39" s="2">
        <v>0</v>
      </c>
      <c r="U39" s="42">
        <v>0</v>
      </c>
      <c r="V39" s="2">
        <v>1</v>
      </c>
      <c r="W39" s="2">
        <v>1</v>
      </c>
      <c r="X39" s="2">
        <v>1</v>
      </c>
      <c r="Y39" s="2">
        <v>0</v>
      </c>
      <c r="Z39" s="2">
        <v>1</v>
      </c>
      <c r="AA39" s="2" t="s">
        <v>14</v>
      </c>
      <c r="AB39" s="11" t="str">
        <f t="shared" si="18"/>
        <v>40</v>
      </c>
      <c r="AC39" s="12" t="str">
        <f t="shared" si="19"/>
        <v>88</v>
      </c>
      <c r="AD39" s="13" t="str">
        <f t="shared" si="20"/>
        <v>3A</v>
      </c>
      <c r="AM39" s="8" t="str">
        <f t="shared" si="5"/>
        <v>40883A</v>
      </c>
    </row>
    <row r="40" spans="1:40" x14ac:dyDescent="0.3">
      <c r="A40" s="2">
        <v>37</v>
      </c>
      <c r="B40" s="2" t="str">
        <f t="shared" si="4"/>
        <v>0x25</v>
      </c>
      <c r="C40" s="30" t="s">
        <v>29</v>
      </c>
      <c r="D40" s="6">
        <v>0</v>
      </c>
      <c r="E40" s="6">
        <v>1</v>
      </c>
      <c r="F40" s="6">
        <v>0</v>
      </c>
      <c r="G40" s="6">
        <v>0</v>
      </c>
      <c r="H40" s="6">
        <v>0</v>
      </c>
      <c r="I40" s="6" t="s">
        <v>14</v>
      </c>
      <c r="J40" s="6">
        <v>0</v>
      </c>
      <c r="K40" s="6">
        <v>0</v>
      </c>
      <c r="L40" s="6">
        <v>1</v>
      </c>
      <c r="M40" s="6">
        <v>0</v>
      </c>
      <c r="N40" s="6">
        <v>0</v>
      </c>
      <c r="O40" s="6">
        <v>0</v>
      </c>
      <c r="P40" s="6">
        <v>1</v>
      </c>
      <c r="Q40" s="6">
        <v>0</v>
      </c>
      <c r="R40" s="4">
        <v>0</v>
      </c>
      <c r="S40" s="4">
        <v>0</v>
      </c>
      <c r="T40" s="2">
        <v>0</v>
      </c>
      <c r="U40" s="42">
        <v>0</v>
      </c>
      <c r="V40" s="2">
        <v>0</v>
      </c>
      <c r="W40" s="2">
        <v>1</v>
      </c>
      <c r="X40" s="2">
        <v>1</v>
      </c>
      <c r="Y40" s="2">
        <v>0</v>
      </c>
      <c r="Z40" s="2">
        <v>1</v>
      </c>
      <c r="AA40" s="2" t="s">
        <v>14</v>
      </c>
      <c r="AB40" s="11" t="str">
        <f t="shared" si="18"/>
        <v>40</v>
      </c>
      <c r="AC40" s="12" t="str">
        <f t="shared" si="19"/>
        <v>88</v>
      </c>
      <c r="AD40" s="13" t="str">
        <f t="shared" si="20"/>
        <v>1A</v>
      </c>
      <c r="AM40" s="8" t="str">
        <f t="shared" si="5"/>
        <v>40881A</v>
      </c>
    </row>
    <row r="41" spans="1:40" x14ac:dyDescent="0.3">
      <c r="A41" s="2">
        <v>38</v>
      </c>
      <c r="B41" s="2" t="str">
        <f t="shared" si="4"/>
        <v>0x26</v>
      </c>
      <c r="C41" s="30" t="s">
        <v>206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 t="s">
        <v>14</v>
      </c>
      <c r="J41" s="6">
        <v>0</v>
      </c>
      <c r="K41" s="6">
        <v>0</v>
      </c>
      <c r="L41" s="6">
        <v>1</v>
      </c>
      <c r="M41" s="6">
        <v>0</v>
      </c>
      <c r="N41" s="6">
        <v>0</v>
      </c>
      <c r="O41" s="6">
        <v>0</v>
      </c>
      <c r="P41" s="6">
        <v>1</v>
      </c>
      <c r="Q41" s="6">
        <v>0</v>
      </c>
      <c r="R41" s="4">
        <v>0</v>
      </c>
      <c r="S41" s="4">
        <v>0</v>
      </c>
      <c r="T41" s="2">
        <v>0</v>
      </c>
      <c r="U41" s="42">
        <v>0</v>
      </c>
      <c r="V41" s="2">
        <v>0</v>
      </c>
      <c r="W41" s="2">
        <v>0</v>
      </c>
      <c r="X41" s="2">
        <v>0</v>
      </c>
      <c r="Y41" s="2">
        <v>1</v>
      </c>
      <c r="Z41" s="2">
        <v>1</v>
      </c>
      <c r="AA41" s="2" t="s">
        <v>14</v>
      </c>
      <c r="AB41" s="11" t="str">
        <f t="shared" ref="AB41:AB44" si="21">BIN2HEX(IF(D41="x", 0, D41) &amp; IF(E41="x", 0, E41) &amp; IF(F41="x", 0, F41) &amp; IF(G41="x", 0, G41) &amp; IF(H41="x", 0, H41) &amp; IF(I41="x", 0, I41) &amp; IF(J41="x", 0, J41) &amp; IF(K41="x", 0, K41), 2)</f>
        <v>40</v>
      </c>
      <c r="AC41" s="12" t="str">
        <f t="shared" ref="AC41:AC44" si="22">BIN2HEX(IF(L41="x", 0, L41) &amp; IF(M41="x", 0, M41) &amp; IF(N41="x", 0, N41) &amp; IF(O41="x", 0, O41) &amp;  IF(P41="x", 0, P41) &amp; IF(Q41="x", 0, Q41) &amp; IF(R41="x", 0, R41) &amp; IF(S41="x", 0, S41), 2)</f>
        <v>88</v>
      </c>
      <c r="AD41" s="13" t="str">
        <f t="shared" ref="AD41:AD44" si="23">BIN2HEX(IF(T41="x", 0, T41) &amp; IF(U41="x", 0, U41) &amp; IF(V41="x", 0, V41) &amp; IF(W41="x", 0, W41) &amp; IF(X41="x", 0, X41) &amp; IF(Y41="x", 0, Y41) &amp; IF(Z41="x", 0, Z41) &amp; IF(AA41="x", 0, AA41), 2)</f>
        <v>06</v>
      </c>
      <c r="AM41" s="8" t="str">
        <f t="shared" si="5"/>
        <v>408806</v>
      </c>
    </row>
    <row r="42" spans="1:40" x14ac:dyDescent="0.3">
      <c r="A42" s="2">
        <v>39</v>
      </c>
      <c r="B42" s="2" t="str">
        <f t="shared" si="4"/>
        <v>0x27</v>
      </c>
      <c r="C42" s="30" t="s">
        <v>207</v>
      </c>
      <c r="D42" s="6">
        <v>0</v>
      </c>
      <c r="E42" s="6">
        <v>1</v>
      </c>
      <c r="F42" s="6">
        <v>0</v>
      </c>
      <c r="G42" s="6">
        <v>0</v>
      </c>
      <c r="H42" s="6">
        <v>0</v>
      </c>
      <c r="I42" s="6" t="s">
        <v>14</v>
      </c>
      <c r="J42" s="6">
        <v>0</v>
      </c>
      <c r="K42" s="6">
        <v>0</v>
      </c>
      <c r="L42" s="6">
        <v>1</v>
      </c>
      <c r="M42" s="6">
        <v>0</v>
      </c>
      <c r="N42" s="6">
        <v>0</v>
      </c>
      <c r="O42" s="6">
        <v>0</v>
      </c>
      <c r="P42" s="6">
        <v>1</v>
      </c>
      <c r="Q42" s="6">
        <v>0</v>
      </c>
      <c r="R42" s="4">
        <v>0</v>
      </c>
      <c r="S42" s="4">
        <v>0</v>
      </c>
      <c r="T42" s="2">
        <v>0</v>
      </c>
      <c r="U42" s="42">
        <v>0</v>
      </c>
      <c r="V42" s="2">
        <v>1</v>
      </c>
      <c r="W42" s="2">
        <v>0</v>
      </c>
      <c r="X42" s="2">
        <v>0</v>
      </c>
      <c r="Y42" s="2">
        <v>1</v>
      </c>
      <c r="Z42" s="2">
        <v>1</v>
      </c>
      <c r="AA42" s="2" t="s">
        <v>14</v>
      </c>
      <c r="AB42" s="11" t="str">
        <f t="shared" si="21"/>
        <v>40</v>
      </c>
      <c r="AC42" s="12" t="str">
        <f t="shared" si="22"/>
        <v>88</v>
      </c>
      <c r="AD42" s="13" t="str">
        <f t="shared" si="23"/>
        <v>26</v>
      </c>
      <c r="AM42" s="8" t="str">
        <f t="shared" si="5"/>
        <v>408826</v>
      </c>
    </row>
    <row r="43" spans="1:40" x14ac:dyDescent="0.3">
      <c r="A43" s="2">
        <v>40</v>
      </c>
      <c r="B43" s="2" t="str">
        <f t="shared" si="4"/>
        <v>0x28</v>
      </c>
      <c r="C43" s="30" t="s">
        <v>208</v>
      </c>
      <c r="D43" s="6">
        <v>0</v>
      </c>
      <c r="E43" s="6">
        <v>1</v>
      </c>
      <c r="F43" s="6">
        <v>0</v>
      </c>
      <c r="G43" s="6">
        <v>0</v>
      </c>
      <c r="H43" s="6">
        <v>0</v>
      </c>
      <c r="I43" s="6" t="s">
        <v>14</v>
      </c>
      <c r="J43" s="6">
        <v>0</v>
      </c>
      <c r="K43" s="6">
        <v>0</v>
      </c>
      <c r="L43" s="6">
        <v>1</v>
      </c>
      <c r="M43" s="6">
        <v>0</v>
      </c>
      <c r="N43" s="6">
        <v>0</v>
      </c>
      <c r="O43" s="6">
        <v>0</v>
      </c>
      <c r="P43" s="6">
        <v>1</v>
      </c>
      <c r="Q43" s="6">
        <v>0</v>
      </c>
      <c r="R43" s="4">
        <v>0</v>
      </c>
      <c r="S43" s="4">
        <v>0</v>
      </c>
      <c r="T43" s="2">
        <v>0</v>
      </c>
      <c r="U43" s="4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11" t="str">
        <f t="shared" si="21"/>
        <v>40</v>
      </c>
      <c r="AC43" s="12" t="str">
        <f t="shared" si="22"/>
        <v>88</v>
      </c>
      <c r="AD43" s="13" t="str">
        <f t="shared" si="23"/>
        <v>00</v>
      </c>
      <c r="AM43" s="8" t="str">
        <f t="shared" si="5"/>
        <v>408800</v>
      </c>
    </row>
    <row r="44" spans="1:40" x14ac:dyDescent="0.3">
      <c r="A44" s="2">
        <v>41</v>
      </c>
      <c r="B44" s="2" t="str">
        <f t="shared" si="4"/>
        <v>0x29</v>
      </c>
      <c r="C44" s="30" t="s">
        <v>209</v>
      </c>
      <c r="D44" s="6">
        <v>0</v>
      </c>
      <c r="E44" s="6">
        <v>1</v>
      </c>
      <c r="F44" s="6">
        <v>0</v>
      </c>
      <c r="G44" s="6">
        <v>0</v>
      </c>
      <c r="H44" s="6">
        <v>0</v>
      </c>
      <c r="I44" s="6" t="s">
        <v>14</v>
      </c>
      <c r="J44" s="6">
        <v>0</v>
      </c>
      <c r="K44" s="6">
        <v>0</v>
      </c>
      <c r="L44" s="6">
        <v>1</v>
      </c>
      <c r="M44" s="6">
        <v>0</v>
      </c>
      <c r="N44" s="6">
        <v>0</v>
      </c>
      <c r="O44" s="6">
        <v>0</v>
      </c>
      <c r="P44" s="6">
        <v>1</v>
      </c>
      <c r="Q44" s="6">
        <v>0</v>
      </c>
      <c r="R44" s="4">
        <v>0</v>
      </c>
      <c r="S44" s="4">
        <v>0</v>
      </c>
      <c r="T44" s="2">
        <v>0</v>
      </c>
      <c r="U44" s="42">
        <v>0</v>
      </c>
      <c r="V44" s="2">
        <v>1</v>
      </c>
      <c r="W44" s="2">
        <v>1</v>
      </c>
      <c r="X44" s="2">
        <v>1</v>
      </c>
      <c r="Y44" s="2">
        <v>1</v>
      </c>
      <c r="Z44" s="2">
        <v>0</v>
      </c>
      <c r="AA44" s="2">
        <v>1</v>
      </c>
      <c r="AB44" s="11" t="str">
        <f t="shared" si="21"/>
        <v>40</v>
      </c>
      <c r="AC44" s="12" t="str">
        <f t="shared" si="22"/>
        <v>88</v>
      </c>
      <c r="AD44" s="13" t="str">
        <f t="shared" si="23"/>
        <v>3D</v>
      </c>
      <c r="AM44" s="8" t="str">
        <f t="shared" si="5"/>
        <v>40883D</v>
      </c>
    </row>
    <row r="46" spans="1:40" x14ac:dyDescent="0.3">
      <c r="C46" s="3" t="s">
        <v>22</v>
      </c>
      <c r="D46" t="s">
        <v>23</v>
      </c>
    </row>
    <row r="47" spans="1:40" x14ac:dyDescent="0.3">
      <c r="C47" s="5" t="s">
        <v>30</v>
      </c>
      <c r="D47" t="s">
        <v>31</v>
      </c>
    </row>
    <row r="49" spans="1:19" x14ac:dyDescent="0.3">
      <c r="C49" s="1" t="s">
        <v>53</v>
      </c>
      <c r="D49" t="s">
        <v>135</v>
      </c>
    </row>
    <row r="50" spans="1:19" x14ac:dyDescent="0.3">
      <c r="C50" s="1" t="s">
        <v>62</v>
      </c>
      <c r="D50" t="s">
        <v>136</v>
      </c>
    </row>
    <row r="51" spans="1:19" x14ac:dyDescent="0.3">
      <c r="C51" s="1" t="s">
        <v>47</v>
      </c>
      <c r="D51" t="s">
        <v>251</v>
      </c>
    </row>
    <row r="52" spans="1:19" x14ac:dyDescent="0.3">
      <c r="A52"/>
      <c r="B52"/>
      <c r="C52" s="1" t="s">
        <v>241</v>
      </c>
      <c r="D52" t="s">
        <v>242</v>
      </c>
      <c r="R52"/>
      <c r="S52"/>
    </row>
    <row r="53" spans="1:19" x14ac:dyDescent="0.3">
      <c r="A53"/>
      <c r="B53"/>
      <c r="C53" s="1" t="s">
        <v>133</v>
      </c>
      <c r="D53" t="s">
        <v>129</v>
      </c>
      <c r="R53"/>
      <c r="S53"/>
    </row>
    <row r="54" spans="1:19" x14ac:dyDescent="0.3">
      <c r="A54"/>
      <c r="B54"/>
      <c r="C54" s="1" t="s">
        <v>132</v>
      </c>
      <c r="D54" t="s">
        <v>128</v>
      </c>
      <c r="R54"/>
      <c r="S54"/>
    </row>
  </sheetData>
  <mergeCells count="1">
    <mergeCell ref="AB2:AD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2" sqref="C12"/>
    </sheetView>
  </sheetViews>
  <sheetFormatPr defaultRowHeight="14.4" x14ac:dyDescent="0.3"/>
  <cols>
    <col min="1" max="1" width="11.33203125" bestFit="1" customWidth="1"/>
    <col min="2" max="5" width="9.109375" style="7"/>
  </cols>
  <sheetData>
    <row r="1" spans="1:6" x14ac:dyDescent="0.3">
      <c r="A1" t="s">
        <v>50</v>
      </c>
      <c r="C1" s="7" t="s">
        <v>51</v>
      </c>
      <c r="D1" s="7" t="s">
        <v>52</v>
      </c>
      <c r="E1" s="7" t="s">
        <v>53</v>
      </c>
    </row>
    <row r="2" spans="1:6" x14ac:dyDescent="0.3">
      <c r="A2" t="s">
        <v>54</v>
      </c>
      <c r="C2" s="7" t="s">
        <v>51</v>
      </c>
      <c r="D2" s="7" t="s">
        <v>56</v>
      </c>
      <c r="E2" s="7" t="s">
        <v>53</v>
      </c>
    </row>
    <row r="3" spans="1:6" x14ac:dyDescent="0.3">
      <c r="A3" t="s">
        <v>57</v>
      </c>
      <c r="C3" s="7" t="s">
        <v>55</v>
      </c>
      <c r="D3" s="7" t="s">
        <v>58</v>
      </c>
      <c r="E3" s="7" t="s">
        <v>59</v>
      </c>
    </row>
    <row r="4" spans="1:6" x14ac:dyDescent="0.3">
      <c r="A4" t="s">
        <v>60</v>
      </c>
      <c r="C4" s="7" t="s">
        <v>55</v>
      </c>
      <c r="D4" s="7" t="s">
        <v>56</v>
      </c>
      <c r="E4" s="7" t="s">
        <v>59</v>
      </c>
    </row>
    <row r="5" spans="1:6" x14ac:dyDescent="0.3">
      <c r="A5" t="s">
        <v>61</v>
      </c>
      <c r="C5" s="7" t="s">
        <v>63</v>
      </c>
      <c r="D5" s="7" t="s">
        <v>66</v>
      </c>
      <c r="E5" s="7" t="s">
        <v>62</v>
      </c>
    </row>
    <row r="6" spans="1:6" x14ac:dyDescent="0.3">
      <c r="A6" t="s">
        <v>4</v>
      </c>
      <c r="B6" s="7" t="s">
        <v>64</v>
      </c>
      <c r="C6" s="7" t="s">
        <v>65</v>
      </c>
      <c r="D6" s="7" t="s">
        <v>66</v>
      </c>
      <c r="E6" s="7" t="s">
        <v>62</v>
      </c>
    </row>
    <row r="7" spans="1:6" x14ac:dyDescent="0.3">
      <c r="A7" t="s">
        <v>67</v>
      </c>
      <c r="C7" s="7" t="s">
        <v>69</v>
      </c>
      <c r="D7" s="7" t="s">
        <v>70</v>
      </c>
      <c r="E7" s="7" t="s">
        <v>59</v>
      </c>
      <c r="F7" t="s">
        <v>68</v>
      </c>
    </row>
    <row r="8" spans="1:6" x14ac:dyDescent="0.3">
      <c r="A8" t="s">
        <v>72</v>
      </c>
      <c r="C8" s="7" t="s">
        <v>71</v>
      </c>
      <c r="D8" s="7" t="s">
        <v>70</v>
      </c>
      <c r="E8" s="7" t="s">
        <v>59</v>
      </c>
      <c r="F8" t="s">
        <v>73</v>
      </c>
    </row>
    <row r="9" spans="1:6" x14ac:dyDescent="0.3">
      <c r="A9" t="s">
        <v>75</v>
      </c>
      <c r="C9" s="7" t="s">
        <v>74</v>
      </c>
      <c r="D9" s="7" t="s">
        <v>77</v>
      </c>
      <c r="E9" s="7" t="s">
        <v>59</v>
      </c>
      <c r="F9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51"/>
  <sheetViews>
    <sheetView tabSelected="1" zoomScale="80" zoomScaleNormal="80" workbookViewId="0">
      <pane ySplit="1" topLeftCell="A118" activePane="bottomLeft" state="frozen"/>
      <selection pane="bottomLeft" activeCell="C151" sqref="C151"/>
    </sheetView>
  </sheetViews>
  <sheetFormatPr defaultRowHeight="14.4" x14ac:dyDescent="0.3"/>
  <cols>
    <col min="3" max="3" width="19" customWidth="1"/>
    <col min="4" max="4" width="17.6640625" style="7" bestFit="1" customWidth="1"/>
    <col min="5" max="5" width="40" bestFit="1" customWidth="1"/>
    <col min="6" max="6" width="12.5546875" style="11" bestFit="1" customWidth="1"/>
    <col min="7" max="7" width="3" style="12" bestFit="1" customWidth="1"/>
    <col min="8" max="9" width="3" bestFit="1" customWidth="1"/>
    <col min="10" max="10" width="3.33203125" bestFit="1" customWidth="1"/>
    <col min="11" max="11" width="10.109375" bestFit="1" customWidth="1"/>
    <col min="13" max="13" width="15.44140625" style="16" customWidth="1"/>
    <col min="14" max="15" width="9.109375" style="2"/>
    <col min="16" max="16" width="8.88671875" style="2"/>
    <col min="17" max="17" width="10.88671875" style="2" bestFit="1" customWidth="1"/>
    <col min="18" max="18" width="10.88671875" style="18" bestFit="1" customWidth="1"/>
    <col min="19" max="20" width="3.44140625" bestFit="1" customWidth="1"/>
    <col min="21" max="21" width="3.44140625" style="13" bestFit="1" customWidth="1"/>
  </cols>
  <sheetData>
    <row r="1" spans="1:24" x14ac:dyDescent="0.3">
      <c r="A1" s="1" t="s">
        <v>84</v>
      </c>
      <c r="B1" s="1" t="s">
        <v>98</v>
      </c>
      <c r="F1" s="14" t="s">
        <v>187</v>
      </c>
      <c r="G1" s="15" t="s">
        <v>177</v>
      </c>
      <c r="H1" s="1" t="s">
        <v>177</v>
      </c>
      <c r="I1" s="1" t="s">
        <v>178</v>
      </c>
      <c r="J1" s="1" t="s">
        <v>253</v>
      </c>
      <c r="K1" s="1" t="s">
        <v>188</v>
      </c>
      <c r="L1" s="1" t="s">
        <v>186</v>
      </c>
      <c r="M1" s="19" t="s">
        <v>179</v>
      </c>
      <c r="N1" s="20" t="s">
        <v>180</v>
      </c>
      <c r="O1" s="20" t="s">
        <v>181</v>
      </c>
      <c r="P1" s="20" t="s">
        <v>252</v>
      </c>
      <c r="Q1" s="20" t="s">
        <v>183</v>
      </c>
      <c r="R1" s="21" t="s">
        <v>182</v>
      </c>
      <c r="S1" s="48" t="s">
        <v>185</v>
      </c>
      <c r="T1" s="49"/>
      <c r="U1" s="50"/>
      <c r="V1" s="10"/>
    </row>
    <row r="2" spans="1:24" x14ac:dyDescent="0.3">
      <c r="A2" s="1"/>
      <c r="B2" s="1"/>
      <c r="C2" s="8" t="s">
        <v>211</v>
      </c>
      <c r="N2" s="17"/>
      <c r="O2" s="17"/>
      <c r="P2" s="17"/>
      <c r="Q2" s="17"/>
      <c r="W2" t="s">
        <v>192</v>
      </c>
    </row>
    <row r="3" spans="1:24" x14ac:dyDescent="0.3">
      <c r="A3">
        <v>0</v>
      </c>
      <c r="B3" t="str">
        <f>"0x" &amp; DEC2HEX(A3,3)</f>
        <v>0x000</v>
      </c>
      <c r="C3" t="s">
        <v>145</v>
      </c>
      <c r="E3" s="8"/>
      <c r="F3" s="11">
        <v>1</v>
      </c>
      <c r="G3" s="12" t="s">
        <v>42</v>
      </c>
      <c r="H3">
        <f t="shared" ref="H3:H5" si="0">IF(G3="", "", VLOOKUP(G3, $W$3:$X$10, 2))</f>
        <v>6</v>
      </c>
      <c r="L3">
        <v>1</v>
      </c>
      <c r="M3" s="16" t="str">
        <f>IF(F3="", "", TEXT(DEC2BIN(F3), "000000"))</f>
        <v>000001</v>
      </c>
      <c r="N3" s="17" t="str">
        <f t="shared" ref="N3:O6" si="1">IF(H3="", "", TEXT(DEC2BIN(H3), "000"))</f>
        <v>110</v>
      </c>
      <c r="O3" s="17" t="str">
        <f t="shared" si="1"/>
        <v/>
      </c>
      <c r="P3" s="17"/>
      <c r="Q3" s="17" t="str">
        <f t="shared" ref="Q3:R6" si="2">IF(K3="", "", TEXT(DEC2BIN(K3), "00000000"))</f>
        <v/>
      </c>
      <c r="R3" s="18" t="str">
        <f t="shared" si="2"/>
        <v>00000001</v>
      </c>
      <c r="S3" t="str">
        <f t="shared" ref="S3:S5" si="3">BIN2HEX(LEFT(CONCATENATE(M3,IF(N3="", "000", N3)), 8), 2)</f>
        <v>07</v>
      </c>
      <c r="T3" t="str">
        <f>BIN2HEX(CONCATENATE(RIGHT(N3, 1), IF(O3 = "", "000", O3), "0000"), 2)</f>
        <v>00</v>
      </c>
      <c r="U3" s="13" t="str">
        <f t="shared" ref="U3:U5" si="4">IF(Q3="", BIN2HEX(R3, 2), BIN2HEX(Q3,2))</f>
        <v>01</v>
      </c>
      <c r="W3" t="s">
        <v>38</v>
      </c>
      <c r="X3">
        <v>0</v>
      </c>
    </row>
    <row r="4" spans="1:24" x14ac:dyDescent="0.3">
      <c r="A4">
        <v>3</v>
      </c>
      <c r="B4" t="str">
        <f t="shared" ref="B4:B6" si="5">"0x" &amp; DEC2HEX(A4,3)</f>
        <v>0x003</v>
      </c>
      <c r="C4" t="s">
        <v>78</v>
      </c>
      <c r="E4" s="8" t="s">
        <v>184</v>
      </c>
      <c r="F4" s="11">
        <v>1</v>
      </c>
      <c r="G4" s="12" t="s">
        <v>38</v>
      </c>
      <c r="H4">
        <f t="shared" si="0"/>
        <v>0</v>
      </c>
      <c r="L4">
        <v>32</v>
      </c>
      <c r="M4" s="16" t="str">
        <f>IF(F4="", "", TEXT(DEC2BIN(F4), "000000"))</f>
        <v>000001</v>
      </c>
      <c r="N4" s="17" t="str">
        <f t="shared" si="1"/>
        <v>000</v>
      </c>
      <c r="O4" s="17" t="str">
        <f t="shared" si="1"/>
        <v/>
      </c>
      <c r="P4" s="17"/>
      <c r="Q4" s="17" t="str">
        <f t="shared" si="2"/>
        <v/>
      </c>
      <c r="R4" s="18" t="str">
        <f t="shared" si="2"/>
        <v>00100000</v>
      </c>
      <c r="S4" t="str">
        <f t="shared" si="3"/>
        <v>04</v>
      </c>
      <c r="T4" t="str">
        <f>BIN2HEX(CONCATENATE(RIGHT(N4, 1), IF(O4 = "", "000", O4), "0000"), 2)</f>
        <v>00</v>
      </c>
      <c r="U4" s="13" t="str">
        <f t="shared" si="4"/>
        <v>20</v>
      </c>
      <c r="W4" t="s">
        <v>39</v>
      </c>
      <c r="X4">
        <v>1</v>
      </c>
    </row>
    <row r="5" spans="1:24" x14ac:dyDescent="0.3">
      <c r="A5">
        <v>6</v>
      </c>
      <c r="B5" t="str">
        <f t="shared" si="5"/>
        <v>0x006</v>
      </c>
      <c r="C5" t="s">
        <v>146</v>
      </c>
      <c r="E5" s="8"/>
      <c r="F5" s="11">
        <v>32</v>
      </c>
      <c r="G5" s="12" t="s">
        <v>38</v>
      </c>
      <c r="H5">
        <f t="shared" si="0"/>
        <v>0</v>
      </c>
      <c r="I5">
        <v>6</v>
      </c>
      <c r="M5" s="16" t="str">
        <f>IF(F5="", "", TEXT(DEC2BIN(F5), "000000"))</f>
        <v>100000</v>
      </c>
      <c r="N5" s="17" t="str">
        <f t="shared" si="1"/>
        <v>000</v>
      </c>
      <c r="O5" s="17" t="str">
        <f t="shared" si="1"/>
        <v>110</v>
      </c>
      <c r="P5" s="17"/>
      <c r="Q5" s="17" t="str">
        <f t="shared" si="2"/>
        <v/>
      </c>
      <c r="R5" s="18" t="str">
        <f t="shared" si="2"/>
        <v/>
      </c>
      <c r="S5" t="str">
        <f t="shared" si="3"/>
        <v>80</v>
      </c>
      <c r="T5" t="str">
        <f>BIN2HEX(CONCATENATE(RIGHT(N5, 1), IF(O5 = "", "000", O5), "0000"), 2)</f>
        <v>60</v>
      </c>
      <c r="U5" s="13" t="str">
        <f t="shared" si="4"/>
        <v>00</v>
      </c>
      <c r="W5" t="s">
        <v>40</v>
      </c>
      <c r="X5">
        <v>4</v>
      </c>
    </row>
    <row r="6" spans="1:24" x14ac:dyDescent="0.3">
      <c r="A6">
        <v>9</v>
      </c>
      <c r="B6" t="str">
        <f t="shared" si="5"/>
        <v>0x009</v>
      </c>
      <c r="C6" t="s">
        <v>79</v>
      </c>
      <c r="E6" s="8"/>
      <c r="F6" s="11">
        <v>5</v>
      </c>
      <c r="H6" t="str">
        <f>IF(G6="", "", VLOOKUP(G6, $W$3:$X$10, 2))</f>
        <v/>
      </c>
      <c r="K6">
        <v>6</v>
      </c>
      <c r="M6" s="16" t="str">
        <f>IF(F6="", "", TEXT(DEC2BIN(F6), "000000"))</f>
        <v>000101</v>
      </c>
      <c r="N6" s="17" t="str">
        <f t="shared" si="1"/>
        <v/>
      </c>
      <c r="O6" s="17" t="str">
        <f t="shared" si="1"/>
        <v/>
      </c>
      <c r="P6" s="17"/>
      <c r="Q6" s="17" t="str">
        <f t="shared" si="2"/>
        <v>00000110</v>
      </c>
      <c r="R6" s="18" t="str">
        <f t="shared" si="2"/>
        <v/>
      </c>
      <c r="S6" t="str">
        <f>BIN2HEX(LEFT(CONCATENATE(M6,IF(N6="", "000", N6)), 8), 2)</f>
        <v>14</v>
      </c>
      <c r="T6" t="str">
        <f>BIN2HEX(CONCATENATE(RIGHT(N6, 1), IF(O6 = "", "000", O6), "0000"), 2)</f>
        <v>00</v>
      </c>
      <c r="U6" s="13" t="str">
        <f>IF(Q6="", BIN2HEX(R6, 2), BIN2HEX(Q6,2))</f>
        <v>06</v>
      </c>
      <c r="W6" t="s">
        <v>41</v>
      </c>
      <c r="X6">
        <v>5</v>
      </c>
    </row>
    <row r="7" spans="1:24" x14ac:dyDescent="0.3">
      <c r="E7" s="8"/>
      <c r="N7" s="17"/>
      <c r="O7" s="17"/>
      <c r="P7" s="17"/>
      <c r="Q7" s="17"/>
      <c r="W7" t="s">
        <v>42</v>
      </c>
      <c r="X7">
        <v>6</v>
      </c>
    </row>
    <row r="8" spans="1:24" x14ac:dyDescent="0.3">
      <c r="C8" s="8" t="s">
        <v>214</v>
      </c>
      <c r="E8" s="8"/>
      <c r="W8" t="s">
        <v>193</v>
      </c>
      <c r="X8">
        <v>7</v>
      </c>
    </row>
    <row r="9" spans="1:24" x14ac:dyDescent="0.3">
      <c r="A9">
        <v>0</v>
      </c>
      <c r="B9" t="str">
        <f>"0x" &amp; DEC2HEX(A9,3)</f>
        <v>0x000</v>
      </c>
      <c r="C9" t="s">
        <v>94</v>
      </c>
      <c r="E9" s="8"/>
      <c r="F9" s="11">
        <v>1</v>
      </c>
      <c r="G9" s="12" t="s">
        <v>38</v>
      </c>
      <c r="H9">
        <f t="shared" ref="H9" si="6">IF(G9="", "", VLOOKUP(G9, $W$3:$X$10, 2))</f>
        <v>0</v>
      </c>
      <c r="L9">
        <v>0</v>
      </c>
      <c r="M9" s="16" t="str">
        <f>IF(F9="", "", TEXT(DEC2BIN(F9), "000000"))</f>
        <v>000001</v>
      </c>
      <c r="N9" s="17" t="str">
        <f t="shared" ref="N9" si="7">IF(H9="", "", TEXT(DEC2BIN(H9), "000"))</f>
        <v>000</v>
      </c>
      <c r="O9" s="17" t="str">
        <f t="shared" ref="O9" si="8">IF(I9="", "", TEXT(DEC2BIN(I9), "000"))</f>
        <v/>
      </c>
      <c r="P9" s="17"/>
      <c r="Q9" s="17" t="str">
        <f t="shared" ref="Q9" si="9">IF(K9="", "", TEXT(DEC2BIN(K9), "00000000"))</f>
        <v/>
      </c>
      <c r="R9" s="18" t="str">
        <f t="shared" ref="R9" si="10">IF(L9="", "", TEXT(DEC2BIN(L9), "00000000"))</f>
        <v>00000000</v>
      </c>
      <c r="S9" t="str">
        <f t="shared" ref="S9" si="11">BIN2HEX(LEFT(CONCATENATE(M9,IF(N9="", "000", N9)), 8), 2)</f>
        <v>04</v>
      </c>
      <c r="T9" t="str">
        <f>BIN2HEX(CONCATENATE(RIGHT(N9, 1), IF(O9 = "", "000", O9), "0000"), 2)</f>
        <v>00</v>
      </c>
      <c r="U9" s="13" t="str">
        <f t="shared" ref="U9" si="12">IF(Q9="", BIN2HEX(R9, 2), BIN2HEX(Q9,2))</f>
        <v>00</v>
      </c>
      <c r="W9" s="38" t="s">
        <v>194</v>
      </c>
      <c r="X9" s="38">
        <v>2</v>
      </c>
    </row>
    <row r="10" spans="1:24" x14ac:dyDescent="0.3">
      <c r="A10">
        <v>3</v>
      </c>
      <c r="B10" t="str">
        <f>"0x" &amp; DEC2HEX(A10,3)</f>
        <v>0x003</v>
      </c>
      <c r="C10" t="s">
        <v>212</v>
      </c>
      <c r="F10" s="11">
        <v>40</v>
      </c>
      <c r="G10" s="12" t="s">
        <v>38</v>
      </c>
      <c r="H10">
        <f t="shared" ref="H10" si="13">IF(G10="", "", VLOOKUP(G10, $W$3:$X$10, 2))</f>
        <v>0</v>
      </c>
      <c r="M10" s="16" t="str">
        <f>IF(F10="", "", TEXT(DEC2BIN(F10), "000000"))</f>
        <v>101000</v>
      </c>
      <c r="N10" s="17" t="str">
        <f t="shared" ref="N10:N11" si="14">IF(H10="", "", TEXT(DEC2BIN(H10), "000"))</f>
        <v>000</v>
      </c>
      <c r="O10" s="17" t="str">
        <f t="shared" ref="O10:O11" si="15">IF(I10="", "", TEXT(DEC2BIN(I10), "000"))</f>
        <v/>
      </c>
      <c r="P10" s="17"/>
      <c r="Q10" s="17" t="str">
        <f t="shared" ref="Q10:Q11" si="16">IF(K10="", "", TEXT(DEC2BIN(K10), "00000000"))</f>
        <v/>
      </c>
      <c r="R10" s="18" t="str">
        <f t="shared" ref="R10:R11" si="17">IF(L10="", "", TEXT(DEC2BIN(L10), "00000000"))</f>
        <v/>
      </c>
      <c r="S10" t="str">
        <f t="shared" ref="S10" si="18">BIN2HEX(LEFT(CONCATENATE(M10,IF(N10="", "000", N10)), 8), 2)</f>
        <v>A0</v>
      </c>
      <c r="T10" t="str">
        <f>BIN2HEX(CONCATENATE(RIGHT(N10, 1), IF(O10 = "", "000", O10), "0000"), 2)</f>
        <v>00</v>
      </c>
      <c r="U10" s="13" t="str">
        <f t="shared" ref="U10" si="19">IF(Q10="", BIN2HEX(R10, 2), BIN2HEX(Q10,2))</f>
        <v>00</v>
      </c>
      <c r="W10" s="38" t="s">
        <v>216</v>
      </c>
      <c r="X10" s="38">
        <v>3</v>
      </c>
    </row>
    <row r="11" spans="1:24" x14ac:dyDescent="0.3">
      <c r="A11">
        <v>6</v>
      </c>
      <c r="B11" t="str">
        <f>"0x" &amp; DEC2HEX(A11,3)</f>
        <v>0x006</v>
      </c>
      <c r="C11" t="s">
        <v>213</v>
      </c>
      <c r="F11" s="11">
        <v>5</v>
      </c>
      <c r="H11" t="str">
        <f>IF(G11="", "", VLOOKUP(G11, $W$3:$X$10, 2))</f>
        <v/>
      </c>
      <c r="K11">
        <v>3</v>
      </c>
      <c r="M11" s="16" t="str">
        <f>IF(F11="", "", TEXT(DEC2BIN(F11), "000000"))</f>
        <v>000101</v>
      </c>
      <c r="N11" s="17" t="str">
        <f t="shared" si="14"/>
        <v/>
      </c>
      <c r="O11" s="17" t="str">
        <f t="shared" si="15"/>
        <v/>
      </c>
      <c r="P11" s="17"/>
      <c r="Q11" s="17" t="str">
        <f t="shared" si="16"/>
        <v>00000011</v>
      </c>
      <c r="R11" s="18" t="str">
        <f t="shared" si="17"/>
        <v/>
      </c>
      <c r="S11" t="str">
        <f>BIN2HEX(LEFT(CONCATENATE(M11,IF(N11="", "000", N11)), 8), 2)</f>
        <v>14</v>
      </c>
      <c r="T11" t="str">
        <f>BIN2HEX(CONCATENATE(RIGHT(N11, 1), IF(O11 = "", "000", O11), "0000"), 2)</f>
        <v>00</v>
      </c>
      <c r="U11" s="13" t="str">
        <f>IF(Q11="", BIN2HEX(R11, 2), BIN2HEX(Q11,2))</f>
        <v>03</v>
      </c>
    </row>
    <row r="16" spans="1:24" x14ac:dyDescent="0.3">
      <c r="C16" s="8" t="s">
        <v>217</v>
      </c>
      <c r="W16" t="s">
        <v>191</v>
      </c>
      <c r="X16">
        <v>3</v>
      </c>
    </row>
    <row r="17" spans="1:26" x14ac:dyDescent="0.3">
      <c r="A17">
        <v>0</v>
      </c>
      <c r="B17" t="str">
        <f t="shared" ref="B17:B21" si="20">"0x" &amp; DEC2HEX(A17,3)</f>
        <v>0x000</v>
      </c>
      <c r="C17" t="s">
        <v>94</v>
      </c>
      <c r="F17" s="11">
        <v>1</v>
      </c>
      <c r="G17" s="12" t="s">
        <v>38</v>
      </c>
      <c r="H17">
        <f t="shared" ref="H17:H19" si="21">IF(G17="", "", VLOOKUP(G17, $W$3:$X$10, 2))</f>
        <v>0</v>
      </c>
      <c r="L17">
        <v>0</v>
      </c>
      <c r="M17" s="16" t="str">
        <f>IF(F17="", "", TEXT(DEC2BIN(F17), "000000"))</f>
        <v>000001</v>
      </c>
      <c r="N17" s="17" t="str">
        <f t="shared" ref="N17:O19" si="22">IF(H17="", "", TEXT(DEC2BIN(H17), "000"))</f>
        <v>000</v>
      </c>
      <c r="O17" s="17" t="str">
        <f t="shared" si="22"/>
        <v/>
      </c>
      <c r="P17" s="17"/>
      <c r="Q17" s="17" t="str">
        <f t="shared" ref="Q17:R19" si="23">IF(K17="", "", TEXT(DEC2BIN(K17), "00000000"))</f>
        <v/>
      </c>
      <c r="R17" s="18" t="str">
        <f t="shared" si="23"/>
        <v>00000000</v>
      </c>
      <c r="S17" t="str">
        <f>BIN2HEX(LEFT(CONCATENATE(M17,IF(N17="", "000", N17)), 8), 2)</f>
        <v>04</v>
      </c>
      <c r="T17" t="str">
        <f>BIN2HEX(CONCATENATE(RIGHT(N17, 1), IF(O17 = "", "000", O17), "0000"), 2)</f>
        <v>00</v>
      </c>
      <c r="U17" s="13" t="str">
        <f>IF(Q17="", BIN2HEX(R17, 2), BIN2HEX(Q17,2))</f>
        <v>00</v>
      </c>
      <c r="W17" t="s">
        <v>189</v>
      </c>
      <c r="X17">
        <v>1</v>
      </c>
      <c r="Y17" t="s">
        <v>190</v>
      </c>
      <c r="Z17">
        <f>VLOOKUP(Y17,W16:X18,2)</f>
        <v>2</v>
      </c>
    </row>
    <row r="18" spans="1:26" x14ac:dyDescent="0.3">
      <c r="A18">
        <v>3</v>
      </c>
      <c r="B18" t="str">
        <f t="shared" si="20"/>
        <v>0x003</v>
      </c>
      <c r="C18" t="s">
        <v>218</v>
      </c>
      <c r="F18" s="11">
        <v>1</v>
      </c>
      <c r="G18" s="12" t="s">
        <v>39</v>
      </c>
      <c r="H18">
        <f t="shared" si="21"/>
        <v>1</v>
      </c>
      <c r="L18">
        <v>255</v>
      </c>
      <c r="M18" s="16" t="str">
        <f>IF(F18="", "", TEXT(DEC2BIN(F18), "000000"))</f>
        <v>000001</v>
      </c>
      <c r="N18" s="17" t="str">
        <f t="shared" si="22"/>
        <v>001</v>
      </c>
      <c r="O18" s="17" t="str">
        <f t="shared" si="22"/>
        <v/>
      </c>
      <c r="P18" s="17"/>
      <c r="Q18" s="17" t="str">
        <f t="shared" si="23"/>
        <v/>
      </c>
      <c r="R18" s="18" t="str">
        <f t="shared" si="23"/>
        <v>11111111</v>
      </c>
      <c r="S18" t="str">
        <f>BIN2HEX(LEFT(CONCATENATE(M18,IF(N18="", "000", N18)), 8), 2)</f>
        <v>04</v>
      </c>
      <c r="T18" t="str">
        <f>BIN2HEX(CONCATENATE(RIGHT(N18, 1), IF(O18 = "", "000", O18), "0000"), 2)</f>
        <v>80</v>
      </c>
      <c r="U18" s="13" t="str">
        <f>IF(Q18="", BIN2HEX(R18, 2), BIN2HEX(Q18,2))</f>
        <v>FF</v>
      </c>
      <c r="W18" t="s">
        <v>190</v>
      </c>
      <c r="X18">
        <v>2</v>
      </c>
    </row>
    <row r="19" spans="1:26" x14ac:dyDescent="0.3">
      <c r="A19">
        <v>6</v>
      </c>
      <c r="B19" t="str">
        <f t="shared" si="20"/>
        <v>0x006</v>
      </c>
      <c r="C19" t="s">
        <v>212</v>
      </c>
      <c r="F19" s="11">
        <v>40</v>
      </c>
      <c r="G19" s="12" t="s">
        <v>38</v>
      </c>
      <c r="H19">
        <f t="shared" si="21"/>
        <v>0</v>
      </c>
      <c r="M19" s="16" t="str">
        <f>IF(F19="", "", TEXT(DEC2BIN(F19), "000000"))</f>
        <v>101000</v>
      </c>
      <c r="N19" s="17" t="str">
        <f t="shared" si="22"/>
        <v>000</v>
      </c>
      <c r="O19" s="17" t="str">
        <f t="shared" si="22"/>
        <v/>
      </c>
      <c r="P19" s="17"/>
      <c r="Q19" s="17" t="str">
        <f t="shared" si="23"/>
        <v/>
      </c>
      <c r="R19" s="18" t="str">
        <f t="shared" si="23"/>
        <v/>
      </c>
      <c r="S19" t="str">
        <f>BIN2HEX(LEFT(CONCATENATE(M19,IF(N19="", "000", N19)), 8), 2)</f>
        <v>A0</v>
      </c>
      <c r="T19" t="str">
        <f>BIN2HEX(CONCATENATE(RIGHT(N19, 1), IF(O19 = "", "000", O19), "0000"), 2)</f>
        <v>00</v>
      </c>
      <c r="U19" s="13" t="str">
        <f>IF(Q19="", BIN2HEX(R19, 2), BIN2HEX(Q19,2))</f>
        <v>00</v>
      </c>
    </row>
    <row r="20" spans="1:26" x14ac:dyDescent="0.3">
      <c r="A20">
        <v>9</v>
      </c>
      <c r="B20" t="str">
        <f t="shared" si="20"/>
        <v>0x009</v>
      </c>
      <c r="C20" t="s">
        <v>219</v>
      </c>
      <c r="E20" s="39" t="s">
        <v>83</v>
      </c>
      <c r="F20" s="11">
        <v>41</v>
      </c>
      <c r="G20" s="12" t="s">
        <v>39</v>
      </c>
      <c r="H20">
        <f t="shared" ref="H20" si="24">IF(G20="", "", VLOOKUP(G20, $W$3:$X$10, 2))</f>
        <v>1</v>
      </c>
      <c r="M20" s="16" t="str">
        <f>IF(F20="", "", TEXT(DEC2BIN(F20), "000000"))</f>
        <v>101001</v>
      </c>
      <c r="N20" s="17" t="str">
        <f t="shared" ref="N20" si="25">IF(H20="", "", TEXT(DEC2BIN(H20), "000"))</f>
        <v>001</v>
      </c>
      <c r="O20" s="17" t="str">
        <f t="shared" ref="O20" si="26">IF(I20="", "", TEXT(DEC2BIN(I20), "000"))</f>
        <v/>
      </c>
      <c r="P20" s="17"/>
      <c r="Q20" s="17" t="str">
        <f t="shared" ref="Q20" si="27">IF(K20="", "", TEXT(DEC2BIN(K20), "00000000"))</f>
        <v/>
      </c>
      <c r="R20" s="18" t="str">
        <f t="shared" ref="R20" si="28">IF(L20="", "", TEXT(DEC2BIN(L20), "00000000"))</f>
        <v/>
      </c>
      <c r="S20" t="str">
        <f>BIN2HEX(LEFT(CONCATENATE(M20,IF(N20="", "000", N20)), 8), 2)</f>
        <v>A4</v>
      </c>
      <c r="T20" t="str">
        <f>BIN2HEX(CONCATENATE(RIGHT(N20, 1), IF(O20 = "", "000", O20), "0000"), 2)</f>
        <v>80</v>
      </c>
      <c r="U20" s="13" t="str">
        <f>IF(Q20="", BIN2HEX(R20, 2), BIN2HEX(Q20,2))</f>
        <v>00</v>
      </c>
    </row>
    <row r="21" spans="1:26" x14ac:dyDescent="0.3">
      <c r="A21">
        <v>12</v>
      </c>
      <c r="B21" t="str">
        <f t="shared" si="20"/>
        <v>0x00C</v>
      </c>
      <c r="C21" t="s">
        <v>79</v>
      </c>
      <c r="E21" s="39"/>
      <c r="F21" s="11">
        <v>5</v>
      </c>
      <c r="H21" t="str">
        <f>IF(G21="", "", VLOOKUP(G21, $W$3:$X$10, 2))</f>
        <v/>
      </c>
      <c r="K21">
        <v>6</v>
      </c>
      <c r="M21" s="16" t="str">
        <f>IF(F21="", "", TEXT(DEC2BIN(F21), "000000"))</f>
        <v>000101</v>
      </c>
      <c r="N21" s="17" t="str">
        <f t="shared" ref="N21" si="29">IF(H21="", "", TEXT(DEC2BIN(H21), "000"))</f>
        <v/>
      </c>
      <c r="O21" s="17" t="str">
        <f t="shared" ref="O21" si="30">IF(I21="", "", TEXT(DEC2BIN(I21), "000"))</f>
        <v/>
      </c>
      <c r="P21" s="17"/>
      <c r="Q21" s="17" t="str">
        <f t="shared" ref="Q21" si="31">IF(K21="", "", TEXT(DEC2BIN(K21), "00000000"))</f>
        <v>00000110</v>
      </c>
      <c r="R21" s="18" t="str">
        <f t="shared" ref="R21" si="32">IF(L21="", "", TEXT(DEC2BIN(L21), "00000000"))</f>
        <v/>
      </c>
      <c r="S21" t="str">
        <f>BIN2HEX(LEFT(CONCATENATE(M21,IF(N21="", "000", N21)), 8), 2)</f>
        <v>14</v>
      </c>
      <c r="T21" t="str">
        <f>BIN2HEX(CONCATENATE(RIGHT(N21, 1), IF(O21 = "", "000", O21), "0000"), 2)</f>
        <v>00</v>
      </c>
      <c r="U21" s="13" t="str">
        <f>IF(Q21="", BIN2HEX(R21, 2), BIN2HEX(Q21,2))</f>
        <v>06</v>
      </c>
    </row>
    <row r="22" spans="1:26" x14ac:dyDescent="0.3">
      <c r="E22" s="39"/>
      <c r="N22" s="17"/>
      <c r="O22" s="17"/>
      <c r="P22" s="17"/>
      <c r="Q22" s="17"/>
    </row>
    <row r="23" spans="1:26" x14ac:dyDescent="0.3">
      <c r="E23" s="39"/>
      <c r="N23" s="17"/>
      <c r="O23" s="17"/>
      <c r="P23" s="17"/>
      <c r="Q23" s="17"/>
    </row>
    <row r="24" spans="1:26" x14ac:dyDescent="0.3">
      <c r="E24" s="39"/>
      <c r="N24" s="17"/>
      <c r="O24" s="17"/>
      <c r="P24" s="17"/>
      <c r="Q24" s="17"/>
    </row>
    <row r="25" spans="1:26" x14ac:dyDescent="0.3">
      <c r="E25" s="39"/>
      <c r="N25" s="17"/>
      <c r="O25" s="17"/>
      <c r="P25" s="17"/>
      <c r="Q25" s="17"/>
    </row>
    <row r="26" spans="1:26" x14ac:dyDescent="0.3">
      <c r="N26" s="17"/>
      <c r="O26" s="17"/>
      <c r="P26" s="17"/>
      <c r="Q26" s="17"/>
    </row>
    <row r="30" spans="1:26" x14ac:dyDescent="0.3">
      <c r="A30" s="1"/>
      <c r="B30" s="1"/>
      <c r="C30" s="8" t="s">
        <v>85</v>
      </c>
    </row>
    <row r="31" spans="1:26" x14ac:dyDescent="0.3">
      <c r="A31">
        <v>0</v>
      </c>
      <c r="B31" t="str">
        <f t="shared" ref="B31:B36" si="33">"0x" &amp; DEC2HEX(A31,3)</f>
        <v>0x000</v>
      </c>
      <c r="C31" t="s">
        <v>145</v>
      </c>
      <c r="F31" s="11">
        <v>1</v>
      </c>
      <c r="G31" s="12" t="s">
        <v>42</v>
      </c>
      <c r="H31">
        <f t="shared" ref="H31" si="34">IF(G31="", "", VLOOKUP(G31, $W$3:$X$10, 2))</f>
        <v>6</v>
      </c>
      <c r="L31">
        <v>1</v>
      </c>
      <c r="M31" s="16" t="str">
        <f t="shared" ref="M31:M36" si="35">IF(F31="", "", TEXT(DEC2BIN(F31), "000000"))</f>
        <v>000001</v>
      </c>
      <c r="N31" s="17" t="str">
        <f t="shared" ref="N31" si="36">IF(H31="", "", TEXT(DEC2BIN(H31), "000"))</f>
        <v>110</v>
      </c>
      <c r="O31" s="17" t="str">
        <f t="shared" ref="O31" si="37">IF(I31="", "", TEXT(DEC2BIN(I31), "000"))</f>
        <v/>
      </c>
      <c r="P31" s="17"/>
      <c r="Q31" s="17" t="str">
        <f t="shared" ref="Q31" si="38">IF(K31="", "", TEXT(DEC2BIN(K31), "00000000"))</f>
        <v/>
      </c>
      <c r="R31" s="18" t="str">
        <f t="shared" ref="R31" si="39">IF(L31="", "", TEXT(DEC2BIN(L31), "00000000"))</f>
        <v>00000001</v>
      </c>
      <c r="S31" t="str">
        <f t="shared" ref="S31:S36" si="40">BIN2HEX(LEFT(CONCATENATE(M31,IF(N31="", "000", N31)), 8), 2)</f>
        <v>07</v>
      </c>
      <c r="T31" t="str">
        <f t="shared" ref="T31:T36" si="41">BIN2HEX(CONCATENATE(RIGHT(N31, 1), IF(O31 = "", "000", O31), "0000"), 2)</f>
        <v>00</v>
      </c>
      <c r="U31" s="13" t="str">
        <f t="shared" ref="U31:U36" si="42">IF(Q31="", BIN2HEX(R31, 2), BIN2HEX(Q31,2))</f>
        <v>01</v>
      </c>
    </row>
    <row r="32" spans="1:26" x14ac:dyDescent="0.3">
      <c r="A32">
        <v>3</v>
      </c>
      <c r="B32" t="str">
        <f t="shared" si="33"/>
        <v>0x003</v>
      </c>
      <c r="C32" t="s">
        <v>78</v>
      </c>
      <c r="F32" s="11">
        <v>1</v>
      </c>
      <c r="G32" s="12" t="s">
        <v>38</v>
      </c>
      <c r="H32">
        <f t="shared" ref="H32" si="43">IF(G32="", "", VLOOKUP(G32, $W$3:$X$10, 2))</f>
        <v>0</v>
      </c>
      <c r="L32">
        <v>32</v>
      </c>
      <c r="M32" s="16" t="str">
        <f t="shared" si="35"/>
        <v>000001</v>
      </c>
      <c r="N32" s="17" t="str">
        <f t="shared" ref="N32" si="44">IF(H32="", "", TEXT(DEC2BIN(H32), "000"))</f>
        <v>000</v>
      </c>
      <c r="O32" s="17" t="str">
        <f t="shared" ref="O32" si="45">IF(I32="", "", TEXT(DEC2BIN(I32), "000"))</f>
        <v/>
      </c>
      <c r="P32" s="17"/>
      <c r="Q32" s="17" t="str">
        <f t="shared" ref="Q32" si="46">IF(K32="", "", TEXT(DEC2BIN(K32), "00000000"))</f>
        <v/>
      </c>
      <c r="R32" s="18" t="str">
        <f t="shared" ref="R32" si="47">IF(L32="", "", TEXT(DEC2BIN(L32), "00000000"))</f>
        <v>00100000</v>
      </c>
      <c r="S32" t="str">
        <f t="shared" si="40"/>
        <v>04</v>
      </c>
      <c r="T32" t="str">
        <f t="shared" si="41"/>
        <v>00</v>
      </c>
      <c r="U32" s="13" t="str">
        <f t="shared" si="42"/>
        <v>20</v>
      </c>
    </row>
    <row r="33" spans="1:21" x14ac:dyDescent="0.3">
      <c r="A33">
        <v>6</v>
      </c>
      <c r="B33" t="str">
        <f t="shared" si="33"/>
        <v>0x006</v>
      </c>
      <c r="C33" t="s">
        <v>146</v>
      </c>
      <c r="F33" s="11">
        <v>32</v>
      </c>
      <c r="G33" s="12" t="s">
        <v>38</v>
      </c>
      <c r="H33">
        <f t="shared" ref="H33" si="48">IF(G33="", "", VLOOKUP(G33, $W$3:$X$10, 2))</f>
        <v>0</v>
      </c>
      <c r="I33">
        <v>6</v>
      </c>
      <c r="M33" s="16" t="str">
        <f t="shared" si="35"/>
        <v>100000</v>
      </c>
      <c r="N33" s="17" t="str">
        <f t="shared" ref="N33" si="49">IF(H33="", "", TEXT(DEC2BIN(H33), "000"))</f>
        <v>000</v>
      </c>
      <c r="O33" s="17" t="str">
        <f t="shared" ref="O33" si="50">IF(I33="", "", TEXT(DEC2BIN(I33), "000"))</f>
        <v>110</v>
      </c>
      <c r="P33" s="17"/>
      <c r="Q33" s="17" t="str">
        <f t="shared" ref="Q33" si="51">IF(K33="", "", TEXT(DEC2BIN(K33), "00000000"))</f>
        <v/>
      </c>
      <c r="R33" s="18" t="str">
        <f t="shared" ref="R33" si="52">IF(L33="", "", TEXT(DEC2BIN(L33), "00000000"))</f>
        <v/>
      </c>
      <c r="S33" t="str">
        <f t="shared" si="40"/>
        <v>80</v>
      </c>
      <c r="T33" t="str">
        <f t="shared" si="41"/>
        <v>60</v>
      </c>
      <c r="U33" s="13" t="str">
        <f t="shared" si="42"/>
        <v>00</v>
      </c>
    </row>
    <row r="34" spans="1:21" x14ac:dyDescent="0.3">
      <c r="A34">
        <v>9</v>
      </c>
      <c r="B34" t="str">
        <f t="shared" si="33"/>
        <v>0x009</v>
      </c>
      <c r="C34" t="s">
        <v>87</v>
      </c>
      <c r="F34" s="11">
        <v>6</v>
      </c>
      <c r="K34">
        <v>15</v>
      </c>
      <c r="M34" s="16" t="str">
        <f t="shared" si="35"/>
        <v>000110</v>
      </c>
      <c r="N34" s="17" t="str">
        <f t="shared" ref="N34:O36" si="53">IF(H34="", "", TEXT(DEC2BIN(H34), "000"))</f>
        <v/>
      </c>
      <c r="O34" s="17" t="str">
        <f t="shared" si="53"/>
        <v/>
      </c>
      <c r="P34" s="17"/>
      <c r="Q34" s="17" t="str">
        <f t="shared" ref="Q34:R36" si="54">IF(K34="", "", TEXT(DEC2BIN(K34), "00000000"))</f>
        <v>00001111</v>
      </c>
      <c r="R34" s="18" t="str">
        <f t="shared" si="54"/>
        <v/>
      </c>
      <c r="S34" t="str">
        <f t="shared" si="40"/>
        <v>18</v>
      </c>
      <c r="T34" t="str">
        <f t="shared" si="41"/>
        <v>00</v>
      </c>
      <c r="U34" s="13" t="str">
        <f t="shared" si="42"/>
        <v>0F</v>
      </c>
    </row>
    <row r="35" spans="1:21" x14ac:dyDescent="0.3">
      <c r="A35">
        <v>12</v>
      </c>
      <c r="B35" t="str">
        <f t="shared" si="33"/>
        <v>0x00C</v>
      </c>
      <c r="C35" t="s">
        <v>79</v>
      </c>
      <c r="F35" s="11">
        <v>5</v>
      </c>
      <c r="K35">
        <v>6</v>
      </c>
      <c r="M35" s="16" t="str">
        <f t="shared" si="35"/>
        <v>000101</v>
      </c>
      <c r="N35" s="17" t="str">
        <f t="shared" si="53"/>
        <v/>
      </c>
      <c r="O35" s="17" t="str">
        <f t="shared" si="53"/>
        <v/>
      </c>
      <c r="P35" s="17"/>
      <c r="Q35" s="17" t="str">
        <f t="shared" si="54"/>
        <v>00000110</v>
      </c>
      <c r="R35" s="18" t="str">
        <f t="shared" si="54"/>
        <v/>
      </c>
      <c r="S35" t="str">
        <f t="shared" si="40"/>
        <v>14</v>
      </c>
      <c r="T35" t="str">
        <f t="shared" si="41"/>
        <v>00</v>
      </c>
      <c r="U35" s="13" t="str">
        <f t="shared" si="42"/>
        <v>06</v>
      </c>
    </row>
    <row r="36" spans="1:21" x14ac:dyDescent="0.3">
      <c r="A36">
        <v>15</v>
      </c>
      <c r="B36" t="str">
        <f t="shared" si="33"/>
        <v>0x00F</v>
      </c>
      <c r="C36" t="s">
        <v>86</v>
      </c>
      <c r="F36" s="11">
        <v>5</v>
      </c>
      <c r="K36">
        <v>15</v>
      </c>
      <c r="M36" s="16" t="str">
        <f t="shared" si="35"/>
        <v>000101</v>
      </c>
      <c r="N36" s="17" t="str">
        <f t="shared" si="53"/>
        <v/>
      </c>
      <c r="O36" s="17" t="str">
        <f t="shared" si="53"/>
        <v/>
      </c>
      <c r="P36" s="17"/>
      <c r="Q36" s="17" t="str">
        <f t="shared" si="54"/>
        <v>00001111</v>
      </c>
      <c r="R36" s="18" t="str">
        <f t="shared" si="54"/>
        <v/>
      </c>
      <c r="S36" t="str">
        <f t="shared" si="40"/>
        <v>14</v>
      </c>
      <c r="T36" t="str">
        <f t="shared" si="41"/>
        <v>00</v>
      </c>
      <c r="U36" s="13" t="str">
        <f t="shared" si="42"/>
        <v>0F</v>
      </c>
    </row>
    <row r="40" spans="1:21" x14ac:dyDescent="0.3">
      <c r="C40" s="8" t="s">
        <v>90</v>
      </c>
    </row>
    <row r="41" spans="1:21" x14ac:dyDescent="0.3">
      <c r="A41">
        <v>0</v>
      </c>
      <c r="B41" t="str">
        <f t="shared" ref="B41:B44" si="55">"0x" &amp; DEC2HEX(A41,3)</f>
        <v>0x000</v>
      </c>
      <c r="C41" t="s">
        <v>88</v>
      </c>
      <c r="F41" s="11">
        <v>3</v>
      </c>
      <c r="G41" s="12" t="s">
        <v>38</v>
      </c>
      <c r="H41">
        <f t="shared" ref="H41:H42" si="56">IF(G41="", "", VLOOKUP(G41, $W$3:$X$10, 2))</f>
        <v>0</v>
      </c>
      <c r="K41">
        <v>16</v>
      </c>
      <c r="M41" s="16" t="str">
        <f t="shared" ref="M41:M42" si="57">IF(F41="", "", TEXT(DEC2BIN(F41), "000000"))</f>
        <v>000011</v>
      </c>
      <c r="N41" s="17" t="str">
        <f t="shared" ref="N41:N42" si="58">IF(H41="", "", TEXT(DEC2BIN(H41), "000"))</f>
        <v>000</v>
      </c>
      <c r="O41" s="17" t="str">
        <f t="shared" ref="O41:O42" si="59">IF(I41="", "", TEXT(DEC2BIN(I41), "000"))</f>
        <v/>
      </c>
      <c r="P41" s="17"/>
      <c r="Q41" s="17" t="str">
        <f t="shared" ref="Q41:Q42" si="60">IF(K41="", "", TEXT(DEC2BIN(K41), "00000000"))</f>
        <v>00010000</v>
      </c>
      <c r="R41" s="18" t="str">
        <f t="shared" ref="R41:R42" si="61">IF(L41="", "", TEXT(DEC2BIN(L41), "00000000"))</f>
        <v/>
      </c>
      <c r="S41" t="str">
        <f t="shared" ref="S41:S42" si="62">BIN2HEX(LEFT(CONCATENATE(M41,IF(N41="", "000", N41)), 8), 2)</f>
        <v>0C</v>
      </c>
      <c r="T41" t="str">
        <f t="shared" ref="T41:T42" si="63">BIN2HEX(CONCATENATE(RIGHT(N41, 1), IF(O41 = "", "000", O41), "0000"), 2)</f>
        <v>00</v>
      </c>
      <c r="U41" s="13" t="str">
        <f t="shared" ref="U41:U42" si="64">IF(Q41="", BIN2HEX(R41, 2), BIN2HEX(Q41,2))</f>
        <v>10</v>
      </c>
    </row>
    <row r="42" spans="1:21" x14ac:dyDescent="0.3">
      <c r="A42">
        <v>3</v>
      </c>
      <c r="B42" t="str">
        <f t="shared" si="55"/>
        <v>0x003</v>
      </c>
      <c r="C42" t="s">
        <v>89</v>
      </c>
      <c r="F42" s="11">
        <v>10</v>
      </c>
      <c r="G42" s="12" t="s">
        <v>38</v>
      </c>
      <c r="H42">
        <f t="shared" si="56"/>
        <v>0</v>
      </c>
      <c r="K42">
        <v>17</v>
      </c>
      <c r="M42" s="16" t="str">
        <f t="shared" si="57"/>
        <v>001010</v>
      </c>
      <c r="N42" s="17" t="str">
        <f t="shared" si="58"/>
        <v>000</v>
      </c>
      <c r="O42" s="17" t="str">
        <f t="shared" si="59"/>
        <v/>
      </c>
      <c r="P42" s="17"/>
      <c r="Q42" s="17" t="str">
        <f t="shared" si="60"/>
        <v>00010001</v>
      </c>
      <c r="R42" s="18" t="str">
        <f t="shared" si="61"/>
        <v/>
      </c>
      <c r="S42" t="str">
        <f t="shared" si="62"/>
        <v>28</v>
      </c>
      <c r="T42" t="str">
        <f t="shared" si="63"/>
        <v>00</v>
      </c>
      <c r="U42" s="13" t="str">
        <f t="shared" si="64"/>
        <v>11</v>
      </c>
    </row>
    <row r="43" spans="1:21" x14ac:dyDescent="0.3">
      <c r="A43">
        <v>6</v>
      </c>
      <c r="B43" t="str">
        <f t="shared" si="55"/>
        <v>0x006</v>
      </c>
      <c r="C43" t="s">
        <v>79</v>
      </c>
      <c r="F43" s="11">
        <v>5</v>
      </c>
      <c r="K43">
        <v>6</v>
      </c>
      <c r="M43" s="16" t="str">
        <f>IF(F43="", "", TEXT(DEC2BIN(F43), "000000"))</f>
        <v>000101</v>
      </c>
      <c r="N43" s="17" t="str">
        <f>IF(H43="", "", TEXT(DEC2BIN(H43), "000"))</f>
        <v/>
      </c>
      <c r="O43" s="17" t="str">
        <f>IF(I43="", "", TEXT(DEC2BIN(I43), "000"))</f>
        <v/>
      </c>
      <c r="P43" s="17"/>
      <c r="Q43" s="17" t="str">
        <f>IF(K43="", "", TEXT(DEC2BIN(K43), "00000000"))</f>
        <v>00000110</v>
      </c>
      <c r="R43" s="18" t="str">
        <f>IF(L43="", "", TEXT(DEC2BIN(L43), "00000000"))</f>
        <v/>
      </c>
      <c r="S43" t="str">
        <f>BIN2HEX(LEFT(CONCATENATE(M43,IF(N43="", "000", N43)), 8), 2)</f>
        <v>14</v>
      </c>
      <c r="T43" t="str">
        <f>BIN2HEX(CONCATENATE(RIGHT(N43, 1), IF(O43 = "", "000", O43), "0000"), 2)</f>
        <v>00</v>
      </c>
      <c r="U43" s="13" t="str">
        <f>IF(Q43="", BIN2HEX(R43, 2), BIN2HEX(Q43,2))</f>
        <v>06</v>
      </c>
    </row>
    <row r="44" spans="1:21" x14ac:dyDescent="0.3">
      <c r="A44">
        <v>16</v>
      </c>
      <c r="B44" t="str">
        <f t="shared" si="55"/>
        <v>0x010</v>
      </c>
      <c r="D44" s="7" t="s">
        <v>91</v>
      </c>
      <c r="E44" s="8" t="s">
        <v>151</v>
      </c>
    </row>
    <row r="46" spans="1:21" x14ac:dyDescent="0.3">
      <c r="C46" s="38"/>
    </row>
    <row r="48" spans="1:21" x14ac:dyDescent="0.3">
      <c r="C48" s="8" t="s">
        <v>93</v>
      </c>
    </row>
    <row r="49" spans="1:21" x14ac:dyDescent="0.3">
      <c r="A49">
        <v>0</v>
      </c>
      <c r="B49" t="str">
        <f t="shared" ref="B49:B50" si="65">"0x" &amp; DEC2HEX(A49,3)</f>
        <v>0x000</v>
      </c>
      <c r="C49" t="s">
        <v>95</v>
      </c>
      <c r="E49" s="8" t="s">
        <v>96</v>
      </c>
      <c r="F49" s="11">
        <v>1</v>
      </c>
      <c r="G49" s="12" t="s">
        <v>39</v>
      </c>
      <c r="H49">
        <f t="shared" ref="H49" si="66">IF(G49="", "", VLOOKUP(G49, $W$3:$X$10, 2))</f>
        <v>1</v>
      </c>
      <c r="L49">
        <v>65</v>
      </c>
      <c r="M49" s="16" t="str">
        <f t="shared" ref="M49" si="67">IF(F49="", "", TEXT(DEC2BIN(F49), "000000"))</f>
        <v>000001</v>
      </c>
      <c r="N49" s="17" t="str">
        <f t="shared" ref="N49" si="68">IF(H49="", "", TEXT(DEC2BIN(H49), "000"))</f>
        <v>001</v>
      </c>
      <c r="O49" s="17" t="str">
        <f t="shared" ref="O49" si="69">IF(I49="", "", TEXT(DEC2BIN(I49), "000"))</f>
        <v/>
      </c>
      <c r="P49" s="17"/>
      <c r="Q49" s="17" t="str">
        <f t="shared" ref="Q49" si="70">IF(K49="", "", TEXT(DEC2BIN(K49), "00000000"))</f>
        <v/>
      </c>
      <c r="R49" s="18" t="str">
        <f t="shared" ref="R49" si="71">IF(L49="", "", TEXT(DEC2BIN(L49), "00000000"))</f>
        <v>01000001</v>
      </c>
      <c r="S49" t="str">
        <f t="shared" ref="S49" si="72">BIN2HEX(LEFT(CONCATENATE(M49,IF(N49="", "000", N49)), 8), 2)</f>
        <v>04</v>
      </c>
      <c r="T49" t="str">
        <f t="shared" ref="T49" si="73">BIN2HEX(CONCATENATE(RIGHT(N49, 1), IF(O49 = "", "000", O49), "0000"), 2)</f>
        <v>80</v>
      </c>
      <c r="U49" s="13" t="str">
        <f t="shared" ref="U49" si="74">IF(Q49="", BIN2HEX(R49, 2), BIN2HEX(Q49,2))</f>
        <v>41</v>
      </c>
    </row>
    <row r="50" spans="1:21" x14ac:dyDescent="0.3">
      <c r="A50">
        <v>3</v>
      </c>
      <c r="B50" t="str">
        <f t="shared" si="65"/>
        <v>0x003</v>
      </c>
      <c r="C50" t="s">
        <v>131</v>
      </c>
      <c r="F50" s="11">
        <v>17</v>
      </c>
      <c r="H50">
        <v>0</v>
      </c>
      <c r="I50">
        <v>1</v>
      </c>
      <c r="M50" s="16" t="str">
        <f t="shared" ref="M50" si="75">IF(F50="", "", TEXT(DEC2BIN(F50), "000000"))</f>
        <v>010001</v>
      </c>
      <c r="N50" s="17" t="str">
        <f t="shared" ref="N50" si="76">IF(H50="", "", TEXT(DEC2BIN(H50), "000"))</f>
        <v>000</v>
      </c>
      <c r="O50" s="17" t="str">
        <f t="shared" ref="O50" si="77">IF(I50="", "", TEXT(DEC2BIN(I50), "000"))</f>
        <v>001</v>
      </c>
      <c r="P50" s="17"/>
      <c r="Q50" s="17" t="str">
        <f t="shared" ref="Q50" si="78">IF(K50="", "", TEXT(DEC2BIN(K50), "00000000"))</f>
        <v/>
      </c>
      <c r="R50" s="18" t="str">
        <f t="shared" ref="R50" si="79">IF(L50="", "", TEXT(DEC2BIN(L50), "00000000"))</f>
        <v/>
      </c>
      <c r="S50" t="str">
        <f t="shared" ref="S50" si="80">BIN2HEX(LEFT(CONCATENATE(M50,IF(N50="", "000", N50)), 8), 2)</f>
        <v>44</v>
      </c>
      <c r="T50" t="str">
        <f t="shared" ref="T50" si="81">BIN2HEX(CONCATENATE(RIGHT(N50, 1), IF(O50 = "", "000", O50), "0000"), 2)</f>
        <v>10</v>
      </c>
      <c r="U50" s="13" t="str">
        <f t="shared" ref="U50" si="82">IF(Q50="", BIN2HEX(R50, 2), BIN2HEX(Q50,2))</f>
        <v>00</v>
      </c>
    </row>
    <row r="51" spans="1:21" x14ac:dyDescent="0.3">
      <c r="N51" s="17"/>
      <c r="O51" s="17"/>
      <c r="P51" s="17"/>
      <c r="Q51" s="17"/>
    </row>
    <row r="55" spans="1:21" x14ac:dyDescent="0.3">
      <c r="C55" s="8" t="s">
        <v>138</v>
      </c>
    </row>
    <row r="56" spans="1:21" x14ac:dyDescent="0.3">
      <c r="A56">
        <v>0</v>
      </c>
      <c r="B56" t="str">
        <f t="shared" ref="B56:B79" si="83">"0x" &amp; DEC2HEX(A56,3)</f>
        <v>0x000</v>
      </c>
      <c r="C56" t="s">
        <v>101</v>
      </c>
      <c r="D56" s="7" t="s">
        <v>102</v>
      </c>
      <c r="E56" s="8" t="s">
        <v>103</v>
      </c>
      <c r="F56" s="43"/>
    </row>
    <row r="57" spans="1:21" x14ac:dyDescent="0.3">
      <c r="A57">
        <v>3</v>
      </c>
      <c r="B57" t="str">
        <f t="shared" si="83"/>
        <v>0x003</v>
      </c>
      <c r="C57" t="s">
        <v>131</v>
      </c>
      <c r="D57" s="7" t="s">
        <v>97</v>
      </c>
      <c r="E57" s="8"/>
    </row>
    <row r="58" spans="1:21" x14ac:dyDescent="0.3">
      <c r="A58">
        <v>6</v>
      </c>
      <c r="B58" t="str">
        <f t="shared" si="83"/>
        <v>0x006</v>
      </c>
      <c r="C58" t="s">
        <v>106</v>
      </c>
      <c r="D58" s="7" t="s">
        <v>107</v>
      </c>
      <c r="E58" s="8" t="s">
        <v>104</v>
      </c>
    </row>
    <row r="59" spans="1:21" x14ac:dyDescent="0.3">
      <c r="A59">
        <v>9</v>
      </c>
      <c r="B59" t="str">
        <f t="shared" si="83"/>
        <v>0x009</v>
      </c>
      <c r="C59" t="s">
        <v>131</v>
      </c>
      <c r="D59" s="7" t="s">
        <v>97</v>
      </c>
      <c r="E59" s="8"/>
    </row>
    <row r="60" spans="1:21" x14ac:dyDescent="0.3">
      <c r="A60">
        <v>12</v>
      </c>
      <c r="B60" t="str">
        <f t="shared" si="83"/>
        <v>0x00C</v>
      </c>
      <c r="C60" t="s">
        <v>108</v>
      </c>
      <c r="D60" s="7" t="s">
        <v>109</v>
      </c>
      <c r="E60" s="8" t="s">
        <v>105</v>
      </c>
    </row>
    <row r="61" spans="1:21" x14ac:dyDescent="0.3">
      <c r="A61">
        <v>15</v>
      </c>
      <c r="B61" t="str">
        <f t="shared" si="83"/>
        <v>0x00F</v>
      </c>
      <c r="C61" t="s">
        <v>131</v>
      </c>
      <c r="D61" s="7" t="s">
        <v>97</v>
      </c>
      <c r="E61" s="8"/>
    </row>
    <row r="62" spans="1:21" x14ac:dyDescent="0.3">
      <c r="A62">
        <v>18</v>
      </c>
      <c r="B62" t="str">
        <f t="shared" si="83"/>
        <v>0x012</v>
      </c>
      <c r="C62" t="s">
        <v>108</v>
      </c>
      <c r="D62" s="7" t="s">
        <v>109</v>
      </c>
      <c r="E62" s="8" t="s">
        <v>105</v>
      </c>
    </row>
    <row r="63" spans="1:21" x14ac:dyDescent="0.3">
      <c r="A63">
        <v>21</v>
      </c>
      <c r="B63" t="str">
        <f t="shared" si="83"/>
        <v>0x015</v>
      </c>
      <c r="C63" t="s">
        <v>131</v>
      </c>
      <c r="D63" s="7" t="s">
        <v>97</v>
      </c>
      <c r="E63" s="8"/>
    </row>
    <row r="64" spans="1:21" x14ac:dyDescent="0.3">
      <c r="A64">
        <v>24</v>
      </c>
      <c r="B64" t="str">
        <f t="shared" si="83"/>
        <v>0x018</v>
      </c>
      <c r="C64" t="s">
        <v>112</v>
      </c>
      <c r="D64" s="7" t="s">
        <v>111</v>
      </c>
      <c r="E64" s="8" t="s">
        <v>110</v>
      </c>
    </row>
    <row r="65" spans="1:5" x14ac:dyDescent="0.3">
      <c r="A65">
        <v>27</v>
      </c>
      <c r="B65" t="str">
        <f t="shared" si="83"/>
        <v>0x01B</v>
      </c>
      <c r="C65" t="s">
        <v>131</v>
      </c>
      <c r="D65" s="7" t="s">
        <v>97</v>
      </c>
      <c r="E65" s="8"/>
    </row>
    <row r="66" spans="1:5" x14ac:dyDescent="0.3">
      <c r="A66">
        <v>30</v>
      </c>
      <c r="B66" t="str">
        <f t="shared" si="83"/>
        <v>0x01E</v>
      </c>
      <c r="C66" t="s">
        <v>113</v>
      </c>
      <c r="D66" s="7" t="s">
        <v>114</v>
      </c>
      <c r="E66" s="8" t="s">
        <v>115</v>
      </c>
    </row>
    <row r="67" spans="1:5" x14ac:dyDescent="0.3">
      <c r="A67">
        <v>33</v>
      </c>
      <c r="B67" t="str">
        <f t="shared" si="83"/>
        <v>0x021</v>
      </c>
      <c r="C67" t="s">
        <v>131</v>
      </c>
      <c r="D67" s="7" t="s">
        <v>97</v>
      </c>
      <c r="E67" s="8"/>
    </row>
    <row r="68" spans="1:5" x14ac:dyDescent="0.3">
      <c r="A68">
        <v>36</v>
      </c>
      <c r="B68" t="str">
        <f t="shared" si="83"/>
        <v>0x024</v>
      </c>
      <c r="C68" t="s">
        <v>116</v>
      </c>
      <c r="D68" s="7" t="s">
        <v>117</v>
      </c>
      <c r="E68" s="8" t="s">
        <v>118</v>
      </c>
    </row>
    <row r="69" spans="1:5" x14ac:dyDescent="0.3">
      <c r="A69">
        <v>39</v>
      </c>
      <c r="B69" t="str">
        <f t="shared" si="83"/>
        <v>0x027</v>
      </c>
      <c r="C69" t="s">
        <v>131</v>
      </c>
      <c r="D69" s="7" t="s">
        <v>97</v>
      </c>
      <c r="E69" s="8"/>
    </row>
    <row r="70" spans="1:5" x14ac:dyDescent="0.3">
      <c r="A70">
        <v>42</v>
      </c>
      <c r="B70" t="str">
        <f t="shared" si="83"/>
        <v>0x02A</v>
      </c>
      <c r="C70" t="s">
        <v>112</v>
      </c>
      <c r="D70" s="7" t="s">
        <v>111</v>
      </c>
      <c r="E70" s="8" t="s">
        <v>110</v>
      </c>
    </row>
    <row r="71" spans="1:5" x14ac:dyDescent="0.3">
      <c r="A71">
        <v>45</v>
      </c>
      <c r="B71" t="str">
        <f t="shared" si="83"/>
        <v>0x02D</v>
      </c>
      <c r="C71" t="s">
        <v>131</v>
      </c>
      <c r="D71" s="7" t="s">
        <v>97</v>
      </c>
      <c r="E71" s="8"/>
    </row>
    <row r="72" spans="1:5" x14ac:dyDescent="0.3">
      <c r="A72">
        <v>48</v>
      </c>
      <c r="B72" t="str">
        <f t="shared" si="83"/>
        <v>0x030</v>
      </c>
      <c r="C72" t="s">
        <v>121</v>
      </c>
      <c r="D72" s="7" t="s">
        <v>120</v>
      </c>
      <c r="E72" s="8" t="s">
        <v>119</v>
      </c>
    </row>
    <row r="73" spans="1:5" x14ac:dyDescent="0.3">
      <c r="A73">
        <v>51</v>
      </c>
      <c r="B73" t="str">
        <f t="shared" si="83"/>
        <v>0x033</v>
      </c>
      <c r="C73" t="s">
        <v>131</v>
      </c>
      <c r="D73" s="7" t="s">
        <v>97</v>
      </c>
      <c r="E73" s="8"/>
    </row>
    <row r="74" spans="1:5" x14ac:dyDescent="0.3">
      <c r="A74">
        <v>54</v>
      </c>
      <c r="B74" t="str">
        <f t="shared" si="83"/>
        <v>0x036</v>
      </c>
      <c r="C74" t="s">
        <v>108</v>
      </c>
      <c r="D74" s="7" t="s">
        <v>109</v>
      </c>
      <c r="E74" s="8" t="s">
        <v>105</v>
      </c>
    </row>
    <row r="75" spans="1:5" x14ac:dyDescent="0.3">
      <c r="A75">
        <v>57</v>
      </c>
      <c r="B75" t="str">
        <f t="shared" si="83"/>
        <v>0x039</v>
      </c>
      <c r="C75" t="s">
        <v>131</v>
      </c>
      <c r="D75" s="7" t="s">
        <v>97</v>
      </c>
      <c r="E75" s="8"/>
    </row>
    <row r="76" spans="1:5" x14ac:dyDescent="0.3">
      <c r="A76">
        <v>60</v>
      </c>
      <c r="B76" t="str">
        <f t="shared" si="83"/>
        <v>0x03C</v>
      </c>
      <c r="C76" t="s">
        <v>124</v>
      </c>
      <c r="D76" s="7" t="s">
        <v>123</v>
      </c>
      <c r="E76" s="8" t="s">
        <v>122</v>
      </c>
    </row>
    <row r="77" spans="1:5" x14ac:dyDescent="0.3">
      <c r="A77">
        <v>63</v>
      </c>
      <c r="B77" t="str">
        <f t="shared" si="83"/>
        <v>0x03F</v>
      </c>
      <c r="C77" t="s">
        <v>131</v>
      </c>
      <c r="D77" s="7" t="s">
        <v>97</v>
      </c>
      <c r="E77" s="8"/>
    </row>
    <row r="78" spans="1:5" x14ac:dyDescent="0.3">
      <c r="A78">
        <v>66</v>
      </c>
      <c r="B78" t="str">
        <f t="shared" si="83"/>
        <v>0x042</v>
      </c>
      <c r="C78" t="s">
        <v>127</v>
      </c>
      <c r="D78" s="7" t="s">
        <v>126</v>
      </c>
      <c r="E78" s="8" t="s">
        <v>125</v>
      </c>
    </row>
    <row r="79" spans="1:5" x14ac:dyDescent="0.3">
      <c r="A79">
        <v>69</v>
      </c>
      <c r="B79" t="str">
        <f t="shared" si="83"/>
        <v>0x045</v>
      </c>
      <c r="C79" t="s">
        <v>131</v>
      </c>
      <c r="D79" s="7" t="s">
        <v>97</v>
      </c>
      <c r="E79" s="8"/>
    </row>
    <row r="80" spans="1:5" x14ac:dyDescent="0.3">
      <c r="E80" s="8"/>
    </row>
    <row r="81" spans="1:21" x14ac:dyDescent="0.3">
      <c r="D81"/>
      <c r="E81" s="8"/>
    </row>
    <row r="82" spans="1:21" x14ac:dyDescent="0.3">
      <c r="C82" s="8" t="s">
        <v>139</v>
      </c>
      <c r="D82"/>
      <c r="E82" s="8"/>
    </row>
    <row r="83" spans="1:21" x14ac:dyDescent="0.3">
      <c r="A83">
        <v>0</v>
      </c>
      <c r="B83" t="str">
        <f t="shared" ref="B83:B87" si="84">"0x" &amp; DEC2HEX(A83,3)</f>
        <v>0x000</v>
      </c>
      <c r="C83" t="s">
        <v>225</v>
      </c>
      <c r="D83"/>
      <c r="E83" s="8" t="s">
        <v>224</v>
      </c>
      <c r="F83" s="11">
        <v>1</v>
      </c>
      <c r="G83" s="12" t="s">
        <v>194</v>
      </c>
      <c r="H83">
        <f t="shared" ref="H83" si="85">IF(G83="", "", VLOOKUP(G83, $W$3:$X$10, 2))</f>
        <v>2</v>
      </c>
      <c r="L83">
        <v>0</v>
      </c>
      <c r="M83" s="16" t="str">
        <f t="shared" ref="M83" si="86">IF(F83="", "", TEXT(DEC2BIN(F83), "000000"))</f>
        <v>000001</v>
      </c>
      <c r="N83" s="17" t="str">
        <f t="shared" ref="N83" si="87">IF(H83="", "", TEXT(DEC2BIN(H83), "000"))</f>
        <v>010</v>
      </c>
      <c r="O83" s="17" t="str">
        <f t="shared" ref="O83" si="88">IF(I83="", "", TEXT(DEC2BIN(I83), "000"))</f>
        <v/>
      </c>
      <c r="P83" s="17"/>
      <c r="Q83" s="17" t="str">
        <f t="shared" ref="Q83" si="89">IF(K83="", "", TEXT(DEC2BIN(K83), "00000000"))</f>
        <v/>
      </c>
      <c r="R83" s="18" t="str">
        <f t="shared" ref="R83" si="90">IF(L83="", "", TEXT(DEC2BIN(L83), "00000000"))</f>
        <v>00000000</v>
      </c>
      <c r="S83" t="str">
        <f t="shared" ref="S83" si="91">BIN2HEX(LEFT(CONCATENATE(M83,IF(N83="", "000", N83)), 8), 2)</f>
        <v>05</v>
      </c>
      <c r="T83" t="str">
        <f t="shared" ref="T83" si="92">BIN2HEX(CONCATENATE(RIGHT(N83, 1), IF(O83 = "", "000", O83), "0000"), 2)</f>
        <v>00</v>
      </c>
      <c r="U83" s="13" t="str">
        <f t="shared" ref="U83" si="93">IF(Q83="", BIN2HEX(R83, 2), BIN2HEX(Q83,2))</f>
        <v>00</v>
      </c>
    </row>
    <row r="84" spans="1:21" x14ac:dyDescent="0.3">
      <c r="A84">
        <v>3</v>
      </c>
      <c r="B84" t="str">
        <f t="shared" si="84"/>
        <v>0x003</v>
      </c>
      <c r="C84" t="s">
        <v>226</v>
      </c>
      <c r="E84" s="8" t="s">
        <v>223</v>
      </c>
      <c r="F84" s="11">
        <v>1</v>
      </c>
      <c r="G84" s="12" t="s">
        <v>216</v>
      </c>
      <c r="H84">
        <f t="shared" ref="H84:H86" si="94">IF(G84="", "", VLOOKUP(G84, $W$3:$X$10, 2))</f>
        <v>3</v>
      </c>
      <c r="L84">
        <v>48</v>
      </c>
      <c r="M84" s="16" t="str">
        <f t="shared" ref="M84:M86" si="95">IF(F84="", "", TEXT(DEC2BIN(F84), "000000"))</f>
        <v>000001</v>
      </c>
      <c r="N84" s="17" t="str">
        <f t="shared" ref="N84:N86" si="96">IF(H84="", "", TEXT(DEC2BIN(H84), "000"))</f>
        <v>011</v>
      </c>
      <c r="O84" s="17" t="str">
        <f t="shared" ref="O84:O86" si="97">IF(I84="", "", TEXT(DEC2BIN(I84), "000"))</f>
        <v/>
      </c>
      <c r="P84" s="17"/>
      <c r="Q84" s="17" t="str">
        <f t="shared" ref="Q84:Q86" si="98">IF(K84="", "", TEXT(DEC2BIN(K84), "00000000"))</f>
        <v/>
      </c>
      <c r="R84" s="18" t="str">
        <f t="shared" ref="R84:R86" si="99">IF(L84="", "", TEXT(DEC2BIN(L84), "00000000"))</f>
        <v>00110000</v>
      </c>
      <c r="S84" t="str">
        <f t="shared" ref="S84:S86" si="100">BIN2HEX(LEFT(CONCATENATE(M84,IF(N84="", "000", N84)), 8), 2)</f>
        <v>05</v>
      </c>
      <c r="T84" t="str">
        <f t="shared" ref="T84:T86" si="101">BIN2HEX(CONCATENATE(RIGHT(N84, 1), IF(O84 = "", "000", O84), "0000"), 2)</f>
        <v>80</v>
      </c>
      <c r="U84" s="13" t="str">
        <f t="shared" ref="U84:U86" si="102">IF(Q84="", BIN2HEX(R84, 2), BIN2HEX(Q84,2))</f>
        <v>30</v>
      </c>
    </row>
    <row r="85" spans="1:21" x14ac:dyDescent="0.3">
      <c r="A85">
        <v>6</v>
      </c>
      <c r="B85" t="str">
        <f t="shared" si="84"/>
        <v>0x006</v>
      </c>
      <c r="C85" t="s">
        <v>166</v>
      </c>
      <c r="E85" s="8" t="s">
        <v>167</v>
      </c>
      <c r="F85" s="11">
        <v>1</v>
      </c>
      <c r="G85" s="12" t="s">
        <v>193</v>
      </c>
      <c r="H85">
        <f t="shared" si="94"/>
        <v>7</v>
      </c>
      <c r="L85">
        <v>60</v>
      </c>
      <c r="M85" s="16" t="str">
        <f t="shared" si="95"/>
        <v>000001</v>
      </c>
      <c r="N85" s="17" t="str">
        <f t="shared" si="96"/>
        <v>111</v>
      </c>
      <c r="O85" s="17" t="str">
        <f t="shared" si="97"/>
        <v/>
      </c>
      <c r="P85" s="17"/>
      <c r="Q85" s="17" t="str">
        <f t="shared" si="98"/>
        <v/>
      </c>
      <c r="R85" s="18" t="str">
        <f t="shared" si="99"/>
        <v>00111100</v>
      </c>
      <c r="S85" t="str">
        <f t="shared" si="100"/>
        <v>07</v>
      </c>
      <c r="T85" t="str">
        <f t="shared" si="101"/>
        <v>80</v>
      </c>
      <c r="U85" s="13" t="str">
        <f t="shared" si="102"/>
        <v>3C</v>
      </c>
    </row>
    <row r="86" spans="1:21" x14ac:dyDescent="0.3">
      <c r="A86">
        <v>9</v>
      </c>
      <c r="B86" t="str">
        <f t="shared" si="84"/>
        <v>0x009</v>
      </c>
      <c r="C86" t="s">
        <v>222</v>
      </c>
      <c r="E86" s="8" t="s">
        <v>147</v>
      </c>
      <c r="F86" s="11">
        <v>4</v>
      </c>
      <c r="G86" s="12" t="s">
        <v>38</v>
      </c>
      <c r="H86">
        <f t="shared" si="94"/>
        <v>0</v>
      </c>
      <c r="M86" s="16" t="str">
        <f t="shared" si="95"/>
        <v>000100</v>
      </c>
      <c r="N86" s="17" t="str">
        <f t="shared" si="96"/>
        <v>000</v>
      </c>
      <c r="O86" s="17" t="str">
        <f t="shared" si="97"/>
        <v/>
      </c>
      <c r="P86" s="17"/>
      <c r="Q86" s="17" t="str">
        <f t="shared" si="98"/>
        <v/>
      </c>
      <c r="R86" s="18" t="str">
        <f t="shared" si="99"/>
        <v/>
      </c>
      <c r="S86" t="str">
        <f t="shared" si="100"/>
        <v>10</v>
      </c>
      <c r="T86" t="str">
        <f t="shared" si="101"/>
        <v>00</v>
      </c>
      <c r="U86" s="13" t="str">
        <f t="shared" si="102"/>
        <v>00</v>
      </c>
    </row>
    <row r="87" spans="1:21" x14ac:dyDescent="0.3">
      <c r="A87">
        <v>12</v>
      </c>
      <c r="B87" t="str">
        <f t="shared" si="84"/>
        <v>0x00C</v>
      </c>
      <c r="C87" t="s">
        <v>143</v>
      </c>
      <c r="D87"/>
      <c r="E87" s="8" t="s">
        <v>148</v>
      </c>
      <c r="F87" s="11">
        <v>17</v>
      </c>
      <c r="G87" s="45" t="s">
        <v>38</v>
      </c>
      <c r="H87">
        <f t="shared" ref="H87:H89" si="103">IF(G87="", "", VLOOKUP(G87, $W$3:$X$10, 2))</f>
        <v>0</v>
      </c>
      <c r="I87">
        <v>0</v>
      </c>
      <c r="M87" s="16" t="str">
        <f t="shared" ref="M87" si="104">IF(F87="", "", TEXT(DEC2BIN(F87), "000000"))</f>
        <v>010001</v>
      </c>
      <c r="N87" s="17" t="str">
        <f t="shared" ref="N87:N89" si="105">IF(H87="", "", TEXT(DEC2BIN(H87), "000"))</f>
        <v>000</v>
      </c>
      <c r="O87" s="17" t="str">
        <f t="shared" ref="O87:O89" si="106">IF(I87="", "", TEXT(DEC2BIN(I87), "000"))</f>
        <v>000</v>
      </c>
      <c r="P87" s="17"/>
      <c r="Q87" s="17" t="str">
        <f t="shared" ref="Q87:Q89" si="107">IF(K87="", "", TEXT(DEC2BIN(K87), "00000000"))</f>
        <v/>
      </c>
      <c r="R87" s="18" t="str">
        <f t="shared" ref="R87:R89" si="108">IF(L87="", "", TEXT(DEC2BIN(L87), "00000000"))</f>
        <v/>
      </c>
      <c r="S87" t="str">
        <f t="shared" ref="S87" si="109">BIN2HEX(LEFT(CONCATENATE(M87,IF(N87="", "000", N87)), 8), 2)</f>
        <v>44</v>
      </c>
      <c r="T87" t="str">
        <f t="shared" ref="T87" si="110">BIN2HEX(CONCATENATE(RIGHT(N87, 1), IF(O87 = "", "000", O87), "0000"), 2)</f>
        <v>00</v>
      </c>
      <c r="U87" s="13" t="str">
        <f t="shared" ref="U87" si="111">IF(Q87="", BIN2HEX(R87, 2), BIN2HEX(Q87,2))</f>
        <v>00</v>
      </c>
    </row>
    <row r="88" spans="1:21" x14ac:dyDescent="0.3">
      <c r="A88">
        <v>15</v>
      </c>
      <c r="B88" t="str">
        <f t="shared" ref="B88:B93" si="112">"0x" &amp; DEC2HEX(A88,3)</f>
        <v>0x00F</v>
      </c>
      <c r="C88" t="s">
        <v>227</v>
      </c>
      <c r="E88" s="44"/>
      <c r="F88" s="11">
        <v>40</v>
      </c>
      <c r="G88" s="12" t="s">
        <v>216</v>
      </c>
      <c r="H88">
        <f t="shared" si="103"/>
        <v>3</v>
      </c>
      <c r="M88" s="16" t="str">
        <f>IF(F88="", "", TEXT(DEC2BIN(F88), "000000"))</f>
        <v>101000</v>
      </c>
      <c r="N88" s="17" t="str">
        <f t="shared" si="105"/>
        <v>011</v>
      </c>
      <c r="O88" s="17" t="str">
        <f t="shared" si="106"/>
        <v/>
      </c>
      <c r="P88" s="17"/>
      <c r="Q88" s="17" t="str">
        <f t="shared" si="107"/>
        <v/>
      </c>
      <c r="R88" s="18" t="str">
        <f t="shared" si="108"/>
        <v/>
      </c>
      <c r="S88" t="str">
        <f>BIN2HEX(LEFT(CONCATENATE(M88,IF(N88="", "000", N88)), 8), 2)</f>
        <v>A1</v>
      </c>
      <c r="T88" t="str">
        <f>BIN2HEX(CONCATENATE(RIGHT(N88, 1), IF(O88 = "", "000", O88), "0000"), 2)</f>
        <v>80</v>
      </c>
      <c r="U88" s="13" t="str">
        <f>IF(Q88="", BIN2HEX(R88, 2), BIN2HEX(Q88,2))</f>
        <v>00</v>
      </c>
    </row>
    <row r="89" spans="1:21" x14ac:dyDescent="0.3">
      <c r="A89">
        <v>18</v>
      </c>
      <c r="B89" t="str">
        <f t="shared" si="112"/>
        <v>0x012</v>
      </c>
      <c r="C89" t="s">
        <v>231</v>
      </c>
      <c r="E89" s="8" t="s">
        <v>232</v>
      </c>
      <c r="F89" s="11">
        <v>2</v>
      </c>
      <c r="G89" s="12" t="s">
        <v>39</v>
      </c>
      <c r="H89">
        <f t="shared" si="103"/>
        <v>1</v>
      </c>
      <c r="I89">
        <v>3</v>
      </c>
      <c r="M89" s="16" t="str">
        <f t="shared" ref="M89" si="113">IF(F89="", "", TEXT(DEC2BIN(F89), "000000"))</f>
        <v>000010</v>
      </c>
      <c r="N89" s="17" t="str">
        <f t="shared" si="105"/>
        <v>001</v>
      </c>
      <c r="O89" s="17" t="str">
        <f t="shared" si="106"/>
        <v>011</v>
      </c>
      <c r="P89" s="17"/>
      <c r="Q89" s="17" t="str">
        <f t="shared" si="107"/>
        <v/>
      </c>
      <c r="R89" s="18" t="str">
        <f t="shared" si="108"/>
        <v/>
      </c>
      <c r="S89" t="str">
        <f t="shared" ref="S89" si="114">BIN2HEX(LEFT(CONCATENATE(M89,IF(N89="", "000", N89)), 8), 2)</f>
        <v>08</v>
      </c>
      <c r="T89" t="str">
        <f t="shared" ref="T89" si="115">BIN2HEX(CONCATENATE(RIGHT(N89, 1), IF(O89 = "", "000", O89), "0000"), 2)</f>
        <v>B0</v>
      </c>
      <c r="U89" s="13" t="str">
        <f t="shared" ref="U89" si="116">IF(Q89="", BIN2HEX(R89, 2), BIN2HEX(Q89,2))</f>
        <v>00</v>
      </c>
    </row>
    <row r="90" spans="1:21" x14ac:dyDescent="0.3">
      <c r="A90">
        <v>21</v>
      </c>
      <c r="B90" t="str">
        <f t="shared" si="112"/>
        <v>0x015</v>
      </c>
      <c r="C90" t="s">
        <v>228</v>
      </c>
      <c r="E90" s="8" t="s">
        <v>160</v>
      </c>
      <c r="F90" s="11">
        <v>33</v>
      </c>
      <c r="G90" s="12" t="s">
        <v>216</v>
      </c>
      <c r="H90">
        <f t="shared" ref="H90" si="117">IF(G90="", "", VLOOKUP(G90, $W$3:$X$10, 2))</f>
        <v>3</v>
      </c>
      <c r="I90">
        <v>7</v>
      </c>
      <c r="M90" s="16" t="str">
        <f>IF(F90="", "", TEXT(DEC2BIN(F90), "000000"))</f>
        <v>100001</v>
      </c>
      <c r="N90" s="17" t="str">
        <f t="shared" ref="N90" si="118">IF(H90="", "", TEXT(DEC2BIN(H90), "000"))</f>
        <v>011</v>
      </c>
      <c r="O90" s="17" t="str">
        <f t="shared" ref="O90" si="119">IF(I90="", "", TEXT(DEC2BIN(I90), "000"))</f>
        <v>111</v>
      </c>
      <c r="P90" s="17"/>
      <c r="Q90" s="17" t="str">
        <f t="shared" ref="Q90" si="120">IF(K90="", "", TEXT(DEC2BIN(K90), "00000000"))</f>
        <v/>
      </c>
      <c r="R90" s="18" t="str">
        <f t="shared" ref="R90" si="121">IF(L90="", "", TEXT(DEC2BIN(L90), "00000000"))</f>
        <v/>
      </c>
      <c r="S90" t="str">
        <f>BIN2HEX(LEFT(CONCATENATE(M90,IF(N90="", "000", N90)), 8), 2)</f>
        <v>85</v>
      </c>
      <c r="T90" t="str">
        <f>BIN2HEX(CONCATENATE(RIGHT(N90, 1), IF(O90 = "", "000", O90), "0000"), 2)</f>
        <v>F0</v>
      </c>
      <c r="U90" s="13" t="str">
        <f>IF(Q90="", BIN2HEX(R90, 2), BIN2HEX(Q90,2))</f>
        <v>00</v>
      </c>
    </row>
    <row r="91" spans="1:21" x14ac:dyDescent="0.3">
      <c r="A91">
        <v>24</v>
      </c>
      <c r="B91" t="str">
        <f t="shared" si="112"/>
        <v>0x018</v>
      </c>
      <c r="C91" t="s">
        <v>229</v>
      </c>
      <c r="E91" s="8" t="s">
        <v>164</v>
      </c>
      <c r="F91" s="11">
        <v>6</v>
      </c>
      <c r="H91" t="str">
        <f t="shared" ref="H91:H92" si="122">IF(G91="", "", VLOOKUP(G91, $W$3:$X$10, 2))</f>
        <v/>
      </c>
      <c r="K91">
        <v>24</v>
      </c>
      <c r="M91" s="16" t="str">
        <f>IF(F91="", "", TEXT(DEC2BIN(F91), "000000"))</f>
        <v>000110</v>
      </c>
      <c r="N91" s="17" t="str">
        <f t="shared" ref="N91:N92" si="123">IF(H91="", "", TEXT(DEC2BIN(H91), "000"))</f>
        <v/>
      </c>
      <c r="O91" s="17" t="str">
        <f t="shared" ref="O91:O92" si="124">IF(I91="", "", TEXT(DEC2BIN(I91), "000"))</f>
        <v/>
      </c>
      <c r="P91" s="17"/>
      <c r="Q91" s="17" t="str">
        <f t="shared" ref="Q91:Q92" si="125">IF(K91="", "", TEXT(DEC2BIN(K91), "00000000"))</f>
        <v>00011000</v>
      </c>
      <c r="R91" s="18" t="str">
        <f t="shared" ref="R91:R92" si="126">IF(L91="", "", TEXT(DEC2BIN(L91), "00000000"))</f>
        <v/>
      </c>
      <c r="S91" t="str">
        <f>BIN2HEX(LEFT(CONCATENATE(M91,IF(N91="", "000", N91)), 8), 2)</f>
        <v>18</v>
      </c>
      <c r="T91" t="str">
        <f>BIN2HEX(CONCATENATE(RIGHT(N91, 1), IF(O91 = "", "000", O91), "0000"), 2)</f>
        <v>00</v>
      </c>
      <c r="U91" s="13" t="str">
        <f>IF(Q91="", BIN2HEX(R91, 2), BIN2HEX(Q91,2))</f>
        <v>18</v>
      </c>
    </row>
    <row r="92" spans="1:21" x14ac:dyDescent="0.3">
      <c r="A92">
        <v>27</v>
      </c>
      <c r="B92" t="str">
        <f t="shared" si="112"/>
        <v>0x01B</v>
      </c>
      <c r="C92" t="s">
        <v>233</v>
      </c>
      <c r="E92" s="8" t="s">
        <v>234</v>
      </c>
      <c r="F92" s="11">
        <v>2</v>
      </c>
      <c r="G92" s="12" t="s">
        <v>216</v>
      </c>
      <c r="H92">
        <f t="shared" si="122"/>
        <v>3</v>
      </c>
      <c r="I92">
        <v>1</v>
      </c>
      <c r="M92" s="16" t="str">
        <f t="shared" ref="M92" si="127">IF(F92="", "", TEXT(DEC2BIN(F92), "000000"))</f>
        <v>000010</v>
      </c>
      <c r="N92" s="17" t="str">
        <f t="shared" si="123"/>
        <v>011</v>
      </c>
      <c r="O92" s="17" t="str">
        <f t="shared" si="124"/>
        <v>001</v>
      </c>
      <c r="P92" s="17"/>
      <c r="Q92" s="17" t="str">
        <f t="shared" si="125"/>
        <v/>
      </c>
      <c r="R92" s="18" t="str">
        <f t="shared" si="126"/>
        <v/>
      </c>
      <c r="S92" t="str">
        <f t="shared" ref="S92" si="128">BIN2HEX(LEFT(CONCATENATE(M92,IF(N92="", "000", N92)), 8), 2)</f>
        <v>09</v>
      </c>
      <c r="T92" t="str">
        <f t="shared" ref="T92" si="129">BIN2HEX(CONCATENATE(RIGHT(N92, 1), IF(O92 = "", "000", O92), "0000"), 2)</f>
        <v>90</v>
      </c>
      <c r="U92" s="13" t="str">
        <f t="shared" ref="U92" si="130">IF(Q92="", BIN2HEX(R92, 2), BIN2HEX(Q92,2))</f>
        <v>00</v>
      </c>
    </row>
    <row r="93" spans="1:21" x14ac:dyDescent="0.3">
      <c r="A93">
        <v>30</v>
      </c>
      <c r="B93" t="str">
        <f t="shared" si="112"/>
        <v>0x01E</v>
      </c>
      <c r="C93" t="s">
        <v>82</v>
      </c>
      <c r="E93" s="8" t="s">
        <v>165</v>
      </c>
      <c r="F93" s="11">
        <v>5</v>
      </c>
      <c r="H93" t="str">
        <f t="shared" ref="H93" si="131">IF(G93="", "", VLOOKUP(G93, $W$3:$X$10, 2))</f>
        <v/>
      </c>
      <c r="K93">
        <v>9</v>
      </c>
      <c r="M93" s="16" t="str">
        <f>IF(F93="", "", TEXT(DEC2BIN(F93), "000000"))</f>
        <v>000101</v>
      </c>
      <c r="N93" s="17" t="str">
        <f t="shared" ref="N93" si="132">IF(H93="", "", TEXT(DEC2BIN(H93), "000"))</f>
        <v/>
      </c>
      <c r="O93" s="17" t="str">
        <f t="shared" ref="O93" si="133">IF(I93="", "", TEXT(DEC2BIN(I93), "000"))</f>
        <v/>
      </c>
      <c r="P93" s="17"/>
      <c r="Q93" s="17" t="str">
        <f t="shared" ref="Q93" si="134">IF(K93="", "", TEXT(DEC2BIN(K93), "00000000"))</f>
        <v>00001001</v>
      </c>
      <c r="R93" s="18" t="str">
        <f t="shared" ref="R93" si="135">IF(L93="", "", TEXT(DEC2BIN(L93), "00000000"))</f>
        <v/>
      </c>
      <c r="S93" t="str">
        <f>BIN2HEX(LEFT(CONCATENATE(M93,IF(N93="", "000", N93)), 8), 2)</f>
        <v>14</v>
      </c>
      <c r="T93" t="str">
        <f>BIN2HEX(CONCATENATE(RIGHT(N93, 1), IF(O93 = "", "000", O93), "0000"), 2)</f>
        <v>00</v>
      </c>
      <c r="U93" s="13" t="str">
        <f>IF(Q93="", BIN2HEX(R93, 2), BIN2HEX(Q93,2))</f>
        <v>09</v>
      </c>
    </row>
    <row r="94" spans="1:21" ht="15" customHeight="1" x14ac:dyDescent="0.3">
      <c r="E94" s="8" t="s">
        <v>151</v>
      </c>
    </row>
    <row r="95" spans="1:21" x14ac:dyDescent="0.3">
      <c r="A95">
        <v>48</v>
      </c>
      <c r="B95" t="str">
        <f t="shared" ref="B95:B98" si="136">"0x" &amp; DEC2HEX(A95,3)</f>
        <v>0x030</v>
      </c>
      <c r="D95" s="7" t="s">
        <v>152</v>
      </c>
      <c r="E95" s="8" t="s">
        <v>156</v>
      </c>
    </row>
    <row r="96" spans="1:21" x14ac:dyDescent="0.3">
      <c r="A96">
        <v>51</v>
      </c>
      <c r="B96" t="str">
        <f t="shared" si="136"/>
        <v>0x033</v>
      </c>
      <c r="D96" s="7" t="s">
        <v>153</v>
      </c>
      <c r="E96" s="9" t="s">
        <v>157</v>
      </c>
    </row>
    <row r="97" spans="1:21" x14ac:dyDescent="0.3">
      <c r="A97">
        <v>54</v>
      </c>
      <c r="B97" t="str">
        <f t="shared" si="136"/>
        <v>0x036</v>
      </c>
      <c r="D97" s="7" t="s">
        <v>154</v>
      </c>
      <c r="E97" s="8" t="s">
        <v>158</v>
      </c>
    </row>
    <row r="98" spans="1:21" x14ac:dyDescent="0.3">
      <c r="A98">
        <v>57</v>
      </c>
      <c r="B98" t="str">
        <f t="shared" si="136"/>
        <v>0x039</v>
      </c>
      <c r="D98" s="7" t="s">
        <v>155</v>
      </c>
      <c r="E98" s="8" t="s">
        <v>159</v>
      </c>
    </row>
    <row r="99" spans="1:21" x14ac:dyDescent="0.3">
      <c r="C99" s="5"/>
      <c r="E99" s="8"/>
    </row>
    <row r="100" spans="1:21" x14ac:dyDescent="0.3">
      <c r="C100" s="5" t="s">
        <v>256</v>
      </c>
      <c r="D100"/>
      <c r="E100" s="8"/>
    </row>
    <row r="101" spans="1:21" x14ac:dyDescent="0.3">
      <c r="C101" s="8" t="s">
        <v>140</v>
      </c>
      <c r="D101"/>
      <c r="E101" s="8"/>
    </row>
    <row r="102" spans="1:21" x14ac:dyDescent="0.3">
      <c r="A102">
        <v>0</v>
      </c>
      <c r="B102" t="str">
        <f t="shared" ref="B102" si="137">"0x" &amp; DEC2HEX(A102,3)</f>
        <v>0x000</v>
      </c>
      <c r="C102" t="s">
        <v>141</v>
      </c>
      <c r="E102" s="8" t="s">
        <v>142</v>
      </c>
      <c r="F102" s="11">
        <v>1</v>
      </c>
      <c r="G102" s="12" t="s">
        <v>38</v>
      </c>
      <c r="H102">
        <f t="shared" ref="H102" si="138">IF(G102="", "", VLOOKUP(G102, $W$3:$X$10, 2))</f>
        <v>0</v>
      </c>
      <c r="L102">
        <v>48</v>
      </c>
      <c r="M102" s="16" t="str">
        <f t="shared" ref="M102" si="139">IF(F102="", "", TEXT(DEC2BIN(F102), "000000"))</f>
        <v>000001</v>
      </c>
      <c r="N102" s="17" t="str">
        <f t="shared" ref="N102" si="140">IF(H102="", "", TEXT(DEC2BIN(H102), "000"))</f>
        <v>000</v>
      </c>
      <c r="O102" s="17" t="str">
        <f t="shared" ref="O102" si="141">IF(I102="", "", TEXT(DEC2BIN(I102), "000"))</f>
        <v/>
      </c>
      <c r="P102" s="17" t="str">
        <f t="shared" ref="O102:P112" si="142">IF(J102="", "", TEXT(DEC2BIN(J102), "000"))</f>
        <v/>
      </c>
      <c r="Q102" s="17" t="str">
        <f t="shared" ref="Q102" si="143">IF(K102="", "", TEXT(DEC2BIN(K102), "00000000"))</f>
        <v/>
      </c>
      <c r="R102" s="18" t="str">
        <f t="shared" ref="R102" si="144">IF(L102="", "", TEXT(DEC2BIN(L102), "00000000"))</f>
        <v>00110000</v>
      </c>
      <c r="S102" t="str">
        <f t="shared" ref="S102" si="145">BIN2HEX(LEFT(CONCATENATE(M102,IF(N102="", "000", N102)), 8), 2)</f>
        <v>04</v>
      </c>
      <c r="T102" t="str">
        <f t="shared" ref="T102:T112" si="146">BIN2HEX(CONCATENATE(RIGHT(N102, 1), IF(O102 = "", "000", O102), IF(P102 = "", "000", P102), "0"), 2)</f>
        <v>00</v>
      </c>
      <c r="U102" s="13" t="str">
        <f t="shared" ref="U102" si="147">IF(Q102="", BIN2HEX(R102, 2), BIN2HEX(Q102,2))</f>
        <v>30</v>
      </c>
    </row>
    <row r="103" spans="1:21" x14ac:dyDescent="0.3">
      <c r="A103">
        <v>3</v>
      </c>
      <c r="B103" t="str">
        <f t="shared" ref="B103:B112" si="148">"0x" &amp; DEC2HEX(A103,3)</f>
        <v>0x003</v>
      </c>
      <c r="C103" t="s">
        <v>247</v>
      </c>
      <c r="E103" s="8" t="s">
        <v>197</v>
      </c>
      <c r="F103" s="11">
        <v>1</v>
      </c>
      <c r="G103" s="12" t="s">
        <v>194</v>
      </c>
      <c r="H103">
        <f t="shared" ref="H103" si="149">IF(G103="", "", VLOOKUP(G103, $W$3:$X$10, 2))</f>
        <v>2</v>
      </c>
      <c r="L103">
        <v>255</v>
      </c>
      <c r="M103" s="16" t="str">
        <f t="shared" ref="M103:M104" si="150">IF(F103="", "", TEXT(DEC2BIN(F103), "000000"))</f>
        <v>000001</v>
      </c>
      <c r="N103" s="17" t="str">
        <f t="shared" ref="N103:N104" si="151">IF(H103="", "", TEXT(DEC2BIN(H103), "000"))</f>
        <v>010</v>
      </c>
      <c r="O103" s="17" t="str">
        <f t="shared" si="142"/>
        <v/>
      </c>
      <c r="P103" s="17" t="str">
        <f t="shared" si="142"/>
        <v/>
      </c>
      <c r="Q103" s="17" t="str">
        <f t="shared" ref="Q103:Q104" si="152">IF(K103="", "", TEXT(DEC2BIN(K103), "00000000"))</f>
        <v/>
      </c>
      <c r="R103" s="18" t="str">
        <f t="shared" ref="R103:R104" si="153">IF(L103="", "", TEXT(DEC2BIN(L103), "00000000"))</f>
        <v>11111111</v>
      </c>
      <c r="S103" t="str">
        <f t="shared" ref="S103" si="154">BIN2HEX(LEFT(CONCATENATE(M103,IF(N103="", "000", N103)), 8), 2)</f>
        <v>05</v>
      </c>
      <c r="T103" t="str">
        <f t="shared" si="146"/>
        <v>00</v>
      </c>
      <c r="U103" s="13" t="str">
        <f t="shared" ref="U103" si="155">IF(Q103="", BIN2HEX(R103, 2), BIN2HEX(Q103,2))</f>
        <v>FF</v>
      </c>
    </row>
    <row r="104" spans="1:21" x14ac:dyDescent="0.3">
      <c r="A104">
        <v>6</v>
      </c>
      <c r="B104" t="str">
        <f t="shared" si="148"/>
        <v>0x006</v>
      </c>
      <c r="C104" t="s">
        <v>248</v>
      </c>
      <c r="D104"/>
      <c r="E104" s="8" t="s">
        <v>162</v>
      </c>
      <c r="F104" s="11">
        <v>17</v>
      </c>
      <c r="I104">
        <v>2</v>
      </c>
      <c r="J104">
        <v>0</v>
      </c>
      <c r="M104" s="16" t="str">
        <f t="shared" si="150"/>
        <v>010001</v>
      </c>
      <c r="N104" s="17" t="str">
        <f t="shared" si="151"/>
        <v/>
      </c>
      <c r="O104" s="17" t="str">
        <f t="shared" si="142"/>
        <v>010</v>
      </c>
      <c r="P104" s="17" t="str">
        <f t="shared" si="142"/>
        <v>000</v>
      </c>
      <c r="Q104" s="17" t="str">
        <f t="shared" si="152"/>
        <v/>
      </c>
      <c r="R104" s="18" t="str">
        <f t="shared" si="153"/>
        <v/>
      </c>
      <c r="S104" t="str">
        <f t="shared" ref="S104" si="156">BIN2HEX(LEFT(CONCATENATE(M104,IF(N104="", "000", N104)), 8), 2)</f>
        <v>44</v>
      </c>
      <c r="T104" t="str">
        <f t="shared" si="146"/>
        <v>20</v>
      </c>
      <c r="U104" s="13" t="str">
        <f t="shared" ref="U104" si="157">IF(Q104="", BIN2HEX(R104, 2), BIN2HEX(Q104,2))</f>
        <v>00</v>
      </c>
    </row>
    <row r="105" spans="1:21" x14ac:dyDescent="0.3">
      <c r="A105">
        <v>9</v>
      </c>
      <c r="B105" t="str">
        <f t="shared" si="148"/>
        <v>0x009</v>
      </c>
      <c r="C105" t="s">
        <v>143</v>
      </c>
      <c r="E105" s="8"/>
      <c r="F105" s="11">
        <v>17</v>
      </c>
      <c r="I105">
        <v>0</v>
      </c>
      <c r="J105">
        <v>0</v>
      </c>
      <c r="M105" s="16" t="str">
        <f t="shared" ref="M105" si="158">IF(F105="", "", TEXT(DEC2BIN(F105), "000000"))</f>
        <v>010001</v>
      </c>
      <c r="N105" s="17" t="str">
        <f t="shared" ref="N105:N110" si="159">IF(H105="", "", TEXT(DEC2BIN(H105), "000"))</f>
        <v/>
      </c>
      <c r="O105" s="17" t="str">
        <f t="shared" ref="O105:O110" si="160">IF(I105="", "", TEXT(DEC2BIN(I105), "000"))</f>
        <v>000</v>
      </c>
      <c r="P105" s="17" t="str">
        <f t="shared" si="142"/>
        <v>000</v>
      </c>
      <c r="Q105" s="17" t="str">
        <f t="shared" ref="Q105:Q110" si="161">IF(K105="", "", TEXT(DEC2BIN(K105), "00000000"))</f>
        <v/>
      </c>
      <c r="R105" s="18" t="str">
        <f t="shared" ref="R105:R110" si="162">IF(L105="", "", TEXT(DEC2BIN(L105), "00000000"))</f>
        <v/>
      </c>
      <c r="S105" t="str">
        <f t="shared" ref="S105" si="163">BIN2HEX(LEFT(CONCATENATE(M105,IF(N105="", "000", N105)), 8), 2)</f>
        <v>44</v>
      </c>
      <c r="T105" t="str">
        <f t="shared" si="146"/>
        <v>00</v>
      </c>
      <c r="U105" s="13" t="str">
        <f t="shared" ref="U105" si="164">IF(Q105="", BIN2HEX(R105, 2), BIN2HEX(Q105,2))</f>
        <v>00</v>
      </c>
    </row>
    <row r="106" spans="1:21" x14ac:dyDescent="0.3">
      <c r="A106">
        <v>12</v>
      </c>
      <c r="B106" t="str">
        <f t="shared" si="148"/>
        <v>0x00C</v>
      </c>
      <c r="C106" t="s">
        <v>212</v>
      </c>
      <c r="E106" s="8"/>
      <c r="F106" s="11">
        <v>40</v>
      </c>
      <c r="G106" s="12" t="s">
        <v>38</v>
      </c>
      <c r="H106">
        <f t="shared" ref="H106:H110" si="165">IF(G106="", "", VLOOKUP(G106, $W$3:$X$10, 2))</f>
        <v>0</v>
      </c>
      <c r="M106" s="16" t="str">
        <f>IF(F106="", "", TEXT(DEC2BIN(F106), "000000"))</f>
        <v>101000</v>
      </c>
      <c r="N106" s="17" t="str">
        <f t="shared" si="159"/>
        <v>000</v>
      </c>
      <c r="O106" s="17" t="str">
        <f t="shared" si="160"/>
        <v/>
      </c>
      <c r="P106" s="17" t="str">
        <f t="shared" si="142"/>
        <v/>
      </c>
      <c r="Q106" s="17" t="str">
        <f t="shared" si="161"/>
        <v/>
      </c>
      <c r="R106" s="18" t="str">
        <f t="shared" si="162"/>
        <v/>
      </c>
      <c r="S106" t="str">
        <f t="shared" ref="S106:S112" si="166">BIN2HEX(LEFT(CONCATENATE(M106,IF(N106="", "000", N106)), 8), 2)</f>
        <v>A0</v>
      </c>
      <c r="T106" t="str">
        <f t="shared" si="146"/>
        <v>00</v>
      </c>
      <c r="U106" s="13" t="str">
        <f t="shared" ref="U106:U112" si="167">IF(Q106="", BIN2HEX(R106, 2), BIN2HEX(Q106,2))</f>
        <v>00</v>
      </c>
    </row>
    <row r="107" spans="1:21" x14ac:dyDescent="0.3">
      <c r="A107">
        <v>15</v>
      </c>
      <c r="B107" t="str">
        <f t="shared" si="148"/>
        <v>0x00F</v>
      </c>
      <c r="C107" t="s">
        <v>81</v>
      </c>
      <c r="E107" s="8" t="s">
        <v>230</v>
      </c>
      <c r="F107" s="11">
        <v>2</v>
      </c>
      <c r="G107" s="12" t="s">
        <v>42</v>
      </c>
      <c r="H107">
        <f t="shared" si="165"/>
        <v>6</v>
      </c>
      <c r="I107">
        <v>0</v>
      </c>
      <c r="M107" s="16" t="str">
        <f t="shared" ref="M107:M108" si="168">IF(F107="", "", TEXT(DEC2BIN(F107), "000000"))</f>
        <v>000010</v>
      </c>
      <c r="N107" s="17" t="str">
        <f t="shared" si="159"/>
        <v>110</v>
      </c>
      <c r="O107" s="17" t="str">
        <f t="shared" si="160"/>
        <v>000</v>
      </c>
      <c r="P107" s="17" t="str">
        <f t="shared" si="142"/>
        <v/>
      </c>
      <c r="Q107" s="17" t="str">
        <f t="shared" si="161"/>
        <v/>
      </c>
      <c r="R107" s="18" t="str">
        <f t="shared" si="162"/>
        <v/>
      </c>
      <c r="S107" t="str">
        <f t="shared" si="166"/>
        <v>0B</v>
      </c>
      <c r="T107" t="str">
        <f t="shared" si="146"/>
        <v>00</v>
      </c>
      <c r="U107" s="13" t="str">
        <f t="shared" si="167"/>
        <v>00</v>
      </c>
    </row>
    <row r="108" spans="1:21" x14ac:dyDescent="0.3">
      <c r="A108">
        <v>18</v>
      </c>
      <c r="B108" t="str">
        <f t="shared" si="148"/>
        <v>0x012</v>
      </c>
      <c r="C108" t="s">
        <v>168</v>
      </c>
      <c r="E108" s="8" t="s">
        <v>161</v>
      </c>
      <c r="F108" s="11">
        <v>1</v>
      </c>
      <c r="G108" s="12" t="s">
        <v>39</v>
      </c>
      <c r="H108">
        <f t="shared" si="165"/>
        <v>1</v>
      </c>
      <c r="L108">
        <v>58</v>
      </c>
      <c r="M108" s="16" t="str">
        <f t="shared" si="168"/>
        <v>000001</v>
      </c>
      <c r="N108" s="17" t="str">
        <f t="shared" si="159"/>
        <v>001</v>
      </c>
      <c r="O108" s="17" t="str">
        <f t="shared" si="160"/>
        <v/>
      </c>
      <c r="P108" s="17" t="str">
        <f t="shared" si="142"/>
        <v/>
      </c>
      <c r="Q108" s="17" t="str">
        <f t="shared" si="161"/>
        <v/>
      </c>
      <c r="R108" s="18" t="str">
        <f t="shared" si="162"/>
        <v>00111010</v>
      </c>
      <c r="S108" t="str">
        <f t="shared" si="166"/>
        <v>04</v>
      </c>
      <c r="T108" t="str">
        <f t="shared" si="146"/>
        <v>80</v>
      </c>
      <c r="U108" s="13" t="str">
        <f t="shared" si="167"/>
        <v>3A</v>
      </c>
    </row>
    <row r="109" spans="1:21" x14ac:dyDescent="0.3">
      <c r="A109">
        <v>21</v>
      </c>
      <c r="B109" t="str">
        <f t="shared" si="148"/>
        <v>0x015</v>
      </c>
      <c r="C109" t="s">
        <v>246</v>
      </c>
      <c r="E109" s="8"/>
      <c r="F109" s="11">
        <v>33</v>
      </c>
      <c r="G109" s="12" t="s">
        <v>39</v>
      </c>
      <c r="H109">
        <f t="shared" si="165"/>
        <v>1</v>
      </c>
      <c r="I109">
        <v>6</v>
      </c>
      <c r="M109" s="16" t="str">
        <f>IF(F109="", "", TEXT(DEC2BIN(F109), "000000"))</f>
        <v>100001</v>
      </c>
      <c r="N109" s="17" t="str">
        <f t="shared" si="159"/>
        <v>001</v>
      </c>
      <c r="O109" s="17" t="str">
        <f t="shared" si="160"/>
        <v>110</v>
      </c>
      <c r="P109" s="17" t="str">
        <f t="shared" si="142"/>
        <v/>
      </c>
      <c r="Q109" s="17" t="str">
        <f t="shared" si="161"/>
        <v/>
      </c>
      <c r="R109" s="18" t="str">
        <f t="shared" si="162"/>
        <v/>
      </c>
      <c r="S109" t="str">
        <f t="shared" si="166"/>
        <v>84</v>
      </c>
      <c r="T109" t="str">
        <f t="shared" si="146"/>
        <v>E0</v>
      </c>
      <c r="U109" s="13" t="str">
        <f t="shared" si="167"/>
        <v>00</v>
      </c>
    </row>
    <row r="110" spans="1:21" x14ac:dyDescent="0.3">
      <c r="A110">
        <v>24</v>
      </c>
      <c r="B110" t="str">
        <f t="shared" si="148"/>
        <v>0x018</v>
      </c>
      <c r="C110" t="s">
        <v>195</v>
      </c>
      <c r="E110" s="8" t="s">
        <v>196</v>
      </c>
      <c r="F110" s="11">
        <v>6</v>
      </c>
      <c r="H110" t="str">
        <f t="shared" si="165"/>
        <v/>
      </c>
      <c r="K110">
        <v>0</v>
      </c>
      <c r="M110" s="16" t="str">
        <f>IF(F110="", "", TEXT(DEC2BIN(F110), "000000"))</f>
        <v>000110</v>
      </c>
      <c r="N110" s="17" t="str">
        <f t="shared" si="159"/>
        <v/>
      </c>
      <c r="O110" s="17" t="str">
        <f t="shared" si="160"/>
        <v/>
      </c>
      <c r="P110" s="17" t="str">
        <f t="shared" si="142"/>
        <v/>
      </c>
      <c r="Q110" s="17" t="str">
        <f t="shared" si="161"/>
        <v>00000000</v>
      </c>
      <c r="R110" s="18" t="str">
        <f t="shared" si="162"/>
        <v/>
      </c>
      <c r="S110" t="str">
        <f t="shared" si="166"/>
        <v>18</v>
      </c>
      <c r="T110" t="str">
        <f t="shared" si="146"/>
        <v>00</v>
      </c>
      <c r="U110" s="13" t="str">
        <f t="shared" si="167"/>
        <v>00</v>
      </c>
    </row>
    <row r="111" spans="1:21" x14ac:dyDescent="0.3">
      <c r="A111">
        <v>27</v>
      </c>
      <c r="B111" t="str">
        <f t="shared" si="148"/>
        <v>0x01B</v>
      </c>
      <c r="C111" t="s">
        <v>80</v>
      </c>
      <c r="E111" s="8"/>
      <c r="F111" s="11">
        <v>2</v>
      </c>
      <c r="G111" s="12" t="s">
        <v>38</v>
      </c>
      <c r="H111">
        <f t="shared" ref="H111:H112" si="169">IF(G111="", "", VLOOKUP(G111, $W$3:$X$10, 2))</f>
        <v>0</v>
      </c>
      <c r="I111">
        <v>6</v>
      </c>
      <c r="M111" s="16" t="str">
        <f t="shared" ref="M111" si="170">IF(F111="", "", TEXT(DEC2BIN(F111), "000000"))</f>
        <v>000010</v>
      </c>
      <c r="N111" s="17" t="str">
        <f t="shared" ref="N111:N112" si="171">IF(H111="", "", TEXT(DEC2BIN(H111), "000"))</f>
        <v>000</v>
      </c>
      <c r="O111" s="17" t="str">
        <f t="shared" ref="O111:O112" si="172">IF(I111="", "", TEXT(DEC2BIN(I111), "000"))</f>
        <v>110</v>
      </c>
      <c r="P111" s="17" t="str">
        <f t="shared" si="142"/>
        <v/>
      </c>
      <c r="Q111" s="17" t="str">
        <f t="shared" ref="Q111:Q112" si="173">IF(K111="", "", TEXT(DEC2BIN(K111), "00000000"))</f>
        <v/>
      </c>
      <c r="R111" s="18" t="str">
        <f t="shared" ref="R111:R112" si="174">IF(L111="", "", TEXT(DEC2BIN(L111), "00000000"))</f>
        <v/>
      </c>
      <c r="S111" t="str">
        <f t="shared" si="166"/>
        <v>08</v>
      </c>
      <c r="T111" t="str">
        <f t="shared" si="146"/>
        <v>60</v>
      </c>
      <c r="U111" s="13" t="str">
        <f t="shared" si="167"/>
        <v>00</v>
      </c>
    </row>
    <row r="112" spans="1:21" x14ac:dyDescent="0.3">
      <c r="A112">
        <v>30</v>
      </c>
      <c r="B112" t="str">
        <f t="shared" si="148"/>
        <v>0x01E</v>
      </c>
      <c r="C112" t="s">
        <v>79</v>
      </c>
      <c r="E112" s="8" t="s">
        <v>163</v>
      </c>
      <c r="F112" s="11">
        <v>5</v>
      </c>
      <c r="H112" t="str">
        <f t="shared" si="169"/>
        <v/>
      </c>
      <c r="K112">
        <v>6</v>
      </c>
      <c r="M112" s="16" t="str">
        <f>IF(F112="", "", TEXT(DEC2BIN(F112), "000000"))</f>
        <v>000101</v>
      </c>
      <c r="N112" s="17" t="str">
        <f t="shared" si="171"/>
        <v/>
      </c>
      <c r="O112" s="17" t="str">
        <f t="shared" si="172"/>
        <v/>
      </c>
      <c r="P112" s="17" t="str">
        <f t="shared" si="142"/>
        <v/>
      </c>
      <c r="Q112" s="17" t="str">
        <f t="shared" si="173"/>
        <v>00000110</v>
      </c>
      <c r="R112" s="18" t="str">
        <f t="shared" si="174"/>
        <v/>
      </c>
      <c r="S112" t="str">
        <f t="shared" si="166"/>
        <v>14</v>
      </c>
      <c r="T112" t="str">
        <f t="shared" si="146"/>
        <v>00</v>
      </c>
      <c r="U112" s="13" t="str">
        <f t="shared" si="167"/>
        <v>06</v>
      </c>
    </row>
    <row r="116" spans="1:21" x14ac:dyDescent="0.3">
      <c r="C116" s="8" t="s">
        <v>169</v>
      </c>
    </row>
    <row r="117" spans="1:21" x14ac:dyDescent="0.3">
      <c r="A117">
        <v>0</v>
      </c>
      <c r="B117" t="str">
        <f t="shared" ref="B117:B132" si="175">"0x" &amp; DEC2HEX(A117,3)</f>
        <v>0x000</v>
      </c>
      <c r="C117" t="s">
        <v>150</v>
      </c>
      <c r="E117" s="8" t="s">
        <v>170</v>
      </c>
      <c r="F117" s="11">
        <v>1</v>
      </c>
      <c r="G117" s="12" t="s">
        <v>39</v>
      </c>
      <c r="H117">
        <f t="shared" ref="H117:H118" si="176">IF(G117="", "", VLOOKUP(G117, $W$3:$X$10, 2))</f>
        <v>1</v>
      </c>
      <c r="L117">
        <v>48</v>
      </c>
      <c r="M117" s="16" t="str">
        <f t="shared" ref="M117:M118" si="177">IF(F117="", "", TEXT(DEC2BIN(F117), "000000"))</f>
        <v>000001</v>
      </c>
      <c r="N117" s="17" t="str">
        <f t="shared" ref="N117:N118" si="178">IF(H117="", "", TEXT(DEC2BIN(H117), "000"))</f>
        <v>001</v>
      </c>
      <c r="O117" s="17" t="str">
        <f t="shared" ref="O117:O118" si="179">IF(I117="", "", TEXT(DEC2BIN(I117), "000"))</f>
        <v/>
      </c>
      <c r="P117" s="17"/>
      <c r="Q117" s="17" t="str">
        <f t="shared" ref="Q117:Q118" si="180">IF(K117="", "", TEXT(DEC2BIN(K117), "00000000"))</f>
        <v/>
      </c>
      <c r="R117" s="18" t="str">
        <f t="shared" ref="R117:R118" si="181">IF(L117="", "", TEXT(DEC2BIN(L117), "00000000"))</f>
        <v>00110000</v>
      </c>
      <c r="S117" t="str">
        <f t="shared" ref="S117:S118" si="182">BIN2HEX(LEFT(CONCATENATE(M117,IF(N117="", "000", N117)), 8), 2)</f>
        <v>04</v>
      </c>
      <c r="T117" t="str">
        <f t="shared" ref="T117:T118" si="183">BIN2HEX(CONCATENATE(RIGHT(N117, 1), IF(O117 = "", "000", O117), "0000"), 2)</f>
        <v>80</v>
      </c>
      <c r="U117" s="13" t="str">
        <f t="shared" ref="U117:U118" si="184">IF(Q117="", BIN2HEX(R117, 2), BIN2HEX(Q117,2))</f>
        <v>30</v>
      </c>
    </row>
    <row r="118" spans="1:21" x14ac:dyDescent="0.3">
      <c r="A118">
        <v>3</v>
      </c>
      <c r="B118" t="str">
        <f t="shared" si="175"/>
        <v>0x003</v>
      </c>
      <c r="C118" t="s">
        <v>201</v>
      </c>
      <c r="E118" s="8" t="s">
        <v>171</v>
      </c>
      <c r="F118" s="11">
        <v>1</v>
      </c>
      <c r="G118" s="12" t="s">
        <v>193</v>
      </c>
      <c r="H118">
        <f t="shared" si="176"/>
        <v>7</v>
      </c>
      <c r="L118">
        <v>57</v>
      </c>
      <c r="M118" s="16" t="str">
        <f t="shared" si="177"/>
        <v>000001</v>
      </c>
      <c r="N118" s="17" t="str">
        <f t="shared" si="178"/>
        <v>111</v>
      </c>
      <c r="O118" s="17" t="str">
        <f t="shared" si="179"/>
        <v/>
      </c>
      <c r="P118" s="17"/>
      <c r="Q118" s="17" t="str">
        <f t="shared" si="180"/>
        <v/>
      </c>
      <c r="R118" s="18" t="str">
        <f t="shared" si="181"/>
        <v>00111001</v>
      </c>
      <c r="S118" t="str">
        <f t="shared" si="182"/>
        <v>07</v>
      </c>
      <c r="T118" t="str">
        <f t="shared" si="183"/>
        <v>80</v>
      </c>
      <c r="U118" s="13" t="str">
        <f t="shared" si="184"/>
        <v>39</v>
      </c>
    </row>
    <row r="119" spans="1:21" x14ac:dyDescent="0.3">
      <c r="A119">
        <v>6</v>
      </c>
      <c r="B119" t="str">
        <f t="shared" si="175"/>
        <v>0x006</v>
      </c>
      <c r="C119" t="s">
        <v>243</v>
      </c>
      <c r="E119" s="8" t="s">
        <v>176</v>
      </c>
      <c r="F119" s="11">
        <v>1</v>
      </c>
      <c r="G119" s="12" t="s">
        <v>42</v>
      </c>
      <c r="H119">
        <f t="shared" ref="H119" si="185">IF(G119="", "", VLOOKUP(G119, $W$3:$X$10, 2))</f>
        <v>6</v>
      </c>
      <c r="L119">
        <v>96</v>
      </c>
      <c r="M119" s="16" t="str">
        <f>IF(F119="", "", TEXT(DEC2BIN(F119), "000000"))</f>
        <v>000001</v>
      </c>
      <c r="N119" s="17" t="str">
        <f>IF(H119="", "", TEXT(DEC2BIN(H119), "000"))</f>
        <v>110</v>
      </c>
      <c r="O119" s="17" t="str">
        <f>IF(I119="", "", TEXT(DEC2BIN(I119), "000"))</f>
        <v/>
      </c>
      <c r="P119" s="17"/>
      <c r="Q119" s="17" t="str">
        <f>IF(K119="", "", TEXT(DEC2BIN(K119), "00000000"))</f>
        <v/>
      </c>
      <c r="R119" s="18" t="str">
        <f>IF(L119="", "", TEXT(DEC2BIN(L119), "00000000"))</f>
        <v>01100000</v>
      </c>
      <c r="S119" t="str">
        <f t="shared" ref="S119" si="186">BIN2HEX(LEFT(CONCATENATE(M119,IF(N119="", "000", N119)), 8), 2)</f>
        <v>07</v>
      </c>
      <c r="T119" t="str">
        <f>BIN2HEX(CONCATENATE(RIGHT(N119, 1), IF(O119 = "", "000", O119), "0000"), 2)</f>
        <v>00</v>
      </c>
      <c r="U119" s="13" t="str">
        <f t="shared" ref="U119" si="187">IF(Q119="", BIN2HEX(R119, 2), BIN2HEX(Q119,2))</f>
        <v>60</v>
      </c>
    </row>
    <row r="120" spans="1:21" x14ac:dyDescent="0.3">
      <c r="A120">
        <v>9</v>
      </c>
      <c r="B120" t="str">
        <f t="shared" si="175"/>
        <v>0x009</v>
      </c>
      <c r="C120" t="s">
        <v>225</v>
      </c>
      <c r="E120" s="8" t="s">
        <v>239</v>
      </c>
      <c r="F120" s="11">
        <v>1</v>
      </c>
      <c r="G120" s="12" t="s">
        <v>194</v>
      </c>
      <c r="H120">
        <f>IF(G120="", "", VLOOKUP(G120, $W$3:$X$10, 2))</f>
        <v>2</v>
      </c>
      <c r="L120">
        <v>0</v>
      </c>
      <c r="M120" s="16" t="str">
        <f>IF(F120="", "", TEXT(DEC2BIN(F120), "000000"))</f>
        <v>000001</v>
      </c>
      <c r="N120" s="17" t="str">
        <f>IF(H120="", "", TEXT(DEC2BIN(H120), "000"))</f>
        <v>010</v>
      </c>
      <c r="O120" s="17" t="str">
        <f>IF(I120="", "", TEXT(DEC2BIN(I120), "000"))</f>
        <v/>
      </c>
      <c r="P120" s="17"/>
      <c r="Q120" s="17" t="str">
        <f>IF(K120="", "", TEXT(DEC2BIN(K120), "00000000"))</f>
        <v/>
      </c>
      <c r="R120" s="18" t="str">
        <f>IF(L120="", "", TEXT(DEC2BIN(L120), "00000000"))</f>
        <v>00000000</v>
      </c>
      <c r="S120" t="str">
        <f>BIN2HEX(LEFT(CONCATENATE(M120,IF(N120="", "000", N120)), 8), 2)</f>
        <v>05</v>
      </c>
      <c r="T120" t="str">
        <f>BIN2HEX(CONCATENATE(RIGHT(N120, 1), IF(O120 = "", "000", O120), "0000"), 2)</f>
        <v>00</v>
      </c>
      <c r="U120" s="13" t="str">
        <f>IF(Q120="", BIN2HEX(R120, 2), BIN2HEX(Q120,2))</f>
        <v>00</v>
      </c>
    </row>
    <row r="121" spans="1:21" x14ac:dyDescent="0.3">
      <c r="A121">
        <v>12</v>
      </c>
      <c r="B121" t="str">
        <f t="shared" si="175"/>
        <v>0x00C</v>
      </c>
      <c r="C121" t="s">
        <v>233</v>
      </c>
      <c r="E121" s="8"/>
      <c r="F121" s="11">
        <v>2</v>
      </c>
      <c r="G121" s="12" t="s">
        <v>216</v>
      </c>
      <c r="H121">
        <f t="shared" ref="H121:H122" si="188">IF(G121="", "", VLOOKUP(G121, $W$3:$X$10, 2))</f>
        <v>3</v>
      </c>
      <c r="I121">
        <v>1</v>
      </c>
      <c r="M121" s="16" t="str">
        <f t="shared" ref="M121:M122" si="189">IF(F121="", "", TEXT(DEC2BIN(F121), "000000"))</f>
        <v>000010</v>
      </c>
      <c r="N121" s="17" t="str">
        <f t="shared" ref="N121:N122" si="190">IF(H121="", "", TEXT(DEC2BIN(H121), "000"))</f>
        <v>011</v>
      </c>
      <c r="O121" s="17" t="str">
        <f t="shared" ref="O121:O122" si="191">IF(I121="", "", TEXT(DEC2BIN(I121), "000"))</f>
        <v>001</v>
      </c>
      <c r="P121" s="17"/>
      <c r="Q121" s="17" t="str">
        <f t="shared" ref="Q121:Q122" si="192">IF(K121="", "", TEXT(DEC2BIN(K121), "00000000"))</f>
        <v/>
      </c>
      <c r="R121" s="18" t="str">
        <f t="shared" ref="R121:R122" si="193">IF(L121="", "", TEXT(DEC2BIN(L121), "00000000"))</f>
        <v/>
      </c>
      <c r="S121" t="str">
        <f t="shared" ref="S121:S122" si="194">BIN2HEX(LEFT(CONCATENATE(M121,IF(N121="", "000", N121)), 8), 2)</f>
        <v>09</v>
      </c>
      <c r="T121" t="str">
        <f t="shared" ref="T121:T122" si="195">BIN2HEX(CONCATENATE(RIGHT(N121, 1), IF(O121 = "", "000", O121), "0000"), 2)</f>
        <v>90</v>
      </c>
      <c r="U121" s="13" t="str">
        <f t="shared" ref="U121:U122" si="196">IF(Q121="", BIN2HEX(R121, 2), BIN2HEX(Q121,2))</f>
        <v>00</v>
      </c>
    </row>
    <row r="122" spans="1:21" x14ac:dyDescent="0.3">
      <c r="A122">
        <v>15</v>
      </c>
      <c r="B122" t="str">
        <f t="shared" si="175"/>
        <v>0x00F</v>
      </c>
      <c r="C122" t="s">
        <v>222</v>
      </c>
      <c r="E122" s="8" t="s">
        <v>173</v>
      </c>
      <c r="F122" s="11">
        <v>4</v>
      </c>
      <c r="G122" s="12" t="s">
        <v>38</v>
      </c>
      <c r="H122">
        <f t="shared" si="188"/>
        <v>0</v>
      </c>
      <c r="M122" s="16" t="str">
        <f t="shared" si="189"/>
        <v>000100</v>
      </c>
      <c r="N122" s="17" t="str">
        <f t="shared" si="190"/>
        <v>000</v>
      </c>
      <c r="O122" s="17" t="str">
        <f t="shared" si="191"/>
        <v/>
      </c>
      <c r="P122" s="17"/>
      <c r="Q122" s="17" t="str">
        <f t="shared" si="192"/>
        <v/>
      </c>
      <c r="R122" s="18" t="str">
        <f t="shared" si="193"/>
        <v/>
      </c>
      <c r="S122" t="str">
        <f t="shared" si="194"/>
        <v>10</v>
      </c>
      <c r="T122" t="str">
        <f t="shared" si="195"/>
        <v>00</v>
      </c>
      <c r="U122" s="13" t="str">
        <f t="shared" si="196"/>
        <v>00</v>
      </c>
    </row>
    <row r="123" spans="1:21" x14ac:dyDescent="0.3">
      <c r="A123">
        <v>18</v>
      </c>
      <c r="B123" t="str">
        <f t="shared" si="175"/>
        <v>0x012</v>
      </c>
      <c r="C123" t="s">
        <v>244</v>
      </c>
      <c r="E123" s="8"/>
      <c r="F123" s="11">
        <v>2</v>
      </c>
      <c r="G123" s="12" t="s">
        <v>216</v>
      </c>
      <c r="H123">
        <f t="shared" ref="H123:H124" si="197">IF(G123="", "", VLOOKUP(G123, $W$3:$X$10, 2))</f>
        <v>3</v>
      </c>
      <c r="I123">
        <v>6</v>
      </c>
      <c r="M123" s="16" t="str">
        <f t="shared" ref="M123:M124" si="198">IF(F123="", "", TEXT(DEC2BIN(F123), "000000"))</f>
        <v>000010</v>
      </c>
      <c r="N123" s="17" t="str">
        <f t="shared" ref="N123:N124" si="199">IF(H123="", "", TEXT(DEC2BIN(H123), "000"))</f>
        <v>011</v>
      </c>
      <c r="O123" s="17" t="str">
        <f t="shared" ref="O123:O124" si="200">IF(I123="", "", TEXT(DEC2BIN(I123), "000"))</f>
        <v>110</v>
      </c>
      <c r="P123" s="17"/>
      <c r="Q123" s="17" t="str">
        <f t="shared" ref="Q123:Q124" si="201">IF(K123="", "", TEXT(DEC2BIN(K123), "00000000"))</f>
        <v/>
      </c>
      <c r="R123" s="18" t="str">
        <f t="shared" ref="R123:R124" si="202">IF(L123="", "", TEXT(DEC2BIN(L123), "00000000"))</f>
        <v/>
      </c>
      <c r="S123" t="str">
        <f t="shared" ref="S123:S124" si="203">BIN2HEX(LEFT(CONCATENATE(M123,IF(N123="", "000", N123)), 8), 2)</f>
        <v>09</v>
      </c>
      <c r="T123" t="str">
        <f t="shared" ref="T123:T124" si="204">BIN2HEX(CONCATENATE(RIGHT(N123, 1), IF(O123 = "", "000", O123), "0000"), 2)</f>
        <v>E0</v>
      </c>
      <c r="U123" s="13" t="str">
        <f t="shared" ref="U123:U124" si="205">IF(Q123="", BIN2HEX(R123, 2), BIN2HEX(Q123,2))</f>
        <v>00</v>
      </c>
    </row>
    <row r="124" spans="1:21" x14ac:dyDescent="0.3">
      <c r="A124">
        <v>21</v>
      </c>
      <c r="B124" t="str">
        <f t="shared" si="175"/>
        <v>0x015</v>
      </c>
      <c r="C124" t="s">
        <v>235</v>
      </c>
      <c r="E124" s="8" t="s">
        <v>172</v>
      </c>
      <c r="F124" s="11">
        <v>11</v>
      </c>
      <c r="G124" s="12" t="s">
        <v>38</v>
      </c>
      <c r="H124">
        <f t="shared" si="197"/>
        <v>0</v>
      </c>
      <c r="M124" s="16" t="str">
        <f t="shared" si="198"/>
        <v>001011</v>
      </c>
      <c r="N124" s="17" t="str">
        <f t="shared" si="199"/>
        <v>000</v>
      </c>
      <c r="O124" s="17" t="str">
        <f t="shared" si="200"/>
        <v/>
      </c>
      <c r="P124" s="17"/>
      <c r="Q124" s="17" t="str">
        <f t="shared" si="201"/>
        <v/>
      </c>
      <c r="R124" s="18" t="str">
        <f t="shared" si="202"/>
        <v/>
      </c>
      <c r="S124" t="str">
        <f t="shared" si="203"/>
        <v>2C</v>
      </c>
      <c r="T124" t="str">
        <f t="shared" si="204"/>
        <v>00</v>
      </c>
      <c r="U124" s="13" t="str">
        <f t="shared" si="205"/>
        <v>00</v>
      </c>
    </row>
    <row r="125" spans="1:21" x14ac:dyDescent="0.3">
      <c r="A125">
        <v>24</v>
      </c>
      <c r="B125" t="str">
        <f t="shared" si="175"/>
        <v>0x018</v>
      </c>
      <c r="C125" t="s">
        <v>236</v>
      </c>
      <c r="E125" s="46"/>
      <c r="F125" s="11">
        <v>40</v>
      </c>
      <c r="G125" s="12" t="s">
        <v>39</v>
      </c>
      <c r="H125">
        <f t="shared" ref="H125:H129" si="206">IF(G125="", "", VLOOKUP(G125, $W$3:$X$10, 2))</f>
        <v>1</v>
      </c>
      <c r="M125" s="16" t="str">
        <f>IF(F125="", "", TEXT(DEC2BIN(F125), "000000"))</f>
        <v>101000</v>
      </c>
      <c r="N125" s="17" t="str">
        <f>IF(H125="", "", TEXT(DEC2BIN(H125), "000"))</f>
        <v>001</v>
      </c>
      <c r="O125" s="17" t="str">
        <f>IF(I125="", "", TEXT(DEC2BIN(I125), "000"))</f>
        <v/>
      </c>
      <c r="P125" s="17"/>
      <c r="Q125" s="17" t="str">
        <f>IF(K125="", "", TEXT(DEC2BIN(K125), "00000000"))</f>
        <v/>
      </c>
      <c r="R125" s="18" t="str">
        <f>IF(L125="", "", TEXT(DEC2BIN(L125), "00000000"))</f>
        <v/>
      </c>
      <c r="S125" t="str">
        <f t="shared" ref="S125:S126" si="207">BIN2HEX(LEFT(CONCATENATE(M125,IF(N125="", "000", N125)), 8), 2)</f>
        <v>A0</v>
      </c>
      <c r="T125" t="str">
        <f>BIN2HEX(CONCATENATE(RIGHT(N125, 1), IF(O125 = "", "000", O125), "0000"), 2)</f>
        <v>80</v>
      </c>
      <c r="U125" s="13" t="str">
        <f t="shared" ref="U125:U126" si="208">IF(Q125="", BIN2HEX(R125, 2), BIN2HEX(Q125,2))</f>
        <v>00</v>
      </c>
    </row>
    <row r="126" spans="1:21" x14ac:dyDescent="0.3">
      <c r="A126">
        <v>27</v>
      </c>
      <c r="B126" t="str">
        <f t="shared" si="175"/>
        <v>0x01B</v>
      </c>
      <c r="C126" t="s">
        <v>57</v>
      </c>
      <c r="E126" s="46" t="s">
        <v>237</v>
      </c>
      <c r="F126" s="11">
        <v>2</v>
      </c>
      <c r="G126" s="12" t="s">
        <v>38</v>
      </c>
      <c r="H126">
        <f t="shared" si="206"/>
        <v>0</v>
      </c>
      <c r="I126">
        <v>1</v>
      </c>
      <c r="M126" s="16" t="str">
        <f t="shared" ref="M126" si="209">IF(F126="", "", TEXT(DEC2BIN(F126), "000000"))</f>
        <v>000010</v>
      </c>
      <c r="N126" s="17" t="str">
        <f t="shared" ref="N126:N129" si="210">IF(H126="", "", TEXT(DEC2BIN(H126), "000"))</f>
        <v>000</v>
      </c>
      <c r="O126" s="17" t="str">
        <f t="shared" ref="O126:O129" si="211">IF(I126="", "", TEXT(DEC2BIN(I126), "000"))</f>
        <v>001</v>
      </c>
      <c r="P126" s="17"/>
      <c r="Q126" s="17" t="str">
        <f t="shared" ref="Q126:Q129" si="212">IF(K126="", "", TEXT(DEC2BIN(K126), "00000000"))</f>
        <v/>
      </c>
      <c r="R126" s="18" t="str">
        <f t="shared" ref="R126:R129" si="213">IF(L126="", "", TEXT(DEC2BIN(L126), "00000000"))</f>
        <v/>
      </c>
      <c r="S126" t="str">
        <f t="shared" si="207"/>
        <v>08</v>
      </c>
      <c r="T126" t="str">
        <f t="shared" ref="T126" si="214">BIN2HEX(CONCATENATE(RIGHT(N126, 1), IF(O126 = "", "000", O126), "0000"), 2)</f>
        <v>10</v>
      </c>
      <c r="U126" s="13" t="str">
        <f t="shared" si="208"/>
        <v>00</v>
      </c>
    </row>
    <row r="127" spans="1:21" x14ac:dyDescent="0.3">
      <c r="A127">
        <v>30</v>
      </c>
      <c r="B127" t="str">
        <f t="shared" si="175"/>
        <v>0x01E</v>
      </c>
      <c r="C127" t="s">
        <v>149</v>
      </c>
      <c r="E127" s="8" t="s">
        <v>160</v>
      </c>
      <c r="F127" s="11">
        <v>33</v>
      </c>
      <c r="G127" s="12" t="s">
        <v>38</v>
      </c>
      <c r="H127">
        <f t="shared" si="206"/>
        <v>0</v>
      </c>
      <c r="I127">
        <v>7</v>
      </c>
      <c r="M127" s="16" t="str">
        <f>IF(F127="", "", TEXT(DEC2BIN(F127), "000000"))</f>
        <v>100001</v>
      </c>
      <c r="N127" s="17" t="str">
        <f t="shared" si="210"/>
        <v>000</v>
      </c>
      <c r="O127" s="17" t="str">
        <f t="shared" si="211"/>
        <v>111</v>
      </c>
      <c r="P127" s="17"/>
      <c r="Q127" s="17" t="str">
        <f t="shared" si="212"/>
        <v/>
      </c>
      <c r="R127" s="18" t="str">
        <f t="shared" si="213"/>
        <v/>
      </c>
      <c r="S127" t="str">
        <f>BIN2HEX(LEFT(CONCATENATE(M127,IF(N127="", "000", N127)), 8), 2)</f>
        <v>84</v>
      </c>
      <c r="T127" t="str">
        <f>BIN2HEX(CONCATENATE(RIGHT(N127, 1), IF(O127 = "", "000", O127), "0000"), 2)</f>
        <v>70</v>
      </c>
      <c r="U127" s="13" t="str">
        <f>IF(Q127="", BIN2HEX(R127, 2), BIN2HEX(Q127,2))</f>
        <v>00</v>
      </c>
    </row>
    <row r="128" spans="1:21" x14ac:dyDescent="0.3">
      <c r="A128">
        <v>33</v>
      </c>
      <c r="B128" t="str">
        <f t="shared" si="175"/>
        <v>0x021</v>
      </c>
      <c r="C128" t="s">
        <v>238</v>
      </c>
      <c r="E128" s="8" t="s">
        <v>164</v>
      </c>
      <c r="F128" s="11">
        <v>6</v>
      </c>
      <c r="H128" t="str">
        <f t="shared" si="206"/>
        <v/>
      </c>
      <c r="K128">
        <v>33</v>
      </c>
      <c r="M128" s="16" t="str">
        <f>IF(F128="", "", TEXT(DEC2BIN(F128), "000000"))</f>
        <v>000110</v>
      </c>
      <c r="N128" s="17" t="str">
        <f t="shared" si="210"/>
        <v/>
      </c>
      <c r="O128" s="17" t="str">
        <f t="shared" si="211"/>
        <v/>
      </c>
      <c r="P128" s="17"/>
      <c r="Q128" s="17" t="str">
        <f t="shared" si="212"/>
        <v>00100001</v>
      </c>
      <c r="R128" s="18" t="str">
        <f t="shared" si="213"/>
        <v/>
      </c>
      <c r="S128" t="str">
        <f>BIN2HEX(LEFT(CONCATENATE(M128,IF(N128="", "000", N128)), 8), 2)</f>
        <v>18</v>
      </c>
      <c r="T128" t="str">
        <f>BIN2HEX(CONCATENATE(RIGHT(N128, 1), IF(O128 = "", "000", O128), "0000"), 2)</f>
        <v>00</v>
      </c>
      <c r="U128" s="13" t="str">
        <f>IF(Q128="", BIN2HEX(R128, 2), BIN2HEX(Q128,2))</f>
        <v>21</v>
      </c>
    </row>
    <row r="129" spans="1:21" x14ac:dyDescent="0.3">
      <c r="A129">
        <v>36</v>
      </c>
      <c r="B129" t="str">
        <f t="shared" si="175"/>
        <v>0x024</v>
      </c>
      <c r="C129" t="s">
        <v>80</v>
      </c>
      <c r="E129" s="51" t="s">
        <v>245</v>
      </c>
      <c r="F129" s="11">
        <v>2</v>
      </c>
      <c r="G129" s="12" t="s">
        <v>38</v>
      </c>
      <c r="H129">
        <f t="shared" si="206"/>
        <v>0</v>
      </c>
      <c r="I129">
        <v>6</v>
      </c>
      <c r="M129" s="16" t="str">
        <f t="shared" ref="M129" si="215">IF(F129="", "", TEXT(DEC2BIN(F129), "000000"))</f>
        <v>000010</v>
      </c>
      <c r="N129" s="17" t="str">
        <f t="shared" si="210"/>
        <v>000</v>
      </c>
      <c r="O129" s="17" t="str">
        <f t="shared" si="211"/>
        <v>110</v>
      </c>
      <c r="P129" s="17"/>
      <c r="Q129" s="17" t="str">
        <f t="shared" si="212"/>
        <v/>
      </c>
      <c r="R129" s="18" t="str">
        <f t="shared" si="213"/>
        <v/>
      </c>
      <c r="S129" t="str">
        <f t="shared" ref="S129" si="216">BIN2HEX(LEFT(CONCATENATE(M129,IF(N129="", "000", N129)), 8), 2)</f>
        <v>08</v>
      </c>
      <c r="T129" t="str">
        <f t="shared" ref="T129" si="217">BIN2HEX(CONCATENATE(RIGHT(N129, 1), IF(O129 = "", "000", O129), "0000"), 2)</f>
        <v>60</v>
      </c>
      <c r="U129" s="13" t="str">
        <f t="shared" ref="U129" si="218">IF(Q129="", BIN2HEX(R129, 2), BIN2HEX(Q129,2))</f>
        <v>00</v>
      </c>
    </row>
    <row r="130" spans="1:21" x14ac:dyDescent="0.3">
      <c r="A130">
        <v>39</v>
      </c>
      <c r="B130" t="str">
        <f t="shared" si="175"/>
        <v>0x027</v>
      </c>
      <c r="C130" t="s">
        <v>212</v>
      </c>
      <c r="E130" s="51"/>
      <c r="F130" s="11">
        <v>40</v>
      </c>
      <c r="G130" s="12" t="s">
        <v>38</v>
      </c>
      <c r="H130">
        <f t="shared" ref="H130:H132" si="219">IF(G130="", "", VLOOKUP(G130, $W$3:$X$10, 2))</f>
        <v>0</v>
      </c>
      <c r="M130" s="16" t="str">
        <f>IF(F130="", "", TEXT(DEC2BIN(F130), "000000"))</f>
        <v>101000</v>
      </c>
      <c r="N130" s="17" t="str">
        <f>IF(H130="", "", TEXT(DEC2BIN(H130), "000"))</f>
        <v>000</v>
      </c>
      <c r="O130" s="17" t="str">
        <f>IF(I130="", "", TEXT(DEC2BIN(I130), "000"))</f>
        <v/>
      </c>
      <c r="P130" s="17"/>
      <c r="Q130" s="17" t="str">
        <f>IF(K130="", "", TEXT(DEC2BIN(K130), "00000000"))</f>
        <v/>
      </c>
      <c r="R130" s="18" t="str">
        <f>IF(L130="", "", TEXT(DEC2BIN(L130), "00000000"))</f>
        <v/>
      </c>
      <c r="S130" t="str">
        <f t="shared" ref="S130:S131" si="220">BIN2HEX(LEFT(CONCATENATE(M130,IF(N130="", "000", N130)), 8), 2)</f>
        <v>A0</v>
      </c>
      <c r="T130" t="str">
        <f>BIN2HEX(CONCATENATE(RIGHT(N130, 1), IF(O130 = "", "000", O130), "0000"), 2)</f>
        <v>00</v>
      </c>
      <c r="U130" s="13" t="str">
        <f t="shared" ref="U130:U131" si="221">IF(Q130="", BIN2HEX(R130, 2), BIN2HEX(Q130,2))</f>
        <v>00</v>
      </c>
    </row>
    <row r="131" spans="1:21" x14ac:dyDescent="0.3">
      <c r="A131">
        <v>42</v>
      </c>
      <c r="B131" t="str">
        <f t="shared" si="175"/>
        <v>0x02A</v>
      </c>
      <c r="C131" t="s">
        <v>81</v>
      </c>
      <c r="E131" s="51"/>
      <c r="F131" s="11">
        <v>2</v>
      </c>
      <c r="G131" s="12" t="s">
        <v>42</v>
      </c>
      <c r="H131">
        <f t="shared" si="219"/>
        <v>6</v>
      </c>
      <c r="I131">
        <v>0</v>
      </c>
      <c r="M131" s="16" t="str">
        <f t="shared" ref="M131" si="222">IF(F131="", "", TEXT(DEC2BIN(F131), "000000"))</f>
        <v>000010</v>
      </c>
      <c r="N131" s="17" t="str">
        <f t="shared" ref="N131" si="223">IF(H131="", "", TEXT(DEC2BIN(H131), "000"))</f>
        <v>110</v>
      </c>
      <c r="O131" s="17" t="str">
        <f t="shared" ref="O131" si="224">IF(I131="", "", TEXT(DEC2BIN(I131), "000"))</f>
        <v>000</v>
      </c>
      <c r="P131" s="17"/>
      <c r="Q131" s="17" t="str">
        <f t="shared" ref="Q131" si="225">IF(K131="", "", TEXT(DEC2BIN(K131), "00000000"))</f>
        <v/>
      </c>
      <c r="R131" s="18" t="str">
        <f t="shared" ref="R131" si="226">IF(L131="", "", TEXT(DEC2BIN(L131), "00000000"))</f>
        <v/>
      </c>
      <c r="S131" t="str">
        <f t="shared" si="220"/>
        <v>0B</v>
      </c>
      <c r="T131" t="str">
        <f t="shared" ref="T131" si="227">BIN2HEX(CONCATENATE(RIGHT(N131, 1), IF(O131 = "", "000", O131), "0000"), 2)</f>
        <v>00</v>
      </c>
      <c r="U131" s="13" t="str">
        <f t="shared" si="221"/>
        <v>00</v>
      </c>
    </row>
    <row r="132" spans="1:21" x14ac:dyDescent="0.3">
      <c r="A132">
        <v>45</v>
      </c>
      <c r="B132" t="str">
        <f t="shared" si="175"/>
        <v>0x02D</v>
      </c>
      <c r="C132" t="s">
        <v>174</v>
      </c>
      <c r="E132" s="8" t="s">
        <v>165</v>
      </c>
      <c r="F132" s="11">
        <v>5</v>
      </c>
      <c r="H132" t="str">
        <f t="shared" si="219"/>
        <v/>
      </c>
      <c r="K132">
        <v>12</v>
      </c>
      <c r="M132" s="16" t="str">
        <f>IF(F132="", "", TEXT(DEC2BIN(F132), "000000"))</f>
        <v>000101</v>
      </c>
      <c r="N132" s="17" t="str">
        <f t="shared" ref="N132" si="228">IF(H132="", "", TEXT(DEC2BIN(H132), "000"))</f>
        <v/>
      </c>
      <c r="O132" s="17" t="str">
        <f t="shared" ref="O132" si="229">IF(I132="", "", TEXT(DEC2BIN(I132), "000"))</f>
        <v/>
      </c>
      <c r="P132" s="17"/>
      <c r="Q132" s="17" t="str">
        <f t="shared" ref="Q132" si="230">IF(K132="", "", TEXT(DEC2BIN(K132), "00000000"))</f>
        <v>00001100</v>
      </c>
      <c r="R132" s="18" t="str">
        <f t="shared" ref="R132" si="231">IF(L132="", "", TEXT(DEC2BIN(L132), "00000000"))</f>
        <v/>
      </c>
      <c r="S132" t="str">
        <f>BIN2HEX(LEFT(CONCATENATE(M132,IF(N132="", "000", N132)), 8), 2)</f>
        <v>14</v>
      </c>
      <c r="T132" t="str">
        <f>BIN2HEX(CONCATENATE(RIGHT(N132, 1), IF(O132 = "", "000", O132), "0000"), 2)</f>
        <v>00</v>
      </c>
      <c r="U132" s="13" t="str">
        <f>IF(Q132="", BIN2HEX(R132, 2), BIN2HEX(Q132,2))</f>
        <v>0C</v>
      </c>
    </row>
    <row r="133" spans="1:21" x14ac:dyDescent="0.3">
      <c r="E133" s="8" t="s">
        <v>151</v>
      </c>
    </row>
    <row r="134" spans="1:21" x14ac:dyDescent="0.3">
      <c r="A134">
        <v>48</v>
      </c>
      <c r="B134" t="str">
        <f t="shared" ref="B134:B136" si="232">"0x" &amp; DEC2HEX(A134,3)</f>
        <v>0x030</v>
      </c>
      <c r="D134" s="7" t="s">
        <v>198</v>
      </c>
    </row>
    <row r="135" spans="1:21" x14ac:dyDescent="0.3">
      <c r="A135">
        <v>51</v>
      </c>
      <c r="B135" t="str">
        <f t="shared" si="232"/>
        <v>0x033</v>
      </c>
      <c r="D135" s="7" t="s">
        <v>199</v>
      </c>
    </row>
    <row r="136" spans="1:21" x14ac:dyDescent="0.3">
      <c r="A136">
        <v>54</v>
      </c>
      <c r="B136" t="str">
        <f t="shared" si="232"/>
        <v>0x036</v>
      </c>
      <c r="D136" s="7" t="s">
        <v>200</v>
      </c>
    </row>
    <row r="140" spans="1:21" x14ac:dyDescent="0.3">
      <c r="C140" s="8" t="s">
        <v>262</v>
      </c>
    </row>
    <row r="141" spans="1:21" x14ac:dyDescent="0.3">
      <c r="A141">
        <v>0</v>
      </c>
      <c r="B141" t="str">
        <f t="shared" ref="B141:B143" si="233">"0x" &amp; DEC2HEX(A141,3)</f>
        <v>0x000</v>
      </c>
      <c r="C141" t="s">
        <v>254</v>
      </c>
      <c r="E141" s="8"/>
      <c r="F141" s="11">
        <v>1</v>
      </c>
      <c r="G141" s="12" t="s">
        <v>42</v>
      </c>
      <c r="H141">
        <f t="shared" ref="H141" si="234">IF(G141="", "", VLOOKUP(G141, $W$3:$X$10, 2))</f>
        <v>6</v>
      </c>
      <c r="L141">
        <v>0</v>
      </c>
      <c r="M141" s="16" t="str">
        <f>IF(F141="", "", TEXT(DEC2BIN(F141), "000000"))</f>
        <v>000001</v>
      </c>
      <c r="N141" s="17" t="str">
        <f>IF(H141="", "", TEXT(DEC2BIN(H141), "000"))</f>
        <v>110</v>
      </c>
      <c r="O141" s="17" t="str">
        <f>IF(I141="", "", TEXT(DEC2BIN(I141), "000"))</f>
        <v/>
      </c>
      <c r="P141" s="17" t="str">
        <f>IF(J141="", "", TEXT(DEC2BIN(J141), "000"))</f>
        <v/>
      </c>
      <c r="Q141" s="17" t="str">
        <f>IF(K141="", "", TEXT(DEC2BIN(K141), "00000000"))</f>
        <v/>
      </c>
      <c r="R141" s="18" t="str">
        <f>IF(L141="", "", TEXT(DEC2BIN(L141), "00000000"))</f>
        <v>00000000</v>
      </c>
      <c r="S141" t="str">
        <f>BIN2HEX(LEFT(CONCATENATE(M141,IF(N141="", "000", N141)), 8), 2)</f>
        <v>07</v>
      </c>
      <c r="T141" t="str">
        <f>BIN2HEX(CONCATENATE(RIGHT(N141, 1), IF(O141 = "", "000", O141), IF(P141 = "", "000", P141), "0"), 2)</f>
        <v>00</v>
      </c>
      <c r="U141" s="13" t="str">
        <f>IF(Q141="", BIN2HEX(R141, 2), BIN2HEX(Q141,2))</f>
        <v>00</v>
      </c>
    </row>
    <row r="142" spans="1:21" x14ac:dyDescent="0.3">
      <c r="A142">
        <v>3</v>
      </c>
      <c r="B142" t="str">
        <f t="shared" si="233"/>
        <v>0x003</v>
      </c>
      <c r="C142" t="s">
        <v>255</v>
      </c>
      <c r="E142" s="8"/>
      <c r="F142" s="11">
        <v>1</v>
      </c>
      <c r="G142" s="12" t="s">
        <v>38</v>
      </c>
      <c r="H142">
        <f t="shared" ref="H142" si="235">IF(G142="", "", VLOOKUP(G142, $W$3:$X$10, 2))</f>
        <v>0</v>
      </c>
      <c r="L142">
        <v>255</v>
      </c>
      <c r="M142" s="16" t="str">
        <f>IF(F142="", "", TEXT(DEC2BIN(F142), "000000"))</f>
        <v>000001</v>
      </c>
      <c r="N142" s="17" t="str">
        <f>IF(H142="", "", TEXT(DEC2BIN(H142), "000"))</f>
        <v>000</v>
      </c>
      <c r="O142" s="17" t="str">
        <f>IF(I142="", "", TEXT(DEC2BIN(I142), "000"))</f>
        <v/>
      </c>
      <c r="P142" s="17" t="str">
        <f>IF(J142="", "", TEXT(DEC2BIN(J142), "000"))</f>
        <v/>
      </c>
      <c r="Q142" s="17" t="str">
        <f>IF(K142="", "", TEXT(DEC2BIN(K142), "00000000"))</f>
        <v/>
      </c>
      <c r="R142" s="18" t="str">
        <f>IF(L142="", "", TEXT(DEC2BIN(L142), "00000000"))</f>
        <v>11111111</v>
      </c>
      <c r="S142" t="str">
        <f>BIN2HEX(LEFT(CONCATENATE(M142,IF(N142="", "000", N142)), 8), 2)</f>
        <v>04</v>
      </c>
      <c r="T142" t="str">
        <f>BIN2HEX(CONCATENATE(RIGHT(N142, 1), IF(O142 = "", "000", O142), IF(P142 = "", "000", P142), "0"), 2)</f>
        <v>00</v>
      </c>
      <c r="U142" s="13" t="str">
        <f>IF(Q142="", BIN2HEX(R142, 2), BIN2HEX(Q142,2))</f>
        <v>FF</v>
      </c>
    </row>
    <row r="143" spans="1:21" x14ac:dyDescent="0.3">
      <c r="A143">
        <v>6</v>
      </c>
      <c r="B143" t="str">
        <f t="shared" si="233"/>
        <v>0x006</v>
      </c>
      <c r="C143" t="s">
        <v>225</v>
      </c>
      <c r="E143" s="8"/>
      <c r="F143" s="11">
        <v>1</v>
      </c>
      <c r="G143" s="12" t="s">
        <v>194</v>
      </c>
      <c r="H143">
        <f>IF(G143="", "", VLOOKUP(G143, $W$3:$X$10, 2))</f>
        <v>2</v>
      </c>
      <c r="L143">
        <v>0</v>
      </c>
      <c r="M143" s="16" t="str">
        <f>IF(F143="", "", TEXT(DEC2BIN(F143), "000000"))</f>
        <v>000001</v>
      </c>
      <c r="N143" s="17" t="str">
        <f>IF(H143="", "", TEXT(DEC2BIN(H143), "000"))</f>
        <v>010</v>
      </c>
      <c r="O143" s="17" t="str">
        <f>IF(I143="", "", TEXT(DEC2BIN(I143), "000"))</f>
        <v/>
      </c>
      <c r="P143" s="17" t="str">
        <f>IF(J143="", "", TEXT(DEC2BIN(J143), "000"))</f>
        <v/>
      </c>
      <c r="Q143" s="17" t="str">
        <f>IF(K143="", "", TEXT(DEC2BIN(K143), "00000000"))</f>
        <v/>
      </c>
      <c r="R143" s="18" t="str">
        <f>IF(L143="", "", TEXT(DEC2BIN(L143), "00000000"))</f>
        <v>00000000</v>
      </c>
      <c r="S143" t="str">
        <f>BIN2HEX(LEFT(CONCATENATE(M143,IF(N143="", "000", N143)), 8), 2)</f>
        <v>05</v>
      </c>
      <c r="T143" t="str">
        <f>BIN2HEX(CONCATENATE(RIGHT(N143, 1), IF(O143 = "", "000", O143), IF(P143 = "", "000", P143), "0"), 2)</f>
        <v>00</v>
      </c>
      <c r="U143" s="13" t="str">
        <f>IF(Q143="", BIN2HEX(R143, 2), BIN2HEX(Q143,2))</f>
        <v>00</v>
      </c>
    </row>
    <row r="144" spans="1:21" x14ac:dyDescent="0.3">
      <c r="C144" t="s">
        <v>261</v>
      </c>
      <c r="E144" s="8"/>
      <c r="F144" s="11">
        <v>17</v>
      </c>
      <c r="G144" s="12" t="s">
        <v>194</v>
      </c>
      <c r="H144">
        <f>IF(G144="", "", VLOOKUP(G144, $W$3:$X$10, 2))</f>
        <v>2</v>
      </c>
      <c r="I144">
        <v>6</v>
      </c>
      <c r="J144">
        <v>1</v>
      </c>
      <c r="M144" s="16" t="str">
        <f>IF(F144="", "", TEXT(DEC2BIN(F144), "000000"))</f>
        <v>010001</v>
      </c>
      <c r="N144" s="17" t="str">
        <f>IF(H144="", "", TEXT(DEC2BIN(H144), "000"))</f>
        <v>010</v>
      </c>
      <c r="O144" s="17" t="str">
        <f>IF(I144="", "", TEXT(DEC2BIN(I144), "000"))</f>
        <v>110</v>
      </c>
      <c r="P144" s="17" t="str">
        <f>IF(J144="", "", TEXT(DEC2BIN(J144), "000"))</f>
        <v>001</v>
      </c>
      <c r="Q144" s="17" t="str">
        <f>IF(K144="", "", TEXT(DEC2BIN(K144), "00000000"))</f>
        <v/>
      </c>
      <c r="R144" s="18" t="str">
        <f>IF(L144="", "", TEXT(DEC2BIN(L144), "00000000"))</f>
        <v/>
      </c>
      <c r="S144" t="str">
        <f>BIN2HEX(LEFT(CONCATENATE(M144,IF(N144="", "000", N144)), 8), 2)</f>
        <v>45</v>
      </c>
      <c r="T144" t="str">
        <f>BIN2HEX(CONCATENATE(RIGHT(N144, 1), IF(O144 = "", "000", O144), IF(P144 = "", "000", P144), "0"), 2)</f>
        <v>62</v>
      </c>
      <c r="U144" s="13" t="str">
        <f>IF(Q144="", BIN2HEX(R144, 2), BIN2HEX(Q144,2))</f>
        <v>00</v>
      </c>
    </row>
    <row r="145" spans="3:21" x14ac:dyDescent="0.3">
      <c r="C145" t="s">
        <v>258</v>
      </c>
      <c r="E145" s="8"/>
      <c r="F145" s="11">
        <v>17</v>
      </c>
      <c r="G145" s="12" t="s">
        <v>38</v>
      </c>
      <c r="H145">
        <f t="shared" ref="H145:H147" si="236">IF(G145="", "", VLOOKUP(G145, $W$3:$X$10, 2))</f>
        <v>0</v>
      </c>
      <c r="I145">
        <v>6</v>
      </c>
      <c r="J145">
        <v>1</v>
      </c>
      <c r="M145" s="16" t="str">
        <f t="shared" ref="M145:M146" si="237">IF(F145="", "", TEXT(DEC2BIN(F145), "000000"))</f>
        <v>010001</v>
      </c>
      <c r="N145" s="17" t="str">
        <f t="shared" ref="N145:N146" si="238">IF(H145="", "", TEXT(DEC2BIN(H145), "000"))</f>
        <v>000</v>
      </c>
      <c r="O145" s="17" t="str">
        <f t="shared" ref="O145:O146" si="239">IF(I145="", "", TEXT(DEC2BIN(I145), "000"))</f>
        <v>110</v>
      </c>
      <c r="P145" s="17" t="str">
        <f t="shared" ref="P145" si="240">IF(J145="", "", TEXT(DEC2BIN(J145), "000"))</f>
        <v>001</v>
      </c>
      <c r="Q145" s="17" t="str">
        <f t="shared" ref="Q145:Q146" si="241">IF(K145="", "", TEXT(DEC2BIN(K145), "00000000"))</f>
        <v/>
      </c>
      <c r="R145" s="18" t="str">
        <f t="shared" ref="R145:R146" si="242">IF(L145="", "", TEXT(DEC2BIN(L145), "00000000"))</f>
        <v/>
      </c>
      <c r="S145" t="str">
        <f t="shared" ref="S145:S147" si="243">BIN2HEX(LEFT(CONCATENATE(M145,IF(N145="", "000", N145)), 8), 2)</f>
        <v>44</v>
      </c>
      <c r="T145" t="str">
        <f>BIN2HEX(CONCATENATE(RIGHT(N145, 1), IF(O145 = "", "000", O145), IF(P145 = "", "000", P145), "0"), 2)</f>
        <v>62</v>
      </c>
      <c r="U145" s="13" t="str">
        <f t="shared" ref="U145:U147" si="244">IF(Q145="", BIN2HEX(R145, 2), BIN2HEX(Q145,2))</f>
        <v>00</v>
      </c>
    </row>
    <row r="146" spans="3:21" x14ac:dyDescent="0.3">
      <c r="C146" t="s">
        <v>259</v>
      </c>
      <c r="E146" s="8"/>
      <c r="F146" s="11">
        <v>2</v>
      </c>
      <c r="G146" s="12" t="s">
        <v>39</v>
      </c>
      <c r="H146">
        <f t="shared" si="236"/>
        <v>1</v>
      </c>
      <c r="I146">
        <v>6</v>
      </c>
      <c r="M146" s="16" t="str">
        <f t="shared" si="237"/>
        <v>000010</v>
      </c>
      <c r="N146" s="17" t="str">
        <f t="shared" si="238"/>
        <v>001</v>
      </c>
      <c r="O146" s="17" t="str">
        <f t="shared" si="239"/>
        <v>110</v>
      </c>
      <c r="P146" s="17"/>
      <c r="Q146" s="17" t="str">
        <f t="shared" si="241"/>
        <v/>
      </c>
      <c r="R146" s="18" t="str">
        <f t="shared" si="242"/>
        <v/>
      </c>
      <c r="S146" t="str">
        <f t="shared" si="243"/>
        <v>08</v>
      </c>
      <c r="T146" t="str">
        <f t="shared" ref="T146" si="245">BIN2HEX(CONCATENATE(RIGHT(N146, 1), IF(O146 = "", "000", O146), "0000"), 2)</f>
        <v>E0</v>
      </c>
      <c r="U146" s="13" t="str">
        <f t="shared" si="244"/>
        <v>00</v>
      </c>
    </row>
    <row r="147" spans="3:21" x14ac:dyDescent="0.3">
      <c r="C147" t="s">
        <v>236</v>
      </c>
      <c r="E147" s="8"/>
      <c r="F147" s="11">
        <v>40</v>
      </c>
      <c r="G147" s="12" t="s">
        <v>39</v>
      </c>
      <c r="H147">
        <f t="shared" si="236"/>
        <v>1</v>
      </c>
      <c r="M147" s="16" t="str">
        <f>IF(F147="", "", TEXT(DEC2BIN(F147), "000000"))</f>
        <v>101000</v>
      </c>
      <c r="N147" s="17" t="str">
        <f>IF(H147="", "", TEXT(DEC2BIN(H147), "000"))</f>
        <v>001</v>
      </c>
      <c r="O147" s="17" t="str">
        <f>IF(I147="", "", TEXT(DEC2BIN(I147), "000"))</f>
        <v/>
      </c>
      <c r="P147" s="17"/>
      <c r="Q147" s="17" t="str">
        <f>IF(K147="", "", TEXT(DEC2BIN(K147), "00000000"))</f>
        <v/>
      </c>
      <c r="R147" s="18" t="str">
        <f>IF(L147="", "", TEXT(DEC2BIN(L147), "00000000"))</f>
        <v/>
      </c>
      <c r="S147" t="str">
        <f t="shared" si="243"/>
        <v>A0</v>
      </c>
      <c r="T147" t="str">
        <f>BIN2HEX(CONCATENATE(RIGHT(N147, 1), IF(O147 = "", "000", O147), "0000"), 2)</f>
        <v>80</v>
      </c>
      <c r="U147" s="13" t="str">
        <f t="shared" si="244"/>
        <v>00</v>
      </c>
    </row>
    <row r="148" spans="3:21" x14ac:dyDescent="0.3">
      <c r="C148" t="s">
        <v>260</v>
      </c>
      <c r="E148" s="8"/>
      <c r="F148" s="11">
        <v>2</v>
      </c>
      <c r="G148" s="12" t="s">
        <v>42</v>
      </c>
      <c r="H148">
        <f t="shared" ref="H148" si="246">IF(G148="", "", VLOOKUP(G148, $W$3:$X$10, 2))</f>
        <v>6</v>
      </c>
      <c r="I148">
        <v>1</v>
      </c>
      <c r="M148" s="16" t="str">
        <f t="shared" ref="M148" si="247">IF(F148="", "", TEXT(DEC2BIN(F148), "000000"))</f>
        <v>000010</v>
      </c>
      <c r="N148" s="17" t="str">
        <f t="shared" ref="N148" si="248">IF(H148="", "", TEXT(DEC2BIN(H148), "000"))</f>
        <v>110</v>
      </c>
      <c r="O148" s="17" t="str">
        <f t="shared" ref="O148" si="249">IF(I148="", "", TEXT(DEC2BIN(I148), "000"))</f>
        <v>001</v>
      </c>
      <c r="P148" s="17"/>
      <c r="Q148" s="17" t="str">
        <f t="shared" ref="Q148" si="250">IF(K148="", "", TEXT(DEC2BIN(K148), "00000000"))</f>
        <v/>
      </c>
      <c r="R148" s="18" t="str">
        <f t="shared" ref="R148" si="251">IF(L148="", "", TEXT(DEC2BIN(L148), "00000000"))</f>
        <v/>
      </c>
      <c r="S148" t="str">
        <f t="shared" ref="S148" si="252">BIN2HEX(LEFT(CONCATENATE(M148,IF(N148="", "000", N148)), 8), 2)</f>
        <v>0B</v>
      </c>
      <c r="T148" t="str">
        <f t="shared" ref="T148" si="253">BIN2HEX(CONCATENATE(RIGHT(N148, 1), IF(O148 = "", "000", O148), "0000"), 2)</f>
        <v>10</v>
      </c>
      <c r="U148" s="13" t="str">
        <f t="shared" ref="U148" si="254">IF(Q148="", BIN2HEX(R148, 2), BIN2HEX(Q148,2))</f>
        <v>00</v>
      </c>
    </row>
    <row r="149" spans="3:21" x14ac:dyDescent="0.3">
      <c r="C149" t="s">
        <v>82</v>
      </c>
      <c r="F149" s="11">
        <v>5</v>
      </c>
      <c r="H149" t="str">
        <f t="shared" ref="H143:H149" si="255">IF(G149="", "", VLOOKUP(G149, $W$3:$X$10, 2))</f>
        <v/>
      </c>
      <c r="K149">
        <v>9</v>
      </c>
      <c r="M149" s="16" t="str">
        <f t="shared" ref="M149" si="256">IF(F149="", "", TEXT(DEC2BIN(F149), "000000"))</f>
        <v>000101</v>
      </c>
      <c r="N149" s="17" t="str">
        <f t="shared" ref="N149" si="257">IF(H149="", "", TEXT(DEC2BIN(H149), "000"))</f>
        <v/>
      </c>
      <c r="O149" s="17" t="str">
        <f t="shared" ref="O149" si="258">IF(I149="", "", TEXT(DEC2BIN(I149), "000"))</f>
        <v/>
      </c>
      <c r="P149" s="17" t="str">
        <f t="shared" ref="P149" si="259">IF(J149="", "", TEXT(DEC2BIN(J149), "000"))</f>
        <v/>
      </c>
      <c r="Q149" s="17" t="str">
        <f t="shared" ref="Q149" si="260">IF(K149="", "", TEXT(DEC2BIN(K149), "00000000"))</f>
        <v>00001001</v>
      </c>
      <c r="R149" s="18" t="str">
        <f t="shared" ref="R149" si="261">IF(L149="", "", TEXT(DEC2BIN(L149), "00000000"))</f>
        <v/>
      </c>
      <c r="S149" t="str">
        <f t="shared" ref="S149" si="262">BIN2HEX(LEFT(CONCATENATE(M149,IF(N149="", "000", N149)), 8), 2)</f>
        <v>14</v>
      </c>
      <c r="T149" t="str">
        <f>BIN2HEX(CONCATENATE(RIGHT(N149, 1), IF(O149 = "", "000", O149), IF(P149 = "", "000", P149), "0"), 2)</f>
        <v>00</v>
      </c>
      <c r="U149" s="13" t="str">
        <f t="shared" ref="U149" si="263">IF(Q149="", BIN2HEX(R149, 2), BIN2HEX(Q149,2))</f>
        <v>09</v>
      </c>
    </row>
    <row r="151" spans="3:21" x14ac:dyDescent="0.3">
      <c r="C151" s="5" t="s">
        <v>263</v>
      </c>
    </row>
  </sheetData>
  <sortState ref="W16:X18">
    <sortCondition ref="W13"/>
  </sortState>
  <mergeCells count="2">
    <mergeCell ref="S1:U1"/>
    <mergeCell ref="E129:E131"/>
  </mergeCells>
  <dataValidations count="2">
    <dataValidation type="list" allowBlank="1" showInputMessage="1" showErrorMessage="1" sqref="Y17">
      <formula1>$W$16:$W$18</formula1>
    </dataValidation>
    <dataValidation type="list" allowBlank="1" showInputMessage="1" showErrorMessage="1" sqref="G3:G6 G9:G11 G17:G26 G31:G33 G41:G42 G49 G83:G93 G117:G132 G102:G112 G144 G141:G143 G145:G149">
      <formula1>$W$3:$W$10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 Lines</vt:lpstr>
      <vt:lpstr>Some instructions for test</vt:lpstr>
      <vt:lpstr>Test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2017-09-07T23:22:09Z</dcterms:modified>
</cp:coreProperties>
</file>