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2"/>
  </bookViews>
  <sheets>
    <sheet name="Control Lines" sheetId="1" r:id="rId1"/>
    <sheet name="Some instructions for test" sheetId="2" r:id="rId2"/>
    <sheet name="Test Programs" sheetId="3" r:id="rId3"/>
  </sheets>
  <calcPr calcId="145621"/>
  <fileRecoveryPr autoRecover="0"/>
</workbook>
</file>

<file path=xl/calcChain.xml><?xml version="1.0" encoding="utf-8"?>
<calcChain xmlns="http://schemas.openxmlformats.org/spreadsheetml/2006/main">
  <c r="P110" i="3" l="1"/>
  <c r="O110" i="3"/>
  <c r="S110" i="3" s="1"/>
  <c r="N110" i="3"/>
  <c r="L110" i="3"/>
  <c r="H110" i="3"/>
  <c r="M110" i="3" s="1"/>
  <c r="R110" i="3" s="1"/>
  <c r="P109" i="3"/>
  <c r="O109" i="3"/>
  <c r="S109" i="3" s="1"/>
  <c r="N109" i="3"/>
  <c r="L109" i="3"/>
  <c r="H109" i="3"/>
  <c r="M109" i="3" s="1"/>
  <c r="P112" i="3"/>
  <c r="O112" i="3"/>
  <c r="S112" i="3" s="1"/>
  <c r="N112" i="3"/>
  <c r="L112" i="3"/>
  <c r="H112" i="3"/>
  <c r="M112" i="3" s="1"/>
  <c r="R112" i="3" s="1"/>
  <c r="P108" i="3"/>
  <c r="O108" i="3"/>
  <c r="N108" i="3"/>
  <c r="L108" i="3"/>
  <c r="H108" i="3"/>
  <c r="M108" i="3" s="1"/>
  <c r="R108" i="3" s="1"/>
  <c r="P111" i="3"/>
  <c r="O111" i="3"/>
  <c r="S111" i="3" s="1"/>
  <c r="N111" i="3"/>
  <c r="L111" i="3"/>
  <c r="H111" i="3"/>
  <c r="M111" i="3" s="1"/>
  <c r="P107" i="3"/>
  <c r="O107" i="3"/>
  <c r="S107" i="3" s="1"/>
  <c r="N107" i="3"/>
  <c r="M107" i="3"/>
  <c r="L107" i="3"/>
  <c r="H107" i="3"/>
  <c r="P106" i="3"/>
  <c r="O106" i="3"/>
  <c r="S106" i="3" s="1"/>
  <c r="N106" i="3"/>
  <c r="L106" i="3"/>
  <c r="H106" i="3"/>
  <c r="M106" i="3" s="1"/>
  <c r="R106" i="3" s="1"/>
  <c r="P105" i="3"/>
  <c r="O105" i="3"/>
  <c r="S105" i="3" s="1"/>
  <c r="N105" i="3"/>
  <c r="M105" i="3"/>
  <c r="L105" i="3"/>
  <c r="Q105" i="3" s="1"/>
  <c r="P104" i="3"/>
  <c r="O104" i="3"/>
  <c r="S104" i="3" s="1"/>
  <c r="N104" i="3"/>
  <c r="M104" i="3"/>
  <c r="L104" i="3"/>
  <c r="Q104" i="3" s="1"/>
  <c r="P103" i="3"/>
  <c r="O103" i="3"/>
  <c r="N103" i="3"/>
  <c r="L103" i="3"/>
  <c r="H103" i="3"/>
  <c r="M103" i="3" s="1"/>
  <c r="R103" i="3" s="1"/>
  <c r="B112" i="3"/>
  <c r="B111" i="3"/>
  <c r="B110" i="3"/>
  <c r="B109" i="3"/>
  <c r="B108" i="3"/>
  <c r="B107" i="3"/>
  <c r="P102" i="3"/>
  <c r="O102" i="3"/>
  <c r="S102" i="3" s="1"/>
  <c r="N102" i="3"/>
  <c r="L102" i="3"/>
  <c r="H102" i="3"/>
  <c r="M102" i="3" s="1"/>
  <c r="R102" i="3" s="1"/>
  <c r="Q110" i="3" l="1"/>
  <c r="R109" i="3"/>
  <c r="Q109" i="3"/>
  <c r="Q112" i="3"/>
  <c r="S108" i="3"/>
  <c r="Q108" i="3"/>
  <c r="R111" i="3"/>
  <c r="Q111" i="3"/>
  <c r="R107" i="3"/>
  <c r="Q107" i="3"/>
  <c r="Q106" i="3"/>
  <c r="R105" i="3"/>
  <c r="R104" i="3"/>
  <c r="S103" i="3"/>
  <c r="Q103" i="3"/>
  <c r="Q102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P131" i="3"/>
  <c r="O131" i="3"/>
  <c r="S131" i="3" s="1"/>
  <c r="N131" i="3"/>
  <c r="L131" i="3"/>
  <c r="H131" i="3"/>
  <c r="M131" i="3" s="1"/>
  <c r="P129" i="3"/>
  <c r="O129" i="3"/>
  <c r="S129" i="3" s="1"/>
  <c r="N129" i="3"/>
  <c r="L129" i="3"/>
  <c r="H129" i="3"/>
  <c r="M129" i="3" s="1"/>
  <c r="P132" i="3"/>
  <c r="O132" i="3"/>
  <c r="S132" i="3" s="1"/>
  <c r="N132" i="3"/>
  <c r="L132" i="3"/>
  <c r="H132" i="3"/>
  <c r="M132" i="3" s="1"/>
  <c r="P128" i="3"/>
  <c r="O128" i="3"/>
  <c r="S128" i="3" s="1"/>
  <c r="N128" i="3"/>
  <c r="L128" i="3"/>
  <c r="H128" i="3"/>
  <c r="M128" i="3" s="1"/>
  <c r="P130" i="3"/>
  <c r="O130" i="3"/>
  <c r="N130" i="3"/>
  <c r="L130" i="3"/>
  <c r="H130" i="3"/>
  <c r="M130" i="3" s="1"/>
  <c r="P127" i="3"/>
  <c r="O127" i="3"/>
  <c r="N127" i="3"/>
  <c r="L127" i="3"/>
  <c r="H127" i="3"/>
  <c r="M127" i="3" s="1"/>
  <c r="P124" i="3"/>
  <c r="O124" i="3"/>
  <c r="N124" i="3"/>
  <c r="L124" i="3"/>
  <c r="H124" i="3"/>
  <c r="M124" i="3" s="1"/>
  <c r="P122" i="3"/>
  <c r="O122" i="3"/>
  <c r="N122" i="3"/>
  <c r="L122" i="3"/>
  <c r="H122" i="3"/>
  <c r="M122" i="3" s="1"/>
  <c r="P126" i="3"/>
  <c r="O126" i="3"/>
  <c r="N126" i="3"/>
  <c r="L126" i="3"/>
  <c r="H126" i="3"/>
  <c r="M126" i="3" s="1"/>
  <c r="P123" i="3"/>
  <c r="O123" i="3"/>
  <c r="N123" i="3"/>
  <c r="L123" i="3"/>
  <c r="H123" i="3"/>
  <c r="M123" i="3" s="1"/>
  <c r="P121" i="3"/>
  <c r="O121" i="3"/>
  <c r="N121" i="3"/>
  <c r="L121" i="3"/>
  <c r="H121" i="3"/>
  <c r="M121" i="3" s="1"/>
  <c r="P120" i="3"/>
  <c r="O120" i="3"/>
  <c r="N120" i="3"/>
  <c r="L120" i="3"/>
  <c r="H120" i="3"/>
  <c r="M120" i="3" s="1"/>
  <c r="P118" i="3"/>
  <c r="O118" i="3"/>
  <c r="N118" i="3"/>
  <c r="L118" i="3"/>
  <c r="H118" i="3"/>
  <c r="M118" i="3" s="1"/>
  <c r="P117" i="3"/>
  <c r="O117" i="3"/>
  <c r="N117" i="3"/>
  <c r="L117" i="3"/>
  <c r="H117" i="3"/>
  <c r="M117" i="3" s="1"/>
  <c r="R117" i="3" s="1"/>
  <c r="P125" i="3"/>
  <c r="O125" i="3"/>
  <c r="N125" i="3"/>
  <c r="L125" i="3"/>
  <c r="H125" i="3"/>
  <c r="M125" i="3" s="1"/>
  <c r="R131" i="3" l="1"/>
  <c r="Q131" i="3"/>
  <c r="R129" i="3"/>
  <c r="Q129" i="3"/>
  <c r="R125" i="3"/>
  <c r="R132" i="3"/>
  <c r="R122" i="3"/>
  <c r="R128" i="3"/>
  <c r="R121" i="3"/>
  <c r="S123" i="3"/>
  <c r="R124" i="3"/>
  <c r="S127" i="3"/>
  <c r="R118" i="3"/>
  <c r="Q123" i="3"/>
  <c r="S126" i="3"/>
  <c r="R127" i="3"/>
  <c r="S130" i="3"/>
  <c r="R120" i="3"/>
  <c r="S121" i="3"/>
  <c r="S122" i="3"/>
  <c r="R130" i="3"/>
  <c r="S125" i="3"/>
  <c r="S124" i="3"/>
  <c r="Q132" i="3"/>
  <c r="Q128" i="3"/>
  <c r="Q130" i="3"/>
  <c r="Q127" i="3"/>
  <c r="Q124" i="3"/>
  <c r="Q122" i="3"/>
  <c r="R126" i="3"/>
  <c r="Q126" i="3"/>
  <c r="R123" i="3"/>
  <c r="Q121" i="3"/>
  <c r="S120" i="3"/>
  <c r="Q120" i="3"/>
  <c r="S118" i="3"/>
  <c r="S117" i="3"/>
  <c r="Q117" i="3"/>
  <c r="Q118" i="3"/>
  <c r="Q125" i="3"/>
  <c r="P92" i="3"/>
  <c r="O92" i="3"/>
  <c r="N92" i="3"/>
  <c r="L92" i="3"/>
  <c r="H92" i="3"/>
  <c r="M92" i="3" s="1"/>
  <c r="P89" i="3"/>
  <c r="O89" i="3"/>
  <c r="N89" i="3"/>
  <c r="L89" i="3"/>
  <c r="H89" i="3"/>
  <c r="M89" i="3" s="1"/>
  <c r="B93" i="3"/>
  <c r="B92" i="3"/>
  <c r="B91" i="3"/>
  <c r="B90" i="3"/>
  <c r="B89" i="3"/>
  <c r="P93" i="3"/>
  <c r="O93" i="3"/>
  <c r="S93" i="3" s="1"/>
  <c r="N93" i="3"/>
  <c r="L93" i="3"/>
  <c r="H93" i="3"/>
  <c r="M93" i="3" s="1"/>
  <c r="P91" i="3"/>
  <c r="O91" i="3"/>
  <c r="S91" i="3" s="1"/>
  <c r="N91" i="3"/>
  <c r="L91" i="3"/>
  <c r="H91" i="3"/>
  <c r="M91" i="3" s="1"/>
  <c r="P90" i="3"/>
  <c r="O90" i="3"/>
  <c r="N90" i="3"/>
  <c r="L90" i="3"/>
  <c r="H90" i="3"/>
  <c r="M90" i="3" s="1"/>
  <c r="P88" i="3"/>
  <c r="O88" i="3"/>
  <c r="N88" i="3"/>
  <c r="L88" i="3"/>
  <c r="H88" i="3"/>
  <c r="M88" i="3" s="1"/>
  <c r="P87" i="3"/>
  <c r="O87" i="3"/>
  <c r="N87" i="3"/>
  <c r="L87" i="3"/>
  <c r="H87" i="3"/>
  <c r="M87" i="3" s="1"/>
  <c r="P86" i="3"/>
  <c r="O86" i="3"/>
  <c r="N86" i="3"/>
  <c r="L86" i="3"/>
  <c r="H86" i="3"/>
  <c r="M86" i="3" s="1"/>
  <c r="P85" i="3"/>
  <c r="O85" i="3"/>
  <c r="N85" i="3"/>
  <c r="L85" i="3"/>
  <c r="H85" i="3"/>
  <c r="M85" i="3" s="1"/>
  <c r="P84" i="3"/>
  <c r="O84" i="3"/>
  <c r="N84" i="3"/>
  <c r="L84" i="3"/>
  <c r="H84" i="3"/>
  <c r="M84" i="3" s="1"/>
  <c r="P83" i="3"/>
  <c r="O83" i="3"/>
  <c r="N83" i="3"/>
  <c r="L83" i="3"/>
  <c r="H83" i="3"/>
  <c r="M83" i="3" s="1"/>
  <c r="B87" i="3"/>
  <c r="B86" i="3"/>
  <c r="B85" i="3"/>
  <c r="B84" i="3"/>
  <c r="B83" i="3"/>
  <c r="P49" i="3"/>
  <c r="O49" i="3"/>
  <c r="N49" i="3"/>
  <c r="L49" i="3"/>
  <c r="H49" i="3"/>
  <c r="M49" i="3" s="1"/>
  <c r="P50" i="3"/>
  <c r="O50" i="3"/>
  <c r="N50" i="3"/>
  <c r="M50" i="3"/>
  <c r="L50" i="3"/>
  <c r="S89" i="3" l="1"/>
  <c r="R50" i="3"/>
  <c r="S88" i="3"/>
  <c r="R84" i="3"/>
  <c r="R88" i="3"/>
  <c r="S86" i="3"/>
  <c r="S92" i="3"/>
  <c r="R85" i="3"/>
  <c r="R86" i="3"/>
  <c r="S87" i="3"/>
  <c r="R91" i="3"/>
  <c r="R92" i="3"/>
  <c r="Q92" i="3"/>
  <c r="R89" i="3"/>
  <c r="Q89" i="3"/>
  <c r="S50" i="3"/>
  <c r="S90" i="3"/>
  <c r="R49" i="3"/>
  <c r="R83" i="3"/>
  <c r="R93" i="3"/>
  <c r="Q93" i="3"/>
  <c r="Q91" i="3"/>
  <c r="R90" i="3"/>
  <c r="Q90" i="3"/>
  <c r="Q88" i="3"/>
  <c r="R87" i="3"/>
  <c r="Q87" i="3"/>
  <c r="S85" i="3"/>
  <c r="S84" i="3"/>
  <c r="Q86" i="3"/>
  <c r="Q85" i="3"/>
  <c r="Q84" i="3"/>
  <c r="S83" i="3"/>
  <c r="Q83" i="3"/>
  <c r="Q50" i="3"/>
  <c r="S49" i="3"/>
  <c r="Q49" i="3"/>
  <c r="H42" i="3"/>
  <c r="H41" i="3"/>
  <c r="P43" i="3"/>
  <c r="O43" i="3"/>
  <c r="S43" i="3" s="1"/>
  <c r="N43" i="3"/>
  <c r="M43" i="3"/>
  <c r="L43" i="3"/>
  <c r="P36" i="3"/>
  <c r="O36" i="3"/>
  <c r="S36" i="3" s="1"/>
  <c r="N36" i="3"/>
  <c r="M36" i="3"/>
  <c r="L36" i="3"/>
  <c r="P35" i="3"/>
  <c r="O35" i="3"/>
  <c r="S35" i="3" s="1"/>
  <c r="N35" i="3"/>
  <c r="M35" i="3"/>
  <c r="L35" i="3"/>
  <c r="P33" i="3"/>
  <c r="O33" i="3"/>
  <c r="N33" i="3"/>
  <c r="L33" i="3"/>
  <c r="H33" i="3"/>
  <c r="M33" i="3" s="1"/>
  <c r="P32" i="3"/>
  <c r="O32" i="3"/>
  <c r="N32" i="3"/>
  <c r="L32" i="3"/>
  <c r="H32" i="3"/>
  <c r="M32" i="3" s="1"/>
  <c r="P31" i="3"/>
  <c r="O31" i="3"/>
  <c r="N31" i="3"/>
  <c r="L31" i="3"/>
  <c r="H31" i="3"/>
  <c r="M31" i="3" s="1"/>
  <c r="H21" i="3"/>
  <c r="P21" i="3"/>
  <c r="O21" i="3"/>
  <c r="S21" i="3" s="1"/>
  <c r="N21" i="3"/>
  <c r="M21" i="3"/>
  <c r="L21" i="3"/>
  <c r="P20" i="3"/>
  <c r="O20" i="3"/>
  <c r="N20" i="3"/>
  <c r="L20" i="3"/>
  <c r="H20" i="3"/>
  <c r="M20" i="3" s="1"/>
  <c r="H19" i="3"/>
  <c r="H18" i="3"/>
  <c r="H17" i="3"/>
  <c r="R35" i="3" l="1"/>
  <c r="Q36" i="3"/>
  <c r="Q21" i="3"/>
  <c r="R43" i="3"/>
  <c r="S20" i="3"/>
  <c r="R31" i="3"/>
  <c r="R20" i="3"/>
  <c r="R32" i="3"/>
  <c r="R36" i="3"/>
  <c r="Q43" i="3"/>
  <c r="S33" i="3"/>
  <c r="Q35" i="3"/>
  <c r="R33" i="3"/>
  <c r="Q33" i="3"/>
  <c r="S32" i="3"/>
  <c r="Q32" i="3"/>
  <c r="S31" i="3"/>
  <c r="Q31" i="3"/>
  <c r="Q20" i="3"/>
  <c r="R21" i="3"/>
  <c r="P11" i="3"/>
  <c r="O11" i="3"/>
  <c r="S11" i="3" s="1"/>
  <c r="N11" i="3"/>
  <c r="L11" i="3"/>
  <c r="H11" i="3"/>
  <c r="M11" i="3" s="1"/>
  <c r="B11" i="3"/>
  <c r="P10" i="3"/>
  <c r="O10" i="3"/>
  <c r="N10" i="3"/>
  <c r="L10" i="3"/>
  <c r="H10" i="3"/>
  <c r="M10" i="3" s="1"/>
  <c r="B10" i="3"/>
  <c r="P9" i="3"/>
  <c r="O9" i="3"/>
  <c r="N9" i="3"/>
  <c r="L9" i="3"/>
  <c r="H9" i="3"/>
  <c r="M9" i="3" s="1"/>
  <c r="AC34" i="1"/>
  <c r="AB34" i="1"/>
  <c r="AA34" i="1"/>
  <c r="AL34" i="1" s="1"/>
  <c r="AC33" i="1"/>
  <c r="AB33" i="1"/>
  <c r="AL33" i="1" s="1"/>
  <c r="AA33" i="1"/>
  <c r="AC32" i="1"/>
  <c r="AB32" i="1"/>
  <c r="AA32" i="1"/>
  <c r="AC31" i="1"/>
  <c r="AB31" i="1"/>
  <c r="AA31" i="1"/>
  <c r="AC30" i="1"/>
  <c r="AB30" i="1"/>
  <c r="AA30" i="1"/>
  <c r="AL30" i="1" s="1"/>
  <c r="AC29" i="1"/>
  <c r="AB29" i="1"/>
  <c r="AL29" i="1" s="1"/>
  <c r="AA29" i="1"/>
  <c r="AC28" i="1"/>
  <c r="AB28" i="1"/>
  <c r="AA28" i="1"/>
  <c r="AC27" i="1"/>
  <c r="AB27" i="1"/>
  <c r="AA27" i="1"/>
  <c r="AC26" i="1"/>
  <c r="AB26" i="1"/>
  <c r="AA26" i="1"/>
  <c r="AL26" i="1" s="1"/>
  <c r="AC25" i="1"/>
  <c r="AB25" i="1"/>
  <c r="AL25" i="1" s="1"/>
  <c r="AA25" i="1"/>
  <c r="AC24" i="1"/>
  <c r="AB24" i="1"/>
  <c r="AA24" i="1"/>
  <c r="AC23" i="1"/>
  <c r="AB23" i="1"/>
  <c r="AA23" i="1"/>
  <c r="AC22" i="1"/>
  <c r="AB22" i="1"/>
  <c r="AA22" i="1"/>
  <c r="AL22" i="1" s="1"/>
  <c r="AC21" i="1"/>
  <c r="AB21" i="1"/>
  <c r="AA21" i="1"/>
  <c r="AC12" i="1"/>
  <c r="AB12" i="1"/>
  <c r="AL12" i="1" s="1"/>
  <c r="AA12" i="1"/>
  <c r="AC19" i="1"/>
  <c r="AB19" i="1"/>
  <c r="AA19" i="1"/>
  <c r="AL19" i="1" s="1"/>
  <c r="AC18" i="1"/>
  <c r="AB18" i="1"/>
  <c r="AA18" i="1"/>
  <c r="AL18" i="1" s="1"/>
  <c r="AC17" i="1"/>
  <c r="AB17" i="1"/>
  <c r="AA17" i="1"/>
  <c r="AC16" i="1"/>
  <c r="AB16" i="1"/>
  <c r="AA16" i="1"/>
  <c r="AL16" i="1" s="1"/>
  <c r="AC15" i="1"/>
  <c r="AB15" i="1"/>
  <c r="AA15" i="1"/>
  <c r="AL15" i="1" s="1"/>
  <c r="AC44" i="1"/>
  <c r="AB44" i="1"/>
  <c r="AA44" i="1"/>
  <c r="AL44" i="1" s="1"/>
  <c r="AC43" i="1"/>
  <c r="AB43" i="1"/>
  <c r="AA43" i="1"/>
  <c r="AL43" i="1" s="1"/>
  <c r="AC42" i="1"/>
  <c r="AB42" i="1"/>
  <c r="AA42" i="1"/>
  <c r="AL42" i="1" s="1"/>
  <c r="AC41" i="1"/>
  <c r="AB41" i="1"/>
  <c r="AA41" i="1"/>
  <c r="AL41" i="1" s="1"/>
  <c r="AC20" i="1"/>
  <c r="AB20" i="1"/>
  <c r="AA20" i="1"/>
  <c r="AC14" i="1"/>
  <c r="AB14" i="1"/>
  <c r="AA14" i="1"/>
  <c r="AC13" i="1"/>
  <c r="AB13" i="1"/>
  <c r="AA13" i="1"/>
  <c r="AC11" i="1"/>
  <c r="AB11" i="1"/>
  <c r="AA11" i="1"/>
  <c r="AL11" i="1" s="1"/>
  <c r="AC10" i="1"/>
  <c r="AB10" i="1"/>
  <c r="AA10" i="1"/>
  <c r="AL10" i="1" s="1"/>
  <c r="AC9" i="1"/>
  <c r="AB9" i="1"/>
  <c r="AA9" i="1"/>
  <c r="AL9" i="1" s="1"/>
  <c r="AC8" i="1"/>
  <c r="AB8" i="1"/>
  <c r="AA8" i="1"/>
  <c r="AC40" i="1"/>
  <c r="AB40" i="1"/>
  <c r="AA40" i="1"/>
  <c r="AL40" i="1" s="1"/>
  <c r="AC39" i="1"/>
  <c r="AB39" i="1"/>
  <c r="AA39" i="1"/>
  <c r="AC38" i="1"/>
  <c r="AB38" i="1"/>
  <c r="AA38" i="1"/>
  <c r="AL38" i="1" s="1"/>
  <c r="AC37" i="1"/>
  <c r="AB37" i="1"/>
  <c r="AA37" i="1"/>
  <c r="AC36" i="1"/>
  <c r="AB36" i="1"/>
  <c r="AA36" i="1"/>
  <c r="AL36" i="1" s="1"/>
  <c r="AC35" i="1"/>
  <c r="AB35" i="1"/>
  <c r="AA35" i="1"/>
  <c r="AC7" i="1"/>
  <c r="AB7" i="1"/>
  <c r="AA7" i="1"/>
  <c r="AL7" i="1" s="1"/>
  <c r="AC6" i="1"/>
  <c r="AB6" i="1"/>
  <c r="AA6" i="1"/>
  <c r="AC5" i="1"/>
  <c r="AB5" i="1"/>
  <c r="AA5" i="1"/>
  <c r="AC4" i="1"/>
  <c r="AB4" i="1"/>
  <c r="AA4" i="1"/>
  <c r="AC3" i="1"/>
  <c r="AB3" i="1"/>
  <c r="AL20" i="1" l="1"/>
  <c r="AL17" i="1"/>
  <c r="AL6" i="1"/>
  <c r="AL37" i="1"/>
  <c r="AL8" i="1"/>
  <c r="AL4" i="1"/>
  <c r="AL35" i="1"/>
  <c r="AL39" i="1"/>
  <c r="R10" i="3"/>
  <c r="R9" i="3"/>
  <c r="R11" i="3"/>
  <c r="AL14" i="1"/>
  <c r="AL21" i="1"/>
  <c r="AL13" i="1"/>
  <c r="AL24" i="1"/>
  <c r="AL28" i="1"/>
  <c r="AL32" i="1"/>
  <c r="AL5" i="1"/>
  <c r="AL23" i="1"/>
  <c r="AL27" i="1"/>
  <c r="AL31" i="1"/>
  <c r="Q11" i="3"/>
  <c r="S10" i="3"/>
  <c r="Q10" i="3"/>
  <c r="S9" i="3"/>
  <c r="Q9" i="3"/>
  <c r="P119" i="3"/>
  <c r="O119" i="3"/>
  <c r="N119" i="3"/>
  <c r="L119" i="3"/>
  <c r="H119" i="3"/>
  <c r="M119" i="3" s="1"/>
  <c r="B136" i="3"/>
  <c r="B135" i="3"/>
  <c r="B134" i="3"/>
  <c r="H5" i="3"/>
  <c r="M5" i="3" s="1"/>
  <c r="H4" i="3"/>
  <c r="M4" i="3" s="1"/>
  <c r="H3" i="3"/>
  <c r="M3" i="3" s="1"/>
  <c r="H6" i="3"/>
  <c r="M6" i="3" s="1"/>
  <c r="X17" i="3"/>
  <c r="P42" i="3"/>
  <c r="O42" i="3"/>
  <c r="S42" i="3" s="1"/>
  <c r="N42" i="3"/>
  <c r="M42" i="3"/>
  <c r="L42" i="3"/>
  <c r="P41" i="3"/>
  <c r="O41" i="3"/>
  <c r="N41" i="3"/>
  <c r="M41" i="3"/>
  <c r="L41" i="3"/>
  <c r="P34" i="3"/>
  <c r="O34" i="3"/>
  <c r="S34" i="3" s="1"/>
  <c r="N34" i="3"/>
  <c r="M34" i="3"/>
  <c r="L34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O3" i="3"/>
  <c r="O4" i="3"/>
  <c r="O5" i="3"/>
  <c r="O6" i="3"/>
  <c r="S6" i="3" s="1"/>
  <c r="P6" i="3"/>
  <c r="N6" i="3"/>
  <c r="L6" i="3"/>
  <c r="P5" i="3"/>
  <c r="N5" i="3"/>
  <c r="L5" i="3"/>
  <c r="P4" i="3"/>
  <c r="N4" i="3"/>
  <c r="L4" i="3"/>
  <c r="P3" i="3"/>
  <c r="N3" i="3"/>
  <c r="L3" i="3"/>
  <c r="R18" i="3" l="1"/>
  <c r="R34" i="3"/>
  <c r="S3" i="3"/>
  <c r="S5" i="3"/>
  <c r="R6" i="3"/>
  <c r="S4" i="3"/>
  <c r="Q41" i="3"/>
  <c r="R19" i="3"/>
  <c r="Q34" i="3"/>
  <c r="R119" i="3"/>
  <c r="R41" i="3"/>
  <c r="S119" i="3"/>
  <c r="Q119" i="3"/>
  <c r="Q6" i="3"/>
  <c r="R5" i="3"/>
  <c r="Q5" i="3"/>
  <c r="R4" i="3"/>
  <c r="Q4" i="3"/>
  <c r="R3" i="3"/>
  <c r="Q3" i="3"/>
  <c r="R42" i="3"/>
  <c r="Q42" i="3"/>
  <c r="S41" i="3"/>
  <c r="S19" i="3"/>
  <c r="Q19" i="3"/>
  <c r="S18" i="3"/>
  <c r="Q18" i="3"/>
  <c r="S17" i="3"/>
  <c r="R17" i="3"/>
  <c r="Q17" i="3"/>
  <c r="B119" i="3"/>
  <c r="B118" i="3"/>
  <c r="B117" i="3"/>
  <c r="B88" i="3" l="1"/>
  <c r="B98" i="3" l="1"/>
  <c r="B97" i="3"/>
  <c r="B96" i="3"/>
  <c r="B95" i="3"/>
  <c r="B106" i="3" l="1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A3" i="1" l="1"/>
  <c r="AL3" i="1" s="1"/>
  <c r="AF3" i="1" l="1"/>
  <c r="B50" i="3"/>
  <c r="B49" i="3"/>
  <c r="B44" i="3"/>
  <c r="B43" i="3"/>
  <c r="B42" i="3"/>
  <c r="B41" i="3"/>
  <c r="B36" i="3"/>
  <c r="B35" i="3"/>
  <c r="B34" i="3"/>
  <c r="B33" i="3"/>
  <c r="B32" i="3"/>
  <c r="B31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<sst xmlns="http://schemas.openxmlformats.org/spreadsheetml/2006/main" count="467" uniqueCount="252">
  <si>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</si>
  <si>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</si>
  <si>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</si>
  <si>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</si>
  <si>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</si>
  <si>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</si>
  <si>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</si>
  <si>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</si>
  <si>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</si>
  <si>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</si>
  <si>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</si>
  <si>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</si>
  <si>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</si>
  <si>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</si>
  <si>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</si>
  <si>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</si>
  <si>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</si>
  <si>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</si>
  <si>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</si>
  <si>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</si>
  <si>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</si>
  <si>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</si>
  <si>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</si>
  <si>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</si>
  <si>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</si>
  <si>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</si>
  <si>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</si>
  <si>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</si>
  <si>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</si>
  <si>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</si>
  <si>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</si>
  <si>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</si>
  <si>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</si>
  <si>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</si>
  <si>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</si>
  <si>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</si>
  <si>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</si>
  <si>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</si>
  <si>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</si>
  <si>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</si>
  <si>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</si>
  <si>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</si>
  <si>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</si>
  <si>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</si>
  <si>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</si>
  <si>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</si>
  <si>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</si>
  <si>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</si>
  <si>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</si>
  <si>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</si>
  <si>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</si>
  <si>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</si>
  <si>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</si>
  <si>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</si>
  <si>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</si>
  <si>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</si>
  <si>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</si>
  <si>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</si>
  <si>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</si>
  <si>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</si>
  <si>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</si>
  <si>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</si>
  <si>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</si>
  <si>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</si>
  <si>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</si>
  <si>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</si>
  <si>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</si>
  <si>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</si>
  <si>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</si>
  <si>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</si>
  <si>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</si>
  <si>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</si>
  <si>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</si>
  <si>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</si>
  <si>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</si>
  <si>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1c</t>
  </si>
  <si>
    <t>NOT A</t>
  </si>
  <si>
    <t>NOT A, result in A</t>
  </si>
  <si>
    <t>0x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</si>
  <si>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</si>
  <si>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</si>
  <si>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</si>
  <si>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</si>
  <si>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</si>
  <si>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</si>
  <si>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</si>
  <si>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// Increments A, stops at 0</t>
  </si>
  <si>
    <t>JP [0x00f]</t>
  </si>
  <si>
    <t>JP Z, [0x00f]</t>
  </si>
  <si>
    <t>LD A, [0x010]</t>
  </si>
  <si>
    <t>ST [0x011], A</t>
  </si>
  <si>
    <t>// Load value from memory, copies it to next address</t>
  </si>
  <si>
    <t>f0</t>
  </si>
  <si>
    <t>Write byte value of R1 in output selected in R2</t>
  </si>
  <si>
    <t>// Write letter A to LCD output</t>
  </si>
  <si>
    <t>LD A, 0x0</t>
  </si>
  <si>
    <t>LD B, 0x41</t>
  </si>
  <si>
    <t>// ASCII code for letter A</t>
  </si>
  <si>
    <t>44 10 00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</si>
  <si>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</si>
  <si>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</si>
  <si>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</si>
  <si>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</si>
  <si>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</si>
  <si>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</si>
  <si>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</si>
  <si>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</si>
  <si>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</si>
  <si>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</si>
  <si>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</si>
  <si>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</si>
  <si>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</si>
  <si>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</si>
  <si>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</si>
  <si>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</si>
  <si>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</si>
  <si>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</si>
  <si>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</si>
  <si>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</si>
  <si>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</si>
  <si>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</si>
  <si>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</si>
  <si>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</si>
  <si>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</si>
  <si>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</si>
  <si>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</si>
  <si>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</si>
  <si>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</si>
  <si>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</si>
  <si>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</si>
  <si>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</si>
  <si>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</si>
  <si>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</si>
  <si>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</si>
  <si>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</si>
  <si>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</si>
  <si>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</si>
  <si>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</si>
  <si>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</si>
  <si>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</si>
  <si>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</si>
  <si>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</si>
  <si>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</si>
  <si>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</si>
  <si>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</si>
  <si>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</si>
  <si>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</si>
  <si>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</si>
  <si>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</si>
  <si>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</si>
  <si>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</si>
  <si>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</si>
  <si>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</si>
  <si>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</si>
  <si>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</si>
  <si>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</si>
  <si>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</si>
  <si>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</si>
  <si>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</si>
  <si>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</si>
  <si>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</si>
  <si>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</si>
  <si>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</si>
  <si>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</si>
  <si>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</si>
  <si>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</si>
  <si>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</si>
  <si>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</si>
  <si>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</si>
  <si>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</si>
  <si>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Copy a block of memory from one place to another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</si>
  <si>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</si>
  <si>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</si>
  <si>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</si>
  <si>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</si>
  <si>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</si>
  <si>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</si>
  <si>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</si>
  <si>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</si>
  <si>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</si>
  <si>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</si>
  <si>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</si>
  <si>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</si>
  <si>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</si>
  <si>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</si>
  <si>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</si>
  <si>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</si>
  <si>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</si>
  <si>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</si>
  <si>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</si>
  <si>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</si>
  <si>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</si>
  <si>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</si>
  <si>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</si>
  <si>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</si>
  <si>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</si>
  <si>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</si>
  <si>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</si>
  <si>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</si>
  <si>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</si>
  <si>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</si>
  <si>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</si>
  <si>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</si>
  <si>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</si>
  <si>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</si>
  <si>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</si>
  <si>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</si>
  <si>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</si>
  <si>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</si>
  <si>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</si>
  <si>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</si>
  <si>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</si>
  <si>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// Increments A, starting in 32</t>
  </si>
  <si>
    <t>INC A</t>
  </si>
  <si>
    <t>JP [0x003]</t>
  </si>
  <si>
    <t>// Increments A, using INC instruction</t>
  </si>
  <si>
    <t>LD R1, [HL]</t>
  </si>
  <si>
    <t>L</t>
  </si>
  <si>
    <t>// Increments A, decrements B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</si>
  <si>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</si>
  <si>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</si>
  <si>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</si>
  <si>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</si>
  <si>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</si>
  <si>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</si>
  <si>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</si>
  <si>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</si>
  <si>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</si>
  <si>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</si>
  <si>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</si>
  <si>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</si>
  <si>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</si>
  <si>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</si>
  <si>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</si>
  <si>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</si>
  <si>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</si>
  <si>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</si>
  <si>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</si>
  <si>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</si>
  <si>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</si>
  <si>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</si>
  <si>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</si>
  <si>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</si>
  <si>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</si>
  <si>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</si>
  <si>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</si>
  <si>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</si>
  <si>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</si>
  <si>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</si>
  <si>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</si>
  <si>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CLOSE_REGS_BRIDGE = 1 woual allow to output all registers, instead of only the first four</t>
  </si>
  <si>
    <t>One register instructions can be modified to use all registers, as the above OUT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</si>
</sst>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4"/>
  <sheetViews>
    <sheetView zoomScale="80" zoomScaleNormal="80" workbookViewId="0">
      <pane ySplit="2" topLeftCell="A3" activePane="bottomLeft" state="frozen"/>
      <selection pane="bottomLeft" activeCell="AM38" sqref="AM38"/>
    </sheetView>
  </sheetViews>
  <sheetFormatPr defaultRowHeight="15" x14ac:dyDescent="0.25"/>
  <cols>
    <col min="1" max="1" width="7.85546875" style="2" bestFit="1" customWidth="1"/>
    <col min="2" max="2" width="21" style="1" bestFit="1" customWidth="1"/>
    <col min="3" max="16" width="3.28515625" customWidth="1"/>
    <col min="17" max="18" width="3.28515625" style="4" customWidth="1"/>
    <col min="19" max="19" width="3.28515625" customWidth="1"/>
    <col min="20" max="20" width="3.28515625" style="41" customWidth="1"/>
    <col min="21" max="26" width="3.28515625" customWidth="1"/>
    <col min="27" max="29" width="5.85546875" customWidth="1"/>
    <col min="30" max="30" width="2" customWidth="1"/>
  </cols>
  <sheetData>
    <row r="1" spans="1:38" ht="14.45" x14ac:dyDescent="0.3"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 s="41">
        <v>6</v>
      </c>
      <c r="U1">
        <v>5</v>
      </c>
      <c r="V1">
        <v>4</v>
      </c>
      <c r="W1">
        <v>3</v>
      </c>
      <c r="X1">
        <v>2</v>
      </c>
      <c r="Y1">
        <v>1</v>
      </c>
      <c r="Z1">
        <v>0</v>
      </c>
    </row>
    <row r="2" spans="1:38" s="1" customFormat="1" ht="131.25" x14ac:dyDescent="0.25">
      <c r="A2" s="22" t="s">
        <v>206</v>
      </c>
      <c r="B2" s="32" t="s">
        <v>100</v>
      </c>
      <c r="C2" s="29" t="s">
        <v>1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15</v>
      </c>
      <c r="J2" s="23" t="s">
        <v>50</v>
      </c>
      <c r="K2" s="23" t="s">
        <v>11</v>
      </c>
      <c r="L2" s="23" t="s">
        <v>12</v>
      </c>
      <c r="M2" s="23" t="s">
        <v>13</v>
      </c>
      <c r="N2" s="24" t="s">
        <v>131</v>
      </c>
      <c r="O2" s="23" t="s">
        <v>204</v>
      </c>
      <c r="P2" s="23" t="s">
        <v>203</v>
      </c>
      <c r="Q2" s="25" t="s">
        <v>20</v>
      </c>
      <c r="R2" s="25" t="s">
        <v>21</v>
      </c>
      <c r="S2" s="23" t="s">
        <v>138</v>
      </c>
      <c r="T2" s="40" t="s">
        <v>211</v>
      </c>
      <c r="U2" s="23" t="s">
        <v>32</v>
      </c>
      <c r="V2" s="23" t="s">
        <v>33</v>
      </c>
      <c r="W2" s="23" t="s">
        <v>34</v>
      </c>
      <c r="X2" s="23" t="s">
        <v>35</v>
      </c>
      <c r="Y2" s="23" t="s">
        <v>36</v>
      </c>
      <c r="Z2" s="23" t="s">
        <v>37</v>
      </c>
      <c r="AA2" s="47" t="s">
        <v>101</v>
      </c>
      <c r="AB2" s="47"/>
      <c r="AC2" s="47"/>
    </row>
    <row r="3" spans="1:38" ht="14.45" x14ac:dyDescent="0.3">
      <c r="A3" s="2">
        <v>0</v>
      </c>
      <c r="B3" s="30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4">
        <v>0</v>
      </c>
      <c r="R3" s="4">
        <v>0</v>
      </c>
      <c r="S3" s="2">
        <v>0</v>
      </c>
      <c r="T3" s="42">
        <v>0</v>
      </c>
      <c r="U3" s="2" t="s">
        <v>14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6" t="str">
        <f t="shared" ref="AA3:AA14" si="0">BIN2HEX(IF(C3="x", 0, C3) &amp; IF(D3="x", 0, D3) &amp; IF(E3="x", 0, E3) &amp; IF(F3="x", 0, F3) &amp; IF(G3="x", 0, G3) &amp; IF(H3="x", 0, H3) &amp; IF(I3="x", 0, I3) &amp; IF(J3="x", 0, J3), 2)</f>
        <v>00</v>
      </c>
      <c r="AB3" s="27" t="str">
        <f t="shared" ref="AB3:AB14" si="1">BIN2HEX(IF(K3="x", 0, K3) &amp; IF(L3="x", 0, L3) &amp; IF(M3="x", 0, M3) &amp; IF(N3="x", 0, N3) &amp;  IF(O3="x", 0, O3) &amp; IF(P3="x", 0, P3) &amp; IF(Q3="x", 0, Q3) &amp; IF(R3="x", 0, R3), 2)</f>
        <v>00</v>
      </c>
      <c r="AC3" s="28" t="str">
        <f t="shared" ref="AC3:AC14" si="2">BIN2HEX(IF(S3="x", 0, S3) &amp; IF(T3="x", 0, T3) &amp; IF(U3="x", 0, U3) &amp; IF(V3="x", 0, V3) &amp; IF(W3="x", 0, W3) &amp; IF(X3="x", 0, X3) &amp; IF(Y3="x", 0, Y3) &amp; IF(Z3="x", 0, Z3), 2)</f>
        <v>00</v>
      </c>
      <c r="AF3" t="str">
        <f>IF(U3="x", 0, U3) &amp; IF(V3="x", 0, V3)</f>
        <v>00</v>
      </c>
      <c r="AL3" s="8" t="str">
        <f t="shared" ref="AL3:AL11" si="3">AA3 &amp; AB3 &amp; AC3</f>
        <v>000000</v>
      </c>
    </row>
    <row r="4" spans="1:38" ht="14.45" x14ac:dyDescent="0.3">
      <c r="A4" s="2">
        <v>1</v>
      </c>
      <c r="B4" s="30" t="s">
        <v>0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 t="s">
        <v>14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4">
        <v>0</v>
      </c>
      <c r="R4" s="4">
        <v>0</v>
      </c>
      <c r="S4" s="2">
        <v>0</v>
      </c>
      <c r="T4" s="42">
        <v>0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11" t="str">
        <f t="shared" si="0"/>
        <v>C0</v>
      </c>
      <c r="AB4" s="12" t="str">
        <f t="shared" si="1"/>
        <v>00</v>
      </c>
      <c r="AC4" s="13" t="str">
        <f t="shared" si="2"/>
        <v>00</v>
      </c>
      <c r="AL4" s="8" t="str">
        <f t="shared" si="3"/>
        <v>C00000</v>
      </c>
    </row>
    <row r="5" spans="1:38" ht="14.45" x14ac:dyDescent="0.3">
      <c r="A5" s="2">
        <v>2</v>
      </c>
      <c r="B5" s="30" t="s">
        <v>2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 t="s">
        <v>14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4">
        <v>0</v>
      </c>
      <c r="R5" s="4">
        <v>0</v>
      </c>
      <c r="S5" s="2">
        <v>0</v>
      </c>
      <c r="T5" s="42">
        <v>0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11" t="str">
        <f t="shared" si="0"/>
        <v>60</v>
      </c>
      <c r="AB5" s="12" t="str">
        <f t="shared" si="1"/>
        <v>04</v>
      </c>
      <c r="AC5" s="13" t="str">
        <f t="shared" si="2"/>
        <v>00</v>
      </c>
      <c r="AL5" s="8" t="str">
        <f t="shared" si="3"/>
        <v>600400</v>
      </c>
    </row>
    <row r="6" spans="1:38" ht="14.45" x14ac:dyDescent="0.3">
      <c r="A6" s="2">
        <v>3</v>
      </c>
      <c r="B6" s="30" t="s">
        <v>3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4">
        <v>0</v>
      </c>
      <c r="R6" s="4">
        <v>0</v>
      </c>
      <c r="S6" s="2">
        <v>0</v>
      </c>
      <c r="T6" s="42">
        <v>0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11" t="str">
        <f t="shared" si="0"/>
        <v>5E</v>
      </c>
      <c r="AB6" s="12" t="str">
        <f t="shared" si="1"/>
        <v>00</v>
      </c>
      <c r="AC6" s="13" t="str">
        <f t="shared" si="2"/>
        <v>00</v>
      </c>
      <c r="AL6" s="8" t="str">
        <f t="shared" si="3"/>
        <v>5E0000</v>
      </c>
    </row>
    <row r="7" spans="1:38" ht="14.45" x14ac:dyDescent="0.3">
      <c r="A7" s="2">
        <v>4</v>
      </c>
      <c r="B7" s="30" t="s">
        <v>216</v>
      </c>
      <c r="C7" s="2">
        <v>0</v>
      </c>
      <c r="D7" s="2">
        <v>1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4">
        <v>0</v>
      </c>
      <c r="R7" s="4">
        <v>0</v>
      </c>
      <c r="S7" s="2">
        <v>0</v>
      </c>
      <c r="T7" s="42">
        <v>0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11" t="str">
        <f t="shared" si="0"/>
        <v>4F</v>
      </c>
      <c r="AB7" s="12" t="str">
        <f t="shared" si="1"/>
        <v>00</v>
      </c>
      <c r="AC7" s="13" t="str">
        <f t="shared" si="2"/>
        <v>00</v>
      </c>
      <c r="AL7" s="8" t="str">
        <f t="shared" si="3"/>
        <v>4F0000</v>
      </c>
    </row>
    <row r="8" spans="1:38" ht="14.45" x14ac:dyDescent="0.3">
      <c r="A8" s="2">
        <v>5</v>
      </c>
      <c r="B8" s="30" t="s">
        <v>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14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4">
        <v>0</v>
      </c>
      <c r="R8" s="4">
        <v>0</v>
      </c>
      <c r="S8" s="2">
        <v>0</v>
      </c>
      <c r="T8" s="42">
        <v>0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11" t="str">
        <f t="shared" si="0"/>
        <v>00</v>
      </c>
      <c r="AB8" s="12" t="str">
        <f t="shared" si="1"/>
        <v>40</v>
      </c>
      <c r="AC8" s="13" t="str">
        <f t="shared" si="2"/>
        <v>00</v>
      </c>
      <c r="AL8" s="8" t="str">
        <f t="shared" si="3"/>
        <v>004000</v>
      </c>
    </row>
    <row r="9" spans="1:38" ht="14.45" x14ac:dyDescent="0.3">
      <c r="A9" s="2">
        <v>6</v>
      </c>
      <c r="B9" s="30" t="s">
        <v>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14</v>
      </c>
      <c r="I9" s="2">
        <v>0</v>
      </c>
      <c r="J9" s="2">
        <v>0</v>
      </c>
      <c r="K9" s="2">
        <v>0</v>
      </c>
      <c r="L9" s="2">
        <v>1</v>
      </c>
      <c r="M9" s="2">
        <v>1</v>
      </c>
      <c r="N9" s="2">
        <v>0</v>
      </c>
      <c r="O9" s="2">
        <v>0</v>
      </c>
      <c r="P9" s="2">
        <v>0</v>
      </c>
      <c r="Q9" s="4">
        <v>0</v>
      </c>
      <c r="R9" s="4">
        <v>0</v>
      </c>
      <c r="S9" s="2">
        <v>0</v>
      </c>
      <c r="T9" s="42">
        <v>0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11" t="str">
        <f t="shared" si="0"/>
        <v>00</v>
      </c>
      <c r="AB9" s="12" t="str">
        <f t="shared" si="1"/>
        <v>60</v>
      </c>
      <c r="AC9" s="13" t="str">
        <f t="shared" si="2"/>
        <v>00</v>
      </c>
      <c r="AL9" s="8" t="str">
        <f t="shared" si="3"/>
        <v>006000</v>
      </c>
    </row>
    <row r="10" spans="1:38" s="8" customFormat="1" ht="14.45" x14ac:dyDescent="0.3">
      <c r="A10" s="33">
        <v>7</v>
      </c>
      <c r="B10" s="34" t="s">
        <v>17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 t="s">
        <v>14</v>
      </c>
      <c r="I10" s="33">
        <v>0</v>
      </c>
      <c r="J10" s="33">
        <v>0</v>
      </c>
      <c r="K10" s="33">
        <v>0</v>
      </c>
      <c r="L10" s="33">
        <v>1</v>
      </c>
      <c r="M10" s="33">
        <v>0</v>
      </c>
      <c r="N10" s="33">
        <v>0</v>
      </c>
      <c r="O10" s="33">
        <v>0</v>
      </c>
      <c r="P10" s="33">
        <v>0</v>
      </c>
      <c r="Q10" s="33">
        <v>1</v>
      </c>
      <c r="R10" s="8">
        <v>0</v>
      </c>
      <c r="S10" s="33">
        <v>0</v>
      </c>
      <c r="T10" s="42">
        <v>0</v>
      </c>
      <c r="U10" s="33" t="s">
        <v>14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5" t="str">
        <f t="shared" si="0"/>
        <v>00</v>
      </c>
      <c r="AB10" s="36" t="str">
        <f t="shared" si="1"/>
        <v>42</v>
      </c>
      <c r="AC10" s="37" t="str">
        <f t="shared" si="2"/>
        <v>00</v>
      </c>
      <c r="AL10" s="8" t="str">
        <f t="shared" si="3"/>
        <v>004200</v>
      </c>
    </row>
    <row r="11" spans="1:38" s="8" customFormat="1" ht="14.45" x14ac:dyDescent="0.3">
      <c r="A11" s="33">
        <v>8</v>
      </c>
      <c r="B11" s="34" t="s">
        <v>18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 t="s">
        <v>14</v>
      </c>
      <c r="I11" s="33">
        <v>0</v>
      </c>
      <c r="J11" s="33">
        <v>0</v>
      </c>
      <c r="K11" s="33">
        <v>0</v>
      </c>
      <c r="L11" s="33">
        <v>1</v>
      </c>
      <c r="M11" s="33">
        <v>1</v>
      </c>
      <c r="N11" s="33">
        <v>0</v>
      </c>
      <c r="O11" s="33">
        <v>0</v>
      </c>
      <c r="P11" s="33">
        <v>0</v>
      </c>
      <c r="Q11" s="33">
        <v>1</v>
      </c>
      <c r="R11" s="8">
        <v>0</v>
      </c>
      <c r="S11" s="33">
        <v>0</v>
      </c>
      <c r="T11" s="42">
        <v>0</v>
      </c>
      <c r="U11" s="33" t="s">
        <v>14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5" t="str">
        <f t="shared" si="0"/>
        <v>00</v>
      </c>
      <c r="AB11" s="36" t="str">
        <f t="shared" si="1"/>
        <v>62</v>
      </c>
      <c r="AC11" s="37" t="str">
        <f t="shared" si="2"/>
        <v>00</v>
      </c>
      <c r="AL11" s="8" t="str">
        <f t="shared" si="3"/>
        <v>006200</v>
      </c>
    </row>
    <row r="12" spans="1:38" s="8" customFormat="1" ht="14.45" x14ac:dyDescent="0.3">
      <c r="A12" s="33">
        <v>9</v>
      </c>
      <c r="B12" s="34" t="s">
        <v>19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8">
        <v>0</v>
      </c>
      <c r="R12" s="8">
        <v>1</v>
      </c>
      <c r="S12" s="33">
        <v>0</v>
      </c>
      <c r="T12" s="42">
        <v>0</v>
      </c>
      <c r="U12" s="33" t="s">
        <v>14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5" t="str">
        <f t="shared" si="0"/>
        <v>00</v>
      </c>
      <c r="AB12" s="36" t="str">
        <f t="shared" si="1"/>
        <v>01</v>
      </c>
      <c r="AC12" s="37" t="str">
        <f t="shared" si="2"/>
        <v>00</v>
      </c>
      <c r="AL12" s="8" t="str">
        <f>AA12 &amp; AB12 &amp; AC12</f>
        <v>000100</v>
      </c>
    </row>
    <row r="13" spans="1:38" ht="14.45" x14ac:dyDescent="0.3">
      <c r="A13" s="2">
        <v>10</v>
      </c>
      <c r="B13" s="30" t="s">
        <v>49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>
        <v>1</v>
      </c>
      <c r="O13" s="2">
        <v>1</v>
      </c>
      <c r="P13" s="2">
        <v>0</v>
      </c>
      <c r="Q13" s="4">
        <v>0</v>
      </c>
      <c r="R13" s="4">
        <v>0</v>
      </c>
      <c r="S13" s="2">
        <v>0</v>
      </c>
      <c r="T13" s="42">
        <v>0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11" t="str">
        <f t="shared" si="0"/>
        <v>18</v>
      </c>
      <c r="AB13" s="12" t="str">
        <f t="shared" si="1"/>
        <v>18</v>
      </c>
      <c r="AC13" s="13" t="str">
        <f t="shared" si="2"/>
        <v>00</v>
      </c>
      <c r="AE13" s="5" t="s">
        <v>221</v>
      </c>
      <c r="AL13" s="8" t="str">
        <f t="shared" ref="AL13:AL44" si="4">AA13 &amp; AB13 &amp; AC13</f>
        <v>181800</v>
      </c>
    </row>
    <row r="14" spans="1:38" ht="14.45" x14ac:dyDescent="0.3">
      <c r="A14" s="2">
        <v>11</v>
      </c>
      <c r="B14" s="30" t="s">
        <v>222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>
        <v>1</v>
      </c>
      <c r="O14" s="2">
        <v>1</v>
      </c>
      <c r="P14" s="2">
        <v>0</v>
      </c>
      <c r="Q14" s="4">
        <v>0</v>
      </c>
      <c r="R14" s="4">
        <v>0</v>
      </c>
      <c r="S14" s="2">
        <v>0</v>
      </c>
      <c r="T14" s="42">
        <v>0</v>
      </c>
      <c r="U14" s="2" t="s">
        <v>14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11" t="str">
        <f t="shared" si="0"/>
        <v>09</v>
      </c>
      <c r="AB14" s="12" t="str">
        <f t="shared" si="1"/>
        <v>18</v>
      </c>
      <c r="AC14" s="13" t="str">
        <f t="shared" si="2"/>
        <v>00</v>
      </c>
      <c r="AL14" s="8" t="str">
        <f t="shared" si="4"/>
        <v>091800</v>
      </c>
    </row>
    <row r="15" spans="1:38" s="8" customFormat="1" ht="14.45" x14ac:dyDescent="0.3">
      <c r="A15" s="33">
        <v>12</v>
      </c>
      <c r="B15" s="34" t="s">
        <v>43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S15" s="33">
        <v>0</v>
      </c>
      <c r="T15" s="42">
        <v>0</v>
      </c>
      <c r="U15" s="33"/>
      <c r="V15" s="33"/>
      <c r="W15" s="33"/>
      <c r="X15" s="33"/>
      <c r="Y15" s="33"/>
      <c r="Z15" s="33"/>
      <c r="AA15" s="35" t="str">
        <f t="shared" ref="AA15" si="5">BIN2HEX(IF(C15="x", 0, C15) &amp; IF(D15="x", 0, D15) &amp; IF(E15="x", 0, E15) &amp; IF(F15="x", 0, F15) &amp; IF(G15="x", 0, G15) &amp; IF(H15="x", 0, H15) &amp; IF(I15="x", 0, I15) &amp; IF(J15="x", 0, J15), 2)</f>
        <v>00</v>
      </c>
      <c r="AB15" s="36" t="str">
        <f t="shared" ref="AB15" si="6">BIN2HEX(IF(K15="x", 0, K15) &amp; IF(L15="x", 0, L15) &amp; IF(M15="x", 0, M15) &amp; IF(N15="x", 0, N15) &amp;  IF(O15="x", 0, O15) &amp; IF(P15="x", 0, P15) &amp; IF(Q15="x", 0, Q15) &amp; IF(R15="x", 0, R15), 2)</f>
        <v>00</v>
      </c>
      <c r="AC15" s="37" t="str">
        <f t="shared" ref="AC15" si="7">BIN2HEX(IF(S15="x", 0, S15) &amp; IF(T15="x", 0, T15) &amp; IF(U15="x", 0, U15) &amp; IF(V15="x", 0, V15) &amp; IF(W15="x", 0, W15) &amp; IF(X15="x", 0, X15) &amp; IF(Y15="x", 0, Y15) &amp; IF(Z15="x", 0, Z15), 2)</f>
        <v>00</v>
      </c>
      <c r="AL15" s="8" t="str">
        <f t="shared" si="4"/>
        <v>000000</v>
      </c>
    </row>
    <row r="16" spans="1:38" s="8" customFormat="1" ht="14.45" x14ac:dyDescent="0.3">
      <c r="A16" s="33">
        <v>13</v>
      </c>
      <c r="B16" s="34" t="s">
        <v>44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S16" s="33">
        <v>0</v>
      </c>
      <c r="T16" s="42">
        <v>0</v>
      </c>
      <c r="U16" s="33"/>
      <c r="V16" s="33"/>
      <c r="W16" s="33"/>
      <c r="X16" s="33"/>
      <c r="Y16" s="33"/>
      <c r="Z16" s="33"/>
      <c r="AA16" s="35" t="str">
        <f t="shared" ref="AA16:AA19" si="8">BIN2HEX(IF(C16="x", 0, C16) &amp; IF(D16="x", 0, D16) &amp; IF(E16="x", 0, E16) &amp; IF(F16="x", 0, F16) &amp; IF(G16="x", 0, G16) &amp; IF(H16="x", 0, H16) &amp; IF(I16="x", 0, I16) &amp; IF(J16="x", 0, J16), 2)</f>
        <v>00</v>
      </c>
      <c r="AB16" s="36" t="str">
        <f t="shared" ref="AB16:AB19" si="9">BIN2HEX(IF(K16="x", 0, K16) &amp; IF(L16="x", 0, L16) &amp; IF(M16="x", 0, M16) &amp; IF(N16="x", 0, N16) &amp;  IF(O16="x", 0, O16) &amp; IF(P16="x", 0, P16) &amp; IF(Q16="x", 0, Q16) &amp; IF(R16="x", 0, R16), 2)</f>
        <v>00</v>
      </c>
      <c r="AC16" s="37" t="str">
        <f t="shared" ref="AC16:AC19" si="10">BIN2HEX(IF(S16="x", 0, S16) &amp; IF(T16="x", 0, T16) &amp; IF(U16="x", 0, U16) &amp; IF(V16="x", 0, V16) &amp; IF(W16="x", 0, W16) &amp; IF(X16="x", 0, X16) &amp; IF(Y16="x", 0, Y16) &amp; IF(Z16="x", 0, Z16), 2)</f>
        <v>00</v>
      </c>
      <c r="AL16" s="8" t="str">
        <f t="shared" si="4"/>
        <v>000000</v>
      </c>
    </row>
    <row r="17" spans="1:39" s="8" customFormat="1" ht="14.45" x14ac:dyDescent="0.3">
      <c r="A17" s="33">
        <v>14</v>
      </c>
      <c r="B17" s="34" t="s">
        <v>45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S17" s="33">
        <v>0</v>
      </c>
      <c r="T17" s="42">
        <v>0</v>
      </c>
      <c r="U17" s="33"/>
      <c r="V17" s="33"/>
      <c r="W17" s="33"/>
      <c r="X17" s="33"/>
      <c r="Y17" s="33"/>
      <c r="Z17" s="33"/>
      <c r="AA17" s="35" t="str">
        <f t="shared" si="8"/>
        <v>00</v>
      </c>
      <c r="AB17" s="36" t="str">
        <f t="shared" si="9"/>
        <v>00</v>
      </c>
      <c r="AC17" s="37" t="str">
        <f t="shared" si="10"/>
        <v>00</v>
      </c>
      <c r="AL17" s="8" t="str">
        <f t="shared" si="4"/>
        <v>000000</v>
      </c>
    </row>
    <row r="18" spans="1:39" s="8" customFormat="1" ht="14.45" x14ac:dyDescent="0.3">
      <c r="A18" s="33">
        <v>15</v>
      </c>
      <c r="B18" s="34" t="s">
        <v>46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S18" s="33">
        <v>0</v>
      </c>
      <c r="T18" s="42">
        <v>0</v>
      </c>
      <c r="U18" s="33"/>
      <c r="V18" s="33"/>
      <c r="W18" s="33"/>
      <c r="X18" s="33"/>
      <c r="Y18" s="33"/>
      <c r="Z18" s="33"/>
      <c r="AA18" s="35" t="str">
        <f t="shared" si="8"/>
        <v>00</v>
      </c>
      <c r="AB18" s="36" t="str">
        <f t="shared" si="9"/>
        <v>00</v>
      </c>
      <c r="AC18" s="37" t="str">
        <f t="shared" si="10"/>
        <v>00</v>
      </c>
      <c r="AL18" s="8" t="str">
        <f t="shared" si="4"/>
        <v>000000</v>
      </c>
    </row>
    <row r="19" spans="1:39" s="8" customFormat="1" ht="14.45" x14ac:dyDescent="0.3">
      <c r="A19" s="33">
        <v>16</v>
      </c>
      <c r="B19" s="34" t="s">
        <v>135</v>
      </c>
      <c r="O19" s="8">
        <v>0</v>
      </c>
      <c r="P19" s="8">
        <v>0</v>
      </c>
      <c r="S19" s="8">
        <v>0</v>
      </c>
      <c r="T19" s="42">
        <v>0</v>
      </c>
      <c r="AA19" s="35" t="str">
        <f t="shared" si="8"/>
        <v>00</v>
      </c>
      <c r="AB19" s="36" t="str">
        <f t="shared" si="9"/>
        <v>00</v>
      </c>
      <c r="AC19" s="37" t="str">
        <f t="shared" si="10"/>
        <v>00</v>
      </c>
      <c r="AE19" s="8" t="s">
        <v>176</v>
      </c>
      <c r="AL19" s="8" t="str">
        <f t="shared" si="4"/>
        <v>000000</v>
      </c>
    </row>
    <row r="20" spans="1:39" x14ac:dyDescent="0.25">
      <c r="A20" s="2">
        <v>17</v>
      </c>
      <c r="B20" s="31" t="s">
        <v>145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4">
        <v>0</v>
      </c>
      <c r="R20" s="4">
        <v>0</v>
      </c>
      <c r="S20">
        <v>1</v>
      </c>
      <c r="T20" s="42">
        <v>0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11" t="str">
        <f t="shared" ref="AA20" si="11">BIN2HEX(IF(C20="x", 0, C20) &amp; IF(D20="x", 0, D20) &amp; IF(E20="x", 0, E20) &amp; IF(F20="x", 0, F20) &amp; IF(G20="x", 0, G20) &amp; IF(H20="x", 0, H20) &amp; IF(I20="x", 0, I20) &amp; IF(J20="x", 0, J20), 2)</f>
        <v>00</v>
      </c>
      <c r="AB20" s="12" t="str">
        <f t="shared" ref="AB20" si="12">BIN2HEX(IF(K20="x", 0, K20) &amp; IF(L20="x", 0, L20) &amp; IF(M20="x", 0, M20) &amp; IF(N20="x", 0, N20) &amp;  IF(O20="x", 0, O20) &amp; IF(P20="x", 0, P20) &amp; IF(Q20="x", 0, Q20) &amp; IF(R20="x", 0, R20), 2)</f>
        <v>00</v>
      </c>
      <c r="AC20" s="13" t="str">
        <f t="shared" ref="AC20" si="13">BIN2HEX(IF(S20="x", 0, S20) &amp; IF(T20="x", 0, T20) &amp; IF(U20="x", 0, U20) &amp; IF(V20="x", 0, V20) &amp; IF(W20="x", 0, W20) &amp; IF(X20="x", 0, X20) &amp; IF(Y20="x", 0, Y20) &amp; IF(Z20="x", 0, Z20), 2)</f>
        <v>80</v>
      </c>
      <c r="AE20" t="s">
        <v>93</v>
      </c>
      <c r="AL20" s="8" t="str">
        <f t="shared" si="4"/>
        <v>000080</v>
      </c>
      <c r="AM20" s="5" t="s">
        <v>250</v>
      </c>
    </row>
    <row r="21" spans="1:39" ht="14.45" hidden="1" x14ac:dyDescent="0.3">
      <c r="A21" s="2">
        <v>18</v>
      </c>
      <c r="B21" s="31"/>
      <c r="T21" s="42"/>
      <c r="U21" s="2"/>
      <c r="V21" s="2"/>
      <c r="W21" s="2"/>
      <c r="X21" s="2"/>
      <c r="Y21" s="2"/>
      <c r="Z21" s="2"/>
      <c r="AA21" s="11" t="str">
        <f t="shared" ref="AA21:AA34" si="14">BIN2HEX(IF(C21="x", 0, C21) &amp; IF(D21="x", 0, D21) &amp; IF(E21="x", 0, E21) &amp; IF(F21="x", 0, F21) &amp; IF(G21="x", 0, G21) &amp; IF(H21="x", 0, H21) &amp; IF(I21="x", 0, I21) &amp; IF(J21="x", 0, J21), 2)</f>
        <v>00</v>
      </c>
      <c r="AB21" s="12" t="str">
        <f t="shared" ref="AB21:AB34" si="15">BIN2HEX(IF(K21="x", 0, K21) &amp; IF(L21="x", 0, L21) &amp; IF(M21="x", 0, M21) &amp; IF(N21="x", 0, N21) &amp;  IF(O21="x", 0, O21) &amp; IF(P21="x", 0, P21) &amp; IF(Q21="x", 0, Q21) &amp; IF(R21="x", 0, R21), 2)</f>
        <v>00</v>
      </c>
      <c r="AC21" s="13" t="str">
        <f t="shared" ref="AC21:AC34" si="16">BIN2HEX(IF(S21="x", 0, S21) &amp; IF(T21="x", 0, T21) &amp; IF(U21="x", 0, U21) &amp; IF(V21="x", 0, V21) &amp; IF(W21="x", 0, W21) &amp; IF(X21="x", 0, X21) &amp; IF(Y21="x", 0, Y21) &amp; IF(Z21="x", 0, Z21), 2)</f>
        <v>00</v>
      </c>
      <c r="AL21" s="8" t="str">
        <f t="shared" si="4"/>
        <v>000000</v>
      </c>
    </row>
    <row r="22" spans="1:39" ht="14.45" hidden="1" x14ac:dyDescent="0.3">
      <c r="A22" s="2">
        <v>19</v>
      </c>
      <c r="B22" s="31"/>
      <c r="T22" s="42"/>
      <c r="U22" s="2"/>
      <c r="V22" s="2"/>
      <c r="W22" s="2"/>
      <c r="X22" s="2"/>
      <c r="Y22" s="2"/>
      <c r="Z22" s="2"/>
      <c r="AA22" s="11" t="str">
        <f t="shared" si="14"/>
        <v>00</v>
      </c>
      <c r="AB22" s="12" t="str">
        <f t="shared" si="15"/>
        <v>00</v>
      </c>
      <c r="AC22" s="13" t="str">
        <f t="shared" si="16"/>
        <v>00</v>
      </c>
      <c r="AL22" s="8" t="str">
        <f t="shared" si="4"/>
        <v>000000</v>
      </c>
    </row>
    <row r="23" spans="1:39" ht="14.45" hidden="1" x14ac:dyDescent="0.3">
      <c r="A23" s="2">
        <v>20</v>
      </c>
      <c r="B23" s="31"/>
      <c r="T23" s="42"/>
      <c r="U23" s="2"/>
      <c r="V23" s="2"/>
      <c r="W23" s="2"/>
      <c r="X23" s="2"/>
      <c r="Y23" s="2"/>
      <c r="Z23" s="2"/>
      <c r="AA23" s="11" t="str">
        <f t="shared" si="14"/>
        <v>00</v>
      </c>
      <c r="AB23" s="12" t="str">
        <f t="shared" si="15"/>
        <v>00</v>
      </c>
      <c r="AC23" s="13" t="str">
        <f t="shared" si="16"/>
        <v>00</v>
      </c>
      <c r="AL23" s="8" t="str">
        <f t="shared" si="4"/>
        <v>000000</v>
      </c>
    </row>
    <row r="24" spans="1:39" ht="14.45" hidden="1" x14ac:dyDescent="0.3">
      <c r="A24" s="2">
        <v>21</v>
      </c>
      <c r="B24" s="31"/>
      <c r="T24" s="42"/>
      <c r="U24" s="2"/>
      <c r="V24" s="2"/>
      <c r="W24" s="2"/>
      <c r="X24" s="2"/>
      <c r="Y24" s="2"/>
      <c r="Z24" s="2"/>
      <c r="AA24" s="11" t="str">
        <f t="shared" si="14"/>
        <v>00</v>
      </c>
      <c r="AB24" s="12" t="str">
        <f t="shared" si="15"/>
        <v>00</v>
      </c>
      <c r="AC24" s="13" t="str">
        <f t="shared" si="16"/>
        <v>00</v>
      </c>
      <c r="AL24" s="8" t="str">
        <f t="shared" si="4"/>
        <v>000000</v>
      </c>
    </row>
    <row r="25" spans="1:39" ht="14.45" hidden="1" x14ac:dyDescent="0.3">
      <c r="A25" s="2">
        <v>22</v>
      </c>
      <c r="B25" s="31"/>
      <c r="T25" s="42"/>
      <c r="U25" s="2"/>
      <c r="V25" s="2"/>
      <c r="W25" s="2"/>
      <c r="X25" s="2"/>
      <c r="Y25" s="2"/>
      <c r="Z25" s="2"/>
      <c r="AA25" s="11" t="str">
        <f t="shared" si="14"/>
        <v>00</v>
      </c>
      <c r="AB25" s="12" t="str">
        <f t="shared" si="15"/>
        <v>00</v>
      </c>
      <c r="AC25" s="13" t="str">
        <f t="shared" si="16"/>
        <v>00</v>
      </c>
      <c r="AL25" s="8" t="str">
        <f t="shared" si="4"/>
        <v>000000</v>
      </c>
    </row>
    <row r="26" spans="1:39" ht="14.45" hidden="1" x14ac:dyDescent="0.3">
      <c r="A26" s="2">
        <v>23</v>
      </c>
      <c r="B26" s="31"/>
      <c r="T26" s="42"/>
      <c r="U26" s="2"/>
      <c r="V26" s="2"/>
      <c r="W26" s="2"/>
      <c r="X26" s="2"/>
      <c r="Y26" s="2"/>
      <c r="Z26" s="2"/>
      <c r="AA26" s="11" t="str">
        <f t="shared" si="14"/>
        <v>00</v>
      </c>
      <c r="AB26" s="12" t="str">
        <f t="shared" si="15"/>
        <v>00</v>
      </c>
      <c r="AC26" s="13" t="str">
        <f t="shared" si="16"/>
        <v>00</v>
      </c>
      <c r="AL26" s="8" t="str">
        <f t="shared" si="4"/>
        <v>000000</v>
      </c>
    </row>
    <row r="27" spans="1:39" ht="14.45" hidden="1" x14ac:dyDescent="0.3">
      <c r="A27" s="2">
        <v>24</v>
      </c>
      <c r="B27" s="31"/>
      <c r="T27" s="42"/>
      <c r="U27" s="2"/>
      <c r="V27" s="2"/>
      <c r="W27" s="2"/>
      <c r="X27" s="2"/>
      <c r="Y27" s="2"/>
      <c r="Z27" s="2"/>
      <c r="AA27" s="11" t="str">
        <f t="shared" si="14"/>
        <v>00</v>
      </c>
      <c r="AB27" s="12" t="str">
        <f t="shared" si="15"/>
        <v>00</v>
      </c>
      <c r="AC27" s="13" t="str">
        <f t="shared" si="16"/>
        <v>00</v>
      </c>
      <c r="AL27" s="8" t="str">
        <f t="shared" si="4"/>
        <v>000000</v>
      </c>
    </row>
    <row r="28" spans="1:39" ht="14.45" hidden="1" x14ac:dyDescent="0.3">
      <c r="A28" s="2">
        <v>25</v>
      </c>
      <c r="B28" s="31"/>
      <c r="T28" s="42"/>
      <c r="U28" s="2"/>
      <c r="V28" s="2"/>
      <c r="W28" s="2"/>
      <c r="X28" s="2"/>
      <c r="Y28" s="2"/>
      <c r="Z28" s="2"/>
      <c r="AA28" s="11" t="str">
        <f t="shared" si="14"/>
        <v>00</v>
      </c>
      <c r="AB28" s="12" t="str">
        <f t="shared" si="15"/>
        <v>00</v>
      </c>
      <c r="AC28" s="13" t="str">
        <f t="shared" si="16"/>
        <v>00</v>
      </c>
      <c r="AL28" s="8" t="str">
        <f t="shared" si="4"/>
        <v>000000</v>
      </c>
    </row>
    <row r="29" spans="1:39" ht="14.45" hidden="1" x14ac:dyDescent="0.3">
      <c r="A29" s="2">
        <v>26</v>
      </c>
      <c r="B29" s="31"/>
      <c r="T29" s="42"/>
      <c r="U29" s="2"/>
      <c r="V29" s="2"/>
      <c r="W29" s="2"/>
      <c r="X29" s="2"/>
      <c r="Y29" s="2"/>
      <c r="Z29" s="2"/>
      <c r="AA29" s="11" t="str">
        <f t="shared" si="14"/>
        <v>00</v>
      </c>
      <c r="AB29" s="12" t="str">
        <f t="shared" si="15"/>
        <v>00</v>
      </c>
      <c r="AC29" s="13" t="str">
        <f t="shared" si="16"/>
        <v>00</v>
      </c>
      <c r="AL29" s="8" t="str">
        <f t="shared" si="4"/>
        <v>000000</v>
      </c>
    </row>
    <row r="30" spans="1:39" ht="14.45" hidden="1" x14ac:dyDescent="0.3">
      <c r="A30" s="2">
        <v>27</v>
      </c>
      <c r="B30" s="31"/>
      <c r="T30" s="42"/>
      <c r="U30" s="2"/>
      <c r="V30" s="2"/>
      <c r="W30" s="2"/>
      <c r="X30" s="2"/>
      <c r="Y30" s="2"/>
      <c r="Z30" s="2"/>
      <c r="AA30" s="11" t="str">
        <f t="shared" si="14"/>
        <v>00</v>
      </c>
      <c r="AB30" s="12" t="str">
        <f t="shared" si="15"/>
        <v>00</v>
      </c>
      <c r="AC30" s="13" t="str">
        <f t="shared" si="16"/>
        <v>00</v>
      </c>
      <c r="AL30" s="8" t="str">
        <f t="shared" si="4"/>
        <v>000000</v>
      </c>
    </row>
    <row r="31" spans="1:39" ht="14.45" hidden="1" x14ac:dyDescent="0.3">
      <c r="A31" s="2">
        <v>28</v>
      </c>
      <c r="B31" s="31"/>
      <c r="T31" s="42"/>
      <c r="U31" s="2"/>
      <c r="V31" s="2"/>
      <c r="W31" s="2"/>
      <c r="X31" s="2"/>
      <c r="Y31" s="2"/>
      <c r="Z31" s="2"/>
      <c r="AA31" s="11" t="str">
        <f t="shared" si="14"/>
        <v>00</v>
      </c>
      <c r="AB31" s="12" t="str">
        <f t="shared" si="15"/>
        <v>00</v>
      </c>
      <c r="AC31" s="13" t="str">
        <f t="shared" si="16"/>
        <v>00</v>
      </c>
      <c r="AL31" s="8" t="str">
        <f t="shared" si="4"/>
        <v>000000</v>
      </c>
    </row>
    <row r="32" spans="1:39" ht="14.45" hidden="1" x14ac:dyDescent="0.3">
      <c r="A32" s="2">
        <v>29</v>
      </c>
      <c r="B32" s="31"/>
      <c r="T32" s="42"/>
      <c r="U32" s="2"/>
      <c r="V32" s="2"/>
      <c r="W32" s="2"/>
      <c r="X32" s="2"/>
      <c r="Y32" s="2"/>
      <c r="Z32" s="2"/>
      <c r="AA32" s="11" t="str">
        <f t="shared" si="14"/>
        <v>00</v>
      </c>
      <c r="AB32" s="12" t="str">
        <f t="shared" si="15"/>
        <v>00</v>
      </c>
      <c r="AC32" s="13" t="str">
        <f t="shared" si="16"/>
        <v>00</v>
      </c>
      <c r="AL32" s="8" t="str">
        <f t="shared" si="4"/>
        <v>000000</v>
      </c>
    </row>
    <row r="33" spans="1:39" ht="14.45" hidden="1" x14ac:dyDescent="0.3">
      <c r="A33" s="2">
        <v>30</v>
      </c>
      <c r="B33" s="31"/>
      <c r="T33" s="42"/>
      <c r="U33" s="2"/>
      <c r="V33" s="2"/>
      <c r="W33" s="2"/>
      <c r="X33" s="2"/>
      <c r="Y33" s="2"/>
      <c r="Z33" s="2"/>
      <c r="AA33" s="11" t="str">
        <f t="shared" si="14"/>
        <v>00</v>
      </c>
      <c r="AB33" s="12" t="str">
        <f t="shared" si="15"/>
        <v>00</v>
      </c>
      <c r="AC33" s="13" t="str">
        <f t="shared" si="16"/>
        <v>00</v>
      </c>
      <c r="AL33" s="8" t="str">
        <f t="shared" si="4"/>
        <v>000000</v>
      </c>
    </row>
    <row r="34" spans="1:39" ht="14.45" hidden="1" x14ac:dyDescent="0.3">
      <c r="A34" s="2">
        <v>31</v>
      </c>
      <c r="B34" s="31"/>
      <c r="T34" s="42"/>
      <c r="U34" s="2"/>
      <c r="V34" s="2"/>
      <c r="W34" s="2"/>
      <c r="X34" s="2"/>
      <c r="Y34" s="2"/>
      <c r="Z34" s="2"/>
      <c r="AA34" s="11" t="str">
        <f t="shared" si="14"/>
        <v>00</v>
      </c>
      <c r="AB34" s="12" t="str">
        <f t="shared" si="15"/>
        <v>00</v>
      </c>
      <c r="AC34" s="13" t="str">
        <f t="shared" si="16"/>
        <v>00</v>
      </c>
      <c r="AL34" s="8" t="str">
        <f t="shared" si="4"/>
        <v>000000</v>
      </c>
    </row>
    <row r="35" spans="1:39" ht="14.45" x14ac:dyDescent="0.3">
      <c r="A35" s="2">
        <v>32</v>
      </c>
      <c r="B35" s="30" t="s">
        <v>24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 t="s">
        <v>14</v>
      </c>
      <c r="I35" s="6">
        <v>0</v>
      </c>
      <c r="J35" s="6">
        <v>0</v>
      </c>
      <c r="K35" s="6">
        <v>1</v>
      </c>
      <c r="L35" s="6">
        <v>0</v>
      </c>
      <c r="M35" s="6">
        <v>0</v>
      </c>
      <c r="N35" s="6">
        <v>0</v>
      </c>
      <c r="O35" s="6">
        <v>1</v>
      </c>
      <c r="P35" s="6">
        <v>0</v>
      </c>
      <c r="Q35" s="4">
        <v>0</v>
      </c>
      <c r="R35" s="4">
        <v>0</v>
      </c>
      <c r="S35" s="2">
        <v>0</v>
      </c>
      <c r="T35" s="42">
        <v>0</v>
      </c>
      <c r="U35" s="2">
        <v>1</v>
      </c>
      <c r="V35" s="2">
        <v>0</v>
      </c>
      <c r="W35" s="2">
        <v>0</v>
      </c>
      <c r="X35" s="2">
        <v>1</v>
      </c>
      <c r="Y35" s="2">
        <v>0</v>
      </c>
      <c r="Z35" s="2">
        <v>1</v>
      </c>
      <c r="AA35" s="11" t="str">
        <f t="shared" ref="AA35:AA40" si="17">BIN2HEX(IF(C35="x", 0, C35) &amp; IF(D35="x", 0, D35) &amp; IF(E35="x", 0, E35) &amp; IF(F35="x", 0, F35) &amp; IF(G35="x", 0, G35) &amp; IF(H35="x", 0, H35) &amp; IF(I35="x", 0, I35) &amp; IF(J35="x", 0, J35), 2)</f>
        <v>40</v>
      </c>
      <c r="AB35" s="12" t="str">
        <f t="shared" ref="AB35:AB40" si="18">BIN2HEX(IF(K35="x", 0, K35) &amp; IF(L35="x", 0, L35) &amp; IF(M35="x", 0, M35) &amp; IF(N35="x", 0, N35) &amp;  IF(O35="x", 0, O35) &amp; IF(P35="x", 0, P35) &amp; IF(Q35="x", 0, Q35) &amp; IF(R35="x", 0, R35), 2)</f>
        <v>88</v>
      </c>
      <c r="AC35" s="13" t="str">
        <f t="shared" ref="AC35:AC40" si="19">BIN2HEX(IF(S35="x", 0, S35) &amp; IF(T35="x", 0, T35) &amp; IF(U35="x", 0, U35) &amp; IF(V35="x", 0, V35) &amp; IF(W35="x", 0, W35) &amp; IF(X35="x", 0, X35) &amp; IF(Y35="x", 0, Y35) &amp; IF(Z35="x", 0, Z35), 2)</f>
        <v>25</v>
      </c>
      <c r="AE35" t="s">
        <v>205</v>
      </c>
      <c r="AL35" s="8" t="str">
        <f t="shared" si="4"/>
        <v>408825</v>
      </c>
    </row>
    <row r="36" spans="1:39" ht="14.45" x14ac:dyDescent="0.3">
      <c r="A36" s="2">
        <v>33</v>
      </c>
      <c r="B36" s="30" t="s">
        <v>25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 t="s">
        <v>14</v>
      </c>
      <c r="I36" s="6">
        <v>0</v>
      </c>
      <c r="J36" s="6">
        <v>0</v>
      </c>
      <c r="K36" s="6">
        <v>1</v>
      </c>
      <c r="L36" s="6">
        <v>0</v>
      </c>
      <c r="M36" s="6">
        <v>0</v>
      </c>
      <c r="N36" s="6">
        <v>0</v>
      </c>
      <c r="O36" s="6">
        <v>1</v>
      </c>
      <c r="P36" s="6">
        <v>0</v>
      </c>
      <c r="Q36" s="4">
        <v>0</v>
      </c>
      <c r="R36" s="4">
        <v>0</v>
      </c>
      <c r="S36" s="2">
        <v>0</v>
      </c>
      <c r="T36" s="4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0</v>
      </c>
      <c r="AA36" s="11" t="str">
        <f t="shared" si="17"/>
        <v>40</v>
      </c>
      <c r="AB36" s="12" t="str">
        <f t="shared" si="18"/>
        <v>88</v>
      </c>
      <c r="AC36" s="13" t="str">
        <f t="shared" si="19"/>
        <v>18</v>
      </c>
      <c r="AE36" t="s">
        <v>241</v>
      </c>
      <c r="AL36" s="8" t="str">
        <f t="shared" si="4"/>
        <v>408818</v>
      </c>
    </row>
    <row r="37" spans="1:39" x14ac:dyDescent="0.25">
      <c r="A37" s="2">
        <v>34</v>
      </c>
      <c r="B37" s="30" t="s">
        <v>28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 t="s">
        <v>14</v>
      </c>
      <c r="I37" s="6">
        <v>0</v>
      </c>
      <c r="J37" s="6">
        <v>0</v>
      </c>
      <c r="K37" s="6">
        <v>1</v>
      </c>
      <c r="L37" s="6">
        <v>0</v>
      </c>
      <c r="M37" s="6">
        <v>0</v>
      </c>
      <c r="N37" s="6">
        <v>0</v>
      </c>
      <c r="O37" s="6">
        <v>1</v>
      </c>
      <c r="P37" s="6">
        <v>0</v>
      </c>
      <c r="Q37" s="4">
        <v>0</v>
      </c>
      <c r="R37" s="4">
        <v>0</v>
      </c>
      <c r="S37" s="2">
        <v>0</v>
      </c>
      <c r="T37" s="4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 t="s">
        <v>14</v>
      </c>
      <c r="AA37" s="11" t="str">
        <f t="shared" si="17"/>
        <v>40</v>
      </c>
      <c r="AB37" s="12" t="str">
        <f t="shared" si="18"/>
        <v>88</v>
      </c>
      <c r="AC37" s="13" t="str">
        <f t="shared" si="19"/>
        <v>02</v>
      </c>
      <c r="AL37" s="8" t="str">
        <f t="shared" si="4"/>
        <v>408802</v>
      </c>
      <c r="AM37" s="5" t="s">
        <v>251</v>
      </c>
    </row>
    <row r="38" spans="1:39" ht="14.45" x14ac:dyDescent="0.3">
      <c r="A38" s="2">
        <v>35</v>
      </c>
      <c r="B38" s="30" t="s">
        <v>26</v>
      </c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 t="s">
        <v>14</v>
      </c>
      <c r="I38" s="6">
        <v>0</v>
      </c>
      <c r="J38" s="6">
        <v>0</v>
      </c>
      <c r="K38" s="6">
        <v>1</v>
      </c>
      <c r="L38" s="6">
        <v>0</v>
      </c>
      <c r="M38" s="6">
        <v>0</v>
      </c>
      <c r="N38" s="6">
        <v>0</v>
      </c>
      <c r="O38" s="6">
        <v>1</v>
      </c>
      <c r="P38" s="6">
        <v>0</v>
      </c>
      <c r="Q38" s="4">
        <v>0</v>
      </c>
      <c r="R38" s="4">
        <v>0</v>
      </c>
      <c r="S38" s="2">
        <v>0</v>
      </c>
      <c r="T38" s="42">
        <v>0</v>
      </c>
      <c r="U38" s="2">
        <v>1</v>
      </c>
      <c r="V38" s="2">
        <v>0</v>
      </c>
      <c r="W38" s="2">
        <v>1</v>
      </c>
      <c r="X38" s="2">
        <v>1</v>
      </c>
      <c r="Y38" s="2">
        <v>1</v>
      </c>
      <c r="Z38" s="2" t="s">
        <v>14</v>
      </c>
      <c r="AA38" s="11" t="str">
        <f t="shared" si="17"/>
        <v>40</v>
      </c>
      <c r="AB38" s="12" t="str">
        <f t="shared" si="18"/>
        <v>88</v>
      </c>
      <c r="AC38" s="13" t="str">
        <f t="shared" si="19"/>
        <v>2E</v>
      </c>
      <c r="AL38" s="8" t="str">
        <f t="shared" si="4"/>
        <v>40882E</v>
      </c>
    </row>
    <row r="39" spans="1:39" ht="14.45" x14ac:dyDescent="0.3">
      <c r="A39" s="2">
        <v>36</v>
      </c>
      <c r="B39" s="30" t="s">
        <v>27</v>
      </c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 t="s">
        <v>14</v>
      </c>
      <c r="I39" s="6">
        <v>0</v>
      </c>
      <c r="J39" s="6">
        <v>0</v>
      </c>
      <c r="K39" s="6">
        <v>1</v>
      </c>
      <c r="L39" s="6">
        <v>0</v>
      </c>
      <c r="M39" s="6">
        <v>0</v>
      </c>
      <c r="N39" s="6">
        <v>0</v>
      </c>
      <c r="O39" s="6">
        <v>1</v>
      </c>
      <c r="P39" s="6">
        <v>0</v>
      </c>
      <c r="Q39" s="4">
        <v>0</v>
      </c>
      <c r="R39" s="4">
        <v>0</v>
      </c>
      <c r="S39" s="2">
        <v>0</v>
      </c>
      <c r="T39" s="42">
        <v>0</v>
      </c>
      <c r="U39" s="2">
        <v>1</v>
      </c>
      <c r="V39" s="2">
        <v>1</v>
      </c>
      <c r="W39" s="2">
        <v>1</v>
      </c>
      <c r="X39" s="2">
        <v>0</v>
      </c>
      <c r="Y39" s="2">
        <v>1</v>
      </c>
      <c r="Z39" s="2" t="s">
        <v>14</v>
      </c>
      <c r="AA39" s="11" t="str">
        <f t="shared" si="17"/>
        <v>40</v>
      </c>
      <c r="AB39" s="12" t="str">
        <f t="shared" si="18"/>
        <v>88</v>
      </c>
      <c r="AC39" s="13" t="str">
        <f t="shared" si="19"/>
        <v>3A</v>
      </c>
      <c r="AL39" s="8" t="str">
        <f t="shared" si="4"/>
        <v>40883A</v>
      </c>
    </row>
    <row r="40" spans="1:39" ht="14.45" x14ac:dyDescent="0.3">
      <c r="A40" s="2">
        <v>37</v>
      </c>
      <c r="B40" s="30" t="s">
        <v>29</v>
      </c>
      <c r="C40" s="6">
        <v>0</v>
      </c>
      <c r="D40" s="6">
        <v>1</v>
      </c>
      <c r="E40" s="6">
        <v>0</v>
      </c>
      <c r="F40" s="6">
        <v>0</v>
      </c>
      <c r="G40" s="6">
        <v>0</v>
      </c>
      <c r="H40" s="6" t="s">
        <v>14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4">
        <v>0</v>
      </c>
      <c r="R40" s="4">
        <v>0</v>
      </c>
      <c r="S40" s="2">
        <v>0</v>
      </c>
      <c r="T40" s="42">
        <v>0</v>
      </c>
      <c r="U40" s="2">
        <v>0</v>
      </c>
      <c r="V40" s="2">
        <v>1</v>
      </c>
      <c r="W40" s="2">
        <v>1</v>
      </c>
      <c r="X40" s="2">
        <v>0</v>
      </c>
      <c r="Y40" s="2">
        <v>1</v>
      </c>
      <c r="Z40" s="2" t="s">
        <v>14</v>
      </c>
      <c r="AA40" s="11" t="str">
        <f t="shared" si="17"/>
        <v>40</v>
      </c>
      <c r="AB40" s="12" t="str">
        <f t="shared" si="18"/>
        <v>88</v>
      </c>
      <c r="AC40" s="13" t="str">
        <f t="shared" si="19"/>
        <v>1A</v>
      </c>
      <c r="AL40" s="8" t="str">
        <f t="shared" si="4"/>
        <v>40881A</v>
      </c>
    </row>
    <row r="41" spans="1:39" ht="14.45" x14ac:dyDescent="0.3">
      <c r="A41" s="2">
        <v>38</v>
      </c>
      <c r="B41" s="30" t="s">
        <v>207</v>
      </c>
      <c r="C41" s="6">
        <v>0</v>
      </c>
      <c r="D41" s="6">
        <v>1</v>
      </c>
      <c r="E41" s="6">
        <v>0</v>
      </c>
      <c r="F41" s="6">
        <v>0</v>
      </c>
      <c r="G41" s="6">
        <v>0</v>
      </c>
      <c r="H41" s="6" t="s">
        <v>14</v>
      </c>
      <c r="I41" s="6">
        <v>0</v>
      </c>
      <c r="J41" s="6">
        <v>0</v>
      </c>
      <c r="K41" s="6">
        <v>1</v>
      </c>
      <c r="L41" s="6">
        <v>0</v>
      </c>
      <c r="M41" s="6">
        <v>0</v>
      </c>
      <c r="N41" s="6">
        <v>0</v>
      </c>
      <c r="O41" s="6">
        <v>1</v>
      </c>
      <c r="P41" s="6">
        <v>0</v>
      </c>
      <c r="Q41" s="4">
        <v>0</v>
      </c>
      <c r="R41" s="4">
        <v>0</v>
      </c>
      <c r="S41" s="2">
        <v>0</v>
      </c>
      <c r="T41" s="42">
        <v>0</v>
      </c>
      <c r="U41" s="2">
        <v>0</v>
      </c>
      <c r="V41" s="2">
        <v>0</v>
      </c>
      <c r="W41" s="2">
        <v>0</v>
      </c>
      <c r="X41" s="2">
        <v>1</v>
      </c>
      <c r="Y41" s="2">
        <v>1</v>
      </c>
      <c r="Z41" s="2" t="s">
        <v>14</v>
      </c>
      <c r="AA41" s="11" t="str">
        <f t="shared" ref="AA41:AA44" si="20">BIN2HEX(IF(C41="x", 0, C41) &amp; IF(D41="x", 0, D41) &amp; IF(E41="x", 0, E41) &amp; IF(F41="x", 0, F41) &amp; IF(G41="x", 0, G41) &amp; IF(H41="x", 0, H41) &amp; IF(I41="x", 0, I41) &amp; IF(J41="x", 0, J41), 2)</f>
        <v>40</v>
      </c>
      <c r="AB41" s="12" t="str">
        <f t="shared" ref="AB41:AB44" si="21">BIN2HEX(IF(K41="x", 0, K41) &amp; IF(L41="x", 0, L41) &amp; IF(M41="x", 0, M41) &amp; IF(N41="x", 0, N41) &amp;  IF(O41="x", 0, O41) &amp; IF(P41="x", 0, P41) &amp; IF(Q41="x", 0, Q41) &amp; IF(R41="x", 0, R41), 2)</f>
        <v>88</v>
      </c>
      <c r="AC41" s="13" t="str">
        <f t="shared" ref="AC41:AC44" si="22">BIN2HEX(IF(S41="x", 0, S41) &amp; IF(T41="x", 0, T41) &amp; IF(U41="x", 0, U41) &amp; IF(V41="x", 0, V41) &amp; IF(W41="x", 0, W41) &amp; IF(X41="x", 0, X41) &amp; IF(Y41="x", 0, Y41) &amp; IF(Z41="x", 0, Z41), 2)</f>
        <v>06</v>
      </c>
      <c r="AL41" s="8" t="str">
        <f t="shared" si="4"/>
        <v>408806</v>
      </c>
    </row>
    <row r="42" spans="1:39" ht="14.45" x14ac:dyDescent="0.3">
      <c r="A42" s="2">
        <v>39</v>
      </c>
      <c r="B42" s="30" t="s">
        <v>208</v>
      </c>
      <c r="C42" s="6">
        <v>0</v>
      </c>
      <c r="D42" s="6">
        <v>1</v>
      </c>
      <c r="E42" s="6">
        <v>0</v>
      </c>
      <c r="F42" s="6">
        <v>0</v>
      </c>
      <c r="G42" s="6">
        <v>0</v>
      </c>
      <c r="H42" s="6" t="s">
        <v>14</v>
      </c>
      <c r="I42" s="6">
        <v>0</v>
      </c>
      <c r="J42" s="6">
        <v>0</v>
      </c>
      <c r="K42" s="6">
        <v>1</v>
      </c>
      <c r="L42" s="6">
        <v>0</v>
      </c>
      <c r="M42" s="6">
        <v>0</v>
      </c>
      <c r="N42" s="6">
        <v>0</v>
      </c>
      <c r="O42" s="6">
        <v>1</v>
      </c>
      <c r="P42" s="6">
        <v>0</v>
      </c>
      <c r="Q42" s="4">
        <v>0</v>
      </c>
      <c r="R42" s="4">
        <v>0</v>
      </c>
      <c r="S42" s="2">
        <v>0</v>
      </c>
      <c r="T42" s="42">
        <v>0</v>
      </c>
      <c r="U42" s="2">
        <v>1</v>
      </c>
      <c r="V42" s="2">
        <v>0</v>
      </c>
      <c r="W42" s="2">
        <v>0</v>
      </c>
      <c r="X42" s="2">
        <v>1</v>
      </c>
      <c r="Y42" s="2">
        <v>1</v>
      </c>
      <c r="Z42" s="2" t="s">
        <v>14</v>
      </c>
      <c r="AA42" s="11" t="str">
        <f t="shared" si="20"/>
        <v>40</v>
      </c>
      <c r="AB42" s="12" t="str">
        <f t="shared" si="21"/>
        <v>88</v>
      </c>
      <c r="AC42" s="13" t="str">
        <f t="shared" si="22"/>
        <v>26</v>
      </c>
      <c r="AL42" s="8" t="str">
        <f t="shared" si="4"/>
        <v>408826</v>
      </c>
    </row>
    <row r="43" spans="1:39" ht="14.45" x14ac:dyDescent="0.3">
      <c r="A43" s="2">
        <v>40</v>
      </c>
      <c r="B43" s="30" t="s">
        <v>209</v>
      </c>
      <c r="C43" s="6">
        <v>0</v>
      </c>
      <c r="D43" s="6">
        <v>1</v>
      </c>
      <c r="E43" s="6">
        <v>0</v>
      </c>
      <c r="F43" s="6">
        <v>0</v>
      </c>
      <c r="G43" s="6">
        <v>0</v>
      </c>
      <c r="H43" s="6" t="s">
        <v>14</v>
      </c>
      <c r="I43" s="6">
        <v>0</v>
      </c>
      <c r="J43" s="6">
        <v>0</v>
      </c>
      <c r="K43" s="6">
        <v>1</v>
      </c>
      <c r="L43" s="6">
        <v>0</v>
      </c>
      <c r="M43" s="6">
        <v>0</v>
      </c>
      <c r="N43" s="6">
        <v>0</v>
      </c>
      <c r="O43" s="6">
        <v>1</v>
      </c>
      <c r="P43" s="6">
        <v>0</v>
      </c>
      <c r="Q43" s="4">
        <v>0</v>
      </c>
      <c r="R43" s="4">
        <v>0</v>
      </c>
      <c r="S43" s="2">
        <v>0</v>
      </c>
      <c r="T43" s="4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1" t="str">
        <f t="shared" si="20"/>
        <v>40</v>
      </c>
      <c r="AB43" s="12" t="str">
        <f t="shared" si="21"/>
        <v>88</v>
      </c>
      <c r="AC43" s="13" t="str">
        <f t="shared" si="22"/>
        <v>00</v>
      </c>
      <c r="AL43" s="8" t="str">
        <f t="shared" si="4"/>
        <v>408800</v>
      </c>
    </row>
    <row r="44" spans="1:39" ht="14.45" x14ac:dyDescent="0.3">
      <c r="A44" s="2">
        <v>41</v>
      </c>
      <c r="B44" s="30" t="s">
        <v>210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 t="s">
        <v>14</v>
      </c>
      <c r="I44" s="6">
        <v>0</v>
      </c>
      <c r="J44" s="6">
        <v>0</v>
      </c>
      <c r="K44" s="6">
        <v>1</v>
      </c>
      <c r="L44" s="6">
        <v>0</v>
      </c>
      <c r="M44" s="6">
        <v>0</v>
      </c>
      <c r="N44" s="6">
        <v>0</v>
      </c>
      <c r="O44" s="6">
        <v>1</v>
      </c>
      <c r="P44" s="6">
        <v>0</v>
      </c>
      <c r="Q44" s="4">
        <v>0</v>
      </c>
      <c r="R44" s="4">
        <v>0</v>
      </c>
      <c r="S44" s="2">
        <v>0</v>
      </c>
      <c r="T44" s="42">
        <v>0</v>
      </c>
      <c r="U44" s="2">
        <v>1</v>
      </c>
      <c r="V44" s="2">
        <v>1</v>
      </c>
      <c r="W44" s="2">
        <v>1</v>
      </c>
      <c r="X44" s="2">
        <v>1</v>
      </c>
      <c r="Y44" s="2">
        <v>0</v>
      </c>
      <c r="Z44" s="2">
        <v>1</v>
      </c>
      <c r="AA44" s="11" t="str">
        <f t="shared" si="20"/>
        <v>40</v>
      </c>
      <c r="AB44" s="12" t="str">
        <f t="shared" si="21"/>
        <v>88</v>
      </c>
      <c r="AC44" s="13" t="str">
        <f t="shared" si="22"/>
        <v>3D</v>
      </c>
      <c r="AL44" s="8" t="str">
        <f t="shared" si="4"/>
        <v>40883D</v>
      </c>
    </row>
    <row r="46" spans="1:39" ht="14.45" x14ac:dyDescent="0.3">
      <c r="B46" s="3" t="s">
        <v>22</v>
      </c>
      <c r="C46" t="s">
        <v>23</v>
      </c>
    </row>
    <row r="47" spans="1:39" ht="14.45" x14ac:dyDescent="0.3">
      <c r="B47" s="5" t="s">
        <v>30</v>
      </c>
      <c r="C47" t="s">
        <v>31</v>
      </c>
    </row>
    <row r="49" spans="1:18" x14ac:dyDescent="0.25">
      <c r="B49" s="1" t="s">
        <v>54</v>
      </c>
      <c r="C49" t="s">
        <v>136</v>
      </c>
    </row>
    <row r="50" spans="1:18" x14ac:dyDescent="0.25">
      <c r="B50" s="1" t="s">
        <v>63</v>
      </c>
      <c r="C50" t="s">
        <v>137</v>
      </c>
    </row>
    <row r="51" spans="1:18" x14ac:dyDescent="0.25">
      <c r="B51" s="1" t="s">
        <v>47</v>
      </c>
      <c r="C51" t="s">
        <v>48</v>
      </c>
    </row>
    <row r="52" spans="1:18" x14ac:dyDescent="0.25">
      <c r="A52"/>
      <c r="B52" s="1" t="s">
        <v>242</v>
      </c>
      <c r="C52" t="s">
        <v>243</v>
      </c>
      <c r="Q52"/>
      <c r="R52"/>
    </row>
    <row r="53" spans="1:18" x14ac:dyDescent="0.25">
      <c r="A53"/>
      <c r="B53" s="1" t="s">
        <v>134</v>
      </c>
      <c r="C53" t="s">
        <v>130</v>
      </c>
      <c r="Q53"/>
      <c r="R53"/>
    </row>
    <row r="54" spans="1:18" x14ac:dyDescent="0.25">
      <c r="A54"/>
      <c r="B54" s="1" t="s">
        <v>133</v>
      </c>
      <c r="C54" t="s">
        <v>129</v>
      </c>
      <c r="Q54"/>
      <c r="R54"/>
    </row>
  </sheetData>
  <mergeCells count="1">
    <mergeCell ref="AA2:AC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2" sqref="C12"/>
    </sheetView>
  </sheetViews>
  <sheetFormatPr defaultRowHeight="15" x14ac:dyDescent="0.25"/>
  <cols>
    <col min="1" max="1" width="11.28515625" bestFit="1" customWidth="1"/>
    <col min="2" max="5" width="9.140625" style="7"/>
  </cols>
  <sheetData>
    <row r="1" spans="1:6" x14ac:dyDescent="0.3">
      <c r="A1" t="s">
        <v>51</v>
      </c>
      <c r="C1" s="7" t="s">
        <v>52</v>
      </c>
      <c r="D1" s="7" t="s">
        <v>53</v>
      </c>
      <c r="E1" s="7" t="s">
        <v>54</v>
      </c>
    </row>
    <row r="2" spans="1:6" x14ac:dyDescent="0.3">
      <c r="A2" t="s">
        <v>55</v>
      </c>
      <c r="C2" s="7" t="s">
        <v>52</v>
      </c>
      <c r="D2" s="7" t="s">
        <v>57</v>
      </c>
      <c r="E2" s="7" t="s">
        <v>54</v>
      </c>
    </row>
    <row r="3" spans="1:6" x14ac:dyDescent="0.3">
      <c r="A3" t="s">
        <v>58</v>
      </c>
      <c r="C3" s="7" t="s">
        <v>56</v>
      </c>
      <c r="D3" s="7" t="s">
        <v>59</v>
      </c>
      <c r="E3" s="7" t="s">
        <v>60</v>
      </c>
    </row>
    <row r="4" spans="1:6" x14ac:dyDescent="0.3">
      <c r="A4" t="s">
        <v>61</v>
      </c>
      <c r="C4" s="7" t="s">
        <v>56</v>
      </c>
      <c r="D4" s="7" t="s">
        <v>57</v>
      </c>
      <c r="E4" s="7" t="s">
        <v>60</v>
      </c>
    </row>
    <row r="5" spans="1:6" x14ac:dyDescent="0.3">
      <c r="A5" t="s">
        <v>62</v>
      </c>
      <c r="C5" s="7" t="s">
        <v>64</v>
      </c>
      <c r="D5" s="7" t="s">
        <v>67</v>
      </c>
      <c r="E5" s="7" t="s">
        <v>63</v>
      </c>
    </row>
    <row r="6" spans="1:6" x14ac:dyDescent="0.3">
      <c r="A6" t="s">
        <v>4</v>
      </c>
      <c r="B6" s="7" t="s">
        <v>65</v>
      </c>
      <c r="C6" s="7" t="s">
        <v>66</v>
      </c>
      <c r="D6" s="7" t="s">
        <v>67</v>
      </c>
      <c r="E6" s="7" t="s">
        <v>63</v>
      </c>
    </row>
    <row r="7" spans="1:6" x14ac:dyDescent="0.3">
      <c r="A7" t="s">
        <v>68</v>
      </c>
      <c r="C7" s="7" t="s">
        <v>70</v>
      </c>
      <c r="D7" s="7" t="s">
        <v>71</v>
      </c>
      <c r="E7" s="7" t="s">
        <v>60</v>
      </c>
      <c r="F7" t="s">
        <v>69</v>
      </c>
    </row>
    <row r="8" spans="1:6" x14ac:dyDescent="0.3">
      <c r="A8" t="s">
        <v>73</v>
      </c>
      <c r="C8" s="7" t="s">
        <v>72</v>
      </c>
      <c r="D8" s="7" t="s">
        <v>71</v>
      </c>
      <c r="E8" s="7" t="s">
        <v>60</v>
      </c>
      <c r="F8" t="s">
        <v>74</v>
      </c>
    </row>
    <row r="9" spans="1:6" x14ac:dyDescent="0.3">
      <c r="A9" t="s">
        <v>76</v>
      </c>
      <c r="C9" s="7" t="s">
        <v>75</v>
      </c>
      <c r="D9" s="7" t="s">
        <v>78</v>
      </c>
      <c r="E9" s="7" t="s">
        <v>60</v>
      </c>
      <c r="F9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6"/>
  <sheetViews>
    <sheetView tabSelected="1" zoomScale="80" zoomScaleNormal="80" workbookViewId="0">
      <pane ySplit="1" topLeftCell="A79" activePane="bottomLeft" state="frozen"/>
      <selection pane="bottomLeft" activeCell="W115" sqref="W115"/>
    </sheetView>
  </sheetViews>
  <sheetFormatPr defaultRowHeight="15" x14ac:dyDescent="0.25"/>
  <cols>
    <col min="3" max="3" width="19" customWidth="1"/>
    <col min="4" max="4" width="17.7109375" style="7" bestFit="1" customWidth="1"/>
    <col min="5" max="5" width="40" bestFit="1" customWidth="1"/>
    <col min="6" max="6" width="12.5703125" style="11" bestFit="1" customWidth="1"/>
    <col min="7" max="7" width="3" style="12" bestFit="1" customWidth="1"/>
    <col min="8" max="9" width="3" bestFit="1" customWidth="1"/>
    <col min="10" max="10" width="10.140625" bestFit="1" customWidth="1"/>
    <col min="12" max="12" width="15.42578125" style="16" customWidth="1"/>
    <col min="13" max="14" width="9.140625" style="2"/>
    <col min="15" max="15" width="10.85546875" style="2" bestFit="1" customWidth="1"/>
    <col min="16" max="16" width="10.85546875" style="18" bestFit="1" customWidth="1"/>
    <col min="17" max="18" width="3.42578125" bestFit="1" customWidth="1"/>
    <col min="19" max="19" width="3.42578125" style="13" bestFit="1" customWidth="1"/>
  </cols>
  <sheetData>
    <row r="1" spans="1:22" ht="14.45" x14ac:dyDescent="0.3">
      <c r="A1" s="1" t="s">
        <v>85</v>
      </c>
      <c r="B1" s="1" t="s">
        <v>99</v>
      </c>
      <c r="F1" s="14" t="s">
        <v>188</v>
      </c>
      <c r="G1" s="15" t="s">
        <v>178</v>
      </c>
      <c r="H1" s="1" t="s">
        <v>178</v>
      </c>
      <c r="I1" s="1" t="s">
        <v>179</v>
      </c>
      <c r="J1" s="1" t="s">
        <v>189</v>
      </c>
      <c r="K1" s="1" t="s">
        <v>187</v>
      </c>
      <c r="L1" s="19" t="s">
        <v>180</v>
      </c>
      <c r="M1" s="20" t="s">
        <v>181</v>
      </c>
      <c r="N1" s="20" t="s">
        <v>182</v>
      </c>
      <c r="O1" s="20" t="s">
        <v>184</v>
      </c>
      <c r="P1" s="21" t="s">
        <v>183</v>
      </c>
      <c r="Q1" s="48" t="s">
        <v>186</v>
      </c>
      <c r="R1" s="49"/>
      <c r="S1" s="50"/>
      <c r="T1" s="10"/>
    </row>
    <row r="2" spans="1:22" ht="14.45" x14ac:dyDescent="0.3">
      <c r="A2" s="1"/>
      <c r="B2" s="1"/>
      <c r="C2" s="8" t="s">
        <v>212</v>
      </c>
      <c r="M2" s="17"/>
      <c r="N2" s="17"/>
      <c r="O2" s="17"/>
      <c r="U2" t="s">
        <v>193</v>
      </c>
    </row>
    <row r="3" spans="1:22" ht="14.45" x14ac:dyDescent="0.3">
      <c r="A3">
        <v>0</v>
      </c>
      <c r="B3" t="str">
        <f>"0x" &amp; DEC2HEX(A3,3)</f>
        <v>0x000</v>
      </c>
      <c r="C3" t="s">
        <v>146</v>
      </c>
      <c r="E3" s="8"/>
      <c r="F3" s="11">
        <v>1</v>
      </c>
      <c r="G3" s="12" t="s">
        <v>42</v>
      </c>
      <c r="H3">
        <f t="shared" ref="H3:H5" si="0">IF(G3="", "", VLOOKUP(G3, $U$3:$V$10, 2))</f>
        <v>6</v>
      </c>
      <c r="K3">
        <v>1</v>
      </c>
      <c r="L3" s="16" t="str">
        <f>IF(F3="", "", TEXT(DEC2BIN(F3), "000000"))</f>
        <v>000001</v>
      </c>
      <c r="M3" s="17" t="str">
        <f t="shared" ref="M3:N6" si="1">IF(H3="", "", TEXT(DEC2BIN(H3), "000"))</f>
        <v>110</v>
      </c>
      <c r="N3" s="17" t="str">
        <f t="shared" si="1"/>
        <v/>
      </c>
      <c r="O3" s="17" t="str">
        <f t="shared" ref="O3:P6" si="2">IF(J3="", "", TEXT(DEC2BIN(J3), "00000000"))</f>
        <v/>
      </c>
      <c r="P3" s="18" t="str">
        <f t="shared" si="2"/>
        <v>00000001</v>
      </c>
      <c r="Q3" t="str">
        <f t="shared" ref="Q3:Q5" si="3">BIN2HEX(LEFT(CONCATENATE(L3,IF(M3="", "000", M3)), 8), 2)</f>
        <v>07</v>
      </c>
      <c r="R3" t="str">
        <f>BIN2HEX(CONCATENATE(RIGHT(M3, 1), IF(N3 = "", "000", N3), "0000"), 2)</f>
        <v>00</v>
      </c>
      <c r="S3" s="13" t="str">
        <f t="shared" ref="S3:S5" si="4">IF(O3="", BIN2HEX(P3, 2), BIN2HEX(O3,2))</f>
        <v>01</v>
      </c>
      <c r="U3" t="s">
        <v>38</v>
      </c>
      <c r="V3">
        <v>0</v>
      </c>
    </row>
    <row r="4" spans="1:22" ht="14.45" x14ac:dyDescent="0.3">
      <c r="A4">
        <v>3</v>
      </c>
      <c r="B4" t="str">
        <f t="shared" ref="B4:B6" si="5">"0x" &amp; DEC2HEX(A4,3)</f>
        <v>0x003</v>
      </c>
      <c r="C4" t="s">
        <v>79</v>
      </c>
      <c r="E4" s="8" t="s">
        <v>185</v>
      </c>
      <c r="F4" s="11">
        <v>1</v>
      </c>
      <c r="G4" s="12" t="s">
        <v>38</v>
      </c>
      <c r="H4">
        <f t="shared" si="0"/>
        <v>0</v>
      </c>
      <c r="K4">
        <v>32</v>
      </c>
      <c r="L4" s="16" t="str">
        <f>IF(F4="", "", TEXT(DEC2BIN(F4), "000000"))</f>
        <v>000001</v>
      </c>
      <c r="M4" s="17" t="str">
        <f t="shared" si="1"/>
        <v>000</v>
      </c>
      <c r="N4" s="17" t="str">
        <f t="shared" si="1"/>
        <v/>
      </c>
      <c r="O4" s="17" t="str">
        <f t="shared" si="2"/>
        <v/>
      </c>
      <c r="P4" s="18" t="str">
        <f t="shared" si="2"/>
        <v>00100000</v>
      </c>
      <c r="Q4" t="str">
        <f t="shared" si="3"/>
        <v>04</v>
      </c>
      <c r="R4" t="str">
        <f>BIN2HEX(CONCATENATE(RIGHT(M4, 1), IF(N4 = "", "000", N4), "0000"), 2)</f>
        <v>00</v>
      </c>
      <c r="S4" s="13" t="str">
        <f t="shared" si="4"/>
        <v>20</v>
      </c>
      <c r="U4" t="s">
        <v>39</v>
      </c>
      <c r="V4">
        <v>1</v>
      </c>
    </row>
    <row r="5" spans="1:22" ht="14.45" x14ac:dyDescent="0.3">
      <c r="A5">
        <v>6</v>
      </c>
      <c r="B5" t="str">
        <f t="shared" si="5"/>
        <v>0x006</v>
      </c>
      <c r="C5" t="s">
        <v>147</v>
      </c>
      <c r="E5" s="8"/>
      <c r="F5" s="11">
        <v>32</v>
      </c>
      <c r="G5" s="12" t="s">
        <v>38</v>
      </c>
      <c r="H5">
        <f t="shared" si="0"/>
        <v>0</v>
      </c>
      <c r="I5">
        <v>6</v>
      </c>
      <c r="L5" s="16" t="str">
        <f>IF(F5="", "", TEXT(DEC2BIN(F5), "000000"))</f>
        <v>100000</v>
      </c>
      <c r="M5" s="17" t="str">
        <f t="shared" si="1"/>
        <v>000</v>
      </c>
      <c r="N5" s="17" t="str">
        <f t="shared" si="1"/>
        <v>110</v>
      </c>
      <c r="O5" s="17" t="str">
        <f t="shared" si="2"/>
        <v/>
      </c>
      <c r="P5" s="18" t="str">
        <f t="shared" si="2"/>
        <v/>
      </c>
      <c r="Q5" t="str">
        <f t="shared" si="3"/>
        <v>80</v>
      </c>
      <c r="R5" t="str">
        <f>BIN2HEX(CONCATENATE(RIGHT(M5, 1), IF(N5 = "", "000", N5), "0000"), 2)</f>
        <v>60</v>
      </c>
      <c r="S5" s="13" t="str">
        <f t="shared" si="4"/>
        <v>00</v>
      </c>
      <c r="U5" t="s">
        <v>40</v>
      </c>
      <c r="V5">
        <v>4</v>
      </c>
    </row>
    <row r="6" spans="1:22" ht="14.45" x14ac:dyDescent="0.3">
      <c r="A6">
        <v>9</v>
      </c>
      <c r="B6" t="str">
        <f t="shared" si="5"/>
        <v>0x009</v>
      </c>
      <c r="C6" t="s">
        <v>80</v>
      </c>
      <c r="E6" s="8"/>
      <c r="F6" s="11">
        <v>5</v>
      </c>
      <c r="H6" t="str">
        <f>IF(G6="", "", VLOOKUP(G6, $U$3:$V$10, 2))</f>
        <v/>
      </c>
      <c r="J6">
        <v>6</v>
      </c>
      <c r="L6" s="16" t="str">
        <f>IF(F6="", "", TEXT(DEC2BIN(F6), "000000"))</f>
        <v>000101</v>
      </c>
      <c r="M6" s="17" t="str">
        <f t="shared" si="1"/>
        <v/>
      </c>
      <c r="N6" s="17" t="str">
        <f t="shared" si="1"/>
        <v/>
      </c>
      <c r="O6" s="17" t="str">
        <f t="shared" si="2"/>
        <v>00000110</v>
      </c>
      <c r="P6" s="18" t="str">
        <f t="shared" si="2"/>
        <v/>
      </c>
      <c r="Q6" t="str">
        <f>BIN2HEX(LEFT(CONCATENATE(L6,IF(M6="", "000", M6)), 8), 2)</f>
        <v>14</v>
      </c>
      <c r="R6" t="str">
        <f>BIN2HEX(CONCATENATE(RIGHT(M6, 1), IF(N6 = "", "000", N6), "0000"), 2)</f>
        <v>00</v>
      </c>
      <c r="S6" s="13" t="str">
        <f>IF(O6="", BIN2HEX(P6, 2), BIN2HEX(O6,2))</f>
        <v>06</v>
      </c>
      <c r="U6" t="s">
        <v>41</v>
      </c>
      <c r="V6">
        <v>5</v>
      </c>
    </row>
    <row r="7" spans="1:22" ht="14.45" x14ac:dyDescent="0.3">
      <c r="E7" s="8"/>
      <c r="M7" s="17"/>
      <c r="N7" s="17"/>
      <c r="O7" s="17"/>
      <c r="U7" t="s">
        <v>42</v>
      </c>
      <c r="V7">
        <v>6</v>
      </c>
    </row>
    <row r="8" spans="1:22" ht="14.45" x14ac:dyDescent="0.3">
      <c r="C8" s="8" t="s">
        <v>215</v>
      </c>
      <c r="E8" s="8"/>
      <c r="U8" t="s">
        <v>194</v>
      </c>
      <c r="V8">
        <v>7</v>
      </c>
    </row>
    <row r="9" spans="1:22" ht="14.45" x14ac:dyDescent="0.3">
      <c r="A9">
        <v>0</v>
      </c>
      <c r="B9" t="str">
        <f>"0x" &amp; DEC2HEX(A9,3)</f>
        <v>0x000</v>
      </c>
      <c r="C9" t="s">
        <v>95</v>
      </c>
      <c r="E9" s="8"/>
      <c r="F9" s="11">
        <v>1</v>
      </c>
      <c r="G9" s="12" t="s">
        <v>38</v>
      </c>
      <c r="H9">
        <f t="shared" ref="H9" si="6">IF(G9="", "", VLOOKUP(G9, $U$3:$V$10, 2))</f>
        <v>0</v>
      </c>
      <c r="K9">
        <v>0</v>
      </c>
      <c r="L9" s="16" t="str">
        <f>IF(F9="", "", TEXT(DEC2BIN(F9), "000000"))</f>
        <v>000001</v>
      </c>
      <c r="M9" s="17" t="str">
        <f t="shared" ref="M9" si="7">IF(H9="", "", TEXT(DEC2BIN(H9), "000"))</f>
        <v>000</v>
      </c>
      <c r="N9" s="17" t="str">
        <f t="shared" ref="N9" si="8">IF(I9="", "", TEXT(DEC2BIN(I9), "000"))</f>
        <v/>
      </c>
      <c r="O9" s="17" t="str">
        <f t="shared" ref="O9" si="9">IF(J9="", "", TEXT(DEC2BIN(J9), "00000000"))</f>
        <v/>
      </c>
      <c r="P9" s="18" t="str">
        <f t="shared" ref="P9" si="10">IF(K9="", "", TEXT(DEC2BIN(K9), "00000000"))</f>
        <v>00000000</v>
      </c>
      <c r="Q9" t="str">
        <f t="shared" ref="Q9" si="11">BIN2HEX(LEFT(CONCATENATE(L9,IF(M9="", "000", M9)), 8), 2)</f>
        <v>04</v>
      </c>
      <c r="R9" t="str">
        <f>BIN2HEX(CONCATENATE(RIGHT(M9, 1), IF(N9 = "", "000", N9), "0000"), 2)</f>
        <v>00</v>
      </c>
      <c r="S9" s="13" t="str">
        <f t="shared" ref="S9" si="12">IF(O9="", BIN2HEX(P9, 2), BIN2HEX(O9,2))</f>
        <v>00</v>
      </c>
      <c r="U9" s="38" t="s">
        <v>195</v>
      </c>
      <c r="V9" s="38">
        <v>2</v>
      </c>
    </row>
    <row r="10" spans="1:22" ht="14.45" x14ac:dyDescent="0.3">
      <c r="A10">
        <v>3</v>
      </c>
      <c r="B10" t="str">
        <f>"0x" &amp; DEC2HEX(A10,3)</f>
        <v>0x003</v>
      </c>
      <c r="C10" t="s">
        <v>213</v>
      </c>
      <c r="F10" s="11">
        <v>40</v>
      </c>
      <c r="G10" s="12" t="s">
        <v>38</v>
      </c>
      <c r="H10">
        <f t="shared" ref="H10" si="13">IF(G10="", "", VLOOKUP(G10, $U$3:$V$10, 2))</f>
        <v>0</v>
      </c>
      <c r="L10" s="16" t="str">
        <f>IF(F10="", "", TEXT(DEC2BIN(F10), "000000"))</f>
        <v>101000</v>
      </c>
      <c r="M10" s="17" t="str">
        <f t="shared" ref="M10:M11" si="14">IF(H10="", "", TEXT(DEC2BIN(H10), "000"))</f>
        <v>000</v>
      </c>
      <c r="N10" s="17" t="str">
        <f t="shared" ref="N10:N11" si="15">IF(I10="", "", TEXT(DEC2BIN(I10), "000"))</f>
        <v/>
      </c>
      <c r="O10" s="17" t="str">
        <f t="shared" ref="O10:O11" si="16">IF(J10="", "", TEXT(DEC2BIN(J10), "00000000"))</f>
        <v/>
      </c>
      <c r="P10" s="18" t="str">
        <f t="shared" ref="P10:P11" si="17">IF(K10="", "", TEXT(DEC2BIN(K10), "00000000"))</f>
        <v/>
      </c>
      <c r="Q10" t="str">
        <f t="shared" ref="Q10" si="18">BIN2HEX(LEFT(CONCATENATE(L10,IF(M10="", "000", M10)), 8), 2)</f>
        <v>A0</v>
      </c>
      <c r="R10" t="str">
        <f>BIN2HEX(CONCATENATE(RIGHT(M10, 1), IF(N10 = "", "000", N10), "0000"), 2)</f>
        <v>00</v>
      </c>
      <c r="S10" s="13" t="str">
        <f t="shared" ref="S10" si="19">IF(O10="", BIN2HEX(P10, 2), BIN2HEX(O10,2))</f>
        <v>00</v>
      </c>
      <c r="U10" s="38" t="s">
        <v>217</v>
      </c>
      <c r="V10" s="38">
        <v>3</v>
      </c>
    </row>
    <row r="11" spans="1:22" ht="14.45" x14ac:dyDescent="0.3">
      <c r="A11">
        <v>6</v>
      </c>
      <c r="B11" t="str">
        <f>"0x" &amp; DEC2HEX(A11,3)</f>
        <v>0x006</v>
      </c>
      <c r="C11" t="s">
        <v>214</v>
      </c>
      <c r="F11" s="11">
        <v>5</v>
      </c>
      <c r="H11" t="str">
        <f>IF(G11="", "", VLOOKUP(G11, $U$3:$V$10, 2))</f>
        <v/>
      </c>
      <c r="J11">
        <v>3</v>
      </c>
      <c r="L11" s="16" t="str">
        <f>IF(F11="", "", TEXT(DEC2BIN(F11), "000000"))</f>
        <v>000101</v>
      </c>
      <c r="M11" s="17" t="str">
        <f t="shared" si="14"/>
        <v/>
      </c>
      <c r="N11" s="17" t="str">
        <f t="shared" si="15"/>
        <v/>
      </c>
      <c r="O11" s="17" t="str">
        <f t="shared" si="16"/>
        <v>00000011</v>
      </c>
      <c r="P11" s="18" t="str">
        <f t="shared" si="17"/>
        <v/>
      </c>
      <c r="Q11" t="str">
        <f>BIN2HEX(LEFT(CONCATENATE(L11,IF(M11="", "000", M11)), 8), 2)</f>
        <v>14</v>
      </c>
      <c r="R11" t="str">
        <f>BIN2HEX(CONCATENATE(RIGHT(M11, 1), IF(N11 = "", "000", N11), "0000"), 2)</f>
        <v>00</v>
      </c>
      <c r="S11" s="13" t="str">
        <f>IF(O11="", BIN2HEX(P11, 2), BIN2HEX(O11,2))</f>
        <v>03</v>
      </c>
    </row>
    <row r="16" spans="1:22" ht="14.45" x14ac:dyDescent="0.3">
      <c r="C16" s="8" t="s">
        <v>218</v>
      </c>
      <c r="U16" t="s">
        <v>192</v>
      </c>
      <c r="V16">
        <v>3</v>
      </c>
    </row>
    <row r="17" spans="1:24" ht="14.45" x14ac:dyDescent="0.3">
      <c r="A17">
        <v>0</v>
      </c>
      <c r="B17" t="str">
        <f t="shared" ref="B17:B21" si="20">"0x" &amp; DEC2HEX(A17,3)</f>
        <v>0x000</v>
      </c>
      <c r="C17" t="s">
        <v>95</v>
      </c>
      <c r="F17" s="11">
        <v>1</v>
      </c>
      <c r="G17" s="12" t="s">
        <v>38</v>
      </c>
      <c r="H17">
        <f t="shared" ref="H17:H19" si="21">IF(G17="", "", VLOOKUP(G17, $U$3:$V$10, 2))</f>
        <v>0</v>
      </c>
      <c r="K17">
        <v>0</v>
      </c>
      <c r="L17" s="16" t="str">
        <f>IF(F17="", "", TEXT(DEC2BIN(F17), "000000"))</f>
        <v>000001</v>
      </c>
      <c r="M17" s="17" t="str">
        <f t="shared" ref="M17:N19" si="22">IF(H17="", "", TEXT(DEC2BIN(H17), "000"))</f>
        <v>000</v>
      </c>
      <c r="N17" s="17" t="str">
        <f t="shared" si="22"/>
        <v/>
      </c>
      <c r="O17" s="17" t="str">
        <f t="shared" ref="O17:P19" si="23">IF(J17="", "", TEXT(DEC2BIN(J17), "00000000"))</f>
        <v/>
      </c>
      <c r="P17" s="18" t="str">
        <f t="shared" si="23"/>
        <v>00000000</v>
      </c>
      <c r="Q17" t="str">
        <f>BIN2HEX(LEFT(CONCATENATE(L17,IF(M17="", "000", M17)), 8), 2)</f>
        <v>04</v>
      </c>
      <c r="R17" t="str">
        <f>BIN2HEX(CONCATENATE(RIGHT(M17, 1), IF(N17 = "", "000", N17), "0000"), 2)</f>
        <v>00</v>
      </c>
      <c r="S17" s="13" t="str">
        <f>IF(O17="", BIN2HEX(P17, 2), BIN2HEX(O17,2))</f>
        <v>00</v>
      </c>
      <c r="U17" t="s">
        <v>190</v>
      </c>
      <c r="V17">
        <v>1</v>
      </c>
      <c r="W17" t="s">
        <v>191</v>
      </c>
      <c r="X17">
        <f>VLOOKUP(W17,U16:V18,2)</f>
        <v>2</v>
      </c>
    </row>
    <row r="18" spans="1:24" ht="14.45" x14ac:dyDescent="0.3">
      <c r="A18">
        <v>3</v>
      </c>
      <c r="B18" t="str">
        <f t="shared" si="20"/>
        <v>0x003</v>
      </c>
      <c r="C18" t="s">
        <v>219</v>
      </c>
      <c r="F18" s="11">
        <v>1</v>
      </c>
      <c r="G18" s="12" t="s">
        <v>39</v>
      </c>
      <c r="H18">
        <f t="shared" si="21"/>
        <v>1</v>
      </c>
      <c r="K18">
        <v>255</v>
      </c>
      <c r="L18" s="16" t="str">
        <f>IF(F18="", "", TEXT(DEC2BIN(F18), "000000"))</f>
        <v>000001</v>
      </c>
      <c r="M18" s="17" t="str">
        <f t="shared" si="22"/>
        <v>001</v>
      </c>
      <c r="N18" s="17" t="str">
        <f t="shared" si="22"/>
        <v/>
      </c>
      <c r="O18" s="17" t="str">
        <f t="shared" si="23"/>
        <v/>
      </c>
      <c r="P18" s="18" t="str">
        <f t="shared" si="23"/>
        <v>11111111</v>
      </c>
      <c r="Q18" t="str">
        <f>BIN2HEX(LEFT(CONCATENATE(L18,IF(M18="", "000", M18)), 8), 2)</f>
        <v>04</v>
      </c>
      <c r="R18" t="str">
        <f>BIN2HEX(CONCATENATE(RIGHT(M18, 1), IF(N18 = "", "000", N18), "0000"), 2)</f>
        <v>80</v>
      </c>
      <c r="S18" s="13" t="str">
        <f>IF(O18="", BIN2HEX(P18, 2), BIN2HEX(O18,2))</f>
        <v>FF</v>
      </c>
      <c r="U18" t="s">
        <v>191</v>
      </c>
      <c r="V18">
        <v>2</v>
      </c>
    </row>
    <row r="19" spans="1:24" ht="14.45" x14ac:dyDescent="0.3">
      <c r="A19">
        <v>6</v>
      </c>
      <c r="B19" t="str">
        <f t="shared" si="20"/>
        <v>0x006</v>
      </c>
      <c r="C19" t="s">
        <v>213</v>
      </c>
      <c r="F19" s="11">
        <v>40</v>
      </c>
      <c r="G19" s="12" t="s">
        <v>38</v>
      </c>
      <c r="H19">
        <f t="shared" si="21"/>
        <v>0</v>
      </c>
      <c r="L19" s="16" t="str">
        <f>IF(F19="", "", TEXT(DEC2BIN(F19), "000000"))</f>
        <v>101000</v>
      </c>
      <c r="M19" s="17" t="str">
        <f t="shared" si="22"/>
        <v>000</v>
      </c>
      <c r="N19" s="17" t="str">
        <f t="shared" si="22"/>
        <v/>
      </c>
      <c r="O19" s="17" t="str">
        <f t="shared" si="23"/>
        <v/>
      </c>
      <c r="P19" s="18" t="str">
        <f t="shared" si="23"/>
        <v/>
      </c>
      <c r="Q19" t="str">
        <f>BIN2HEX(LEFT(CONCATENATE(L19,IF(M19="", "000", M19)), 8), 2)</f>
        <v>A0</v>
      </c>
      <c r="R19" t="str">
        <f>BIN2HEX(CONCATENATE(RIGHT(M19, 1), IF(N19 = "", "000", N19), "0000"), 2)</f>
        <v>00</v>
      </c>
      <c r="S19" s="13" t="str">
        <f>IF(O19="", BIN2HEX(P19, 2), BIN2HEX(O19,2))</f>
        <v>00</v>
      </c>
    </row>
    <row r="20" spans="1:24" ht="14.45" x14ac:dyDescent="0.3">
      <c r="A20">
        <v>9</v>
      </c>
      <c r="B20" t="str">
        <f t="shared" si="20"/>
        <v>0x009</v>
      </c>
      <c r="C20" t="s">
        <v>220</v>
      </c>
      <c r="E20" s="39" t="s">
        <v>84</v>
      </c>
      <c r="F20" s="11">
        <v>41</v>
      </c>
      <c r="G20" s="12" t="s">
        <v>39</v>
      </c>
      <c r="H20">
        <f t="shared" ref="H20" si="24">IF(G20="", "", VLOOKUP(G20, $U$3:$V$10, 2))</f>
        <v>1</v>
      </c>
      <c r="L20" s="16" t="str">
        <f>IF(F20="", "", TEXT(DEC2BIN(F20), "000000"))</f>
        <v>101001</v>
      </c>
      <c r="M20" s="17" t="str">
        <f t="shared" ref="M20" si="25">IF(H20="", "", TEXT(DEC2BIN(H20), "000"))</f>
        <v>001</v>
      </c>
      <c r="N20" s="17" t="str">
        <f t="shared" ref="N20" si="26">IF(I20="", "", TEXT(DEC2BIN(I20), "000"))</f>
        <v/>
      </c>
      <c r="O20" s="17" t="str">
        <f t="shared" ref="O20" si="27">IF(J20="", "", TEXT(DEC2BIN(J20), "00000000"))</f>
        <v/>
      </c>
      <c r="P20" s="18" t="str">
        <f t="shared" ref="P20" si="28">IF(K20="", "", TEXT(DEC2BIN(K20), "00000000"))</f>
        <v/>
      </c>
      <c r="Q20" t="str">
        <f>BIN2HEX(LEFT(CONCATENATE(L20,IF(M20="", "000", M20)), 8), 2)</f>
        <v>A4</v>
      </c>
      <c r="R20" t="str">
        <f>BIN2HEX(CONCATENATE(RIGHT(M20, 1), IF(N20 = "", "000", N20), "0000"), 2)</f>
        <v>80</v>
      </c>
      <c r="S20" s="13" t="str">
        <f>IF(O20="", BIN2HEX(P20, 2), BIN2HEX(O20,2))</f>
        <v>00</v>
      </c>
    </row>
    <row r="21" spans="1:24" ht="14.45" x14ac:dyDescent="0.3">
      <c r="A21">
        <v>12</v>
      </c>
      <c r="B21" t="str">
        <f t="shared" si="20"/>
        <v>0x00C</v>
      </c>
      <c r="C21" t="s">
        <v>80</v>
      </c>
      <c r="E21" s="39"/>
      <c r="F21" s="11">
        <v>5</v>
      </c>
      <c r="H21" t="str">
        <f>IF(G21="", "", VLOOKUP(G21, $U$3:$V$10, 2))</f>
        <v/>
      </c>
      <c r="J21">
        <v>6</v>
      </c>
      <c r="L21" s="16" t="str">
        <f>IF(F21="", "", TEXT(DEC2BIN(F21), "000000"))</f>
        <v>000101</v>
      </c>
      <c r="M21" s="17" t="str">
        <f t="shared" ref="M21" si="29">IF(H21="", "", TEXT(DEC2BIN(H21), "000"))</f>
        <v/>
      </c>
      <c r="N21" s="17" t="str">
        <f t="shared" ref="N21" si="30">IF(I21="", "", TEXT(DEC2BIN(I21), "000"))</f>
        <v/>
      </c>
      <c r="O21" s="17" t="str">
        <f t="shared" ref="O21" si="31">IF(J21="", "", TEXT(DEC2BIN(J21), "00000000"))</f>
        <v>00000110</v>
      </c>
      <c r="P21" s="18" t="str">
        <f t="shared" ref="P21" si="32">IF(K21="", "", TEXT(DEC2BIN(K21), "00000000"))</f>
        <v/>
      </c>
      <c r="Q21" t="str">
        <f>BIN2HEX(LEFT(CONCATENATE(L21,IF(M21="", "000", M21)), 8), 2)</f>
        <v>14</v>
      </c>
      <c r="R21" t="str">
        <f>BIN2HEX(CONCATENATE(RIGHT(M21, 1), IF(N21 = "", "000", N21), "0000"), 2)</f>
        <v>00</v>
      </c>
      <c r="S21" s="13" t="str">
        <f>IF(O21="", BIN2HEX(P21, 2), BIN2HEX(O21,2))</f>
        <v>06</v>
      </c>
    </row>
    <row r="22" spans="1:24" ht="14.45" x14ac:dyDescent="0.3">
      <c r="E22" s="39"/>
      <c r="M22" s="17"/>
      <c r="N22" s="17"/>
      <c r="O22" s="17"/>
    </row>
    <row r="23" spans="1:24" ht="14.45" x14ac:dyDescent="0.3">
      <c r="E23" s="39"/>
      <c r="M23" s="17"/>
      <c r="N23" s="17"/>
      <c r="O23" s="17"/>
    </row>
    <row r="24" spans="1:24" ht="14.45" x14ac:dyDescent="0.3">
      <c r="E24" s="39"/>
      <c r="M24" s="17"/>
      <c r="N24" s="17"/>
      <c r="O24" s="17"/>
    </row>
    <row r="25" spans="1:24" ht="14.45" x14ac:dyDescent="0.3">
      <c r="E25" s="39"/>
      <c r="M25" s="17"/>
      <c r="N25" s="17"/>
      <c r="O25" s="17"/>
    </row>
    <row r="26" spans="1:24" ht="14.45" x14ac:dyDescent="0.3">
      <c r="M26" s="17"/>
      <c r="N26" s="17"/>
      <c r="O26" s="17"/>
    </row>
    <row r="30" spans="1:24" ht="14.45" x14ac:dyDescent="0.3">
      <c r="A30" s="1"/>
      <c r="B30" s="1"/>
      <c r="C30" s="8" t="s">
        <v>86</v>
      </c>
    </row>
    <row r="31" spans="1:24" ht="14.45" x14ac:dyDescent="0.3">
      <c r="A31">
        <v>0</v>
      </c>
      <c r="B31" t="str">
        <f t="shared" ref="B31:B36" si="33">"0x" &amp; DEC2HEX(A31,3)</f>
        <v>0x000</v>
      </c>
      <c r="C31" t="s">
        <v>146</v>
      </c>
      <c r="F31" s="11">
        <v>1</v>
      </c>
      <c r="G31" s="12" t="s">
        <v>42</v>
      </c>
      <c r="H31">
        <f t="shared" ref="H31" si="34">IF(G31="", "", VLOOKUP(G31, $U$3:$V$10, 2))</f>
        <v>6</v>
      </c>
      <c r="K31">
        <v>1</v>
      </c>
      <c r="L31" s="16" t="str">
        <f t="shared" ref="L31:L36" si="35">IF(F31="", "", TEXT(DEC2BIN(F31), "000000"))</f>
        <v>000001</v>
      </c>
      <c r="M31" s="17" t="str">
        <f t="shared" ref="M31" si="36">IF(H31="", "", TEXT(DEC2BIN(H31), "000"))</f>
        <v>110</v>
      </c>
      <c r="N31" s="17" t="str">
        <f t="shared" ref="N31" si="37">IF(I31="", "", TEXT(DEC2BIN(I31), "000"))</f>
        <v/>
      </c>
      <c r="O31" s="17" t="str">
        <f t="shared" ref="O31" si="38">IF(J31="", "", TEXT(DEC2BIN(J31), "00000000"))</f>
        <v/>
      </c>
      <c r="P31" s="18" t="str">
        <f t="shared" ref="P31" si="39">IF(K31="", "", TEXT(DEC2BIN(K31), "00000000"))</f>
        <v>00000001</v>
      </c>
      <c r="Q31" t="str">
        <f t="shared" ref="Q31:Q36" si="40">BIN2HEX(LEFT(CONCATENATE(L31,IF(M31="", "000", M31)), 8), 2)</f>
        <v>07</v>
      </c>
      <c r="R31" t="str">
        <f t="shared" ref="R31:R36" si="41">BIN2HEX(CONCATENATE(RIGHT(M31, 1), IF(N31 = "", "000", N31), "0000"), 2)</f>
        <v>00</v>
      </c>
      <c r="S31" s="13" t="str">
        <f t="shared" ref="S31:S36" si="42">IF(O31="", BIN2HEX(P31, 2), BIN2HEX(O31,2))</f>
        <v>01</v>
      </c>
    </row>
    <row r="32" spans="1:24" ht="14.45" x14ac:dyDescent="0.3">
      <c r="A32">
        <v>3</v>
      </c>
      <c r="B32" t="str">
        <f t="shared" si="33"/>
        <v>0x003</v>
      </c>
      <c r="C32" t="s">
        <v>79</v>
      </c>
      <c r="F32" s="11">
        <v>1</v>
      </c>
      <c r="G32" s="12" t="s">
        <v>38</v>
      </c>
      <c r="H32">
        <f t="shared" ref="H32" si="43">IF(G32="", "", VLOOKUP(G32, $U$3:$V$10, 2))</f>
        <v>0</v>
      </c>
      <c r="K32">
        <v>32</v>
      </c>
      <c r="L32" s="16" t="str">
        <f t="shared" si="35"/>
        <v>000001</v>
      </c>
      <c r="M32" s="17" t="str">
        <f t="shared" ref="M32" si="44">IF(H32="", "", TEXT(DEC2BIN(H32), "000"))</f>
        <v>000</v>
      </c>
      <c r="N32" s="17" t="str">
        <f t="shared" ref="N32" si="45">IF(I32="", "", TEXT(DEC2BIN(I32), "000"))</f>
        <v/>
      </c>
      <c r="O32" s="17" t="str">
        <f t="shared" ref="O32" si="46">IF(J32="", "", TEXT(DEC2BIN(J32), "00000000"))</f>
        <v/>
      </c>
      <c r="P32" s="18" t="str">
        <f t="shared" ref="P32" si="47">IF(K32="", "", TEXT(DEC2BIN(K32), "00000000"))</f>
        <v>00100000</v>
      </c>
      <c r="Q32" t="str">
        <f t="shared" si="40"/>
        <v>04</v>
      </c>
      <c r="R32" t="str">
        <f t="shared" si="41"/>
        <v>00</v>
      </c>
      <c r="S32" s="13" t="str">
        <f t="shared" si="42"/>
        <v>20</v>
      </c>
    </row>
    <row r="33" spans="1:19" ht="14.45" x14ac:dyDescent="0.3">
      <c r="A33">
        <v>6</v>
      </c>
      <c r="B33" t="str">
        <f t="shared" si="33"/>
        <v>0x006</v>
      </c>
      <c r="C33" t="s">
        <v>147</v>
      </c>
      <c r="F33" s="11">
        <v>32</v>
      </c>
      <c r="G33" s="12" t="s">
        <v>38</v>
      </c>
      <c r="H33">
        <f t="shared" ref="H33" si="48">IF(G33="", "", VLOOKUP(G33, $U$3:$V$10, 2))</f>
        <v>0</v>
      </c>
      <c r="I33">
        <v>6</v>
      </c>
      <c r="L33" s="16" t="str">
        <f t="shared" si="35"/>
        <v>100000</v>
      </c>
      <c r="M33" s="17" t="str">
        <f t="shared" ref="M33" si="49">IF(H33="", "", TEXT(DEC2BIN(H33), "000"))</f>
        <v>000</v>
      </c>
      <c r="N33" s="17" t="str">
        <f t="shared" ref="N33" si="50">IF(I33="", "", TEXT(DEC2BIN(I33), "000"))</f>
        <v>110</v>
      </c>
      <c r="O33" s="17" t="str">
        <f t="shared" ref="O33" si="51">IF(J33="", "", TEXT(DEC2BIN(J33), "00000000"))</f>
        <v/>
      </c>
      <c r="P33" s="18" t="str">
        <f t="shared" ref="P33" si="52">IF(K33="", "", TEXT(DEC2BIN(K33), "00000000"))</f>
        <v/>
      </c>
      <c r="Q33" t="str">
        <f t="shared" si="40"/>
        <v>80</v>
      </c>
      <c r="R33" t="str">
        <f t="shared" si="41"/>
        <v>60</v>
      </c>
      <c r="S33" s="13" t="str">
        <f t="shared" si="42"/>
        <v>00</v>
      </c>
    </row>
    <row r="34" spans="1:19" ht="14.45" x14ac:dyDescent="0.3">
      <c r="A34">
        <v>9</v>
      </c>
      <c r="B34" t="str">
        <f t="shared" si="33"/>
        <v>0x009</v>
      </c>
      <c r="C34" t="s">
        <v>88</v>
      </c>
      <c r="F34" s="11">
        <v>6</v>
      </c>
      <c r="J34">
        <v>15</v>
      </c>
      <c r="L34" s="16" t="str">
        <f t="shared" si="35"/>
        <v>000110</v>
      </c>
      <c r="M34" s="17" t="str">
        <f t="shared" ref="M34:N36" si="53">IF(H34="", "", TEXT(DEC2BIN(H34), "000"))</f>
        <v/>
      </c>
      <c r="N34" s="17" t="str">
        <f t="shared" si="53"/>
        <v/>
      </c>
      <c r="O34" s="17" t="str">
        <f t="shared" ref="O34:P36" si="54">IF(J34="", "", TEXT(DEC2BIN(J34), "00000000"))</f>
        <v>00001111</v>
      </c>
      <c r="P34" s="18" t="str">
        <f t="shared" si="54"/>
        <v/>
      </c>
      <c r="Q34" t="str">
        <f t="shared" si="40"/>
        <v>18</v>
      </c>
      <c r="R34" t="str">
        <f t="shared" si="41"/>
        <v>00</v>
      </c>
      <c r="S34" s="13" t="str">
        <f t="shared" si="42"/>
        <v>0F</v>
      </c>
    </row>
    <row r="35" spans="1:19" ht="14.45" x14ac:dyDescent="0.3">
      <c r="A35">
        <v>12</v>
      </c>
      <c r="B35" t="str">
        <f t="shared" si="33"/>
        <v>0x00C</v>
      </c>
      <c r="C35" t="s">
        <v>80</v>
      </c>
      <c r="F35" s="11">
        <v>5</v>
      </c>
      <c r="J35">
        <v>6</v>
      </c>
      <c r="L35" s="16" t="str">
        <f t="shared" si="35"/>
        <v>000101</v>
      </c>
      <c r="M35" s="17" t="str">
        <f t="shared" si="53"/>
        <v/>
      </c>
      <c r="N35" s="17" t="str">
        <f t="shared" si="53"/>
        <v/>
      </c>
      <c r="O35" s="17" t="str">
        <f t="shared" si="54"/>
        <v>00000110</v>
      </c>
      <c r="P35" s="18" t="str">
        <f t="shared" si="54"/>
        <v/>
      </c>
      <c r="Q35" t="str">
        <f t="shared" si="40"/>
        <v>14</v>
      </c>
      <c r="R35" t="str">
        <f t="shared" si="41"/>
        <v>00</v>
      </c>
      <c r="S35" s="13" t="str">
        <f t="shared" si="42"/>
        <v>06</v>
      </c>
    </row>
    <row r="36" spans="1:19" ht="14.45" x14ac:dyDescent="0.3">
      <c r="A36">
        <v>15</v>
      </c>
      <c r="B36" t="str">
        <f t="shared" si="33"/>
        <v>0x00F</v>
      </c>
      <c r="C36" t="s">
        <v>87</v>
      </c>
      <c r="F36" s="11">
        <v>5</v>
      </c>
      <c r="J36">
        <v>15</v>
      </c>
      <c r="L36" s="16" t="str">
        <f t="shared" si="35"/>
        <v>000101</v>
      </c>
      <c r="M36" s="17" t="str">
        <f t="shared" si="53"/>
        <v/>
      </c>
      <c r="N36" s="17" t="str">
        <f t="shared" si="53"/>
        <v/>
      </c>
      <c r="O36" s="17" t="str">
        <f t="shared" si="54"/>
        <v>00001111</v>
      </c>
      <c r="P36" s="18" t="str">
        <f t="shared" si="54"/>
        <v/>
      </c>
      <c r="Q36" t="str">
        <f t="shared" si="40"/>
        <v>14</v>
      </c>
      <c r="R36" t="str">
        <f t="shared" si="41"/>
        <v>00</v>
      </c>
      <c r="S36" s="13" t="str">
        <f t="shared" si="42"/>
        <v>0F</v>
      </c>
    </row>
    <row r="40" spans="1:19" ht="14.45" x14ac:dyDescent="0.3">
      <c r="C40" s="8" t="s">
        <v>91</v>
      </c>
    </row>
    <row r="41" spans="1:19" ht="14.45" x14ac:dyDescent="0.3">
      <c r="A41">
        <v>0</v>
      </c>
      <c r="B41" t="str">
        <f t="shared" ref="B41:B44" si="55">"0x" &amp; DEC2HEX(A41,3)</f>
        <v>0x000</v>
      </c>
      <c r="C41" t="s">
        <v>89</v>
      </c>
      <c r="F41" s="11">
        <v>3</v>
      </c>
      <c r="G41" s="12" t="s">
        <v>38</v>
      </c>
      <c r="H41">
        <f t="shared" ref="H41:H42" si="56">IF(G41="", "", VLOOKUP(G41, $U$3:$V$10, 2))</f>
        <v>0</v>
      </c>
      <c r="J41">
        <v>16</v>
      </c>
      <c r="L41" s="16" t="str">
        <f t="shared" ref="L41:L42" si="57">IF(F41="", "", TEXT(DEC2BIN(F41), "000000"))</f>
        <v>000011</v>
      </c>
      <c r="M41" s="17" t="str">
        <f t="shared" ref="M41:M42" si="58">IF(H41="", "", TEXT(DEC2BIN(H41), "000"))</f>
        <v>000</v>
      </c>
      <c r="N41" s="17" t="str">
        <f t="shared" ref="N41:N42" si="59">IF(I41="", "", TEXT(DEC2BIN(I41), "000"))</f>
        <v/>
      </c>
      <c r="O41" s="17" t="str">
        <f t="shared" ref="O41:O42" si="60">IF(J41="", "", TEXT(DEC2BIN(J41), "00000000"))</f>
        <v>00010000</v>
      </c>
      <c r="P41" s="18" t="str">
        <f t="shared" ref="P41:P42" si="61">IF(K41="", "", TEXT(DEC2BIN(K41), "00000000"))</f>
        <v/>
      </c>
      <c r="Q41" t="str">
        <f t="shared" ref="Q41:Q42" si="62">BIN2HEX(LEFT(CONCATENATE(L41,IF(M41="", "000", M41)), 8), 2)</f>
        <v>0C</v>
      </c>
      <c r="R41" t="str">
        <f t="shared" ref="R41:R42" si="63">BIN2HEX(CONCATENATE(RIGHT(M41, 1), IF(N41 = "", "000", N41), "0000"), 2)</f>
        <v>00</v>
      </c>
      <c r="S41" s="13" t="str">
        <f t="shared" ref="S41:S42" si="64">IF(O41="", BIN2HEX(P41, 2), BIN2HEX(O41,2))</f>
        <v>10</v>
      </c>
    </row>
    <row r="42" spans="1:19" ht="14.45" x14ac:dyDescent="0.3">
      <c r="A42">
        <v>3</v>
      </c>
      <c r="B42" t="str">
        <f t="shared" si="55"/>
        <v>0x003</v>
      </c>
      <c r="C42" t="s">
        <v>90</v>
      </c>
      <c r="F42" s="11">
        <v>10</v>
      </c>
      <c r="G42" s="12" t="s">
        <v>38</v>
      </c>
      <c r="H42">
        <f t="shared" si="56"/>
        <v>0</v>
      </c>
      <c r="J42">
        <v>17</v>
      </c>
      <c r="L42" s="16" t="str">
        <f t="shared" si="57"/>
        <v>001010</v>
      </c>
      <c r="M42" s="17" t="str">
        <f t="shared" si="58"/>
        <v>000</v>
      </c>
      <c r="N42" s="17" t="str">
        <f t="shared" si="59"/>
        <v/>
      </c>
      <c r="O42" s="17" t="str">
        <f t="shared" si="60"/>
        <v>00010001</v>
      </c>
      <c r="P42" s="18" t="str">
        <f t="shared" si="61"/>
        <v/>
      </c>
      <c r="Q42" t="str">
        <f t="shared" si="62"/>
        <v>28</v>
      </c>
      <c r="R42" t="str">
        <f t="shared" si="63"/>
        <v>00</v>
      </c>
      <c r="S42" s="13" t="str">
        <f t="shared" si="64"/>
        <v>11</v>
      </c>
    </row>
    <row r="43" spans="1:19" ht="14.45" x14ac:dyDescent="0.3">
      <c r="A43">
        <v>6</v>
      </c>
      <c r="B43" t="str">
        <f t="shared" si="55"/>
        <v>0x006</v>
      </c>
      <c r="C43" t="s">
        <v>80</v>
      </c>
      <c r="F43" s="11">
        <v>5</v>
      </c>
      <c r="J43">
        <v>6</v>
      </c>
      <c r="L43" s="16" t="str">
        <f>IF(F43="", "", TEXT(DEC2BIN(F43), "000000"))</f>
        <v>000101</v>
      </c>
      <c r="M43" s="17" t="str">
        <f>IF(H43="", "", TEXT(DEC2BIN(H43), "000"))</f>
        <v/>
      </c>
      <c r="N43" s="17" t="str">
        <f>IF(I43="", "", TEXT(DEC2BIN(I43), "000"))</f>
        <v/>
      </c>
      <c r="O43" s="17" t="str">
        <f>IF(J43="", "", TEXT(DEC2BIN(J43), "00000000"))</f>
        <v>00000110</v>
      </c>
      <c r="P43" s="18" t="str">
        <f>IF(K43="", "", TEXT(DEC2BIN(K43), "00000000"))</f>
        <v/>
      </c>
      <c r="Q43" t="str">
        <f>BIN2HEX(LEFT(CONCATENATE(L43,IF(M43="", "000", M43)), 8), 2)</f>
        <v>14</v>
      </c>
      <c r="R43" t="str">
        <f>BIN2HEX(CONCATENATE(RIGHT(M43, 1), IF(N43 = "", "000", N43), "0000"), 2)</f>
        <v>00</v>
      </c>
      <c r="S43" s="13" t="str">
        <f>IF(O43="", BIN2HEX(P43, 2), BIN2HEX(O43,2))</f>
        <v>06</v>
      </c>
    </row>
    <row r="44" spans="1:19" ht="14.45" x14ac:dyDescent="0.3">
      <c r="A44">
        <v>16</v>
      </c>
      <c r="B44" t="str">
        <f t="shared" si="55"/>
        <v>0x010</v>
      </c>
      <c r="D44" s="7" t="s">
        <v>92</v>
      </c>
      <c r="E44" s="8" t="s">
        <v>152</v>
      </c>
    </row>
    <row r="46" spans="1:19" ht="14.45" x14ac:dyDescent="0.3">
      <c r="C46" s="38"/>
    </row>
    <row r="48" spans="1:19" ht="14.45" x14ac:dyDescent="0.3">
      <c r="C48" s="8" t="s">
        <v>94</v>
      </c>
    </row>
    <row r="49" spans="1:19" ht="14.45" x14ac:dyDescent="0.3">
      <c r="A49">
        <v>0</v>
      </c>
      <c r="B49" t="str">
        <f t="shared" ref="B49:B50" si="65">"0x" &amp; DEC2HEX(A49,3)</f>
        <v>0x000</v>
      </c>
      <c r="C49" t="s">
        <v>96</v>
      </c>
      <c r="E49" s="8" t="s">
        <v>97</v>
      </c>
      <c r="F49" s="11">
        <v>1</v>
      </c>
      <c r="G49" s="12" t="s">
        <v>39</v>
      </c>
      <c r="H49">
        <f t="shared" ref="H49" si="66">IF(G49="", "", VLOOKUP(G49, $U$3:$V$10, 2))</f>
        <v>1</v>
      </c>
      <c r="K49">
        <v>65</v>
      </c>
      <c r="L49" s="16" t="str">
        <f t="shared" ref="L49" si="67">IF(F49="", "", TEXT(DEC2BIN(F49), "000000"))</f>
        <v>000001</v>
      </c>
      <c r="M49" s="17" t="str">
        <f t="shared" ref="M49" si="68">IF(H49="", "", TEXT(DEC2BIN(H49), "000"))</f>
        <v>001</v>
      </c>
      <c r="N49" s="17" t="str">
        <f t="shared" ref="N49" si="69">IF(I49="", "", TEXT(DEC2BIN(I49), "000"))</f>
        <v/>
      </c>
      <c r="O49" s="17" t="str">
        <f t="shared" ref="O49" si="70">IF(J49="", "", TEXT(DEC2BIN(J49), "00000000"))</f>
        <v/>
      </c>
      <c r="P49" s="18" t="str">
        <f t="shared" ref="P49" si="71">IF(K49="", "", TEXT(DEC2BIN(K49), "00000000"))</f>
        <v>01000001</v>
      </c>
      <c r="Q49" t="str">
        <f t="shared" ref="Q49" si="72">BIN2HEX(LEFT(CONCATENATE(L49,IF(M49="", "000", M49)), 8), 2)</f>
        <v>04</v>
      </c>
      <c r="R49" t="str">
        <f t="shared" ref="R49" si="73">BIN2HEX(CONCATENATE(RIGHT(M49, 1), IF(N49 = "", "000", N49), "0000"), 2)</f>
        <v>80</v>
      </c>
      <c r="S49" s="13" t="str">
        <f t="shared" ref="S49" si="74">IF(O49="", BIN2HEX(P49, 2), BIN2HEX(O49,2))</f>
        <v>41</v>
      </c>
    </row>
    <row r="50" spans="1:19" ht="14.45" x14ac:dyDescent="0.3">
      <c r="A50">
        <v>3</v>
      </c>
      <c r="B50" t="str">
        <f t="shared" si="65"/>
        <v>0x003</v>
      </c>
      <c r="C50" t="s">
        <v>132</v>
      </c>
      <c r="F50" s="11">
        <v>17</v>
      </c>
      <c r="H50">
        <v>0</v>
      </c>
      <c r="I50">
        <v>1</v>
      </c>
      <c r="L50" s="16" t="str">
        <f t="shared" ref="L50" si="75">IF(F50="", "", TEXT(DEC2BIN(F50), "000000"))</f>
        <v>010001</v>
      </c>
      <c r="M50" s="17" t="str">
        <f t="shared" ref="M50" si="76">IF(H50="", "", TEXT(DEC2BIN(H50), "000"))</f>
        <v>000</v>
      </c>
      <c r="N50" s="17" t="str">
        <f t="shared" ref="N50" si="77">IF(I50="", "", TEXT(DEC2BIN(I50), "000"))</f>
        <v>001</v>
      </c>
      <c r="O50" s="17" t="str">
        <f t="shared" ref="O50" si="78">IF(J50="", "", TEXT(DEC2BIN(J50), "00000000"))</f>
        <v/>
      </c>
      <c r="P50" s="18" t="str">
        <f t="shared" ref="P50" si="79">IF(K50="", "", TEXT(DEC2BIN(K50), "00000000"))</f>
        <v/>
      </c>
      <c r="Q50" t="str">
        <f t="shared" ref="Q50" si="80">BIN2HEX(LEFT(CONCATENATE(L50,IF(M50="", "000", M50)), 8), 2)</f>
        <v>44</v>
      </c>
      <c r="R50" t="str">
        <f t="shared" ref="R50" si="81">BIN2HEX(CONCATENATE(RIGHT(M50, 1), IF(N50 = "", "000", N50), "0000"), 2)</f>
        <v>10</v>
      </c>
      <c r="S50" s="13" t="str">
        <f t="shared" ref="S50" si="82">IF(O50="", BIN2HEX(P50, 2), BIN2HEX(O50,2))</f>
        <v>00</v>
      </c>
    </row>
    <row r="51" spans="1:19" ht="14.45" x14ac:dyDescent="0.3">
      <c r="M51" s="17"/>
      <c r="N51" s="17"/>
      <c r="O51" s="17"/>
    </row>
    <row r="55" spans="1:19" ht="14.45" x14ac:dyDescent="0.3">
      <c r="C55" s="8" t="s">
        <v>139</v>
      </c>
    </row>
    <row r="56" spans="1:19" ht="14.45" x14ac:dyDescent="0.3">
      <c r="A56">
        <v>0</v>
      </c>
      <c r="B56" t="str">
        <f t="shared" ref="B56:B79" si="83">"0x" &amp; DEC2HEX(A56,3)</f>
        <v>0x000</v>
      </c>
      <c r="C56" t="s">
        <v>102</v>
      </c>
      <c r="D56" s="7" t="s">
        <v>103</v>
      </c>
      <c r="E56" s="8" t="s">
        <v>104</v>
      </c>
      <c r="F56" s="43"/>
    </row>
    <row r="57" spans="1:19" ht="14.45" x14ac:dyDescent="0.3">
      <c r="A57">
        <v>3</v>
      </c>
      <c r="B57" t="str">
        <f t="shared" si="83"/>
        <v>0x003</v>
      </c>
      <c r="C57" t="s">
        <v>132</v>
      </c>
      <c r="D57" s="7" t="s">
        <v>98</v>
      </c>
      <c r="E57" s="8"/>
    </row>
    <row r="58" spans="1:19" ht="14.45" x14ac:dyDescent="0.3">
      <c r="A58">
        <v>6</v>
      </c>
      <c r="B58" t="str">
        <f t="shared" si="83"/>
        <v>0x006</v>
      </c>
      <c r="C58" t="s">
        <v>107</v>
      </c>
      <c r="D58" s="7" t="s">
        <v>108</v>
      </c>
      <c r="E58" s="8" t="s">
        <v>105</v>
      </c>
    </row>
    <row r="59" spans="1:19" ht="14.45" x14ac:dyDescent="0.3">
      <c r="A59">
        <v>9</v>
      </c>
      <c r="B59" t="str">
        <f t="shared" si="83"/>
        <v>0x009</v>
      </c>
      <c r="C59" t="s">
        <v>132</v>
      </c>
      <c r="D59" s="7" t="s">
        <v>98</v>
      </c>
      <c r="E59" s="8"/>
    </row>
    <row r="60" spans="1:19" ht="14.45" x14ac:dyDescent="0.3">
      <c r="A60">
        <v>12</v>
      </c>
      <c r="B60" t="str">
        <f t="shared" si="83"/>
        <v>0x00C</v>
      </c>
      <c r="C60" t="s">
        <v>109</v>
      </c>
      <c r="D60" s="7" t="s">
        <v>110</v>
      </c>
      <c r="E60" s="8" t="s">
        <v>106</v>
      </c>
    </row>
    <row r="61" spans="1:19" ht="14.45" x14ac:dyDescent="0.3">
      <c r="A61">
        <v>15</v>
      </c>
      <c r="B61" t="str">
        <f t="shared" si="83"/>
        <v>0x00F</v>
      </c>
      <c r="C61" t="s">
        <v>132</v>
      </c>
      <c r="D61" s="7" t="s">
        <v>98</v>
      </c>
      <c r="E61" s="8"/>
    </row>
    <row r="62" spans="1:19" ht="14.45" x14ac:dyDescent="0.3">
      <c r="A62">
        <v>18</v>
      </c>
      <c r="B62" t="str">
        <f t="shared" si="83"/>
        <v>0x012</v>
      </c>
      <c r="C62" t="s">
        <v>109</v>
      </c>
      <c r="D62" s="7" t="s">
        <v>110</v>
      </c>
      <c r="E62" s="8" t="s">
        <v>106</v>
      </c>
    </row>
    <row r="63" spans="1:19" ht="14.45" x14ac:dyDescent="0.3">
      <c r="A63">
        <v>21</v>
      </c>
      <c r="B63" t="str">
        <f t="shared" si="83"/>
        <v>0x015</v>
      </c>
      <c r="C63" t="s">
        <v>132</v>
      </c>
      <c r="D63" s="7" t="s">
        <v>98</v>
      </c>
      <c r="E63" s="8"/>
    </row>
    <row r="64" spans="1:19" ht="14.45" x14ac:dyDescent="0.3">
      <c r="A64">
        <v>24</v>
      </c>
      <c r="B64" t="str">
        <f t="shared" si="83"/>
        <v>0x018</v>
      </c>
      <c r="C64" t="s">
        <v>113</v>
      </c>
      <c r="D64" s="7" t="s">
        <v>112</v>
      </c>
      <c r="E64" s="8" t="s">
        <v>111</v>
      </c>
    </row>
    <row r="65" spans="1:5" ht="14.45" x14ac:dyDescent="0.3">
      <c r="A65">
        <v>27</v>
      </c>
      <c r="B65" t="str">
        <f t="shared" si="83"/>
        <v>0x01B</v>
      </c>
      <c r="C65" t="s">
        <v>132</v>
      </c>
      <c r="D65" s="7" t="s">
        <v>98</v>
      </c>
      <c r="E65" s="8"/>
    </row>
    <row r="66" spans="1:5" ht="14.45" x14ac:dyDescent="0.3">
      <c r="A66">
        <v>30</v>
      </c>
      <c r="B66" t="str">
        <f t="shared" si="83"/>
        <v>0x01E</v>
      </c>
      <c r="C66" t="s">
        <v>114</v>
      </c>
      <c r="D66" s="7" t="s">
        <v>115</v>
      </c>
      <c r="E66" s="8" t="s">
        <v>116</v>
      </c>
    </row>
    <row r="67" spans="1:5" ht="14.45" x14ac:dyDescent="0.3">
      <c r="A67">
        <v>33</v>
      </c>
      <c r="B67" t="str">
        <f t="shared" si="83"/>
        <v>0x021</v>
      </c>
      <c r="C67" t="s">
        <v>132</v>
      </c>
      <c r="D67" s="7" t="s">
        <v>98</v>
      </c>
      <c r="E67" s="8"/>
    </row>
    <row r="68" spans="1:5" ht="14.45" x14ac:dyDescent="0.3">
      <c r="A68">
        <v>36</v>
      </c>
      <c r="B68" t="str">
        <f t="shared" si="83"/>
        <v>0x024</v>
      </c>
      <c r="C68" t="s">
        <v>117</v>
      </c>
      <c r="D68" s="7" t="s">
        <v>118</v>
      </c>
      <c r="E68" s="8" t="s">
        <v>119</v>
      </c>
    </row>
    <row r="69" spans="1:5" ht="14.45" x14ac:dyDescent="0.3">
      <c r="A69">
        <v>39</v>
      </c>
      <c r="B69" t="str">
        <f t="shared" si="83"/>
        <v>0x027</v>
      </c>
      <c r="C69" t="s">
        <v>132</v>
      </c>
      <c r="D69" s="7" t="s">
        <v>98</v>
      </c>
      <c r="E69" s="8"/>
    </row>
    <row r="70" spans="1:5" ht="14.45" x14ac:dyDescent="0.3">
      <c r="A70">
        <v>42</v>
      </c>
      <c r="B70" t="str">
        <f t="shared" si="83"/>
        <v>0x02A</v>
      </c>
      <c r="C70" t="s">
        <v>113</v>
      </c>
      <c r="D70" s="7" t="s">
        <v>112</v>
      </c>
      <c r="E70" s="8" t="s">
        <v>111</v>
      </c>
    </row>
    <row r="71" spans="1:5" ht="14.45" x14ac:dyDescent="0.3">
      <c r="A71">
        <v>45</v>
      </c>
      <c r="B71" t="str">
        <f t="shared" si="83"/>
        <v>0x02D</v>
      </c>
      <c r="C71" t="s">
        <v>132</v>
      </c>
      <c r="D71" s="7" t="s">
        <v>98</v>
      </c>
      <c r="E71" s="8"/>
    </row>
    <row r="72" spans="1:5" ht="14.45" x14ac:dyDescent="0.3">
      <c r="A72">
        <v>48</v>
      </c>
      <c r="B72" t="str">
        <f t="shared" si="83"/>
        <v>0x030</v>
      </c>
      <c r="C72" t="s">
        <v>122</v>
      </c>
      <c r="D72" s="7" t="s">
        <v>121</v>
      </c>
      <c r="E72" s="8" t="s">
        <v>120</v>
      </c>
    </row>
    <row r="73" spans="1:5" ht="14.45" x14ac:dyDescent="0.3">
      <c r="A73">
        <v>51</v>
      </c>
      <c r="B73" t="str">
        <f t="shared" si="83"/>
        <v>0x033</v>
      </c>
      <c r="C73" t="s">
        <v>132</v>
      </c>
      <c r="D73" s="7" t="s">
        <v>98</v>
      </c>
      <c r="E73" s="8"/>
    </row>
    <row r="74" spans="1:5" ht="14.45" x14ac:dyDescent="0.3">
      <c r="A74">
        <v>54</v>
      </c>
      <c r="B74" t="str">
        <f t="shared" si="83"/>
        <v>0x036</v>
      </c>
      <c r="C74" t="s">
        <v>109</v>
      </c>
      <c r="D74" s="7" t="s">
        <v>110</v>
      </c>
      <c r="E74" s="8" t="s">
        <v>106</v>
      </c>
    </row>
    <row r="75" spans="1:5" ht="14.45" x14ac:dyDescent="0.3">
      <c r="A75">
        <v>57</v>
      </c>
      <c r="B75" t="str">
        <f t="shared" si="83"/>
        <v>0x039</v>
      </c>
      <c r="C75" t="s">
        <v>132</v>
      </c>
      <c r="D75" s="7" t="s">
        <v>98</v>
      </c>
      <c r="E75" s="8"/>
    </row>
    <row r="76" spans="1:5" ht="14.45" x14ac:dyDescent="0.3">
      <c r="A76">
        <v>60</v>
      </c>
      <c r="B76" t="str">
        <f t="shared" si="83"/>
        <v>0x03C</v>
      </c>
      <c r="C76" t="s">
        <v>125</v>
      </c>
      <c r="D76" s="7" t="s">
        <v>124</v>
      </c>
      <c r="E76" s="8" t="s">
        <v>123</v>
      </c>
    </row>
    <row r="77" spans="1:5" ht="14.45" x14ac:dyDescent="0.3">
      <c r="A77">
        <v>63</v>
      </c>
      <c r="B77" t="str">
        <f t="shared" si="83"/>
        <v>0x03F</v>
      </c>
      <c r="C77" t="s">
        <v>132</v>
      </c>
      <c r="D77" s="7" t="s">
        <v>98</v>
      </c>
      <c r="E77" s="8"/>
    </row>
    <row r="78" spans="1:5" ht="14.45" x14ac:dyDescent="0.3">
      <c r="A78">
        <v>66</v>
      </c>
      <c r="B78" t="str">
        <f t="shared" si="83"/>
        <v>0x042</v>
      </c>
      <c r="C78" t="s">
        <v>128</v>
      </c>
      <c r="D78" s="7" t="s">
        <v>127</v>
      </c>
      <c r="E78" s="8" t="s">
        <v>126</v>
      </c>
    </row>
    <row r="79" spans="1:5" ht="14.45" x14ac:dyDescent="0.3">
      <c r="A79">
        <v>69</v>
      </c>
      <c r="B79" t="str">
        <f t="shared" si="83"/>
        <v>0x045</v>
      </c>
      <c r="C79" t="s">
        <v>132</v>
      </c>
      <c r="D79" s="7" t="s">
        <v>98</v>
      </c>
      <c r="E79" s="8"/>
    </row>
    <row r="80" spans="1:5" ht="14.45" x14ac:dyDescent="0.3">
      <c r="E80" s="8"/>
    </row>
    <row r="81" spans="1:19" ht="14.45" x14ac:dyDescent="0.3">
      <c r="D81"/>
      <c r="E81" s="8"/>
    </row>
    <row r="82" spans="1:19" ht="14.45" x14ac:dyDescent="0.3">
      <c r="C82" s="8" t="s">
        <v>140</v>
      </c>
      <c r="D82"/>
      <c r="E82" s="8"/>
    </row>
    <row r="83" spans="1:19" ht="14.45" x14ac:dyDescent="0.3">
      <c r="A83">
        <v>0</v>
      </c>
      <c r="B83" t="str">
        <f t="shared" ref="B83:B87" si="84">"0x" &amp; DEC2HEX(A83,3)</f>
        <v>0x000</v>
      </c>
      <c r="C83" t="s">
        <v>226</v>
      </c>
      <c r="D83"/>
      <c r="E83" s="8" t="s">
        <v>225</v>
      </c>
      <c r="F83" s="11">
        <v>1</v>
      </c>
      <c r="G83" s="12" t="s">
        <v>195</v>
      </c>
      <c r="H83">
        <f t="shared" ref="H83" si="85">IF(G83="", "", VLOOKUP(G83, $U$3:$V$10, 2))</f>
        <v>2</v>
      </c>
      <c r="K83">
        <v>0</v>
      </c>
      <c r="L83" s="16" t="str">
        <f t="shared" ref="L83" si="86">IF(F83="", "", TEXT(DEC2BIN(F83), "000000"))</f>
        <v>000001</v>
      </c>
      <c r="M83" s="17" t="str">
        <f t="shared" ref="M83" si="87">IF(H83="", "", TEXT(DEC2BIN(H83), "000"))</f>
        <v>010</v>
      </c>
      <c r="N83" s="17" t="str">
        <f t="shared" ref="N83" si="88">IF(I83="", "", TEXT(DEC2BIN(I83), "000"))</f>
        <v/>
      </c>
      <c r="O83" s="17" t="str">
        <f t="shared" ref="O83" si="89">IF(J83="", "", TEXT(DEC2BIN(J83), "00000000"))</f>
        <v/>
      </c>
      <c r="P83" s="18" t="str">
        <f t="shared" ref="P83" si="90">IF(K83="", "", TEXT(DEC2BIN(K83), "00000000"))</f>
        <v>00000000</v>
      </c>
      <c r="Q83" t="str">
        <f t="shared" ref="Q83" si="91">BIN2HEX(LEFT(CONCATENATE(L83,IF(M83="", "000", M83)), 8), 2)</f>
        <v>05</v>
      </c>
      <c r="R83" t="str">
        <f t="shared" ref="R83" si="92">BIN2HEX(CONCATENATE(RIGHT(M83, 1), IF(N83 = "", "000", N83), "0000"), 2)</f>
        <v>00</v>
      </c>
      <c r="S83" s="13" t="str">
        <f t="shared" ref="S83" si="93">IF(O83="", BIN2HEX(P83, 2), BIN2HEX(O83,2))</f>
        <v>00</v>
      </c>
    </row>
    <row r="84" spans="1:19" ht="14.45" x14ac:dyDescent="0.3">
      <c r="A84">
        <v>3</v>
      </c>
      <c r="B84" t="str">
        <f t="shared" si="84"/>
        <v>0x003</v>
      </c>
      <c r="C84" t="s">
        <v>227</v>
      </c>
      <c r="E84" s="8" t="s">
        <v>224</v>
      </c>
      <c r="F84" s="11">
        <v>1</v>
      </c>
      <c r="G84" s="12" t="s">
        <v>217</v>
      </c>
      <c r="H84">
        <f t="shared" ref="H84:H86" si="94">IF(G84="", "", VLOOKUP(G84, $U$3:$V$10, 2))</f>
        <v>3</v>
      </c>
      <c r="K84">
        <v>48</v>
      </c>
      <c r="L84" s="16" t="str">
        <f t="shared" ref="L84:L86" si="95">IF(F84="", "", TEXT(DEC2BIN(F84), "000000"))</f>
        <v>000001</v>
      </c>
      <c r="M84" s="17" t="str">
        <f t="shared" ref="M84:M86" si="96">IF(H84="", "", TEXT(DEC2BIN(H84), "000"))</f>
        <v>011</v>
      </c>
      <c r="N84" s="17" t="str">
        <f t="shared" ref="N84:N86" si="97">IF(I84="", "", TEXT(DEC2BIN(I84), "000"))</f>
        <v/>
      </c>
      <c r="O84" s="17" t="str">
        <f t="shared" ref="O84:O86" si="98">IF(J84="", "", TEXT(DEC2BIN(J84), "00000000"))</f>
        <v/>
      </c>
      <c r="P84" s="18" t="str">
        <f t="shared" ref="P84:P86" si="99">IF(K84="", "", TEXT(DEC2BIN(K84), "00000000"))</f>
        <v>00110000</v>
      </c>
      <c r="Q84" t="str">
        <f t="shared" ref="Q84:Q86" si="100">BIN2HEX(LEFT(CONCATENATE(L84,IF(M84="", "000", M84)), 8), 2)</f>
        <v>05</v>
      </c>
      <c r="R84" t="str">
        <f t="shared" ref="R84:R86" si="101">BIN2HEX(CONCATENATE(RIGHT(M84, 1), IF(N84 = "", "000", N84), "0000"), 2)</f>
        <v>80</v>
      </c>
      <c r="S84" s="13" t="str">
        <f t="shared" ref="S84:S86" si="102">IF(O84="", BIN2HEX(P84, 2), BIN2HEX(O84,2))</f>
        <v>30</v>
      </c>
    </row>
    <row r="85" spans="1:19" ht="14.45" x14ac:dyDescent="0.3">
      <c r="A85">
        <v>6</v>
      </c>
      <c r="B85" t="str">
        <f t="shared" si="84"/>
        <v>0x006</v>
      </c>
      <c r="C85" t="s">
        <v>167</v>
      </c>
      <c r="E85" s="8" t="s">
        <v>168</v>
      </c>
      <c r="F85" s="11">
        <v>1</v>
      </c>
      <c r="G85" s="12" t="s">
        <v>194</v>
      </c>
      <c r="H85">
        <f t="shared" si="94"/>
        <v>7</v>
      </c>
      <c r="K85">
        <v>60</v>
      </c>
      <c r="L85" s="16" t="str">
        <f t="shared" si="95"/>
        <v>000001</v>
      </c>
      <c r="M85" s="17" t="str">
        <f t="shared" si="96"/>
        <v>111</v>
      </c>
      <c r="N85" s="17" t="str">
        <f t="shared" si="97"/>
        <v/>
      </c>
      <c r="O85" s="17" t="str">
        <f t="shared" si="98"/>
        <v/>
      </c>
      <c r="P85" s="18" t="str">
        <f t="shared" si="99"/>
        <v>00111100</v>
      </c>
      <c r="Q85" t="str">
        <f t="shared" si="100"/>
        <v>07</v>
      </c>
      <c r="R85" t="str">
        <f t="shared" si="101"/>
        <v>80</v>
      </c>
      <c r="S85" s="13" t="str">
        <f t="shared" si="102"/>
        <v>3C</v>
      </c>
    </row>
    <row r="86" spans="1:19" ht="14.45" x14ac:dyDescent="0.3">
      <c r="A86">
        <v>9</v>
      </c>
      <c r="B86" t="str">
        <f t="shared" si="84"/>
        <v>0x009</v>
      </c>
      <c r="C86" t="s">
        <v>223</v>
      </c>
      <c r="E86" s="8" t="s">
        <v>148</v>
      </c>
      <c r="F86" s="11">
        <v>4</v>
      </c>
      <c r="G86" s="12" t="s">
        <v>38</v>
      </c>
      <c r="H86">
        <f t="shared" si="94"/>
        <v>0</v>
      </c>
      <c r="L86" s="16" t="str">
        <f t="shared" si="95"/>
        <v>000100</v>
      </c>
      <c r="M86" s="17" t="str">
        <f t="shared" si="96"/>
        <v>000</v>
      </c>
      <c r="N86" s="17" t="str">
        <f t="shared" si="97"/>
        <v/>
      </c>
      <c r="O86" s="17" t="str">
        <f t="shared" si="98"/>
        <v/>
      </c>
      <c r="P86" s="18" t="str">
        <f t="shared" si="99"/>
        <v/>
      </c>
      <c r="Q86" t="str">
        <f t="shared" si="100"/>
        <v>10</v>
      </c>
      <c r="R86" t="str">
        <f t="shared" si="101"/>
        <v>00</v>
      </c>
      <c r="S86" s="13" t="str">
        <f t="shared" si="102"/>
        <v>00</v>
      </c>
    </row>
    <row r="87" spans="1:19" ht="14.45" x14ac:dyDescent="0.3">
      <c r="A87">
        <v>12</v>
      </c>
      <c r="B87" t="str">
        <f t="shared" si="84"/>
        <v>0x00C</v>
      </c>
      <c r="C87" t="s">
        <v>144</v>
      </c>
      <c r="D87"/>
      <c r="E87" s="8" t="s">
        <v>149</v>
      </c>
      <c r="F87" s="11">
        <v>17</v>
      </c>
      <c r="G87" s="45" t="s">
        <v>38</v>
      </c>
      <c r="H87">
        <f t="shared" ref="H87:H89" si="103">IF(G87="", "", VLOOKUP(G87, $U$3:$V$10, 2))</f>
        <v>0</v>
      </c>
      <c r="I87">
        <v>0</v>
      </c>
      <c r="L87" s="16" t="str">
        <f t="shared" ref="L87" si="104">IF(F87="", "", TEXT(DEC2BIN(F87), "000000"))</f>
        <v>010001</v>
      </c>
      <c r="M87" s="17" t="str">
        <f t="shared" ref="M87:M89" si="105">IF(H87="", "", TEXT(DEC2BIN(H87), "000"))</f>
        <v>000</v>
      </c>
      <c r="N87" s="17" t="str">
        <f t="shared" ref="N87:N89" si="106">IF(I87="", "", TEXT(DEC2BIN(I87), "000"))</f>
        <v>000</v>
      </c>
      <c r="O87" s="17" t="str">
        <f t="shared" ref="O87:O89" si="107">IF(J87="", "", TEXT(DEC2BIN(J87), "00000000"))</f>
        <v/>
      </c>
      <c r="P87" s="18" t="str">
        <f t="shared" ref="P87:P89" si="108">IF(K87="", "", TEXT(DEC2BIN(K87), "00000000"))</f>
        <v/>
      </c>
      <c r="Q87" t="str">
        <f t="shared" ref="Q87" si="109">BIN2HEX(LEFT(CONCATENATE(L87,IF(M87="", "000", M87)), 8), 2)</f>
        <v>44</v>
      </c>
      <c r="R87" t="str">
        <f t="shared" ref="R87" si="110">BIN2HEX(CONCATENATE(RIGHT(M87, 1), IF(N87 = "", "000", N87), "0000"), 2)</f>
        <v>00</v>
      </c>
      <c r="S87" s="13" t="str">
        <f t="shared" ref="S87" si="111">IF(O87="", BIN2HEX(P87, 2), BIN2HEX(O87,2))</f>
        <v>00</v>
      </c>
    </row>
    <row r="88" spans="1:19" ht="14.45" x14ac:dyDescent="0.3">
      <c r="A88">
        <v>15</v>
      </c>
      <c r="B88" t="str">
        <f t="shared" ref="B88:B93" si="112">"0x" &amp; DEC2HEX(A88,3)</f>
        <v>0x00F</v>
      </c>
      <c r="C88" t="s">
        <v>228</v>
      </c>
      <c r="E88" s="44"/>
      <c r="F88" s="11">
        <v>40</v>
      </c>
      <c r="G88" s="12" t="s">
        <v>217</v>
      </c>
      <c r="H88">
        <f t="shared" si="103"/>
        <v>3</v>
      </c>
      <c r="L88" s="16" t="str">
        <f>IF(F88="", "", TEXT(DEC2BIN(F88), "000000"))</f>
        <v>101000</v>
      </c>
      <c r="M88" s="17" t="str">
        <f t="shared" si="105"/>
        <v>011</v>
      </c>
      <c r="N88" s="17" t="str">
        <f t="shared" si="106"/>
        <v/>
      </c>
      <c r="O88" s="17" t="str">
        <f t="shared" si="107"/>
        <v/>
      </c>
      <c r="P88" s="18" t="str">
        <f t="shared" si="108"/>
        <v/>
      </c>
      <c r="Q88" t="str">
        <f>BIN2HEX(LEFT(CONCATENATE(L88,IF(M88="", "000", M88)), 8), 2)</f>
        <v>A1</v>
      </c>
      <c r="R88" t="str">
        <f>BIN2HEX(CONCATENATE(RIGHT(M88, 1), IF(N88 = "", "000", N88), "0000"), 2)</f>
        <v>80</v>
      </c>
      <c r="S88" s="13" t="str">
        <f>IF(O88="", BIN2HEX(P88, 2), BIN2HEX(O88,2))</f>
        <v>00</v>
      </c>
    </row>
    <row r="89" spans="1:19" ht="14.45" x14ac:dyDescent="0.3">
      <c r="A89">
        <v>18</v>
      </c>
      <c r="B89" t="str">
        <f t="shared" si="112"/>
        <v>0x012</v>
      </c>
      <c r="C89" t="s">
        <v>232</v>
      </c>
      <c r="E89" s="8" t="s">
        <v>233</v>
      </c>
      <c r="F89" s="11">
        <v>2</v>
      </c>
      <c r="G89" s="12" t="s">
        <v>39</v>
      </c>
      <c r="H89">
        <f t="shared" si="103"/>
        <v>1</v>
      </c>
      <c r="I89">
        <v>3</v>
      </c>
      <c r="L89" s="16" t="str">
        <f t="shared" ref="L89" si="113">IF(F89="", "", TEXT(DEC2BIN(F89), "000000"))</f>
        <v>000010</v>
      </c>
      <c r="M89" s="17" t="str">
        <f t="shared" si="105"/>
        <v>001</v>
      </c>
      <c r="N89" s="17" t="str">
        <f t="shared" si="106"/>
        <v>011</v>
      </c>
      <c r="O89" s="17" t="str">
        <f t="shared" si="107"/>
        <v/>
      </c>
      <c r="P89" s="18" t="str">
        <f t="shared" si="108"/>
        <v/>
      </c>
      <c r="Q89" t="str">
        <f t="shared" ref="Q89" si="114">BIN2HEX(LEFT(CONCATENATE(L89,IF(M89="", "000", M89)), 8), 2)</f>
        <v>08</v>
      </c>
      <c r="R89" t="str">
        <f t="shared" ref="R89" si="115">BIN2HEX(CONCATENATE(RIGHT(M89, 1), IF(N89 = "", "000", N89), "0000"), 2)</f>
        <v>B0</v>
      </c>
      <c r="S89" s="13" t="str">
        <f t="shared" ref="S89" si="116">IF(O89="", BIN2HEX(P89, 2), BIN2HEX(O89,2))</f>
        <v>00</v>
      </c>
    </row>
    <row r="90" spans="1:19" ht="14.45" x14ac:dyDescent="0.3">
      <c r="A90">
        <v>21</v>
      </c>
      <c r="B90" t="str">
        <f t="shared" si="112"/>
        <v>0x015</v>
      </c>
      <c r="C90" t="s">
        <v>229</v>
      </c>
      <c r="E90" s="8" t="s">
        <v>161</v>
      </c>
      <c r="F90" s="11">
        <v>33</v>
      </c>
      <c r="G90" s="12" t="s">
        <v>217</v>
      </c>
      <c r="H90">
        <f t="shared" ref="H90" si="117">IF(G90="", "", VLOOKUP(G90, $U$3:$V$10, 2))</f>
        <v>3</v>
      </c>
      <c r="I90">
        <v>7</v>
      </c>
      <c r="L90" s="16" t="str">
        <f>IF(F90="", "", TEXT(DEC2BIN(F90), "000000"))</f>
        <v>100001</v>
      </c>
      <c r="M90" s="17" t="str">
        <f t="shared" ref="M90" si="118">IF(H90="", "", TEXT(DEC2BIN(H90), "000"))</f>
        <v>011</v>
      </c>
      <c r="N90" s="17" t="str">
        <f t="shared" ref="N90" si="119">IF(I90="", "", TEXT(DEC2BIN(I90), "000"))</f>
        <v>111</v>
      </c>
      <c r="O90" s="17" t="str">
        <f t="shared" ref="O90" si="120">IF(J90="", "", TEXT(DEC2BIN(J90), "00000000"))</f>
        <v/>
      </c>
      <c r="P90" s="18" t="str">
        <f t="shared" ref="P90" si="121">IF(K90="", "", TEXT(DEC2BIN(K90), "00000000"))</f>
        <v/>
      </c>
      <c r="Q90" t="str">
        <f>BIN2HEX(LEFT(CONCATENATE(L90,IF(M90="", "000", M90)), 8), 2)</f>
        <v>85</v>
      </c>
      <c r="R90" t="str">
        <f>BIN2HEX(CONCATENATE(RIGHT(M90, 1), IF(N90 = "", "000", N90), "0000"), 2)</f>
        <v>F0</v>
      </c>
      <c r="S90" s="13" t="str">
        <f>IF(O90="", BIN2HEX(P90, 2), BIN2HEX(O90,2))</f>
        <v>00</v>
      </c>
    </row>
    <row r="91" spans="1:19" ht="14.45" x14ac:dyDescent="0.3">
      <c r="A91">
        <v>24</v>
      </c>
      <c r="B91" t="str">
        <f t="shared" si="112"/>
        <v>0x018</v>
      </c>
      <c r="C91" t="s">
        <v>230</v>
      </c>
      <c r="E91" s="8" t="s">
        <v>165</v>
      </c>
      <c r="F91" s="11">
        <v>6</v>
      </c>
      <c r="H91" t="str">
        <f t="shared" ref="H91:H92" si="122">IF(G91="", "", VLOOKUP(G91, $U$3:$V$10, 2))</f>
        <v/>
      </c>
      <c r="J91">
        <v>24</v>
      </c>
      <c r="L91" s="16" t="str">
        <f>IF(F91="", "", TEXT(DEC2BIN(F91), "000000"))</f>
        <v>000110</v>
      </c>
      <c r="M91" s="17" t="str">
        <f t="shared" ref="M91:M92" si="123">IF(H91="", "", TEXT(DEC2BIN(H91), "000"))</f>
        <v/>
      </c>
      <c r="N91" s="17" t="str">
        <f t="shared" ref="N91:N92" si="124">IF(I91="", "", TEXT(DEC2BIN(I91), "000"))</f>
        <v/>
      </c>
      <c r="O91" s="17" t="str">
        <f t="shared" ref="O91:O92" si="125">IF(J91="", "", TEXT(DEC2BIN(J91), "00000000"))</f>
        <v>00011000</v>
      </c>
      <c r="P91" s="18" t="str">
        <f t="shared" ref="P91:P92" si="126">IF(K91="", "", TEXT(DEC2BIN(K91), "00000000"))</f>
        <v/>
      </c>
      <c r="Q91" t="str">
        <f>BIN2HEX(LEFT(CONCATENATE(L91,IF(M91="", "000", M91)), 8), 2)</f>
        <v>18</v>
      </c>
      <c r="R91" t="str">
        <f>BIN2HEX(CONCATENATE(RIGHT(M91, 1), IF(N91 = "", "000", N91), "0000"), 2)</f>
        <v>00</v>
      </c>
      <c r="S91" s="13" t="str">
        <f>IF(O91="", BIN2HEX(P91, 2), BIN2HEX(O91,2))</f>
        <v>18</v>
      </c>
    </row>
    <row r="92" spans="1:19" ht="14.45" x14ac:dyDescent="0.3">
      <c r="A92">
        <v>27</v>
      </c>
      <c r="B92" t="str">
        <f t="shared" si="112"/>
        <v>0x01B</v>
      </c>
      <c r="C92" t="s">
        <v>234</v>
      </c>
      <c r="E92" s="8" t="s">
        <v>235</v>
      </c>
      <c r="F92" s="11">
        <v>2</v>
      </c>
      <c r="G92" s="12" t="s">
        <v>217</v>
      </c>
      <c r="H92">
        <f t="shared" si="122"/>
        <v>3</v>
      </c>
      <c r="I92">
        <v>1</v>
      </c>
      <c r="L92" s="16" t="str">
        <f t="shared" ref="L92" si="127">IF(F92="", "", TEXT(DEC2BIN(F92), "000000"))</f>
        <v>000010</v>
      </c>
      <c r="M92" s="17" t="str">
        <f t="shared" si="123"/>
        <v>011</v>
      </c>
      <c r="N92" s="17" t="str">
        <f t="shared" si="124"/>
        <v>001</v>
      </c>
      <c r="O92" s="17" t="str">
        <f t="shared" si="125"/>
        <v/>
      </c>
      <c r="P92" s="18" t="str">
        <f t="shared" si="126"/>
        <v/>
      </c>
      <c r="Q92" t="str">
        <f t="shared" ref="Q92" si="128">BIN2HEX(LEFT(CONCATENATE(L92,IF(M92="", "000", M92)), 8), 2)</f>
        <v>09</v>
      </c>
      <c r="R92" t="str">
        <f t="shared" ref="R92" si="129">BIN2HEX(CONCATENATE(RIGHT(M92, 1), IF(N92 = "", "000", N92), "0000"), 2)</f>
        <v>90</v>
      </c>
      <c r="S92" s="13" t="str">
        <f t="shared" ref="S92" si="130">IF(O92="", BIN2HEX(P92, 2), BIN2HEX(O92,2))</f>
        <v>00</v>
      </c>
    </row>
    <row r="93" spans="1:19" ht="14.45" x14ac:dyDescent="0.3">
      <c r="A93">
        <v>30</v>
      </c>
      <c r="B93" t="str">
        <f t="shared" si="112"/>
        <v>0x01E</v>
      </c>
      <c r="C93" t="s">
        <v>83</v>
      </c>
      <c r="E93" s="8" t="s">
        <v>166</v>
      </c>
      <c r="F93" s="11">
        <v>5</v>
      </c>
      <c r="H93" t="str">
        <f t="shared" ref="H93" si="131">IF(G93="", "", VLOOKUP(G93, $U$3:$V$10, 2))</f>
        <v/>
      </c>
      <c r="J93">
        <v>9</v>
      </c>
      <c r="L93" s="16" t="str">
        <f>IF(F93="", "", TEXT(DEC2BIN(F93), "000000"))</f>
        <v>000101</v>
      </c>
      <c r="M93" s="17" t="str">
        <f t="shared" ref="M93" si="132">IF(H93="", "", TEXT(DEC2BIN(H93), "000"))</f>
        <v/>
      </c>
      <c r="N93" s="17" t="str">
        <f t="shared" ref="N93" si="133">IF(I93="", "", TEXT(DEC2BIN(I93), "000"))</f>
        <v/>
      </c>
      <c r="O93" s="17" t="str">
        <f t="shared" ref="O93" si="134">IF(J93="", "", TEXT(DEC2BIN(J93), "00000000"))</f>
        <v>00001001</v>
      </c>
      <c r="P93" s="18" t="str">
        <f t="shared" ref="P93" si="135">IF(K93="", "", TEXT(DEC2BIN(K93), "00000000"))</f>
        <v/>
      </c>
      <c r="Q93" t="str">
        <f>BIN2HEX(LEFT(CONCATENATE(L93,IF(M93="", "000", M93)), 8), 2)</f>
        <v>14</v>
      </c>
      <c r="R93" t="str">
        <f>BIN2HEX(CONCATENATE(RIGHT(M93, 1), IF(N93 = "", "000", N93), "0000"), 2)</f>
        <v>00</v>
      </c>
      <c r="S93" s="13" t="str">
        <f>IF(O93="", BIN2HEX(P93, 2), BIN2HEX(O93,2))</f>
        <v>09</v>
      </c>
    </row>
    <row r="94" spans="1:19" ht="15" customHeight="1" x14ac:dyDescent="0.3">
      <c r="E94" s="8" t="s">
        <v>152</v>
      </c>
    </row>
    <row r="95" spans="1:19" ht="14.45" x14ac:dyDescent="0.3">
      <c r="A95">
        <v>48</v>
      </c>
      <c r="B95" t="str">
        <f t="shared" ref="B95:B98" si="136">"0x" &amp; DEC2HEX(A95,3)</f>
        <v>0x030</v>
      </c>
      <c r="D95" s="7" t="s">
        <v>153</v>
      </c>
      <c r="E95" s="8" t="s">
        <v>157</v>
      </c>
    </row>
    <row r="96" spans="1:19" ht="14.45" x14ac:dyDescent="0.3">
      <c r="A96">
        <v>51</v>
      </c>
      <c r="B96" t="str">
        <f t="shared" si="136"/>
        <v>0x033</v>
      </c>
      <c r="D96" s="7" t="s">
        <v>154</v>
      </c>
      <c r="E96" s="9" t="s">
        <v>158</v>
      </c>
    </row>
    <row r="97" spans="1:19" ht="14.45" x14ac:dyDescent="0.3">
      <c r="A97">
        <v>54</v>
      </c>
      <c r="B97" t="str">
        <f t="shared" si="136"/>
        <v>0x036</v>
      </c>
      <c r="D97" s="7" t="s">
        <v>155</v>
      </c>
      <c r="E97" s="8" t="s">
        <v>159</v>
      </c>
    </row>
    <row r="98" spans="1:19" ht="14.45" x14ac:dyDescent="0.3">
      <c r="A98">
        <v>57</v>
      </c>
      <c r="B98" t="str">
        <f t="shared" si="136"/>
        <v>0x039</v>
      </c>
      <c r="D98" s="7" t="s">
        <v>156</v>
      </c>
      <c r="E98" s="8" t="s">
        <v>160</v>
      </c>
    </row>
    <row r="99" spans="1:19" ht="14.45" x14ac:dyDescent="0.3">
      <c r="C99" s="5"/>
      <c r="E99" s="8"/>
    </row>
    <row r="100" spans="1:19" ht="14.45" x14ac:dyDescent="0.3">
      <c r="D100"/>
      <c r="E100" s="8"/>
    </row>
    <row r="101" spans="1:19" ht="14.45" x14ac:dyDescent="0.3">
      <c r="C101" s="8" t="s">
        <v>141</v>
      </c>
      <c r="D101"/>
      <c r="E101" s="8"/>
    </row>
    <row r="102" spans="1:19" ht="14.45" x14ac:dyDescent="0.3">
      <c r="A102">
        <v>0</v>
      </c>
      <c r="B102" t="str">
        <f t="shared" ref="B102" si="137">"0x" &amp; DEC2HEX(A102,3)</f>
        <v>0x000</v>
      </c>
      <c r="C102" t="s">
        <v>142</v>
      </c>
      <c r="E102" s="8" t="s">
        <v>143</v>
      </c>
      <c r="F102" s="11">
        <v>1</v>
      </c>
      <c r="G102" s="12" t="s">
        <v>38</v>
      </c>
      <c r="H102">
        <f t="shared" ref="H102" si="138">IF(G102="", "", VLOOKUP(G102, $U$3:$V$10, 2))</f>
        <v>0</v>
      </c>
      <c r="K102">
        <v>48</v>
      </c>
      <c r="L102" s="16" t="str">
        <f t="shared" ref="L102" si="139">IF(F102="", "", TEXT(DEC2BIN(F102), "000000"))</f>
        <v>000001</v>
      </c>
      <c r="M102" s="17" t="str">
        <f t="shared" ref="M102" si="140">IF(H102="", "", TEXT(DEC2BIN(H102), "000"))</f>
        <v>000</v>
      </c>
      <c r="N102" s="17" t="str">
        <f t="shared" ref="N102" si="141">IF(I102="", "", TEXT(DEC2BIN(I102), "000"))</f>
        <v/>
      </c>
      <c r="O102" s="17" t="str">
        <f t="shared" ref="O102" si="142">IF(J102="", "", TEXT(DEC2BIN(J102), "00000000"))</f>
        <v/>
      </c>
      <c r="P102" s="18" t="str">
        <f t="shared" ref="P102" si="143">IF(K102="", "", TEXT(DEC2BIN(K102), "00000000"))</f>
        <v>00110000</v>
      </c>
      <c r="Q102" t="str">
        <f t="shared" ref="Q102" si="144">BIN2HEX(LEFT(CONCATENATE(L102,IF(M102="", "000", M102)), 8), 2)</f>
        <v>04</v>
      </c>
      <c r="R102" t="str">
        <f t="shared" ref="R102" si="145">BIN2HEX(CONCATENATE(RIGHT(M102, 1), IF(N102 = "", "000", N102), "0000"), 2)</f>
        <v>00</v>
      </c>
      <c r="S102" s="13" t="str">
        <f t="shared" ref="S102" si="146">IF(O102="", BIN2HEX(P102, 2), BIN2HEX(O102,2))</f>
        <v>30</v>
      </c>
    </row>
    <row r="103" spans="1:19" ht="14.45" x14ac:dyDescent="0.3">
      <c r="A103">
        <v>3</v>
      </c>
      <c r="B103" t="str">
        <f t="shared" ref="B103:B112" si="147">"0x" &amp; DEC2HEX(A103,3)</f>
        <v>0x003</v>
      </c>
      <c r="C103" t="s">
        <v>248</v>
      </c>
      <c r="E103" s="8" t="s">
        <v>198</v>
      </c>
      <c r="F103" s="11">
        <v>1</v>
      </c>
      <c r="G103" s="12" t="s">
        <v>195</v>
      </c>
      <c r="H103">
        <f t="shared" ref="H103" si="148">IF(G103="", "", VLOOKUP(G103, $U$3:$V$10, 2))</f>
        <v>2</v>
      </c>
      <c r="K103">
        <v>255</v>
      </c>
      <c r="L103" s="16" t="str">
        <f t="shared" ref="L103:L104" si="149">IF(F103="", "", TEXT(DEC2BIN(F103), "000000"))</f>
        <v>000001</v>
      </c>
      <c r="M103" s="17" t="str">
        <f t="shared" ref="M103:M104" si="150">IF(H103="", "", TEXT(DEC2BIN(H103), "000"))</f>
        <v>010</v>
      </c>
      <c r="N103" s="17" t="str">
        <f t="shared" ref="N103:N104" si="151">IF(I103="", "", TEXT(DEC2BIN(I103), "000"))</f>
        <v/>
      </c>
      <c r="O103" s="17" t="str">
        <f t="shared" ref="O103:O104" si="152">IF(J103="", "", TEXT(DEC2BIN(J103), "00000000"))</f>
        <v/>
      </c>
      <c r="P103" s="18" t="str">
        <f t="shared" ref="P103:P104" si="153">IF(K103="", "", TEXT(DEC2BIN(K103), "00000000"))</f>
        <v>11111111</v>
      </c>
      <c r="Q103" t="str">
        <f t="shared" ref="Q103:Q104" si="154">BIN2HEX(LEFT(CONCATENATE(L103,IF(M103="", "000", M103)), 8), 2)</f>
        <v>05</v>
      </c>
      <c r="R103" t="str">
        <f t="shared" ref="R103:R104" si="155">BIN2HEX(CONCATENATE(RIGHT(M103, 1), IF(N103 = "", "000", N103), "0000"), 2)</f>
        <v>00</v>
      </c>
      <c r="S103" s="13" t="str">
        <f t="shared" ref="S103:S104" si="156">IF(O103="", BIN2HEX(P103, 2), BIN2HEX(O103,2))</f>
        <v>FF</v>
      </c>
    </row>
    <row r="104" spans="1:19" ht="14.45" x14ac:dyDescent="0.3">
      <c r="A104">
        <v>6</v>
      </c>
      <c r="B104" t="str">
        <f t="shared" si="147"/>
        <v>0x006</v>
      </c>
      <c r="C104" t="s">
        <v>249</v>
      </c>
      <c r="D104"/>
      <c r="E104" s="8" t="s">
        <v>163</v>
      </c>
      <c r="F104" s="11">
        <v>17</v>
      </c>
      <c r="H104">
        <v>0</v>
      </c>
      <c r="I104">
        <v>2</v>
      </c>
      <c r="L104" s="16" t="str">
        <f t="shared" si="149"/>
        <v>010001</v>
      </c>
      <c r="M104" s="17" t="str">
        <f t="shared" si="150"/>
        <v>000</v>
      </c>
      <c r="N104" s="17" t="str">
        <f t="shared" si="151"/>
        <v>010</v>
      </c>
      <c r="O104" s="17" t="str">
        <f t="shared" si="152"/>
        <v/>
      </c>
      <c r="P104" s="18" t="str">
        <f t="shared" si="153"/>
        <v/>
      </c>
      <c r="Q104" t="str">
        <f t="shared" si="154"/>
        <v>44</v>
      </c>
      <c r="R104" t="str">
        <f t="shared" si="155"/>
        <v>20</v>
      </c>
      <c r="S104" s="13" t="str">
        <f t="shared" si="156"/>
        <v>00</v>
      </c>
    </row>
    <row r="105" spans="1:19" ht="14.45" x14ac:dyDescent="0.3">
      <c r="A105">
        <v>9</v>
      </c>
      <c r="B105" t="str">
        <f t="shared" si="147"/>
        <v>0x009</v>
      </c>
      <c r="C105" t="s">
        <v>144</v>
      </c>
      <c r="E105" s="8"/>
      <c r="F105" s="11">
        <v>17</v>
      </c>
      <c r="H105">
        <v>0</v>
      </c>
      <c r="I105">
        <v>0</v>
      </c>
      <c r="L105" s="16" t="str">
        <f t="shared" ref="L105" si="157">IF(F105="", "", TEXT(DEC2BIN(F105), "000000"))</f>
        <v>010001</v>
      </c>
      <c r="M105" s="17" t="str">
        <f t="shared" ref="M105:M110" si="158">IF(H105="", "", TEXT(DEC2BIN(H105), "000"))</f>
        <v>000</v>
      </c>
      <c r="N105" s="17" t="str">
        <f t="shared" ref="N105:N110" si="159">IF(I105="", "", TEXT(DEC2BIN(I105), "000"))</f>
        <v>000</v>
      </c>
      <c r="O105" s="17" t="str">
        <f t="shared" ref="O105:O110" si="160">IF(J105="", "", TEXT(DEC2BIN(J105), "00000000"))</f>
        <v/>
      </c>
      <c r="P105" s="18" t="str">
        <f t="shared" ref="P105:P110" si="161">IF(K105="", "", TEXT(DEC2BIN(K105), "00000000"))</f>
        <v/>
      </c>
      <c r="Q105" t="str">
        <f t="shared" ref="Q105" si="162">BIN2HEX(LEFT(CONCATENATE(L105,IF(M105="", "000", M105)), 8), 2)</f>
        <v>44</v>
      </c>
      <c r="R105" t="str">
        <f t="shared" ref="R105" si="163">BIN2HEX(CONCATENATE(RIGHT(M105, 1), IF(N105 = "", "000", N105), "0000"), 2)</f>
        <v>00</v>
      </c>
      <c r="S105" s="13" t="str">
        <f t="shared" ref="S105" si="164">IF(O105="", BIN2HEX(P105, 2), BIN2HEX(O105,2))</f>
        <v>00</v>
      </c>
    </row>
    <row r="106" spans="1:19" ht="14.45" x14ac:dyDescent="0.3">
      <c r="A106">
        <v>12</v>
      </c>
      <c r="B106" t="str">
        <f t="shared" si="147"/>
        <v>0x00C</v>
      </c>
      <c r="C106" t="s">
        <v>213</v>
      </c>
      <c r="E106" s="8"/>
      <c r="F106" s="11">
        <v>40</v>
      </c>
      <c r="G106" s="12" t="s">
        <v>38</v>
      </c>
      <c r="H106">
        <f t="shared" ref="H106:H110" si="165">IF(G106="", "", VLOOKUP(G106, $U$3:$V$10, 2))</f>
        <v>0</v>
      </c>
      <c r="L106" s="16" t="str">
        <f>IF(F106="", "", TEXT(DEC2BIN(F106), "000000"))</f>
        <v>101000</v>
      </c>
      <c r="M106" s="17" t="str">
        <f t="shared" si="158"/>
        <v>000</v>
      </c>
      <c r="N106" s="17" t="str">
        <f t="shared" si="159"/>
        <v/>
      </c>
      <c r="O106" s="17" t="str">
        <f t="shared" si="160"/>
        <v/>
      </c>
      <c r="P106" s="18" t="str">
        <f t="shared" si="161"/>
        <v/>
      </c>
      <c r="Q106" t="str">
        <f>BIN2HEX(LEFT(CONCATENATE(L106,IF(M106="", "000", M106)), 8), 2)</f>
        <v>A0</v>
      </c>
      <c r="R106" t="str">
        <f>BIN2HEX(CONCATENATE(RIGHT(M106, 1), IF(N106 = "", "000", N106), "0000"), 2)</f>
        <v>00</v>
      </c>
      <c r="S106" s="13" t="str">
        <f>IF(O106="", BIN2HEX(P106, 2), BIN2HEX(O106,2))</f>
        <v>00</v>
      </c>
    </row>
    <row r="107" spans="1:19" ht="14.45" x14ac:dyDescent="0.3">
      <c r="A107">
        <v>15</v>
      </c>
      <c r="B107" t="str">
        <f t="shared" si="147"/>
        <v>0x00F</v>
      </c>
      <c r="C107" t="s">
        <v>82</v>
      </c>
      <c r="E107" s="8" t="s">
        <v>231</v>
      </c>
      <c r="F107" s="11">
        <v>2</v>
      </c>
      <c r="G107" s="12" t="s">
        <v>42</v>
      </c>
      <c r="H107">
        <f t="shared" si="165"/>
        <v>6</v>
      </c>
      <c r="I107">
        <v>0</v>
      </c>
      <c r="L107" s="16" t="str">
        <f t="shared" ref="L107:L108" si="166">IF(F107="", "", TEXT(DEC2BIN(F107), "000000"))</f>
        <v>000010</v>
      </c>
      <c r="M107" s="17" t="str">
        <f t="shared" si="158"/>
        <v>110</v>
      </c>
      <c r="N107" s="17" t="str">
        <f t="shared" si="159"/>
        <v>000</v>
      </c>
      <c r="O107" s="17" t="str">
        <f t="shared" si="160"/>
        <v/>
      </c>
      <c r="P107" s="18" t="str">
        <f t="shared" si="161"/>
        <v/>
      </c>
      <c r="Q107" t="str">
        <f t="shared" ref="Q107:Q108" si="167">BIN2HEX(LEFT(CONCATENATE(L107,IF(M107="", "000", M107)), 8), 2)</f>
        <v>0B</v>
      </c>
      <c r="R107" t="str">
        <f t="shared" ref="R107:R108" si="168">BIN2HEX(CONCATENATE(RIGHT(M107, 1), IF(N107 = "", "000", N107), "0000"), 2)</f>
        <v>00</v>
      </c>
      <c r="S107" s="13" t="str">
        <f t="shared" ref="S107:S108" si="169">IF(O107="", BIN2HEX(P107, 2), BIN2HEX(O107,2))</f>
        <v>00</v>
      </c>
    </row>
    <row r="108" spans="1:19" ht="14.45" x14ac:dyDescent="0.3">
      <c r="A108">
        <v>18</v>
      </c>
      <c r="B108" t="str">
        <f t="shared" si="147"/>
        <v>0x012</v>
      </c>
      <c r="C108" t="s">
        <v>169</v>
      </c>
      <c r="E108" s="8" t="s">
        <v>162</v>
      </c>
      <c r="F108" s="11">
        <v>1</v>
      </c>
      <c r="G108" s="12" t="s">
        <v>39</v>
      </c>
      <c r="H108">
        <f t="shared" si="165"/>
        <v>1</v>
      </c>
      <c r="K108">
        <v>58</v>
      </c>
      <c r="L108" s="16" t="str">
        <f t="shared" si="166"/>
        <v>000001</v>
      </c>
      <c r="M108" s="17" t="str">
        <f t="shared" si="158"/>
        <v>001</v>
      </c>
      <c r="N108" s="17" t="str">
        <f t="shared" si="159"/>
        <v/>
      </c>
      <c r="O108" s="17" t="str">
        <f t="shared" si="160"/>
        <v/>
      </c>
      <c r="P108" s="18" t="str">
        <f t="shared" si="161"/>
        <v>00111010</v>
      </c>
      <c r="Q108" t="str">
        <f t="shared" si="167"/>
        <v>04</v>
      </c>
      <c r="R108" t="str">
        <f t="shared" si="168"/>
        <v>80</v>
      </c>
      <c r="S108" s="13" t="str">
        <f t="shared" si="169"/>
        <v>3A</v>
      </c>
    </row>
    <row r="109" spans="1:19" ht="14.45" x14ac:dyDescent="0.3">
      <c r="A109">
        <v>21</v>
      </c>
      <c r="B109" t="str">
        <f t="shared" si="147"/>
        <v>0x015</v>
      </c>
      <c r="C109" t="s">
        <v>247</v>
      </c>
      <c r="E109" s="8"/>
      <c r="F109" s="11">
        <v>33</v>
      </c>
      <c r="G109" s="12" t="s">
        <v>39</v>
      </c>
      <c r="H109">
        <f t="shared" si="165"/>
        <v>1</v>
      </c>
      <c r="I109">
        <v>6</v>
      </c>
      <c r="L109" s="16" t="str">
        <f>IF(F109="", "", TEXT(DEC2BIN(F109), "000000"))</f>
        <v>100001</v>
      </c>
      <c r="M109" s="17" t="str">
        <f t="shared" si="158"/>
        <v>001</v>
      </c>
      <c r="N109" s="17" t="str">
        <f t="shared" si="159"/>
        <v>110</v>
      </c>
      <c r="O109" s="17" t="str">
        <f t="shared" si="160"/>
        <v/>
      </c>
      <c r="P109" s="18" t="str">
        <f t="shared" si="161"/>
        <v/>
      </c>
      <c r="Q109" t="str">
        <f>BIN2HEX(LEFT(CONCATENATE(L109,IF(M109="", "000", M109)), 8), 2)</f>
        <v>84</v>
      </c>
      <c r="R109" t="str">
        <f>BIN2HEX(CONCATENATE(RIGHT(M109, 1), IF(N109 = "", "000", N109), "0000"), 2)</f>
        <v>E0</v>
      </c>
      <c r="S109" s="13" t="str">
        <f>IF(O109="", BIN2HEX(P109, 2), BIN2HEX(O109,2))</f>
        <v>00</v>
      </c>
    </row>
    <row r="110" spans="1:19" ht="14.45" x14ac:dyDescent="0.3">
      <c r="A110">
        <v>24</v>
      </c>
      <c r="B110" t="str">
        <f t="shared" si="147"/>
        <v>0x018</v>
      </c>
      <c r="C110" t="s">
        <v>196</v>
      </c>
      <c r="E110" s="8" t="s">
        <v>197</v>
      </c>
      <c r="F110" s="11">
        <v>6</v>
      </c>
      <c r="H110" t="str">
        <f t="shared" si="165"/>
        <v/>
      </c>
      <c r="J110">
        <v>0</v>
      </c>
      <c r="L110" s="16" t="str">
        <f>IF(F110="", "", TEXT(DEC2BIN(F110), "000000"))</f>
        <v>000110</v>
      </c>
      <c r="M110" s="17" t="str">
        <f t="shared" si="158"/>
        <v/>
      </c>
      <c r="N110" s="17" t="str">
        <f t="shared" si="159"/>
        <v/>
      </c>
      <c r="O110" s="17" t="str">
        <f t="shared" si="160"/>
        <v>00000000</v>
      </c>
      <c r="P110" s="18" t="str">
        <f t="shared" si="161"/>
        <v/>
      </c>
      <c r="Q110" t="str">
        <f>BIN2HEX(LEFT(CONCATENATE(L110,IF(M110="", "000", M110)), 8), 2)</f>
        <v>18</v>
      </c>
      <c r="R110" t="str">
        <f>BIN2HEX(CONCATENATE(RIGHT(M110, 1), IF(N110 = "", "000", N110), "0000"), 2)</f>
        <v>00</v>
      </c>
      <c r="S110" s="13" t="str">
        <f>IF(O110="", BIN2HEX(P110, 2), BIN2HEX(O110,2))</f>
        <v>00</v>
      </c>
    </row>
    <row r="111" spans="1:19" x14ac:dyDescent="0.25">
      <c r="A111">
        <v>27</v>
      </c>
      <c r="B111" t="str">
        <f t="shared" si="147"/>
        <v>0x01B</v>
      </c>
      <c r="C111" t="s">
        <v>81</v>
      </c>
      <c r="E111" s="8"/>
      <c r="F111" s="11">
        <v>2</v>
      </c>
      <c r="G111" s="12" t="s">
        <v>38</v>
      </c>
      <c r="H111">
        <f t="shared" ref="H111:H112" si="170">IF(G111="", "", VLOOKUP(G111, $U$3:$V$10, 2))</f>
        <v>0</v>
      </c>
      <c r="I111">
        <v>6</v>
      </c>
      <c r="L111" s="16" t="str">
        <f t="shared" ref="L111" si="171">IF(F111="", "", TEXT(DEC2BIN(F111), "000000"))</f>
        <v>000010</v>
      </c>
      <c r="M111" s="17" t="str">
        <f t="shared" ref="M111:M112" si="172">IF(H111="", "", TEXT(DEC2BIN(H111), "000"))</f>
        <v>000</v>
      </c>
      <c r="N111" s="17" t="str">
        <f t="shared" ref="N111:N112" si="173">IF(I111="", "", TEXT(DEC2BIN(I111), "000"))</f>
        <v>110</v>
      </c>
      <c r="O111" s="17" t="str">
        <f t="shared" ref="O111:O112" si="174">IF(J111="", "", TEXT(DEC2BIN(J111), "00000000"))</f>
        <v/>
      </c>
      <c r="P111" s="18" t="str">
        <f t="shared" ref="P111:P112" si="175">IF(K111="", "", TEXT(DEC2BIN(K111), "00000000"))</f>
        <v/>
      </c>
      <c r="Q111" t="str">
        <f t="shared" ref="Q111" si="176">BIN2HEX(LEFT(CONCATENATE(L111,IF(M111="", "000", M111)), 8), 2)</f>
        <v>08</v>
      </c>
      <c r="R111" t="str">
        <f t="shared" ref="R111" si="177">BIN2HEX(CONCATENATE(RIGHT(M111, 1), IF(N111 = "", "000", N111), "0000"), 2)</f>
        <v>60</v>
      </c>
      <c r="S111" s="13" t="str">
        <f t="shared" ref="S111" si="178">IF(O111="", BIN2HEX(P111, 2), BIN2HEX(O111,2))</f>
        <v>00</v>
      </c>
    </row>
    <row r="112" spans="1:19" ht="14.45" x14ac:dyDescent="0.3">
      <c r="A112">
        <v>30</v>
      </c>
      <c r="B112" t="str">
        <f t="shared" si="147"/>
        <v>0x01E</v>
      </c>
      <c r="C112" t="s">
        <v>80</v>
      </c>
      <c r="E112" s="8" t="s">
        <v>164</v>
      </c>
      <c r="F112" s="11">
        <v>5</v>
      </c>
      <c r="H112" t="str">
        <f t="shared" si="170"/>
        <v/>
      </c>
      <c r="J112">
        <v>6</v>
      </c>
      <c r="L112" s="16" t="str">
        <f>IF(F112="", "", TEXT(DEC2BIN(F112), "000000"))</f>
        <v>000101</v>
      </c>
      <c r="M112" s="17" t="str">
        <f t="shared" si="172"/>
        <v/>
      </c>
      <c r="N112" s="17" t="str">
        <f t="shared" si="173"/>
        <v/>
      </c>
      <c r="O112" s="17" t="str">
        <f t="shared" si="174"/>
        <v>00000110</v>
      </c>
      <c r="P112" s="18" t="str">
        <f t="shared" si="175"/>
        <v/>
      </c>
      <c r="Q112" t="str">
        <f>BIN2HEX(LEFT(CONCATENATE(L112,IF(M112="", "000", M112)), 8), 2)</f>
        <v>14</v>
      </c>
      <c r="R112" t="str">
        <f>BIN2HEX(CONCATENATE(RIGHT(M112, 1), IF(N112 = "", "000", N112), "0000"), 2)</f>
        <v>00</v>
      </c>
      <c r="S112" s="13" t="str">
        <f>IF(O112="", BIN2HEX(P112, 2), BIN2HEX(O112,2))</f>
        <v>06</v>
      </c>
    </row>
    <row r="116" spans="1:19" ht="14.45" x14ac:dyDescent="0.3">
      <c r="C116" s="8" t="s">
        <v>170</v>
      </c>
    </row>
    <row r="117" spans="1:19" ht="14.45" x14ac:dyDescent="0.3">
      <c r="A117">
        <v>0</v>
      </c>
      <c r="B117" t="str">
        <f t="shared" ref="B117:B132" si="179">"0x" &amp; DEC2HEX(A117,3)</f>
        <v>0x000</v>
      </c>
      <c r="C117" t="s">
        <v>151</v>
      </c>
      <c r="E117" s="8" t="s">
        <v>171</v>
      </c>
      <c r="F117" s="11">
        <v>1</v>
      </c>
      <c r="G117" s="12" t="s">
        <v>39</v>
      </c>
      <c r="H117">
        <f t="shared" ref="H117:H118" si="180">IF(G117="", "", VLOOKUP(G117, $U$3:$V$10, 2))</f>
        <v>1</v>
      </c>
      <c r="K117">
        <v>48</v>
      </c>
      <c r="L117" s="16" t="str">
        <f t="shared" ref="L117:L118" si="181">IF(F117="", "", TEXT(DEC2BIN(F117), "000000"))</f>
        <v>000001</v>
      </c>
      <c r="M117" s="17" t="str">
        <f t="shared" ref="M117:M118" si="182">IF(H117="", "", TEXT(DEC2BIN(H117), "000"))</f>
        <v>001</v>
      </c>
      <c r="N117" s="17" t="str">
        <f t="shared" ref="N117:N118" si="183">IF(I117="", "", TEXT(DEC2BIN(I117), "000"))</f>
        <v/>
      </c>
      <c r="O117" s="17" t="str">
        <f t="shared" ref="O117:O118" si="184">IF(J117="", "", TEXT(DEC2BIN(J117), "00000000"))</f>
        <v/>
      </c>
      <c r="P117" s="18" t="str">
        <f t="shared" ref="P117:P118" si="185">IF(K117="", "", TEXT(DEC2BIN(K117), "00000000"))</f>
        <v>00110000</v>
      </c>
      <c r="Q117" t="str">
        <f t="shared" ref="Q117:Q118" si="186">BIN2HEX(LEFT(CONCATENATE(L117,IF(M117="", "000", M117)), 8), 2)</f>
        <v>04</v>
      </c>
      <c r="R117" t="str">
        <f t="shared" ref="R117:R118" si="187">BIN2HEX(CONCATENATE(RIGHT(M117, 1), IF(N117 = "", "000", N117), "0000"), 2)</f>
        <v>80</v>
      </c>
      <c r="S117" s="13" t="str">
        <f t="shared" ref="S117:S118" si="188">IF(O117="", BIN2HEX(P117, 2), BIN2HEX(O117,2))</f>
        <v>30</v>
      </c>
    </row>
    <row r="118" spans="1:19" ht="14.45" x14ac:dyDescent="0.3">
      <c r="A118">
        <v>3</v>
      </c>
      <c r="B118" t="str">
        <f t="shared" si="179"/>
        <v>0x003</v>
      </c>
      <c r="C118" t="s">
        <v>202</v>
      </c>
      <c r="E118" s="8" t="s">
        <v>172</v>
      </c>
      <c r="F118" s="11">
        <v>1</v>
      </c>
      <c r="G118" s="12" t="s">
        <v>194</v>
      </c>
      <c r="H118">
        <f t="shared" si="180"/>
        <v>7</v>
      </c>
      <c r="K118">
        <v>57</v>
      </c>
      <c r="L118" s="16" t="str">
        <f t="shared" si="181"/>
        <v>000001</v>
      </c>
      <c r="M118" s="17" t="str">
        <f t="shared" si="182"/>
        <v>111</v>
      </c>
      <c r="N118" s="17" t="str">
        <f t="shared" si="183"/>
        <v/>
      </c>
      <c r="O118" s="17" t="str">
        <f t="shared" si="184"/>
        <v/>
      </c>
      <c r="P118" s="18" t="str">
        <f t="shared" si="185"/>
        <v>00111001</v>
      </c>
      <c r="Q118" t="str">
        <f t="shared" si="186"/>
        <v>07</v>
      </c>
      <c r="R118" t="str">
        <f t="shared" si="187"/>
        <v>80</v>
      </c>
      <c r="S118" s="13" t="str">
        <f t="shared" si="188"/>
        <v>39</v>
      </c>
    </row>
    <row r="119" spans="1:19" ht="14.45" x14ac:dyDescent="0.3">
      <c r="A119">
        <v>6</v>
      </c>
      <c r="B119" t="str">
        <f t="shared" si="179"/>
        <v>0x006</v>
      </c>
      <c r="C119" t="s">
        <v>244</v>
      </c>
      <c r="E119" s="8" t="s">
        <v>177</v>
      </c>
      <c r="F119" s="11">
        <v>1</v>
      </c>
      <c r="G119" s="12" t="s">
        <v>42</v>
      </c>
      <c r="H119">
        <f t="shared" ref="H119" si="189">IF(G119="", "", VLOOKUP(G119, $U$3:$V$10, 2))</f>
        <v>6</v>
      </c>
      <c r="K119">
        <v>96</v>
      </c>
      <c r="L119" s="16" t="str">
        <f>IF(F119="", "", TEXT(DEC2BIN(F119), "000000"))</f>
        <v>000001</v>
      </c>
      <c r="M119" s="17" t="str">
        <f>IF(H119="", "", TEXT(DEC2BIN(H119), "000"))</f>
        <v>110</v>
      </c>
      <c r="N119" s="17" t="str">
        <f>IF(I119="", "", TEXT(DEC2BIN(I119), "000"))</f>
        <v/>
      </c>
      <c r="O119" s="17" t="str">
        <f>IF(J119="", "", TEXT(DEC2BIN(J119), "00000000"))</f>
        <v/>
      </c>
      <c r="P119" s="18" t="str">
        <f>IF(K119="", "", TEXT(DEC2BIN(K119), "00000000"))</f>
        <v>01100000</v>
      </c>
      <c r="Q119" t="str">
        <f t="shared" ref="Q119" si="190">BIN2HEX(LEFT(CONCATENATE(L119,IF(M119="", "000", M119)), 8), 2)</f>
        <v>07</v>
      </c>
      <c r="R119" t="str">
        <f>BIN2HEX(CONCATENATE(RIGHT(M119, 1), IF(N119 = "", "000", N119), "0000"), 2)</f>
        <v>00</v>
      </c>
      <c r="S119" s="13" t="str">
        <f t="shared" ref="S119" si="191">IF(O119="", BIN2HEX(P119, 2), BIN2HEX(O119,2))</f>
        <v>60</v>
      </c>
    </row>
    <row r="120" spans="1:19" ht="14.45" x14ac:dyDescent="0.3">
      <c r="A120">
        <v>9</v>
      </c>
      <c r="B120" t="str">
        <f t="shared" si="179"/>
        <v>0x009</v>
      </c>
      <c r="C120" t="s">
        <v>226</v>
      </c>
      <c r="E120" s="8" t="s">
        <v>240</v>
      </c>
      <c r="F120" s="11">
        <v>1</v>
      </c>
      <c r="G120" s="12" t="s">
        <v>195</v>
      </c>
      <c r="H120">
        <f>IF(G120="", "", VLOOKUP(G120, $U$3:$V$10, 2))</f>
        <v>2</v>
      </c>
      <c r="K120">
        <v>0</v>
      </c>
      <c r="L120" s="16" t="str">
        <f>IF(F120="", "", TEXT(DEC2BIN(F120), "000000"))</f>
        <v>000001</v>
      </c>
      <c r="M120" s="17" t="str">
        <f>IF(H120="", "", TEXT(DEC2BIN(H120), "000"))</f>
        <v>010</v>
      </c>
      <c r="N120" s="17" t="str">
        <f>IF(I120="", "", TEXT(DEC2BIN(I120), "000"))</f>
        <v/>
      </c>
      <c r="O120" s="17" t="str">
        <f>IF(J120="", "", TEXT(DEC2BIN(J120), "00000000"))</f>
        <v/>
      </c>
      <c r="P120" s="18" t="str">
        <f>IF(K120="", "", TEXT(DEC2BIN(K120), "00000000"))</f>
        <v>00000000</v>
      </c>
      <c r="Q120" t="str">
        <f>BIN2HEX(LEFT(CONCATENATE(L120,IF(M120="", "000", M120)), 8), 2)</f>
        <v>05</v>
      </c>
      <c r="R120" t="str">
        <f>BIN2HEX(CONCATENATE(RIGHT(M120, 1), IF(N120 = "", "000", N120), "0000"), 2)</f>
        <v>00</v>
      </c>
      <c r="S120" s="13" t="str">
        <f>IF(O120="", BIN2HEX(P120, 2), BIN2HEX(O120,2))</f>
        <v>00</v>
      </c>
    </row>
    <row r="121" spans="1:19" ht="14.45" x14ac:dyDescent="0.3">
      <c r="A121">
        <v>12</v>
      </c>
      <c r="B121" t="str">
        <f t="shared" si="179"/>
        <v>0x00C</v>
      </c>
      <c r="C121" t="s">
        <v>234</v>
      </c>
      <c r="E121" s="8"/>
      <c r="F121" s="11">
        <v>2</v>
      </c>
      <c r="G121" s="12" t="s">
        <v>217</v>
      </c>
      <c r="H121">
        <f t="shared" ref="H121:H122" si="192">IF(G121="", "", VLOOKUP(G121, $U$3:$V$10, 2))</f>
        <v>3</v>
      </c>
      <c r="I121">
        <v>1</v>
      </c>
      <c r="L121" s="16" t="str">
        <f t="shared" ref="L121:L122" si="193">IF(F121="", "", TEXT(DEC2BIN(F121), "000000"))</f>
        <v>000010</v>
      </c>
      <c r="M121" s="17" t="str">
        <f t="shared" ref="M121:M122" si="194">IF(H121="", "", TEXT(DEC2BIN(H121), "000"))</f>
        <v>011</v>
      </c>
      <c r="N121" s="17" t="str">
        <f t="shared" ref="N121:N122" si="195">IF(I121="", "", TEXT(DEC2BIN(I121), "000"))</f>
        <v>001</v>
      </c>
      <c r="O121" s="17" t="str">
        <f t="shared" ref="O121:O122" si="196">IF(J121="", "", TEXT(DEC2BIN(J121), "00000000"))</f>
        <v/>
      </c>
      <c r="P121" s="18" t="str">
        <f t="shared" ref="P121:P122" si="197">IF(K121="", "", TEXT(DEC2BIN(K121), "00000000"))</f>
        <v/>
      </c>
      <c r="Q121" t="str">
        <f t="shared" ref="Q121:Q122" si="198">BIN2HEX(LEFT(CONCATENATE(L121,IF(M121="", "000", M121)), 8), 2)</f>
        <v>09</v>
      </c>
      <c r="R121" t="str">
        <f t="shared" ref="R121:R122" si="199">BIN2HEX(CONCATENATE(RIGHT(M121, 1), IF(N121 = "", "000", N121), "0000"), 2)</f>
        <v>90</v>
      </c>
      <c r="S121" s="13" t="str">
        <f t="shared" ref="S121:S122" si="200">IF(O121="", BIN2HEX(P121, 2), BIN2HEX(O121,2))</f>
        <v>00</v>
      </c>
    </row>
    <row r="122" spans="1:19" ht="14.45" x14ac:dyDescent="0.3">
      <c r="A122">
        <v>15</v>
      </c>
      <c r="B122" t="str">
        <f t="shared" si="179"/>
        <v>0x00F</v>
      </c>
      <c r="C122" t="s">
        <v>223</v>
      </c>
      <c r="E122" s="8" t="s">
        <v>174</v>
      </c>
      <c r="F122" s="11">
        <v>4</v>
      </c>
      <c r="G122" s="12" t="s">
        <v>38</v>
      </c>
      <c r="H122">
        <f t="shared" si="192"/>
        <v>0</v>
      </c>
      <c r="L122" s="16" t="str">
        <f t="shared" si="193"/>
        <v>000100</v>
      </c>
      <c r="M122" s="17" t="str">
        <f t="shared" si="194"/>
        <v>000</v>
      </c>
      <c r="N122" s="17" t="str">
        <f t="shared" si="195"/>
        <v/>
      </c>
      <c r="O122" s="17" t="str">
        <f t="shared" si="196"/>
        <v/>
      </c>
      <c r="P122" s="18" t="str">
        <f t="shared" si="197"/>
        <v/>
      </c>
      <c r="Q122" t="str">
        <f t="shared" si="198"/>
        <v>10</v>
      </c>
      <c r="R122" t="str">
        <f t="shared" si="199"/>
        <v>00</v>
      </c>
      <c r="S122" s="13" t="str">
        <f t="shared" si="200"/>
        <v>00</v>
      </c>
    </row>
    <row r="123" spans="1:19" ht="14.45" x14ac:dyDescent="0.3">
      <c r="A123">
        <v>18</v>
      </c>
      <c r="B123" t="str">
        <f t="shared" si="179"/>
        <v>0x012</v>
      </c>
      <c r="C123" t="s">
        <v>245</v>
      </c>
      <c r="E123" s="8"/>
      <c r="F123" s="11">
        <v>2</v>
      </c>
      <c r="G123" s="12" t="s">
        <v>217</v>
      </c>
      <c r="H123">
        <f t="shared" ref="H123:H124" si="201">IF(G123="", "", VLOOKUP(G123, $U$3:$V$10, 2))</f>
        <v>3</v>
      </c>
      <c r="I123">
        <v>6</v>
      </c>
      <c r="L123" s="16" t="str">
        <f t="shared" ref="L123:L124" si="202">IF(F123="", "", TEXT(DEC2BIN(F123), "000000"))</f>
        <v>000010</v>
      </c>
      <c r="M123" s="17" t="str">
        <f t="shared" ref="M123:M124" si="203">IF(H123="", "", TEXT(DEC2BIN(H123), "000"))</f>
        <v>011</v>
      </c>
      <c r="N123" s="17" t="str">
        <f t="shared" ref="N123:N124" si="204">IF(I123="", "", TEXT(DEC2BIN(I123), "000"))</f>
        <v>110</v>
      </c>
      <c r="O123" s="17" t="str">
        <f t="shared" ref="O123:O124" si="205">IF(J123="", "", TEXT(DEC2BIN(J123), "00000000"))</f>
        <v/>
      </c>
      <c r="P123" s="18" t="str">
        <f t="shared" ref="P123:P124" si="206">IF(K123="", "", TEXT(DEC2BIN(K123), "00000000"))</f>
        <v/>
      </c>
      <c r="Q123" t="str">
        <f t="shared" ref="Q123:Q124" si="207">BIN2HEX(LEFT(CONCATENATE(L123,IF(M123="", "000", M123)), 8), 2)</f>
        <v>09</v>
      </c>
      <c r="R123" t="str">
        <f t="shared" ref="R123:R124" si="208">BIN2HEX(CONCATENATE(RIGHT(M123, 1), IF(N123 = "", "000", N123), "0000"), 2)</f>
        <v>E0</v>
      </c>
      <c r="S123" s="13" t="str">
        <f t="shared" ref="S123:S124" si="209">IF(O123="", BIN2HEX(P123, 2), BIN2HEX(O123,2))</f>
        <v>00</v>
      </c>
    </row>
    <row r="124" spans="1:19" ht="14.45" x14ac:dyDescent="0.3">
      <c r="A124">
        <v>21</v>
      </c>
      <c r="B124" t="str">
        <f t="shared" si="179"/>
        <v>0x015</v>
      </c>
      <c r="C124" t="s">
        <v>236</v>
      </c>
      <c r="E124" s="8" t="s">
        <v>173</v>
      </c>
      <c r="F124" s="11">
        <v>11</v>
      </c>
      <c r="G124" s="12" t="s">
        <v>38</v>
      </c>
      <c r="H124">
        <f t="shared" si="201"/>
        <v>0</v>
      </c>
      <c r="L124" s="16" t="str">
        <f t="shared" si="202"/>
        <v>001011</v>
      </c>
      <c r="M124" s="17" t="str">
        <f t="shared" si="203"/>
        <v>000</v>
      </c>
      <c r="N124" s="17" t="str">
        <f t="shared" si="204"/>
        <v/>
      </c>
      <c r="O124" s="17" t="str">
        <f t="shared" si="205"/>
        <v/>
      </c>
      <c r="P124" s="18" t="str">
        <f t="shared" si="206"/>
        <v/>
      </c>
      <c r="Q124" t="str">
        <f t="shared" si="207"/>
        <v>2C</v>
      </c>
      <c r="R124" t="str">
        <f t="shared" si="208"/>
        <v>00</v>
      </c>
      <c r="S124" s="13" t="str">
        <f t="shared" si="209"/>
        <v>00</v>
      </c>
    </row>
    <row r="125" spans="1:19" ht="14.45" x14ac:dyDescent="0.3">
      <c r="A125">
        <v>24</v>
      </c>
      <c r="B125" t="str">
        <f t="shared" si="179"/>
        <v>0x018</v>
      </c>
      <c r="C125" t="s">
        <v>237</v>
      </c>
      <c r="E125" s="46"/>
      <c r="F125" s="11">
        <v>40</v>
      </c>
      <c r="G125" s="12" t="s">
        <v>39</v>
      </c>
      <c r="H125">
        <f t="shared" ref="H125:H129" si="210">IF(G125="", "", VLOOKUP(G125, $U$3:$V$10, 2))</f>
        <v>1</v>
      </c>
      <c r="L125" s="16" t="str">
        <f>IF(F125="", "", TEXT(DEC2BIN(F125), "000000"))</f>
        <v>101000</v>
      </c>
      <c r="M125" s="17" t="str">
        <f>IF(H125="", "", TEXT(DEC2BIN(H125), "000"))</f>
        <v>001</v>
      </c>
      <c r="N125" s="17" t="str">
        <f>IF(I125="", "", TEXT(DEC2BIN(I125), "000"))</f>
        <v/>
      </c>
      <c r="O125" s="17" t="str">
        <f>IF(J125="", "", TEXT(DEC2BIN(J125), "00000000"))</f>
        <v/>
      </c>
      <c r="P125" s="18" t="str">
        <f>IF(K125="", "", TEXT(DEC2BIN(K125), "00000000"))</f>
        <v/>
      </c>
      <c r="Q125" t="str">
        <f t="shared" ref="Q125:Q126" si="211">BIN2HEX(LEFT(CONCATENATE(L125,IF(M125="", "000", M125)), 8), 2)</f>
        <v>A0</v>
      </c>
      <c r="R125" t="str">
        <f>BIN2HEX(CONCATENATE(RIGHT(M125, 1), IF(N125 = "", "000", N125), "0000"), 2)</f>
        <v>80</v>
      </c>
      <c r="S125" s="13" t="str">
        <f t="shared" ref="S125:S126" si="212">IF(O125="", BIN2HEX(P125, 2), BIN2HEX(O125,2))</f>
        <v>00</v>
      </c>
    </row>
    <row r="126" spans="1:19" ht="14.45" x14ac:dyDescent="0.3">
      <c r="A126">
        <v>27</v>
      </c>
      <c r="B126" t="str">
        <f t="shared" si="179"/>
        <v>0x01B</v>
      </c>
      <c r="C126" t="s">
        <v>58</v>
      </c>
      <c r="E126" s="46" t="s">
        <v>238</v>
      </c>
      <c r="F126" s="11">
        <v>2</v>
      </c>
      <c r="G126" s="12" t="s">
        <v>38</v>
      </c>
      <c r="H126">
        <f t="shared" si="210"/>
        <v>0</v>
      </c>
      <c r="I126">
        <v>1</v>
      </c>
      <c r="L126" s="16" t="str">
        <f t="shared" ref="L126" si="213">IF(F126="", "", TEXT(DEC2BIN(F126), "000000"))</f>
        <v>000010</v>
      </c>
      <c r="M126" s="17" t="str">
        <f t="shared" ref="M126:M129" si="214">IF(H126="", "", TEXT(DEC2BIN(H126), "000"))</f>
        <v>000</v>
      </c>
      <c r="N126" s="17" t="str">
        <f t="shared" ref="N126:N129" si="215">IF(I126="", "", TEXT(DEC2BIN(I126), "000"))</f>
        <v>001</v>
      </c>
      <c r="O126" s="17" t="str">
        <f t="shared" ref="O126:O129" si="216">IF(J126="", "", TEXT(DEC2BIN(J126), "00000000"))</f>
        <v/>
      </c>
      <c r="P126" s="18" t="str">
        <f t="shared" ref="P126:P129" si="217">IF(K126="", "", TEXT(DEC2BIN(K126), "00000000"))</f>
        <v/>
      </c>
      <c r="Q126" t="str">
        <f t="shared" si="211"/>
        <v>08</v>
      </c>
      <c r="R126" t="str">
        <f t="shared" ref="R126" si="218">BIN2HEX(CONCATENATE(RIGHT(M126, 1), IF(N126 = "", "000", N126), "0000"), 2)</f>
        <v>10</v>
      </c>
      <c r="S126" s="13" t="str">
        <f t="shared" si="212"/>
        <v>00</v>
      </c>
    </row>
    <row r="127" spans="1:19" ht="14.45" x14ac:dyDescent="0.3">
      <c r="A127">
        <v>30</v>
      </c>
      <c r="B127" t="str">
        <f t="shared" si="179"/>
        <v>0x01E</v>
      </c>
      <c r="C127" t="s">
        <v>150</v>
      </c>
      <c r="E127" s="8" t="s">
        <v>161</v>
      </c>
      <c r="F127" s="11">
        <v>33</v>
      </c>
      <c r="G127" s="12" t="s">
        <v>38</v>
      </c>
      <c r="H127">
        <f t="shared" si="210"/>
        <v>0</v>
      </c>
      <c r="I127">
        <v>7</v>
      </c>
      <c r="L127" s="16" t="str">
        <f>IF(F127="", "", TEXT(DEC2BIN(F127), "000000"))</f>
        <v>100001</v>
      </c>
      <c r="M127" s="17" t="str">
        <f t="shared" si="214"/>
        <v>000</v>
      </c>
      <c r="N127" s="17" t="str">
        <f t="shared" si="215"/>
        <v>111</v>
      </c>
      <c r="O127" s="17" t="str">
        <f t="shared" si="216"/>
        <v/>
      </c>
      <c r="P127" s="18" t="str">
        <f t="shared" si="217"/>
        <v/>
      </c>
      <c r="Q127" t="str">
        <f>BIN2HEX(LEFT(CONCATENATE(L127,IF(M127="", "000", M127)), 8), 2)</f>
        <v>84</v>
      </c>
      <c r="R127" t="str">
        <f>BIN2HEX(CONCATENATE(RIGHT(M127, 1), IF(N127 = "", "000", N127), "0000"), 2)</f>
        <v>70</v>
      </c>
      <c r="S127" s="13" t="str">
        <f>IF(O127="", BIN2HEX(P127, 2), BIN2HEX(O127,2))</f>
        <v>00</v>
      </c>
    </row>
    <row r="128" spans="1:19" ht="14.45" x14ac:dyDescent="0.3">
      <c r="A128">
        <v>33</v>
      </c>
      <c r="B128" t="str">
        <f t="shared" si="179"/>
        <v>0x021</v>
      </c>
      <c r="C128" t="s">
        <v>239</v>
      </c>
      <c r="E128" s="8" t="s">
        <v>165</v>
      </c>
      <c r="F128" s="11">
        <v>6</v>
      </c>
      <c r="H128" t="str">
        <f t="shared" si="210"/>
        <v/>
      </c>
      <c r="J128">
        <v>33</v>
      </c>
      <c r="L128" s="16" t="str">
        <f>IF(F128="", "", TEXT(DEC2BIN(F128), "000000"))</f>
        <v>000110</v>
      </c>
      <c r="M128" s="17" t="str">
        <f t="shared" si="214"/>
        <v/>
      </c>
      <c r="N128" s="17" t="str">
        <f t="shared" si="215"/>
        <v/>
      </c>
      <c r="O128" s="17" t="str">
        <f t="shared" si="216"/>
        <v>00100001</v>
      </c>
      <c r="P128" s="18" t="str">
        <f t="shared" si="217"/>
        <v/>
      </c>
      <c r="Q128" t="str">
        <f>BIN2HEX(LEFT(CONCATENATE(L128,IF(M128="", "000", M128)), 8), 2)</f>
        <v>18</v>
      </c>
      <c r="R128" t="str">
        <f>BIN2HEX(CONCATENATE(RIGHT(M128, 1), IF(N128 = "", "000", N128), "0000"), 2)</f>
        <v>00</v>
      </c>
      <c r="S128" s="13" t="str">
        <f>IF(O128="", BIN2HEX(P128, 2), BIN2HEX(O128,2))</f>
        <v>21</v>
      </c>
    </row>
    <row r="129" spans="1:19" x14ac:dyDescent="0.25">
      <c r="A129">
        <v>36</v>
      </c>
      <c r="B129" t="str">
        <f t="shared" si="179"/>
        <v>0x024</v>
      </c>
      <c r="C129" t="s">
        <v>81</v>
      </c>
      <c r="E129" s="51" t="s">
        <v>246</v>
      </c>
      <c r="F129" s="11">
        <v>2</v>
      </c>
      <c r="G129" s="12" t="s">
        <v>38</v>
      </c>
      <c r="H129">
        <f t="shared" si="210"/>
        <v>0</v>
      </c>
      <c r="I129">
        <v>6</v>
      </c>
      <c r="L129" s="16" t="str">
        <f t="shared" ref="L129" si="219">IF(F129="", "", TEXT(DEC2BIN(F129), "000000"))</f>
        <v>000010</v>
      </c>
      <c r="M129" s="17" t="str">
        <f t="shared" si="214"/>
        <v>000</v>
      </c>
      <c r="N129" s="17" t="str">
        <f t="shared" si="215"/>
        <v>110</v>
      </c>
      <c r="O129" s="17" t="str">
        <f t="shared" si="216"/>
        <v/>
      </c>
      <c r="P129" s="18" t="str">
        <f t="shared" si="217"/>
        <v/>
      </c>
      <c r="Q129" t="str">
        <f t="shared" ref="Q129" si="220">BIN2HEX(LEFT(CONCATENATE(L129,IF(M129="", "000", M129)), 8), 2)</f>
        <v>08</v>
      </c>
      <c r="R129" t="str">
        <f t="shared" ref="R129" si="221">BIN2HEX(CONCATENATE(RIGHT(M129, 1), IF(N129 = "", "000", N129), "0000"), 2)</f>
        <v>60</v>
      </c>
      <c r="S129" s="13" t="str">
        <f t="shared" ref="S129" si="222">IF(O129="", BIN2HEX(P129, 2), BIN2HEX(O129,2))</f>
        <v>00</v>
      </c>
    </row>
    <row r="130" spans="1:19" x14ac:dyDescent="0.25">
      <c r="A130">
        <v>39</v>
      </c>
      <c r="B130" t="str">
        <f t="shared" si="179"/>
        <v>0x027</v>
      </c>
      <c r="C130" t="s">
        <v>213</v>
      </c>
      <c r="E130" s="51"/>
      <c r="F130" s="11">
        <v>40</v>
      </c>
      <c r="G130" s="12" t="s">
        <v>38</v>
      </c>
      <c r="H130">
        <f t="shared" ref="H130:H132" si="223">IF(G130="", "", VLOOKUP(G130, $U$3:$V$10, 2))</f>
        <v>0</v>
      </c>
      <c r="L130" s="16" t="str">
        <f>IF(F130="", "", TEXT(DEC2BIN(F130), "000000"))</f>
        <v>101000</v>
      </c>
      <c r="M130" s="17" t="str">
        <f>IF(H130="", "", TEXT(DEC2BIN(H130), "000"))</f>
        <v>000</v>
      </c>
      <c r="N130" s="17" t="str">
        <f>IF(I130="", "", TEXT(DEC2BIN(I130), "000"))</f>
        <v/>
      </c>
      <c r="O130" s="17" t="str">
        <f>IF(J130="", "", TEXT(DEC2BIN(J130), "00000000"))</f>
        <v/>
      </c>
      <c r="P130" s="18" t="str">
        <f>IF(K130="", "", TEXT(DEC2BIN(K130), "00000000"))</f>
        <v/>
      </c>
      <c r="Q130" t="str">
        <f t="shared" ref="Q130:Q131" si="224">BIN2HEX(LEFT(CONCATENATE(L130,IF(M130="", "000", M130)), 8), 2)</f>
        <v>A0</v>
      </c>
      <c r="R130" t="str">
        <f>BIN2HEX(CONCATENATE(RIGHT(M130, 1), IF(N130 = "", "000", N130), "0000"), 2)</f>
        <v>00</v>
      </c>
      <c r="S130" s="13" t="str">
        <f t="shared" ref="S130:S131" si="225">IF(O130="", BIN2HEX(P130, 2), BIN2HEX(O130,2))</f>
        <v>00</v>
      </c>
    </row>
    <row r="131" spans="1:19" x14ac:dyDescent="0.25">
      <c r="A131">
        <v>42</v>
      </c>
      <c r="B131" t="str">
        <f t="shared" si="179"/>
        <v>0x02A</v>
      </c>
      <c r="C131" t="s">
        <v>82</v>
      </c>
      <c r="E131" s="51"/>
      <c r="F131" s="11">
        <v>2</v>
      </c>
      <c r="G131" s="12" t="s">
        <v>42</v>
      </c>
      <c r="H131">
        <f t="shared" si="223"/>
        <v>6</v>
      </c>
      <c r="I131">
        <v>0</v>
      </c>
      <c r="L131" s="16" t="str">
        <f t="shared" ref="L131" si="226">IF(F131="", "", TEXT(DEC2BIN(F131), "000000"))</f>
        <v>000010</v>
      </c>
      <c r="M131" s="17" t="str">
        <f t="shared" ref="M131" si="227">IF(H131="", "", TEXT(DEC2BIN(H131), "000"))</f>
        <v>110</v>
      </c>
      <c r="N131" s="17" t="str">
        <f t="shared" ref="N131" si="228">IF(I131="", "", TEXT(DEC2BIN(I131), "000"))</f>
        <v>000</v>
      </c>
      <c r="O131" s="17" t="str">
        <f t="shared" ref="O131" si="229">IF(J131="", "", TEXT(DEC2BIN(J131), "00000000"))</f>
        <v/>
      </c>
      <c r="P131" s="18" t="str">
        <f t="shared" ref="P131" si="230">IF(K131="", "", TEXT(DEC2BIN(K131), "00000000"))</f>
        <v/>
      </c>
      <c r="Q131" t="str">
        <f t="shared" si="224"/>
        <v>0B</v>
      </c>
      <c r="R131" t="str">
        <f t="shared" ref="R131" si="231">BIN2HEX(CONCATENATE(RIGHT(M131, 1), IF(N131 = "", "000", N131), "0000"), 2)</f>
        <v>00</v>
      </c>
      <c r="S131" s="13" t="str">
        <f t="shared" si="225"/>
        <v>00</v>
      </c>
    </row>
    <row r="132" spans="1:19" ht="14.45" x14ac:dyDescent="0.3">
      <c r="A132">
        <v>45</v>
      </c>
      <c r="B132" t="str">
        <f t="shared" si="179"/>
        <v>0x02D</v>
      </c>
      <c r="C132" t="s">
        <v>175</v>
      </c>
      <c r="E132" s="8" t="s">
        <v>166</v>
      </c>
      <c r="F132" s="11">
        <v>5</v>
      </c>
      <c r="H132" t="str">
        <f t="shared" si="223"/>
        <v/>
      </c>
      <c r="J132">
        <v>12</v>
      </c>
      <c r="L132" s="16" t="str">
        <f>IF(F132="", "", TEXT(DEC2BIN(F132), "000000"))</f>
        <v>000101</v>
      </c>
      <c r="M132" s="17" t="str">
        <f t="shared" ref="M132" si="232">IF(H132="", "", TEXT(DEC2BIN(H132), "000"))</f>
        <v/>
      </c>
      <c r="N132" s="17" t="str">
        <f t="shared" ref="N132" si="233">IF(I132="", "", TEXT(DEC2BIN(I132), "000"))</f>
        <v/>
      </c>
      <c r="O132" s="17" t="str">
        <f t="shared" ref="O132" si="234">IF(J132="", "", TEXT(DEC2BIN(J132), "00000000"))</f>
        <v>00001100</v>
      </c>
      <c r="P132" s="18" t="str">
        <f t="shared" ref="P132" si="235">IF(K132="", "", TEXT(DEC2BIN(K132), "00000000"))</f>
        <v/>
      </c>
      <c r="Q132" t="str">
        <f>BIN2HEX(LEFT(CONCATENATE(L132,IF(M132="", "000", M132)), 8), 2)</f>
        <v>14</v>
      </c>
      <c r="R132" t="str">
        <f>BIN2HEX(CONCATENATE(RIGHT(M132, 1), IF(N132 = "", "000", N132), "0000"), 2)</f>
        <v>00</v>
      </c>
      <c r="S132" s="13" t="str">
        <f>IF(O132="", BIN2HEX(P132, 2), BIN2HEX(O132,2))</f>
        <v>0C</v>
      </c>
    </row>
    <row r="133" spans="1:19" ht="14.45" x14ac:dyDescent="0.3">
      <c r="E133" s="8" t="s">
        <v>152</v>
      </c>
    </row>
    <row r="134" spans="1:19" ht="14.45" x14ac:dyDescent="0.3">
      <c r="A134">
        <v>48</v>
      </c>
      <c r="B134" t="str">
        <f t="shared" ref="B134:B136" si="236">"0x" &amp; DEC2HEX(A134,3)</f>
        <v>0x030</v>
      </c>
      <c r="D134" s="7" t="s">
        <v>199</v>
      </c>
    </row>
    <row r="135" spans="1:19" ht="14.45" x14ac:dyDescent="0.3">
      <c r="A135">
        <v>51</v>
      </c>
      <c r="B135" t="str">
        <f t="shared" si="236"/>
        <v>0x033</v>
      </c>
      <c r="D135" s="7" t="s">
        <v>200</v>
      </c>
    </row>
    <row r="136" spans="1:19" ht="14.45" x14ac:dyDescent="0.3">
      <c r="A136">
        <v>54</v>
      </c>
      <c r="B136" t="str">
        <f t="shared" si="236"/>
        <v>0x036</v>
      </c>
      <c r="D136" s="7" t="s">
        <v>201</v>
      </c>
    </row>
  </sheetData>
  <sortState ref="U16:V18">
    <sortCondition ref="U13"/>
  </sortState>
  <mergeCells count="2">
    <mergeCell ref="Q1:S1"/>
    <mergeCell ref="E129:E131"/>
  </mergeCells>
  <dataValidations count="2">
    <dataValidation type="list" allowBlank="1" showInputMessage="1" showErrorMessage="1" sqref="W17">
      <formula1>$U$16:$U$18</formula1>
    </dataValidation>
    <dataValidation type="list" allowBlank="1" showInputMessage="1" showErrorMessage="1" sqref="G3:G6 G9:G11 G17:G26 G31:G33 G41:G42 G49 G83:G93 G117:G132 G102:G112">
      <formula1>$U$3:$U$10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2017-09-06T20:47:45Z</dcterms:modified>
</cp:coreProperties>
</file>