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348" windowWidth="14808" windowHeight="7776"/>
  </bookViews>
  <sheets>
    <sheet name="Control Lines" sheetId="1" r:id="rId1"/>
    <sheet name="Test Programs" sheetId="3" r:id="rId2"/>
    <sheet name="Animations" sheetId="4" r:id="rId3"/>
    <sheet name="Magnitude comparison instr" sheetId="5" r:id="rId4"/>
  </sheets>
  <calcPr calcId="162913"/>
  <fileRecoveryPr autoRecover="0"/>
</workbook>
</file>

<file path=xl/calcChain.xml><?xml version="1.0" encoding="utf-8"?>
<calcChain xmlns="http://schemas.openxmlformats.org/spreadsheetml/2006/main">
  <c r="S345" i="3" l="1"/>
  <c r="R345" i="3"/>
  <c r="V345" i="3" s="1"/>
  <c r="Q345" i="3"/>
  <c r="P345" i="3"/>
  <c r="O345" i="3"/>
  <c r="U345" i="3" s="1"/>
  <c r="N345" i="3"/>
  <c r="T345" i="3" s="1"/>
  <c r="I345" i="3"/>
  <c r="C345" i="3"/>
  <c r="S344" i="3"/>
  <c r="R344" i="3"/>
  <c r="V344" i="3" s="1"/>
  <c r="Q344" i="3"/>
  <c r="P344" i="3"/>
  <c r="N344" i="3"/>
  <c r="I344" i="3"/>
  <c r="O344" i="3" s="1"/>
  <c r="T344" i="3" s="1"/>
  <c r="C344" i="3"/>
  <c r="S343" i="3"/>
  <c r="R343" i="3"/>
  <c r="V343" i="3" s="1"/>
  <c r="Q343" i="3"/>
  <c r="P343" i="3"/>
  <c r="N343" i="3"/>
  <c r="I343" i="3"/>
  <c r="O343" i="3" s="1"/>
  <c r="U343" i="3" s="1"/>
  <c r="C343" i="3"/>
  <c r="AC47" i="1"/>
  <c r="AC46" i="1"/>
  <c r="AC45" i="1"/>
  <c r="AC44" i="1"/>
  <c r="AC43" i="1"/>
  <c r="AC42" i="1"/>
  <c r="AC41" i="1"/>
  <c r="AC40" i="1"/>
  <c r="AC39" i="1"/>
  <c r="AC38" i="1"/>
  <c r="AC37" i="1"/>
  <c r="AC36" i="1"/>
  <c r="AC20" i="1"/>
  <c r="AC19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U344" i="3" l="1"/>
  <c r="T343" i="3"/>
  <c r="S337" i="3"/>
  <c r="R337" i="3"/>
  <c r="V337" i="3" s="1"/>
  <c r="Q337" i="3"/>
  <c r="P337" i="3"/>
  <c r="N337" i="3"/>
  <c r="I337" i="3"/>
  <c r="O337" i="3" s="1"/>
  <c r="U337" i="3" s="1"/>
  <c r="C337" i="3"/>
  <c r="S336" i="3"/>
  <c r="R336" i="3"/>
  <c r="V336" i="3" s="1"/>
  <c r="Q336" i="3"/>
  <c r="P336" i="3"/>
  <c r="N336" i="3"/>
  <c r="I336" i="3"/>
  <c r="O336" i="3" s="1"/>
  <c r="U336" i="3" s="1"/>
  <c r="C336" i="3"/>
  <c r="S335" i="3"/>
  <c r="R335" i="3"/>
  <c r="V335" i="3" s="1"/>
  <c r="Q335" i="3"/>
  <c r="P335" i="3"/>
  <c r="N335" i="3"/>
  <c r="I335" i="3"/>
  <c r="O335" i="3" s="1"/>
  <c r="C335" i="3"/>
  <c r="S334" i="3"/>
  <c r="R334" i="3"/>
  <c r="V334" i="3" s="1"/>
  <c r="Q334" i="3"/>
  <c r="P334" i="3"/>
  <c r="N334" i="3"/>
  <c r="I334" i="3"/>
  <c r="O334" i="3" s="1"/>
  <c r="U334" i="3" s="1"/>
  <c r="C334" i="3"/>
  <c r="S333" i="3"/>
  <c r="R333" i="3"/>
  <c r="V333" i="3" s="1"/>
  <c r="Q333" i="3"/>
  <c r="P333" i="3"/>
  <c r="N333" i="3"/>
  <c r="I333" i="3"/>
  <c r="O333" i="3" s="1"/>
  <c r="U333" i="3" s="1"/>
  <c r="C333" i="3"/>
  <c r="S332" i="3"/>
  <c r="R332" i="3"/>
  <c r="V332" i="3" s="1"/>
  <c r="Q332" i="3"/>
  <c r="P332" i="3"/>
  <c r="N332" i="3"/>
  <c r="I332" i="3"/>
  <c r="O332" i="3" s="1"/>
  <c r="U332" i="3" s="1"/>
  <c r="C332" i="3"/>
  <c r="S331" i="3"/>
  <c r="R331" i="3"/>
  <c r="V331" i="3" s="1"/>
  <c r="Q331" i="3"/>
  <c r="P331" i="3"/>
  <c r="N331" i="3"/>
  <c r="I331" i="3"/>
  <c r="O331" i="3" s="1"/>
  <c r="C331" i="3"/>
  <c r="S330" i="3"/>
  <c r="R330" i="3"/>
  <c r="Q330" i="3"/>
  <c r="P330" i="3"/>
  <c r="O330" i="3"/>
  <c r="N330" i="3"/>
  <c r="I330" i="3"/>
  <c r="C330" i="3"/>
  <c r="S329" i="3"/>
  <c r="R329" i="3"/>
  <c r="Q329" i="3"/>
  <c r="P329" i="3"/>
  <c r="O329" i="3"/>
  <c r="N329" i="3"/>
  <c r="I329" i="3"/>
  <c r="C329" i="3"/>
  <c r="S328" i="3"/>
  <c r="R328" i="3"/>
  <c r="Q328" i="3"/>
  <c r="P328" i="3"/>
  <c r="N328" i="3"/>
  <c r="I328" i="3"/>
  <c r="O328" i="3" s="1"/>
  <c r="C328" i="3"/>
  <c r="S327" i="3"/>
  <c r="R327" i="3"/>
  <c r="Q327" i="3"/>
  <c r="P327" i="3"/>
  <c r="N327" i="3"/>
  <c r="I327" i="3"/>
  <c r="O327" i="3" s="1"/>
  <c r="C327" i="3"/>
  <c r="S326" i="3"/>
  <c r="R326" i="3"/>
  <c r="Q326" i="3"/>
  <c r="P326" i="3"/>
  <c r="O326" i="3"/>
  <c r="U326" i="3" s="1"/>
  <c r="N326" i="3"/>
  <c r="T326" i="3" s="1"/>
  <c r="I326" i="3"/>
  <c r="C326" i="3"/>
  <c r="S325" i="3"/>
  <c r="R325" i="3"/>
  <c r="Q325" i="3"/>
  <c r="P325" i="3"/>
  <c r="O325" i="3"/>
  <c r="U325" i="3" s="1"/>
  <c r="N325" i="3"/>
  <c r="I325" i="3"/>
  <c r="C325" i="3"/>
  <c r="S318" i="3"/>
  <c r="R318" i="3"/>
  <c r="Q318" i="3"/>
  <c r="P318" i="3"/>
  <c r="N318" i="3"/>
  <c r="I318" i="3"/>
  <c r="O318" i="3" s="1"/>
  <c r="U318" i="3" s="1"/>
  <c r="S319" i="3"/>
  <c r="R319" i="3"/>
  <c r="V319" i="3" s="1"/>
  <c r="Q319" i="3"/>
  <c r="P319" i="3"/>
  <c r="N319" i="3"/>
  <c r="I319" i="3"/>
  <c r="O319" i="3" s="1"/>
  <c r="S316" i="3"/>
  <c r="R316" i="3"/>
  <c r="V316" i="3" s="1"/>
  <c r="Q316" i="3"/>
  <c r="P316" i="3"/>
  <c r="N316" i="3"/>
  <c r="I316" i="3"/>
  <c r="O316" i="3" s="1"/>
  <c r="U316" i="3" s="1"/>
  <c r="S317" i="3"/>
  <c r="R317" i="3"/>
  <c r="V317" i="3" s="1"/>
  <c r="Q317" i="3"/>
  <c r="P317" i="3"/>
  <c r="N317" i="3"/>
  <c r="I317" i="3"/>
  <c r="O317" i="3" s="1"/>
  <c r="S315" i="3"/>
  <c r="R315" i="3"/>
  <c r="Q315" i="3"/>
  <c r="P315" i="3"/>
  <c r="N315" i="3"/>
  <c r="I315" i="3"/>
  <c r="O315" i="3" s="1"/>
  <c r="U315" i="3" s="1"/>
  <c r="S314" i="3"/>
  <c r="R314" i="3"/>
  <c r="V314" i="3" s="1"/>
  <c r="Q314" i="3"/>
  <c r="P314" i="3"/>
  <c r="N314" i="3"/>
  <c r="I314" i="3"/>
  <c r="O314" i="3" s="1"/>
  <c r="S312" i="3"/>
  <c r="R312" i="3"/>
  <c r="Q312" i="3"/>
  <c r="P312" i="3"/>
  <c r="N312" i="3"/>
  <c r="I312" i="3"/>
  <c r="O312" i="3" s="1"/>
  <c r="S313" i="3"/>
  <c r="R313" i="3"/>
  <c r="V313" i="3" s="1"/>
  <c r="Q313" i="3"/>
  <c r="P313" i="3"/>
  <c r="N313" i="3"/>
  <c r="I313" i="3"/>
  <c r="O313" i="3" s="1"/>
  <c r="S311" i="3"/>
  <c r="R311" i="3"/>
  <c r="Q311" i="3"/>
  <c r="P311" i="3"/>
  <c r="N311" i="3"/>
  <c r="I311" i="3"/>
  <c r="O311" i="3" s="1"/>
  <c r="U311" i="3" s="1"/>
  <c r="S310" i="3"/>
  <c r="R310" i="3"/>
  <c r="Q310" i="3"/>
  <c r="P310" i="3"/>
  <c r="N310" i="3"/>
  <c r="I310" i="3"/>
  <c r="O310" i="3" s="1"/>
  <c r="S309" i="3"/>
  <c r="R309" i="3"/>
  <c r="Q309" i="3"/>
  <c r="P309" i="3"/>
  <c r="N309" i="3"/>
  <c r="I309" i="3"/>
  <c r="O309" i="3" s="1"/>
  <c r="U309" i="3" s="1"/>
  <c r="S308" i="3"/>
  <c r="R308" i="3"/>
  <c r="Q308" i="3"/>
  <c r="P308" i="3"/>
  <c r="N308" i="3"/>
  <c r="I308" i="3"/>
  <c r="O308" i="3" s="1"/>
  <c r="S307" i="3"/>
  <c r="R307" i="3"/>
  <c r="Q307" i="3"/>
  <c r="P307" i="3"/>
  <c r="N307" i="3"/>
  <c r="I307" i="3"/>
  <c r="O307" i="3" s="1"/>
  <c r="U307" i="3" s="1"/>
  <c r="C311" i="3"/>
  <c r="C312" i="3"/>
  <c r="C313" i="3"/>
  <c r="C314" i="3"/>
  <c r="C315" i="3"/>
  <c r="C316" i="3"/>
  <c r="C317" i="3"/>
  <c r="C318" i="3"/>
  <c r="C319" i="3"/>
  <c r="C310" i="3"/>
  <c r="C309" i="3"/>
  <c r="C308" i="3"/>
  <c r="C307" i="3"/>
  <c r="T334" i="3" l="1"/>
  <c r="T333" i="3"/>
  <c r="U310" i="3"/>
  <c r="U314" i="3"/>
  <c r="U317" i="3"/>
  <c r="U319" i="3"/>
  <c r="U308" i="3"/>
  <c r="U328" i="3"/>
  <c r="V328" i="3"/>
  <c r="T329" i="3"/>
  <c r="V329" i="3"/>
  <c r="T330" i="3"/>
  <c r="V330" i="3"/>
  <c r="V311" i="3"/>
  <c r="V312" i="3"/>
  <c r="V315" i="3"/>
  <c r="V318" i="3"/>
  <c r="T325" i="3"/>
  <c r="V325" i="3"/>
  <c r="V326" i="3"/>
  <c r="V327" i="3"/>
  <c r="U329" i="3"/>
  <c r="U330" i="3"/>
  <c r="T337" i="3"/>
  <c r="T336" i="3"/>
  <c r="T331" i="3"/>
  <c r="U331" i="3"/>
  <c r="T332" i="3"/>
  <c r="T327" i="3"/>
  <c r="U327" i="3"/>
  <c r="T328" i="3"/>
  <c r="T335" i="3"/>
  <c r="U335" i="3"/>
  <c r="T318" i="3"/>
  <c r="T319" i="3"/>
  <c r="T316" i="3"/>
  <c r="T317" i="3"/>
  <c r="T315" i="3"/>
  <c r="T314" i="3"/>
  <c r="U312" i="3"/>
  <c r="T312" i="3"/>
  <c r="U313" i="3"/>
  <c r="T313" i="3"/>
  <c r="T311" i="3"/>
  <c r="V310" i="3"/>
  <c r="V309" i="3"/>
  <c r="T310" i="3"/>
  <c r="T309" i="3"/>
  <c r="V308" i="3"/>
  <c r="V307" i="3"/>
  <c r="T308" i="3"/>
  <c r="T307" i="3"/>
  <c r="AF47" i="1"/>
  <c r="AE47" i="1"/>
  <c r="AD47" i="1"/>
  <c r="B47" i="1"/>
  <c r="AF16" i="1"/>
  <c r="AE16" i="1"/>
  <c r="AD16" i="1"/>
  <c r="AF15" i="1"/>
  <c r="AE15" i="1"/>
  <c r="AD15" i="1"/>
  <c r="AN47" i="1" l="1"/>
  <c r="S302" i="3"/>
  <c r="R302" i="3"/>
  <c r="V302" i="3" s="1"/>
  <c r="Q302" i="3"/>
  <c r="P302" i="3"/>
  <c r="N302" i="3"/>
  <c r="I302" i="3"/>
  <c r="O302" i="3" s="1"/>
  <c r="C302" i="3"/>
  <c r="S301" i="3"/>
  <c r="R301" i="3"/>
  <c r="V301" i="3" s="1"/>
  <c r="Q301" i="3"/>
  <c r="P301" i="3"/>
  <c r="N301" i="3"/>
  <c r="I301" i="3"/>
  <c r="O301" i="3" s="1"/>
  <c r="C301" i="3"/>
  <c r="S300" i="3"/>
  <c r="R300" i="3"/>
  <c r="Q300" i="3"/>
  <c r="P300" i="3"/>
  <c r="N300" i="3"/>
  <c r="I300" i="3"/>
  <c r="O300" i="3" s="1"/>
  <c r="C300" i="3"/>
  <c r="S299" i="3"/>
  <c r="R299" i="3"/>
  <c r="V299" i="3" s="1"/>
  <c r="Q299" i="3"/>
  <c r="P299" i="3"/>
  <c r="N299" i="3"/>
  <c r="I299" i="3"/>
  <c r="O299" i="3" s="1"/>
  <c r="C299" i="3"/>
  <c r="AF46" i="1"/>
  <c r="AE46" i="1"/>
  <c r="AD46" i="1"/>
  <c r="B46" i="1"/>
  <c r="U302" i="3" l="1"/>
  <c r="U301" i="3"/>
  <c r="U300" i="3"/>
  <c r="U299" i="3"/>
  <c r="T301" i="3"/>
  <c r="T302" i="3"/>
  <c r="V300" i="3"/>
  <c r="T300" i="3"/>
  <c r="T299" i="3"/>
  <c r="AN46" i="1"/>
  <c r="C291" i="3"/>
  <c r="S289" i="3"/>
  <c r="R289" i="3"/>
  <c r="Q289" i="3"/>
  <c r="P289" i="3"/>
  <c r="N289" i="3"/>
  <c r="I289" i="3"/>
  <c r="O289" i="3" s="1"/>
  <c r="S291" i="3"/>
  <c r="R291" i="3"/>
  <c r="V291" i="3" s="1"/>
  <c r="Q291" i="3"/>
  <c r="P291" i="3"/>
  <c r="N291" i="3"/>
  <c r="I291" i="3"/>
  <c r="O291" i="3" s="1"/>
  <c r="I280" i="3"/>
  <c r="O280" i="3" s="1"/>
  <c r="U280" i="3" s="1"/>
  <c r="N280" i="3"/>
  <c r="P280" i="3"/>
  <c r="Q280" i="3"/>
  <c r="R280" i="3"/>
  <c r="V280" i="3" s="1"/>
  <c r="S280" i="3"/>
  <c r="S293" i="3"/>
  <c r="R293" i="3"/>
  <c r="Q293" i="3"/>
  <c r="P293" i="3"/>
  <c r="N293" i="3"/>
  <c r="I293" i="3"/>
  <c r="O293" i="3" s="1"/>
  <c r="S294" i="3"/>
  <c r="R294" i="3"/>
  <c r="Q294" i="3"/>
  <c r="P294" i="3"/>
  <c r="N294" i="3"/>
  <c r="I294" i="3"/>
  <c r="O294" i="3" s="1"/>
  <c r="C294" i="3"/>
  <c r="C293" i="3"/>
  <c r="C290" i="3"/>
  <c r="S290" i="3"/>
  <c r="R290" i="3"/>
  <c r="V290" i="3" s="1"/>
  <c r="Q290" i="3"/>
  <c r="P290" i="3"/>
  <c r="N290" i="3"/>
  <c r="I290" i="3"/>
  <c r="O290" i="3" s="1"/>
  <c r="C289" i="3"/>
  <c r="S288" i="3"/>
  <c r="R288" i="3"/>
  <c r="Q288" i="3"/>
  <c r="P288" i="3"/>
  <c r="N288" i="3"/>
  <c r="I288" i="3"/>
  <c r="O288" i="3" s="1"/>
  <c r="C288" i="3"/>
  <c r="C280" i="3"/>
  <c r="S282" i="3"/>
  <c r="R282" i="3"/>
  <c r="Q282" i="3"/>
  <c r="P282" i="3"/>
  <c r="N282" i="3"/>
  <c r="I282" i="3"/>
  <c r="O282" i="3" s="1"/>
  <c r="S283" i="3"/>
  <c r="R283" i="3"/>
  <c r="Q283" i="3"/>
  <c r="P283" i="3"/>
  <c r="N283" i="3"/>
  <c r="I283" i="3"/>
  <c r="O283" i="3" s="1"/>
  <c r="S278" i="3"/>
  <c r="R278" i="3"/>
  <c r="Q278" i="3"/>
  <c r="P278" i="3"/>
  <c r="N278" i="3"/>
  <c r="I278" i="3"/>
  <c r="O278" i="3" s="1"/>
  <c r="S279" i="3"/>
  <c r="R279" i="3"/>
  <c r="V279" i="3" s="1"/>
  <c r="Q279" i="3"/>
  <c r="P279" i="3"/>
  <c r="N279" i="3"/>
  <c r="I279" i="3"/>
  <c r="O279" i="3" s="1"/>
  <c r="C283" i="3"/>
  <c r="C282" i="3"/>
  <c r="C279" i="3"/>
  <c r="C278" i="3"/>
  <c r="U290" i="3" l="1"/>
  <c r="U293" i="3"/>
  <c r="U291" i="3"/>
  <c r="U282" i="3"/>
  <c r="V282" i="3"/>
  <c r="U288" i="3"/>
  <c r="V288" i="3"/>
  <c r="V294" i="3"/>
  <c r="U289" i="3"/>
  <c r="U279" i="3"/>
  <c r="U294" i="3"/>
  <c r="T291" i="3"/>
  <c r="T283" i="3"/>
  <c r="V283" i="3"/>
  <c r="U283" i="3"/>
  <c r="V289" i="3"/>
  <c r="T290" i="3"/>
  <c r="T293" i="3"/>
  <c r="T289" i="3"/>
  <c r="T280" i="3"/>
  <c r="V293" i="3"/>
  <c r="T288" i="3"/>
  <c r="T294" i="3"/>
  <c r="V278" i="3"/>
  <c r="T282" i="3"/>
  <c r="T278" i="3"/>
  <c r="U278" i="3"/>
  <c r="T279" i="3"/>
  <c r="C273" i="3"/>
  <c r="S261" i="3"/>
  <c r="R261" i="3"/>
  <c r="Q261" i="3"/>
  <c r="P261" i="3"/>
  <c r="N261" i="3"/>
  <c r="I261" i="3"/>
  <c r="O261" i="3" s="1"/>
  <c r="U261" i="3" s="1"/>
  <c r="S269" i="3"/>
  <c r="R269" i="3"/>
  <c r="Q269" i="3"/>
  <c r="P269" i="3"/>
  <c r="N269" i="3"/>
  <c r="I269" i="3"/>
  <c r="O269" i="3" s="1"/>
  <c r="U269" i="3" s="1"/>
  <c r="C272" i="3"/>
  <c r="C268" i="3"/>
  <c r="C269" i="3"/>
  <c r="C270" i="3"/>
  <c r="C271" i="3"/>
  <c r="S271" i="3"/>
  <c r="R271" i="3"/>
  <c r="V271" i="3" s="1"/>
  <c r="Q271" i="3"/>
  <c r="P271" i="3"/>
  <c r="N271" i="3"/>
  <c r="I271" i="3"/>
  <c r="O271" i="3" s="1"/>
  <c r="S270" i="3"/>
  <c r="R270" i="3"/>
  <c r="Q270" i="3"/>
  <c r="P270" i="3"/>
  <c r="N270" i="3"/>
  <c r="I270" i="3"/>
  <c r="O270" i="3" s="1"/>
  <c r="S272" i="3"/>
  <c r="R272" i="3"/>
  <c r="V272" i="3" s="1"/>
  <c r="Q272" i="3"/>
  <c r="P272" i="3"/>
  <c r="N272" i="3"/>
  <c r="I272" i="3"/>
  <c r="O272" i="3" s="1"/>
  <c r="S273" i="3"/>
  <c r="R273" i="3"/>
  <c r="V273" i="3" s="1"/>
  <c r="Q273" i="3"/>
  <c r="P273" i="3"/>
  <c r="N273" i="3"/>
  <c r="I273" i="3"/>
  <c r="O273" i="3" s="1"/>
  <c r="U273" i="3" s="1"/>
  <c r="S263" i="3"/>
  <c r="R263" i="3"/>
  <c r="Q263" i="3"/>
  <c r="P263" i="3"/>
  <c r="N263" i="3"/>
  <c r="C267" i="3"/>
  <c r="I263" i="3"/>
  <c r="O263" i="3" s="1"/>
  <c r="U263" i="3" s="1"/>
  <c r="C262" i="3"/>
  <c r="C263" i="3"/>
  <c r="C264" i="3"/>
  <c r="C265" i="3"/>
  <c r="C266" i="3"/>
  <c r="U271" i="3" l="1"/>
  <c r="T269" i="3"/>
  <c r="V263" i="3"/>
  <c r="T261" i="3"/>
  <c r="V261" i="3"/>
  <c r="V269" i="3"/>
  <c r="T271" i="3"/>
  <c r="U272" i="3"/>
  <c r="T263" i="3"/>
  <c r="T273" i="3"/>
  <c r="U270" i="3"/>
  <c r="V270" i="3"/>
  <c r="T270" i="3"/>
  <c r="T272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S251" i="3"/>
  <c r="R251" i="3"/>
  <c r="Q251" i="3"/>
  <c r="P251" i="3"/>
  <c r="N251" i="3"/>
  <c r="I251" i="3"/>
  <c r="O251" i="3" s="1"/>
  <c r="S250" i="3"/>
  <c r="R250" i="3"/>
  <c r="Q250" i="3"/>
  <c r="P250" i="3"/>
  <c r="N250" i="3"/>
  <c r="I250" i="3"/>
  <c r="O250" i="3" s="1"/>
  <c r="S267" i="3"/>
  <c r="R267" i="3"/>
  <c r="Q267" i="3"/>
  <c r="P267" i="3"/>
  <c r="N267" i="3"/>
  <c r="I267" i="3"/>
  <c r="O267" i="3" s="1"/>
  <c r="U250" i="3" l="1"/>
  <c r="V250" i="3"/>
  <c r="U251" i="3"/>
  <c r="U267" i="3"/>
  <c r="T267" i="3"/>
  <c r="V267" i="3"/>
  <c r="T251" i="3"/>
  <c r="V251" i="3"/>
  <c r="T250" i="3"/>
  <c r="C249" i="3"/>
  <c r="S249" i="3"/>
  <c r="R249" i="3"/>
  <c r="Q249" i="3"/>
  <c r="P249" i="3"/>
  <c r="N249" i="3"/>
  <c r="I249" i="3"/>
  <c r="O249" i="3" s="1"/>
  <c r="U249" i="3" l="1"/>
  <c r="T249" i="3"/>
  <c r="V249" i="3"/>
  <c r="S268" i="3"/>
  <c r="R268" i="3"/>
  <c r="V268" i="3" s="1"/>
  <c r="Q268" i="3"/>
  <c r="P268" i="3"/>
  <c r="N268" i="3"/>
  <c r="I268" i="3"/>
  <c r="O268" i="3" s="1"/>
  <c r="S266" i="3"/>
  <c r="R266" i="3"/>
  <c r="Q266" i="3"/>
  <c r="P266" i="3"/>
  <c r="N266" i="3"/>
  <c r="I266" i="3"/>
  <c r="O266" i="3" s="1"/>
  <c r="S265" i="3"/>
  <c r="R265" i="3"/>
  <c r="V265" i="3" s="1"/>
  <c r="Q265" i="3"/>
  <c r="P265" i="3"/>
  <c r="N265" i="3"/>
  <c r="I265" i="3"/>
  <c r="O265" i="3" s="1"/>
  <c r="S264" i="3"/>
  <c r="R264" i="3"/>
  <c r="Q264" i="3"/>
  <c r="P264" i="3"/>
  <c r="N264" i="3"/>
  <c r="I264" i="3"/>
  <c r="O264" i="3" s="1"/>
  <c r="S262" i="3"/>
  <c r="R262" i="3"/>
  <c r="Q262" i="3"/>
  <c r="P262" i="3"/>
  <c r="N262" i="3"/>
  <c r="I262" i="3"/>
  <c r="O262" i="3" s="1"/>
  <c r="S260" i="3"/>
  <c r="R260" i="3"/>
  <c r="Q260" i="3"/>
  <c r="P260" i="3"/>
  <c r="N260" i="3"/>
  <c r="I260" i="3"/>
  <c r="O260" i="3" s="1"/>
  <c r="S259" i="3"/>
  <c r="R259" i="3"/>
  <c r="V259" i="3" s="1"/>
  <c r="Q259" i="3"/>
  <c r="P259" i="3"/>
  <c r="N259" i="3"/>
  <c r="I259" i="3"/>
  <c r="O259" i="3" s="1"/>
  <c r="S258" i="3"/>
  <c r="R258" i="3"/>
  <c r="Q258" i="3"/>
  <c r="P258" i="3"/>
  <c r="N258" i="3"/>
  <c r="I258" i="3"/>
  <c r="O258" i="3" s="1"/>
  <c r="S257" i="3"/>
  <c r="R257" i="3"/>
  <c r="Q257" i="3"/>
  <c r="P257" i="3"/>
  <c r="N257" i="3"/>
  <c r="I257" i="3"/>
  <c r="O257" i="3" s="1"/>
  <c r="S256" i="3"/>
  <c r="R256" i="3"/>
  <c r="Q256" i="3"/>
  <c r="P256" i="3"/>
  <c r="N256" i="3"/>
  <c r="I256" i="3"/>
  <c r="O256" i="3" s="1"/>
  <c r="S255" i="3"/>
  <c r="R255" i="3"/>
  <c r="V255" i="3" s="1"/>
  <c r="Q255" i="3"/>
  <c r="P255" i="3"/>
  <c r="N255" i="3"/>
  <c r="I255" i="3"/>
  <c r="O255" i="3" s="1"/>
  <c r="S254" i="3"/>
  <c r="R254" i="3"/>
  <c r="Q254" i="3"/>
  <c r="P254" i="3"/>
  <c r="N254" i="3"/>
  <c r="I254" i="3"/>
  <c r="O254" i="3" s="1"/>
  <c r="S253" i="3"/>
  <c r="R253" i="3"/>
  <c r="Q253" i="3"/>
  <c r="P253" i="3"/>
  <c r="N253" i="3"/>
  <c r="I253" i="3"/>
  <c r="O253" i="3" s="1"/>
  <c r="S252" i="3"/>
  <c r="R252" i="3"/>
  <c r="Q252" i="3"/>
  <c r="P252" i="3"/>
  <c r="N252" i="3"/>
  <c r="I252" i="3"/>
  <c r="O252" i="3" s="1"/>
  <c r="S247" i="3"/>
  <c r="R247" i="3"/>
  <c r="Q247" i="3"/>
  <c r="P247" i="3"/>
  <c r="N247" i="3"/>
  <c r="I247" i="3"/>
  <c r="O247" i="3" s="1"/>
  <c r="C248" i="3"/>
  <c r="S248" i="3"/>
  <c r="R248" i="3"/>
  <c r="Q248" i="3"/>
  <c r="P248" i="3"/>
  <c r="N248" i="3"/>
  <c r="I248" i="3"/>
  <c r="O248" i="3" s="1"/>
  <c r="C247" i="3"/>
  <c r="U252" i="3" l="1"/>
  <c r="V254" i="3"/>
  <c r="U247" i="3"/>
  <c r="U248" i="3"/>
  <c r="U256" i="3"/>
  <c r="U266" i="3"/>
  <c r="U255" i="3"/>
  <c r="T248" i="3"/>
  <c r="U258" i="3"/>
  <c r="V257" i="3"/>
  <c r="U254" i="3"/>
  <c r="T255" i="3"/>
  <c r="T256" i="3"/>
  <c r="V256" i="3"/>
  <c r="U265" i="3"/>
  <c r="U268" i="3"/>
  <c r="V253" i="3"/>
  <c r="U259" i="3"/>
  <c r="T260" i="3"/>
  <c r="V260" i="3"/>
  <c r="U262" i="3"/>
  <c r="V262" i="3"/>
  <c r="V248" i="3"/>
  <c r="V247" i="3"/>
  <c r="T252" i="3"/>
  <c r="V252" i="3"/>
  <c r="V258" i="3"/>
  <c r="U260" i="3"/>
  <c r="V264" i="3"/>
  <c r="V266" i="3"/>
  <c r="T268" i="3"/>
  <c r="T266" i="3"/>
  <c r="T265" i="3"/>
  <c r="U264" i="3"/>
  <c r="T264" i="3"/>
  <c r="T259" i="3"/>
  <c r="T247" i="3"/>
  <c r="U257" i="3"/>
  <c r="T257" i="3"/>
  <c r="T258" i="3"/>
  <c r="U253" i="3"/>
  <c r="T253" i="3"/>
  <c r="T254" i="3"/>
  <c r="T262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Q164" i="3"/>
  <c r="P164" i="3"/>
  <c r="N164" i="3"/>
  <c r="I164" i="3"/>
  <c r="O164" i="3" s="1"/>
  <c r="S163" i="3"/>
  <c r="R163" i="3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V237" i="3" l="1"/>
  <c r="V236" i="3"/>
  <c r="T164" i="3"/>
  <c r="V242" i="3"/>
  <c r="V159" i="3"/>
  <c r="V163" i="3"/>
  <c r="U164" i="3"/>
  <c r="V164" i="3"/>
  <c r="U242" i="3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S211" i="3"/>
  <c r="R211" i="3"/>
  <c r="Q211" i="3"/>
  <c r="P211" i="3"/>
  <c r="N211" i="3"/>
  <c r="I211" i="3"/>
  <c r="O211" i="3" s="1"/>
  <c r="S210" i="3"/>
  <c r="R210" i="3"/>
  <c r="Q210" i="3"/>
  <c r="P210" i="3"/>
  <c r="N210" i="3"/>
  <c r="I210" i="3"/>
  <c r="O210" i="3" s="1"/>
  <c r="S209" i="3"/>
  <c r="R209" i="3"/>
  <c r="Q209" i="3"/>
  <c r="P209" i="3"/>
  <c r="N209" i="3"/>
  <c r="I209" i="3"/>
  <c r="O209" i="3" s="1"/>
  <c r="S208" i="3"/>
  <c r="R208" i="3"/>
  <c r="Q208" i="3"/>
  <c r="P208" i="3"/>
  <c r="N208" i="3"/>
  <c r="I208" i="3"/>
  <c r="O208" i="3" s="1"/>
  <c r="S207" i="3"/>
  <c r="R207" i="3"/>
  <c r="Q207" i="3"/>
  <c r="P207" i="3"/>
  <c r="N207" i="3"/>
  <c r="I207" i="3"/>
  <c r="O207" i="3" s="1"/>
  <c r="S206" i="3"/>
  <c r="R206" i="3"/>
  <c r="Q206" i="3"/>
  <c r="P206" i="3"/>
  <c r="N206" i="3"/>
  <c r="I206" i="3"/>
  <c r="O206" i="3" s="1"/>
  <c r="V207" i="3" l="1"/>
  <c r="V209" i="3"/>
  <c r="U211" i="3"/>
  <c r="V211" i="3"/>
  <c r="V206" i="3"/>
  <c r="V208" i="3"/>
  <c r="U212" i="3"/>
  <c r="U224" i="3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B65" i="4"/>
  <c r="C65" i="4" s="1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B37" i="4"/>
  <c r="C37" i="4" s="1"/>
  <c r="B41" i="4"/>
  <c r="C41" i="4" s="1"/>
  <c r="B40" i="4"/>
  <c r="C40" i="4" s="1"/>
  <c r="B39" i="4"/>
  <c r="C39" i="4" s="1"/>
  <c r="C38" i="4"/>
  <c r="B36" i="4"/>
  <c r="C36" i="4" s="1"/>
  <c r="B35" i="4"/>
  <c r="C35" i="4" s="1"/>
  <c r="B34" i="4"/>
  <c r="C34" i="4" s="1"/>
  <c r="B30" i="4"/>
  <c r="C30" i="4" s="1"/>
  <c r="B29" i="4"/>
  <c r="C29" i="4" s="1"/>
  <c r="B31" i="4"/>
  <c r="C31" i="4" s="1"/>
  <c r="B28" i="4"/>
  <c r="C28" i="4" s="1"/>
  <c r="B33" i="4"/>
  <c r="C33" i="4" s="1"/>
  <c r="B32" i="4"/>
  <c r="C32" i="4" s="1"/>
  <c r="B27" i="4"/>
  <c r="C27" i="4" s="1"/>
  <c r="B26" i="4"/>
  <c r="C26" i="4" s="1"/>
  <c r="B23" i="4"/>
  <c r="C23" i="4" s="1"/>
  <c r="B22" i="4"/>
  <c r="C22" i="4" s="1"/>
  <c r="B21" i="4"/>
  <c r="B20" i="4"/>
  <c r="C20" i="4" s="1"/>
  <c r="B24" i="4"/>
  <c r="C24" i="4" s="1"/>
  <c r="B19" i="4"/>
  <c r="C19" i="4" s="1"/>
  <c r="B25" i="4"/>
  <c r="C25" i="4" s="1"/>
  <c r="C21" i="4"/>
  <c r="B18" i="4"/>
  <c r="C18" i="4" s="1"/>
  <c r="B17" i="4"/>
  <c r="C17" i="4" s="1"/>
  <c r="B16" i="4"/>
  <c r="C16" i="4" s="1"/>
  <c r="B15" i="4"/>
  <c r="C15" i="4" s="1"/>
  <c r="B14" i="4"/>
  <c r="C14" i="4" s="1"/>
  <c r="B13" i="4"/>
  <c r="B12" i="4"/>
  <c r="C12" i="4" s="1"/>
  <c r="B10" i="4"/>
  <c r="D8" i="4" s="1"/>
  <c r="B11" i="4"/>
  <c r="C11" i="4" s="1"/>
  <c r="C13" i="4"/>
  <c r="D2" i="4"/>
  <c r="D5" i="4"/>
  <c r="C9" i="4"/>
  <c r="C8" i="4"/>
  <c r="C7" i="4"/>
  <c r="C6" i="4"/>
  <c r="C5" i="4"/>
  <c r="C4" i="4"/>
  <c r="C3" i="4"/>
  <c r="C2" i="4"/>
  <c r="C10" i="4" l="1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5" i="1"/>
  <c r="B44" i="1"/>
  <c r="B43" i="1"/>
  <c r="B42" i="1"/>
  <c r="B41" i="1"/>
  <c r="B40" i="1"/>
  <c r="B39" i="1"/>
  <c r="B38" i="1"/>
  <c r="B37" i="1"/>
  <c r="B36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P102" i="3"/>
  <c r="N102" i="3"/>
  <c r="I102" i="3"/>
  <c r="O102" i="3" s="1"/>
  <c r="V102" i="3" l="1"/>
  <c r="V104" i="3"/>
  <c r="T102" i="3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F34" i="1"/>
  <c r="AE34" i="1"/>
  <c r="AD34" i="1"/>
  <c r="AF33" i="1"/>
  <c r="AE33" i="1"/>
  <c r="AD33" i="1"/>
  <c r="AF32" i="1"/>
  <c r="AE32" i="1"/>
  <c r="AD32" i="1"/>
  <c r="AF31" i="1"/>
  <c r="AE31" i="1"/>
  <c r="AD31" i="1"/>
  <c r="AF30" i="1"/>
  <c r="AE30" i="1"/>
  <c r="AD30" i="1"/>
  <c r="AF29" i="1"/>
  <c r="AE29" i="1"/>
  <c r="AD29" i="1"/>
  <c r="AF28" i="1"/>
  <c r="AE28" i="1"/>
  <c r="AD28" i="1"/>
  <c r="AF27" i="1"/>
  <c r="AE27" i="1"/>
  <c r="AD27" i="1"/>
  <c r="AF26" i="1"/>
  <c r="AE26" i="1"/>
  <c r="AD26" i="1"/>
  <c r="AF25" i="1"/>
  <c r="AE25" i="1"/>
  <c r="AD25" i="1"/>
  <c r="AF24" i="1"/>
  <c r="AE24" i="1"/>
  <c r="AD24" i="1"/>
  <c r="AF23" i="1"/>
  <c r="AE23" i="1"/>
  <c r="AD23" i="1"/>
  <c r="AF22" i="1"/>
  <c r="AE22" i="1"/>
  <c r="AD22" i="1"/>
  <c r="AF21" i="1"/>
  <c r="AE21" i="1"/>
  <c r="AD21" i="1"/>
  <c r="AF12" i="1"/>
  <c r="AE12" i="1"/>
  <c r="AD12" i="1"/>
  <c r="AF19" i="1"/>
  <c r="AE19" i="1"/>
  <c r="AD19" i="1"/>
  <c r="AF18" i="1"/>
  <c r="AE18" i="1"/>
  <c r="AD18" i="1"/>
  <c r="AF17" i="1"/>
  <c r="AE17" i="1"/>
  <c r="AD17" i="1"/>
  <c r="AF45" i="1"/>
  <c r="AE45" i="1"/>
  <c r="AD45" i="1"/>
  <c r="AF44" i="1"/>
  <c r="AE44" i="1"/>
  <c r="AD44" i="1"/>
  <c r="AF43" i="1"/>
  <c r="AE43" i="1"/>
  <c r="AD43" i="1"/>
  <c r="AF42" i="1"/>
  <c r="AE42" i="1"/>
  <c r="AD42" i="1"/>
  <c r="AF20" i="1"/>
  <c r="AE20" i="1"/>
  <c r="AD20" i="1"/>
  <c r="AF14" i="1"/>
  <c r="AE14" i="1"/>
  <c r="AD14" i="1"/>
  <c r="AF13" i="1"/>
  <c r="AE13" i="1"/>
  <c r="AD13" i="1"/>
  <c r="AF11" i="1"/>
  <c r="AE11" i="1"/>
  <c r="AD11" i="1"/>
  <c r="AF10" i="1"/>
  <c r="AE10" i="1"/>
  <c r="AD10" i="1"/>
  <c r="AF9" i="1"/>
  <c r="AE9" i="1"/>
  <c r="AD9" i="1"/>
  <c r="AF8" i="1"/>
  <c r="AE8" i="1"/>
  <c r="AD8" i="1"/>
  <c r="AF41" i="1"/>
  <c r="AE41" i="1"/>
  <c r="AD41" i="1"/>
  <c r="AF40" i="1"/>
  <c r="AE40" i="1"/>
  <c r="AD40" i="1"/>
  <c r="AF39" i="1"/>
  <c r="AE39" i="1"/>
  <c r="AD39" i="1"/>
  <c r="AF38" i="1"/>
  <c r="AE38" i="1"/>
  <c r="AD38" i="1"/>
  <c r="AF37" i="1"/>
  <c r="AE37" i="1"/>
  <c r="AD37" i="1"/>
  <c r="AF36" i="1"/>
  <c r="AE36" i="1"/>
  <c r="AD36" i="1"/>
  <c r="AF7" i="1"/>
  <c r="AE7" i="1"/>
  <c r="AD7" i="1"/>
  <c r="AF6" i="1"/>
  <c r="AE6" i="1"/>
  <c r="AD6" i="1"/>
  <c r="AF5" i="1"/>
  <c r="AE5" i="1"/>
  <c r="AD5" i="1"/>
  <c r="AF4" i="1"/>
  <c r="AE4" i="1"/>
  <c r="AD4" i="1"/>
  <c r="AF3" i="1"/>
  <c r="AE3" i="1"/>
  <c r="AN25" i="1" l="1"/>
  <c r="AN29" i="1"/>
  <c r="AN33" i="1"/>
  <c r="U10" i="3"/>
  <c r="T10" i="3"/>
  <c r="T9" i="3"/>
  <c r="U9" i="3"/>
  <c r="U11" i="3"/>
  <c r="T11" i="3"/>
  <c r="AN43" i="1"/>
  <c r="AN16" i="1"/>
  <c r="AN10" i="1"/>
  <c r="AN45" i="1"/>
  <c r="AN18" i="1"/>
  <c r="AN22" i="1"/>
  <c r="AN26" i="1"/>
  <c r="AN30" i="1"/>
  <c r="AN34" i="1"/>
  <c r="AN7" i="1"/>
  <c r="AN39" i="1"/>
  <c r="AN9" i="1"/>
  <c r="AN44" i="1"/>
  <c r="AN37" i="1"/>
  <c r="AN41" i="1"/>
  <c r="AN11" i="1"/>
  <c r="AN42" i="1"/>
  <c r="AN15" i="1"/>
  <c r="AN19" i="1"/>
  <c r="AN12" i="1"/>
  <c r="AN20" i="1"/>
  <c r="AN17" i="1"/>
  <c r="AN6" i="1"/>
  <c r="AN38" i="1"/>
  <c r="AN8" i="1"/>
  <c r="AN4" i="1"/>
  <c r="AN36" i="1"/>
  <c r="AN40" i="1"/>
  <c r="AN14" i="1"/>
  <c r="AN21" i="1"/>
  <c r="AN13" i="1"/>
  <c r="AN24" i="1"/>
  <c r="AN28" i="1"/>
  <c r="AN32" i="1"/>
  <c r="AN5" i="1"/>
  <c r="AN23" i="1"/>
  <c r="AN27" i="1"/>
  <c r="AN31" i="1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D3" i="1" l="1"/>
  <c r="AN3" i="1" s="1"/>
  <c r="C50" i="3" l="1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>
  <authors>
    <author>Author</author>
  </authors>
  <commentList>
    <comment ref="C20" authorId="0" shapeId="0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Do Nothing With R1</t>
        </r>
        <r>
          <rPr>
            <sz val="9"/>
            <color indexed="81"/>
            <rFont val="Tahoma"/>
            <charset val="1"/>
          </rPr>
          <t xml:space="preserve">
Just returns the value of the register. Useful to set flags without change register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SUBTRACT MINUS 1</t>
        </r>
        <r>
          <rPr>
            <sz val="9"/>
            <color indexed="81"/>
            <rFont val="Tahoma"/>
            <family val="2"/>
          </rPr>
          <t xml:space="preserve">
R1 - R2 - 1
(useful to test magnitude together with Carry flag)</t>
        </r>
      </text>
    </comment>
    <comment ref="C48" authorId="0" shapeId="0">
      <text>
        <r>
          <rPr>
            <sz val="9"/>
            <color indexed="81"/>
            <rFont val="Tahoma"/>
            <charset val="1"/>
          </rPr>
          <t>Shift Left (multiply by 2)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<sst xmlns="http://schemas.openxmlformats.org/spreadsheetml/2006/main" count="857" uniqueCount="390">
  <si>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</si>
  <si>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</si>
  <si>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</si>
  <si>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</si>
  <si>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</si>
  <si>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</si>
  <si>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</si>
  <si>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</si>
  <si>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</si>
  <si>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</si>
  <si>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</si>
  <si>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</si>
  <si>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</si>
  <si>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</si>
  <si>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</si>
  <si>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</si>
  <si>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</si>
  <si>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</si>
  <si>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</si>
  <si>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</si>
  <si>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</si>
  <si>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</si>
  <si>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</si>
  <si>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</si>
  <si>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</si>
  <si>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</si>
  <si>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</si>
  <si>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</si>
  <si>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</si>
  <si>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</si>
  <si>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</si>
  <si>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</si>
  <si>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</si>
  <si>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</si>
  <si>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</si>
  <si>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</si>
  <si>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</si>
  <si>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</si>
  <si>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</si>
  <si>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</si>
  <si>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</si>
  <si>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</si>
  <si>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</si>
  <si>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</si>
  <si>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</si>
  <si>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</si>
  <si>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</si>
  <si>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</si>
  <si>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</si>
  <si>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</si>
  <si>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</si>
  <si>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LD A, E</t>
  </si>
  <si>
    <t>LD E, A</t>
  </si>
  <si>
    <t>Equiv to ADD E, B</t>
  </si>
  <si>
    <t>Dec</t>
  </si>
  <si>
    <t>LD A, [0x010]</t>
  </si>
  <si>
    <t>ST [0x011], A</t>
  </si>
  <si>
    <t>f0</t>
  </si>
  <si>
    <t>LD A, 0x0</t>
  </si>
  <si>
    <t>LD B, 0x41</t>
  </si>
  <si>
    <t>// ASCII code for letter A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</si>
  <si>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</si>
  <si>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</si>
  <si>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</si>
  <si>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</si>
  <si>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</si>
  <si>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</si>
  <si>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</si>
  <si>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</si>
  <si>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</si>
  <si>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</si>
  <si>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</si>
  <si>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</si>
  <si>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</si>
  <si>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</si>
  <si>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</si>
  <si>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</si>
  <si>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</si>
  <si>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</si>
  <si>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</si>
  <si>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</si>
  <si>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</si>
  <si>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</si>
  <si>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</si>
  <si>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</si>
  <si>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</si>
  <si>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</si>
  <si>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</si>
  <si>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</si>
  <si>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</si>
  <si>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</si>
  <si>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</si>
  <si>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</si>
  <si>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</si>
  <si>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</si>
  <si>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</si>
  <si>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</si>
  <si>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</si>
  <si>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</si>
  <si>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</si>
  <si>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</si>
  <si>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</si>
  <si>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</si>
  <si>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</si>
  <si>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</si>
  <si>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</si>
  <si>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</si>
  <si>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</si>
  <si>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</si>
  <si>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</si>
  <si>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</si>
  <si>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</si>
  <si>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</si>
  <si>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</si>
  <si>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</si>
  <si>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</si>
  <si>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</si>
  <si>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</si>
  <si>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</si>
  <si>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</si>
  <si>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</si>
  <si>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</si>
  <si>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</si>
  <si>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</si>
  <si>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</si>
  <si>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</si>
  <si>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</si>
  <si>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</si>
  <si>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</si>
  <si>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</si>
  <si>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</si>
  <si>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</si>
  <si>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Read byte from input selected by R2, and write it to R1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</si>
  <si>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</si>
  <si>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</si>
  <si>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</si>
  <si>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</si>
  <si>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</si>
  <si>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</si>
  <si>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</si>
  <si>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</si>
  <si>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</si>
  <si>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</si>
  <si>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</si>
  <si>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</si>
  <si>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</si>
  <si>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</si>
  <si>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</si>
  <si>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</si>
  <si>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</si>
  <si>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</si>
  <si>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</si>
  <si>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</si>
  <si>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</si>
  <si>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</si>
  <si>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</si>
  <si>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</si>
  <si>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</si>
  <si>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</si>
  <si>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</si>
  <si>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</si>
  <si>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</si>
  <si>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</si>
  <si>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</si>
  <si>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</si>
  <si>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</si>
  <si>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INC A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</si>
  <si>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</si>
  <si>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</si>
  <si>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</si>
  <si>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</si>
  <si>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</si>
  <si>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</si>
  <si>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</si>
  <si>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</si>
  <si>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</si>
  <si>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</si>
  <si>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</si>
  <si>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</si>
  <si>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</si>
  <si>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</si>
  <si>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</si>
  <si>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</si>
  <si>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</si>
  <si>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</si>
  <si>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</si>
  <si>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</si>
  <si>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</si>
  <si>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</si>
  <si>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</si>
  <si>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</si>
  <si>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</si>
  <si>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</si>
  <si>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</si>
  <si>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</si>
  <si>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</si>
  <si>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</si>
  <si>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</si>
  <si>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</si>
  <si>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</si>
  <si>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</si>
  <si>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</si>
  <si>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</si>
  <si>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</si>
  <si>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</si>
  <si>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</si>
  <si>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</si>
  <si>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</si>
  <si>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</si>
  <si>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</si>
  <si>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</si>
  <si>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</si>
  <si>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</si>
  <si>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</si>
  <si>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</si>
  <si>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</si>
  <si>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</si>
  <si>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</si>
  <si>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</si>
  <si>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</si>
  <si>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</si>
  <si>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</si>
  <si>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</si>
  <si>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</si>
  <si>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</si>
  <si>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</si>
  <si>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</si>
  <si>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</si>
  <si>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</si>
  <si>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</si>
  <si>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</si>
  <si>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</si>
  <si>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</si>
  <si>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</si>
  <si>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</si>
  <si>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</si>
  <si>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</si>
  <si>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</si>
  <si>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</si>
  <si>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</si>
  <si>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</si>
  <si>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</si>
  <si>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</si>
  <si>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</si>
  <si>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</si>
  <si>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</si>
  <si>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</si>
  <si>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</si>
  <si>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</si>
  <si>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</si>
  <si>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</si>
  <si>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</si>
  <si>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</si>
  <si>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</si>
  <si>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</si>
  <si>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</si>
  <si>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</si>
  <si>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</si>
  <si>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</si>
  <si>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</si>
  <si>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</si>
  <si>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</si>
  <si>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</si>
  <si>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</si>
  <si>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</si>
  <si>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</si>
  <si>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</si>
  <si>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</si>
  <si>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</si>
  <si>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</si>
  <si>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</si>
  <si>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</si>
  <si>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</si>
  <si>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</si>
  <si>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</si>
  <si>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</si>
  <si>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</si>
  <si>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</si>
  <si>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</si>
  <si>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</si>
  <si>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</si>
  <si>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</si>
  <si>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</si>
  <si>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</si>
  <si>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</si>
  <si>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</si>
  <si>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</si>
  <si>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</si>
  <si>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</si>
  <si>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</si>
  <si>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</si>
  <si>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</si>
  <si>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</si>
  <si>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</si>
  <si>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</si>
  <si>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</si>
  <si>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</si>
  <si>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</si>
  <si>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One register ALU instructions can be modified to use all registers, by using CLOSE_REGS_BRIDGE=1 and EN_R1_OUT=0</t>
  </si>
  <si>
    <t>// 14 - Pixel animation using Draw pixel subroutine</t>
  </si>
  <si>
    <t>// Decrements A (x value)</t>
  </si>
  <si>
    <t>// Alu op just to set Z flag and make conditional jump possible</t>
  </si>
  <si>
    <t>// saves register A value (for this subroutine)</t>
  </si>
  <si>
    <t>JP 0xf</t>
  </si>
  <si>
    <t>JP Z, 0x27</t>
  </si>
  <si>
    <t>// If B = 0 then jump to beginning</t>
  </si>
  <si>
    <t>// go to next outer loop iteration</t>
  </si>
  <si>
    <t>LD F, 0x8</t>
  </si>
  <si>
    <t>OUT 1, H, F</t>
  </si>
  <si>
    <t>JP 0x12</t>
  </si>
  <si>
    <t>LD D, 0</t>
  </si>
  <si>
    <t>SUB B, D</t>
  </si>
  <si>
    <t>JP 0x3</t>
  </si>
  <si>
    <t>// initialize variables (y: 0)</t>
  </si>
  <si>
    <t>// initialize variables (x: 7)</t>
  </si>
  <si>
    <t>// Next line</t>
  </si>
  <si>
    <t>// Jump to next_line</t>
  </si>
  <si>
    <t>next_line:</t>
  </si>
  <si>
    <t>INC E</t>
  </si>
  <si>
    <t>// Clear current line</t>
  </si>
  <si>
    <t>// Constant to loop X</t>
  </si>
  <si>
    <t>// Constant test end of line</t>
  </si>
  <si>
    <t>clr:</t>
  </si>
  <si>
    <t>JP Z, 0x42</t>
  </si>
  <si>
    <t>// 15 - Test CALL and RET instructions</t>
  </si>
  <si>
    <t>CALL 0x30</t>
  </si>
  <si>
    <t>LD A, 0x5</t>
  </si>
  <si>
    <t>// 16 - Test CALL Z and RET instructions</t>
  </si>
  <si>
    <t>CALL Z, 0x30</t>
  </si>
  <si>
    <t>DNW R1</t>
  </si>
  <si>
    <t>// 17 - Test DNZ instruction</t>
  </si>
  <si>
    <t>LD H, 0x6</t>
  </si>
  <si>
    <t>DNW A</t>
  </si>
  <si>
    <t>DNW H</t>
  </si>
  <si>
    <t>C_FLAG to (IR_ADDR to PC)</t>
  </si>
  <si>
    <t>JP C, [addr]</t>
  </si>
  <si>
    <t>CALL C, [addr]</t>
  </si>
  <si>
    <t>SUBM R1, R2</t>
  </si>
  <si>
    <t>SUB</t>
  </si>
  <si>
    <t>R1 &gt;= R2</t>
  </si>
  <si>
    <t>R1 &gt; R2</t>
  </si>
  <si>
    <t>SUBM</t>
  </si>
  <si>
    <t>R1 &lt;= R2</t>
  </si>
  <si>
    <t>R1 &lt; R2</t>
  </si>
  <si>
    <t>OUTPUT Cn + 4</t>
  </si>
  <si>
    <t>INSTR</t>
  </si>
  <si>
    <t>MAG</t>
  </si>
  <si>
    <t>carry:</t>
  </si>
  <si>
    <t>no_carry:</t>
  </si>
  <si>
    <t>JP C, [carry]</t>
  </si>
  <si>
    <t>// R1 &gt;= R2</t>
  </si>
  <si>
    <t>// R1 &lt; R2</t>
  </si>
  <si>
    <t>// R1 &lt;= R2</t>
  </si>
  <si>
    <t>// R1 &gt; R2</t>
  </si>
  <si>
    <t>SUB A, C</t>
  </si>
  <si>
    <t>// ASCII char 'A'</t>
  </si>
  <si>
    <t>// ASCII char 'C'</t>
  </si>
  <si>
    <t>r2_higher:</t>
  </si>
  <si>
    <t>inc:</t>
  </si>
  <si>
    <t>LD F, A</t>
  </si>
  <si>
    <t>LD A, F</t>
  </si>
  <si>
    <t>// Expected output:</t>
  </si>
  <si>
    <t>LD H, 0x43</t>
  </si>
  <si>
    <t>// R1 &gt;= R2; Print out 'A'</t>
  </si>
  <si>
    <t>// Print out 'C'</t>
  </si>
  <si>
    <t>// CCCCCAAAAAAA (...)</t>
  </si>
  <si>
    <t>JP 0x00c</t>
  </si>
  <si>
    <t>JP C, 0x01e</t>
  </si>
  <si>
    <t>JP 0x021</t>
  </si>
  <si>
    <t>LD C, 0x5</t>
  </si>
  <si>
    <t>SHL R1</t>
  </si>
  <si>
    <t>// 18 - Test magnitude comparison instruction</t>
  </si>
  <si>
    <t>// 19 - Test magnitude comparison instruction (2)</t>
  </si>
  <si>
    <t>SUBM A, C</t>
  </si>
  <si>
    <t>// R1 &gt; R2; Print out 'A'</t>
  </si>
  <si>
    <t>// CCCCCCAAAAAAA (...)</t>
  </si>
  <si>
    <t>// ALU op to set C flag used in comparison instruction</t>
  </si>
  <si>
    <t>JP 0x006</t>
  </si>
  <si>
    <t>JP 0x003</t>
  </si>
  <si>
    <t>JP Z, 0x00f</t>
  </si>
  <si>
    <t>JP 0x00f</t>
  </si>
  <si>
    <t>JP Z, 0x018</t>
  </si>
  <si>
    <t>JP 0x009</t>
  </si>
  <si>
    <t>JP Z, 0x000</t>
  </si>
  <si>
    <t>JP Z, 0x021</t>
  </si>
  <si>
    <t>IN [ID_addr], R1</t>
  </si>
  <si>
    <t>IN_TO_R1</t>
  </si>
  <si>
    <t>// 20 - Test IN instruction</t>
  </si>
  <si>
    <t>IN 0, A</t>
  </si>
  <si>
    <t>JP 0x000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</si>
</sst>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8" xfId="0" applyBorder="1"/>
    <xf numFmtId="0" fontId="0" fillId="0" borderId="8" xfId="0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4" fillId="0" borderId="1" xfId="0" applyFont="1" applyBorder="1"/>
    <xf numFmtId="0" fontId="4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/>
    <xf numFmtId="0" fontId="5" fillId="0" borderId="0" xfId="0" applyFont="1" applyFill="1" applyBorder="1"/>
    <xf numFmtId="0" fontId="9" fillId="0" borderId="0" xfId="0" applyFont="1"/>
    <xf numFmtId="0" fontId="0" fillId="0" borderId="0" xfId="0" applyFont="1"/>
    <xf numFmtId="0" fontId="0" fillId="0" borderId="0" xfId="0" applyFont="1" applyBorder="1"/>
    <xf numFmtId="0" fontId="11" fillId="0" borderId="0" xfId="0" applyFont="1" applyAlignment="1">
      <alignment horizontal="right"/>
    </xf>
    <xf numFmtId="0" fontId="12" fillId="0" borderId="0" xfId="0" applyFont="1"/>
    <xf numFmtId="0" fontId="11" fillId="0" borderId="0" xfId="0" applyFont="1"/>
    <xf numFmtId="2" fontId="12" fillId="0" borderId="3" xfId="0" applyNumberFormat="1" applyFont="1" applyBorder="1" applyAlignment="1">
      <alignment horizontal="center" wrapText="1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textRotation="90"/>
    </xf>
    <xf numFmtId="0" fontId="12" fillId="0" borderId="3" xfId="0" applyFont="1" applyBorder="1" applyAlignment="1">
      <alignment textRotation="90"/>
    </xf>
    <xf numFmtId="0" fontId="12" fillId="3" borderId="3" xfId="0" applyFont="1" applyFill="1" applyBorder="1" applyAlignment="1">
      <alignment textRotation="90"/>
    </xf>
    <xf numFmtId="0" fontId="12" fillId="0" borderId="2" xfId="0" applyFont="1" applyBorder="1"/>
    <xf numFmtId="0" fontId="11" fillId="0" borderId="5" xfId="0" applyFont="1" applyBorder="1" applyAlignment="1">
      <alignment horizontal="right"/>
    </xf>
    <xf numFmtId="0" fontId="11" fillId="0" borderId="7" xfId="0" applyFont="1" applyBorder="1"/>
    <xf numFmtId="0" fontId="13" fillId="0" borderId="0" xfId="0" applyFont="1"/>
    <xf numFmtId="0" fontId="11" fillId="0" borderId="1" xfId="0" applyFont="1" applyBorder="1" applyAlignment="1">
      <alignment horizontal="right"/>
    </xf>
    <xf numFmtId="0" fontId="11" fillId="0" borderId="0" xfId="0" applyFont="1" applyBorder="1"/>
    <xf numFmtId="0" fontId="11" fillId="0" borderId="2" xfId="0" applyFont="1" applyBorder="1"/>
    <xf numFmtId="0" fontId="14" fillId="0" borderId="0" xfId="0" applyFont="1"/>
    <xf numFmtId="0" fontId="13" fillId="0" borderId="0" xfId="0" applyFont="1" applyAlignment="1">
      <alignment horizontal="right"/>
    </xf>
    <xf numFmtId="0" fontId="15" fillId="0" borderId="2" xfId="0" applyFont="1" applyBorder="1"/>
    <xf numFmtId="0" fontId="13" fillId="0" borderId="1" xfId="0" applyFont="1" applyBorder="1" applyAlignment="1">
      <alignment horizontal="right"/>
    </xf>
    <xf numFmtId="0" fontId="13" fillId="0" borderId="0" xfId="0" applyFont="1" applyBorder="1"/>
    <xf numFmtId="0" fontId="13" fillId="0" borderId="2" xfId="0" applyFont="1" applyBorder="1"/>
    <xf numFmtId="0" fontId="16" fillId="0" borderId="0" xfId="0" applyFont="1"/>
    <xf numFmtId="0" fontId="17" fillId="0" borderId="2" xfId="0" applyFont="1" applyBorder="1"/>
    <xf numFmtId="0" fontId="11" fillId="2" borderId="0" xfId="0" applyFont="1" applyFill="1" applyAlignment="1">
      <alignment horizontal="right"/>
    </xf>
    <xf numFmtId="0" fontId="17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textRotation="90"/>
    </xf>
    <xf numFmtId="0" fontId="0" fillId="0" borderId="0" xfId="0" applyFont="1" applyFill="1" applyBorder="1"/>
    <xf numFmtId="0" fontId="11" fillId="0" borderId="0" xfId="0" applyFont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133350</xdr:rowOff>
    </xdr:from>
    <xdr:to>
      <xdr:col>8</xdr:col>
      <xdr:colOff>504825</xdr:colOff>
      <xdr:row>10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33350"/>
          <a:ext cx="4076700" cy="1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58"/>
  <sheetViews>
    <sheetView tabSelected="1" zoomScale="80" zoomScaleNormal="80" workbookViewId="0">
      <pane ySplit="2" topLeftCell="A4" activePane="bottomLeft" state="frozen"/>
      <selection pane="bottomLeft" activeCell="AD19" sqref="AD19"/>
    </sheetView>
  </sheetViews>
  <sheetFormatPr defaultColWidth="8.88671875" defaultRowHeight="14.4" x14ac:dyDescent="0.3"/>
  <cols>
    <col min="1" max="1" width="7.88671875" style="29" bestFit="1" customWidth="1"/>
    <col min="2" max="2" width="7.88671875" style="29" customWidth="1"/>
    <col min="3" max="3" width="22.109375" style="30" bestFit="1" customWidth="1"/>
    <col min="4" max="28" width="3.33203125" style="31" customWidth="1"/>
    <col min="29" max="29" width="5.88671875" style="68" customWidth="1"/>
    <col min="30" max="32" width="5.88671875" style="31" customWidth="1"/>
    <col min="33" max="16384" width="8.88671875" style="31"/>
  </cols>
  <sheetData>
    <row r="1" spans="1:40" x14ac:dyDescent="0.3">
      <c r="D1" s="31">
        <v>24</v>
      </c>
      <c r="E1" s="31">
        <v>23</v>
      </c>
      <c r="F1" s="31">
        <v>22</v>
      </c>
      <c r="G1" s="31">
        <v>21</v>
      </c>
      <c r="H1" s="31">
        <v>20</v>
      </c>
      <c r="I1" s="31">
        <v>19</v>
      </c>
      <c r="J1" s="31">
        <v>18</v>
      </c>
      <c r="K1" s="31">
        <v>17</v>
      </c>
      <c r="L1" s="31">
        <v>16</v>
      </c>
      <c r="M1" s="31">
        <v>15</v>
      </c>
      <c r="N1" s="31">
        <v>14</v>
      </c>
      <c r="O1" s="31">
        <v>13</v>
      </c>
      <c r="P1" s="31">
        <v>12</v>
      </c>
      <c r="Q1" s="31">
        <v>11</v>
      </c>
      <c r="R1" s="31">
        <v>10</v>
      </c>
      <c r="S1" s="31">
        <v>9</v>
      </c>
      <c r="T1" s="31">
        <v>8</v>
      </c>
      <c r="U1" s="31">
        <v>7</v>
      </c>
      <c r="V1" s="31">
        <v>6</v>
      </c>
      <c r="W1" s="31">
        <v>5</v>
      </c>
      <c r="X1" s="31">
        <v>4</v>
      </c>
      <c r="Y1" s="31">
        <v>3</v>
      </c>
      <c r="Z1" s="31">
        <v>2</v>
      </c>
      <c r="AA1" s="31">
        <v>1</v>
      </c>
      <c r="AB1" s="31">
        <v>0</v>
      </c>
    </row>
    <row r="2" spans="1:40" s="30" customFormat="1" ht="130.80000000000001" x14ac:dyDescent="0.3">
      <c r="A2" s="32" t="s">
        <v>161</v>
      </c>
      <c r="B2" s="32" t="s">
        <v>203</v>
      </c>
      <c r="C2" s="33" t="s">
        <v>62</v>
      </c>
      <c r="D2" s="34" t="s">
        <v>386</v>
      </c>
      <c r="E2" s="34" t="s">
        <v>1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10</v>
      </c>
      <c r="K2" s="35" t="s">
        <v>15</v>
      </c>
      <c r="L2" s="35" t="s">
        <v>45</v>
      </c>
      <c r="M2" s="35" t="s">
        <v>11</v>
      </c>
      <c r="N2" s="35" t="s">
        <v>12</v>
      </c>
      <c r="O2" s="35" t="s">
        <v>13</v>
      </c>
      <c r="P2" s="36" t="s">
        <v>93</v>
      </c>
      <c r="Q2" s="35" t="s">
        <v>159</v>
      </c>
      <c r="R2" s="35" t="s">
        <v>158</v>
      </c>
      <c r="S2" s="35" t="s">
        <v>20</v>
      </c>
      <c r="T2" s="35" t="s">
        <v>21</v>
      </c>
      <c r="U2" s="35" t="s">
        <v>99</v>
      </c>
      <c r="V2" s="58" t="s">
        <v>334</v>
      </c>
      <c r="W2" s="35" t="s">
        <v>32</v>
      </c>
      <c r="X2" s="35" t="s">
        <v>33</v>
      </c>
      <c r="Y2" s="35" t="s">
        <v>34</v>
      </c>
      <c r="Z2" s="35" t="s">
        <v>35</v>
      </c>
      <c r="AA2" s="35" t="s">
        <v>36</v>
      </c>
      <c r="AB2" s="35" t="s">
        <v>37</v>
      </c>
      <c r="AC2" s="66" t="s">
        <v>63</v>
      </c>
      <c r="AD2" s="67"/>
      <c r="AE2" s="64"/>
      <c r="AF2" s="65"/>
    </row>
    <row r="3" spans="1:40" x14ac:dyDescent="0.3">
      <c r="A3" s="29">
        <v>0</v>
      </c>
      <c r="B3" s="29" t="str">
        <f>"0x" &amp; DEC2HEX(A3)</f>
        <v>0x0</v>
      </c>
      <c r="C3" s="37" t="s">
        <v>16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38" t="s">
        <v>14</v>
      </c>
      <c r="X3" s="29" t="s">
        <v>14</v>
      </c>
      <c r="Y3" s="29" t="s">
        <v>14</v>
      </c>
      <c r="Z3" s="29" t="s">
        <v>14</v>
      </c>
      <c r="AA3" s="29" t="s">
        <v>14</v>
      </c>
      <c r="AB3" s="29" t="s">
        <v>14</v>
      </c>
      <c r="AC3" s="69" t="str">
        <f>BIN2HEX("0000000"+D3, 2)</f>
        <v>00</v>
      </c>
      <c r="AD3" s="42" t="str">
        <f t="shared" ref="AD3:AD14" si="0">BIN2HEX(IF(E3="x", 0, E3) &amp; IF(F3="x", 0, F3) &amp; IF(G3="x", 0, G3) &amp; IF(H3="x", 0, H3) &amp; IF(I3="x", 0, I3) &amp; IF(J3="x", 0, J3) &amp; IF(K3="x", 0, K3) &amp; IF(L3="x", 0, L3), 2)</f>
        <v>00</v>
      </c>
      <c r="AE3" s="42" t="str">
        <f t="shared" ref="AE3:AE14" si="1">BIN2HEX(IF(M3="x", 0, M3) &amp; IF(N3="x", 0, N3) &amp; IF(O3="x", 0, O3) &amp; IF(P3="x", 0, P3) &amp;  IF(Q3="x", 0, Q3) &amp; IF(R3="x", 0, R3) &amp; IF(S3="x", 0, S3) &amp; IF(T3="x", 0, T3), 2)</f>
        <v>00</v>
      </c>
      <c r="AF3" s="39" t="str">
        <f t="shared" ref="AF3:AF14" si="2">BIN2HEX(IF(U3="x", 0, U3) &amp; IF(V3="x", 0, V3) &amp; IF(W3="x", 0, W3) &amp; IF(X3="x", 0, X3) &amp; IF(Y3="x", 0, Y3) &amp; IF(Z3="x", 0, Z3) &amp; IF(AA3="x", 0, AA3) &amp; IF(AB3="x", 0, AB3), 2)</f>
        <v>00</v>
      </c>
      <c r="AN3" s="40" t="str">
        <f t="shared" ref="AN3:AN11" si="3">AD3 &amp; AE3 &amp; AF3</f>
        <v>000000</v>
      </c>
    </row>
    <row r="4" spans="1:40" x14ac:dyDescent="0.3">
      <c r="A4" s="29">
        <v>1</v>
      </c>
      <c r="B4" s="29" t="str">
        <f>"0x" &amp; DEC2HEX(A4)</f>
        <v>0x1</v>
      </c>
      <c r="C4" s="37" t="s">
        <v>0</v>
      </c>
      <c r="D4" s="29">
        <v>0</v>
      </c>
      <c r="E4" s="29">
        <v>1</v>
      </c>
      <c r="F4" s="29">
        <v>1</v>
      </c>
      <c r="G4" s="29">
        <v>0</v>
      </c>
      <c r="H4" s="29">
        <v>0</v>
      </c>
      <c r="I4" s="29">
        <v>0</v>
      </c>
      <c r="J4" s="29" t="s">
        <v>14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41" t="s">
        <v>14</v>
      </c>
      <c r="X4" s="29" t="s">
        <v>14</v>
      </c>
      <c r="Y4" s="29" t="s">
        <v>14</v>
      </c>
      <c r="Z4" s="29" t="s">
        <v>14</v>
      </c>
      <c r="AA4" s="29" t="s">
        <v>14</v>
      </c>
      <c r="AB4" s="29" t="s">
        <v>14</v>
      </c>
      <c r="AC4" s="69" t="str">
        <f t="shared" ref="AC4:AC20" si="4">BIN2HEX("0000000"+D4, 2)</f>
        <v>00</v>
      </c>
      <c r="AD4" s="42" t="str">
        <f t="shared" si="0"/>
        <v>C0</v>
      </c>
      <c r="AE4" s="42" t="str">
        <f t="shared" si="1"/>
        <v>00</v>
      </c>
      <c r="AF4" s="43" t="str">
        <f t="shared" si="2"/>
        <v>00</v>
      </c>
      <c r="AN4" s="40" t="str">
        <f t="shared" si="3"/>
        <v>C00000</v>
      </c>
    </row>
    <row r="5" spans="1:40" x14ac:dyDescent="0.3">
      <c r="A5" s="29">
        <v>2</v>
      </c>
      <c r="B5" s="29" t="str">
        <f t="shared" ref="B5:B46" si="5">"0x" &amp; DEC2HEX(A5)</f>
        <v>0x2</v>
      </c>
      <c r="C5" s="37" t="s">
        <v>2</v>
      </c>
      <c r="D5" s="29">
        <v>0</v>
      </c>
      <c r="E5" s="29">
        <v>0</v>
      </c>
      <c r="F5" s="29">
        <v>1</v>
      </c>
      <c r="G5" s="29">
        <v>1</v>
      </c>
      <c r="H5" s="29">
        <v>0</v>
      </c>
      <c r="I5" s="29">
        <v>0</v>
      </c>
      <c r="J5" s="29" t="s">
        <v>14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1</v>
      </c>
      <c r="S5" s="29">
        <v>0</v>
      </c>
      <c r="T5" s="29">
        <v>0</v>
      </c>
      <c r="U5" s="29">
        <v>0</v>
      </c>
      <c r="V5" s="29">
        <v>0</v>
      </c>
      <c r="W5" s="41" t="s">
        <v>14</v>
      </c>
      <c r="X5" s="29" t="s">
        <v>14</v>
      </c>
      <c r="Y5" s="29" t="s">
        <v>14</v>
      </c>
      <c r="Z5" s="29" t="s">
        <v>14</v>
      </c>
      <c r="AA5" s="29" t="s">
        <v>14</v>
      </c>
      <c r="AB5" s="29" t="s">
        <v>14</v>
      </c>
      <c r="AC5" s="69" t="str">
        <f t="shared" si="4"/>
        <v>00</v>
      </c>
      <c r="AD5" s="42" t="str">
        <f t="shared" si="0"/>
        <v>60</v>
      </c>
      <c r="AE5" s="42" t="str">
        <f t="shared" si="1"/>
        <v>04</v>
      </c>
      <c r="AF5" s="43" t="str">
        <f t="shared" si="2"/>
        <v>00</v>
      </c>
      <c r="AN5" s="40" t="str">
        <f t="shared" si="3"/>
        <v>600400</v>
      </c>
    </row>
    <row r="6" spans="1:40" x14ac:dyDescent="0.3">
      <c r="A6" s="29">
        <v>3</v>
      </c>
      <c r="B6" s="29" t="str">
        <f t="shared" si="5"/>
        <v>0x3</v>
      </c>
      <c r="C6" s="37" t="s">
        <v>3</v>
      </c>
      <c r="D6" s="29">
        <v>0</v>
      </c>
      <c r="E6" s="29">
        <v>0</v>
      </c>
      <c r="F6" s="29">
        <v>1</v>
      </c>
      <c r="G6" s="29">
        <v>0</v>
      </c>
      <c r="H6" s="29">
        <v>1</v>
      </c>
      <c r="I6" s="29">
        <v>1</v>
      </c>
      <c r="J6" s="29">
        <v>1</v>
      </c>
      <c r="K6" s="29">
        <v>1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41" t="s">
        <v>14</v>
      </c>
      <c r="X6" s="29" t="s">
        <v>14</v>
      </c>
      <c r="Y6" s="29" t="s">
        <v>14</v>
      </c>
      <c r="Z6" s="29" t="s">
        <v>14</v>
      </c>
      <c r="AA6" s="29" t="s">
        <v>14</v>
      </c>
      <c r="AB6" s="29" t="s">
        <v>14</v>
      </c>
      <c r="AC6" s="69" t="str">
        <f t="shared" si="4"/>
        <v>00</v>
      </c>
      <c r="AD6" s="42" t="str">
        <f t="shared" si="0"/>
        <v>5E</v>
      </c>
      <c r="AE6" s="42" t="str">
        <f t="shared" si="1"/>
        <v>00</v>
      </c>
      <c r="AF6" s="43" t="str">
        <f t="shared" si="2"/>
        <v>00</v>
      </c>
      <c r="AN6" s="40" t="str">
        <f t="shared" si="3"/>
        <v>5E0000</v>
      </c>
    </row>
    <row r="7" spans="1:40" x14ac:dyDescent="0.3">
      <c r="A7" s="29">
        <v>4</v>
      </c>
      <c r="B7" s="29" t="str">
        <f t="shared" si="5"/>
        <v>0x4</v>
      </c>
      <c r="C7" s="37" t="s">
        <v>167</v>
      </c>
      <c r="D7" s="29">
        <v>0</v>
      </c>
      <c r="E7" s="29">
        <v>0</v>
      </c>
      <c r="F7" s="29">
        <v>1</v>
      </c>
      <c r="G7" s="29">
        <v>0</v>
      </c>
      <c r="H7" s="29">
        <v>0</v>
      </c>
      <c r="I7" s="29">
        <v>1</v>
      </c>
      <c r="J7" s="29">
        <v>1</v>
      </c>
      <c r="K7" s="29">
        <v>1</v>
      </c>
      <c r="L7" s="29">
        <v>1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41" t="s">
        <v>14</v>
      </c>
      <c r="X7" s="29" t="s">
        <v>14</v>
      </c>
      <c r="Y7" s="29" t="s">
        <v>14</v>
      </c>
      <c r="Z7" s="29" t="s">
        <v>14</v>
      </c>
      <c r="AA7" s="29" t="s">
        <v>14</v>
      </c>
      <c r="AB7" s="29" t="s">
        <v>14</v>
      </c>
      <c r="AC7" s="69" t="str">
        <f t="shared" si="4"/>
        <v>00</v>
      </c>
      <c r="AD7" s="42" t="str">
        <f t="shared" si="0"/>
        <v>4F</v>
      </c>
      <c r="AE7" s="42" t="str">
        <f t="shared" si="1"/>
        <v>00</v>
      </c>
      <c r="AF7" s="43" t="str">
        <f t="shared" si="2"/>
        <v>00</v>
      </c>
      <c r="AN7" s="40" t="str">
        <f t="shared" si="3"/>
        <v>4F0000</v>
      </c>
    </row>
    <row r="8" spans="1:40" x14ac:dyDescent="0.3">
      <c r="A8" s="29">
        <v>5</v>
      </c>
      <c r="B8" s="29" t="str">
        <f t="shared" si="5"/>
        <v>0x5</v>
      </c>
      <c r="C8" s="37" t="s">
        <v>4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 t="s">
        <v>14</v>
      </c>
      <c r="K8" s="29">
        <v>0</v>
      </c>
      <c r="L8" s="29">
        <v>0</v>
      </c>
      <c r="M8" s="29">
        <v>0</v>
      </c>
      <c r="N8" s="29">
        <v>1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41" t="s">
        <v>14</v>
      </c>
      <c r="X8" s="29" t="s">
        <v>14</v>
      </c>
      <c r="Y8" s="29" t="s">
        <v>14</v>
      </c>
      <c r="Z8" s="29" t="s">
        <v>14</v>
      </c>
      <c r="AA8" s="29" t="s">
        <v>14</v>
      </c>
      <c r="AB8" s="29" t="s">
        <v>14</v>
      </c>
      <c r="AC8" s="69" t="str">
        <f t="shared" si="4"/>
        <v>00</v>
      </c>
      <c r="AD8" s="42" t="str">
        <f t="shared" si="0"/>
        <v>00</v>
      </c>
      <c r="AE8" s="42" t="str">
        <f t="shared" si="1"/>
        <v>40</v>
      </c>
      <c r="AF8" s="43" t="str">
        <f t="shared" si="2"/>
        <v>00</v>
      </c>
      <c r="AN8" s="40" t="str">
        <f t="shared" si="3"/>
        <v>004000</v>
      </c>
    </row>
    <row r="9" spans="1:40" x14ac:dyDescent="0.3">
      <c r="A9" s="29">
        <v>6</v>
      </c>
      <c r="B9" s="29" t="str">
        <f t="shared" si="5"/>
        <v>0x6</v>
      </c>
      <c r="C9" s="37" t="s">
        <v>5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 t="s">
        <v>14</v>
      </c>
      <c r="K9" s="29">
        <v>0</v>
      </c>
      <c r="L9" s="29">
        <v>0</v>
      </c>
      <c r="M9" s="29">
        <v>0</v>
      </c>
      <c r="N9" s="29">
        <v>1</v>
      </c>
      <c r="O9" s="29">
        <v>1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41" t="s">
        <v>14</v>
      </c>
      <c r="X9" s="29" t="s">
        <v>14</v>
      </c>
      <c r="Y9" s="29" t="s">
        <v>14</v>
      </c>
      <c r="Z9" s="29" t="s">
        <v>14</v>
      </c>
      <c r="AA9" s="29" t="s">
        <v>14</v>
      </c>
      <c r="AB9" s="29" t="s">
        <v>14</v>
      </c>
      <c r="AC9" s="69" t="str">
        <f t="shared" si="4"/>
        <v>00</v>
      </c>
      <c r="AD9" s="42" t="str">
        <f t="shared" si="0"/>
        <v>00</v>
      </c>
      <c r="AE9" s="42" t="str">
        <f t="shared" si="1"/>
        <v>60</v>
      </c>
      <c r="AF9" s="43" t="str">
        <f t="shared" si="2"/>
        <v>00</v>
      </c>
      <c r="AN9" s="40" t="str">
        <f t="shared" si="3"/>
        <v>006000</v>
      </c>
    </row>
    <row r="10" spans="1:40" x14ac:dyDescent="0.3">
      <c r="A10" s="29">
        <v>7</v>
      </c>
      <c r="B10" s="29" t="str">
        <f t="shared" si="5"/>
        <v>0x7</v>
      </c>
      <c r="C10" s="37" t="s">
        <v>17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 t="s">
        <v>14</v>
      </c>
      <c r="K10" s="29">
        <v>0</v>
      </c>
      <c r="L10" s="29">
        <v>0</v>
      </c>
      <c r="M10" s="29">
        <v>0</v>
      </c>
      <c r="N10" s="29">
        <v>1</v>
      </c>
      <c r="O10" s="29">
        <v>0</v>
      </c>
      <c r="P10" s="29">
        <v>0</v>
      </c>
      <c r="Q10" s="29">
        <v>0</v>
      </c>
      <c r="R10" s="29">
        <v>0</v>
      </c>
      <c r="S10" s="29">
        <v>1</v>
      </c>
      <c r="T10" s="29">
        <v>0</v>
      </c>
      <c r="U10" s="29">
        <v>0</v>
      </c>
      <c r="V10" s="29">
        <v>0</v>
      </c>
      <c r="W10" s="41" t="s">
        <v>14</v>
      </c>
      <c r="X10" s="29" t="s">
        <v>14</v>
      </c>
      <c r="Y10" s="29" t="s">
        <v>14</v>
      </c>
      <c r="Z10" s="29" t="s">
        <v>14</v>
      </c>
      <c r="AA10" s="29" t="s">
        <v>14</v>
      </c>
      <c r="AB10" s="29" t="s">
        <v>14</v>
      </c>
      <c r="AC10" s="69" t="str">
        <f t="shared" si="4"/>
        <v>00</v>
      </c>
      <c r="AD10" s="42" t="str">
        <f t="shared" si="0"/>
        <v>00</v>
      </c>
      <c r="AE10" s="42" t="str">
        <f t="shared" si="1"/>
        <v>42</v>
      </c>
      <c r="AF10" s="43" t="str">
        <f t="shared" si="2"/>
        <v>00</v>
      </c>
      <c r="AN10" s="40" t="str">
        <f t="shared" si="3"/>
        <v>004200</v>
      </c>
    </row>
    <row r="11" spans="1:40" x14ac:dyDescent="0.3">
      <c r="A11" s="29">
        <v>8</v>
      </c>
      <c r="B11" s="29" t="str">
        <f t="shared" si="5"/>
        <v>0x8</v>
      </c>
      <c r="C11" s="37" t="s">
        <v>18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 t="s">
        <v>14</v>
      </c>
      <c r="K11" s="29">
        <v>0</v>
      </c>
      <c r="L11" s="29">
        <v>0</v>
      </c>
      <c r="M11" s="29">
        <v>0</v>
      </c>
      <c r="N11" s="29">
        <v>1</v>
      </c>
      <c r="O11" s="29">
        <v>1</v>
      </c>
      <c r="P11" s="29">
        <v>0</v>
      </c>
      <c r="Q11" s="29">
        <v>0</v>
      </c>
      <c r="R11" s="29">
        <v>0</v>
      </c>
      <c r="S11" s="29">
        <v>1</v>
      </c>
      <c r="T11" s="29">
        <v>0</v>
      </c>
      <c r="U11" s="29">
        <v>0</v>
      </c>
      <c r="V11" s="29">
        <v>0</v>
      </c>
      <c r="W11" s="41" t="s">
        <v>14</v>
      </c>
      <c r="X11" s="29" t="s">
        <v>14</v>
      </c>
      <c r="Y11" s="29" t="s">
        <v>14</v>
      </c>
      <c r="Z11" s="29" t="s">
        <v>14</v>
      </c>
      <c r="AA11" s="29" t="s">
        <v>14</v>
      </c>
      <c r="AB11" s="29" t="s">
        <v>14</v>
      </c>
      <c r="AC11" s="69" t="str">
        <f t="shared" si="4"/>
        <v>00</v>
      </c>
      <c r="AD11" s="42" t="str">
        <f t="shared" si="0"/>
        <v>00</v>
      </c>
      <c r="AE11" s="42" t="str">
        <f t="shared" si="1"/>
        <v>62</v>
      </c>
      <c r="AF11" s="43" t="str">
        <f t="shared" si="2"/>
        <v>00</v>
      </c>
      <c r="AN11" s="40" t="str">
        <f t="shared" si="3"/>
        <v>006200</v>
      </c>
    </row>
    <row r="12" spans="1:40" x14ac:dyDescent="0.3">
      <c r="A12" s="29">
        <v>9</v>
      </c>
      <c r="B12" s="29" t="str">
        <f t="shared" si="5"/>
        <v>0x9</v>
      </c>
      <c r="C12" s="37" t="s">
        <v>19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 t="s">
        <v>14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1</v>
      </c>
      <c r="U12" s="29">
        <v>0</v>
      </c>
      <c r="V12" s="29">
        <v>0</v>
      </c>
      <c r="W12" s="41" t="s">
        <v>14</v>
      </c>
      <c r="X12" s="29" t="s">
        <v>14</v>
      </c>
      <c r="Y12" s="29" t="s">
        <v>14</v>
      </c>
      <c r="Z12" s="29" t="s">
        <v>14</v>
      </c>
      <c r="AA12" s="29" t="s">
        <v>14</v>
      </c>
      <c r="AB12" s="29" t="s">
        <v>14</v>
      </c>
      <c r="AC12" s="69" t="str">
        <f t="shared" si="4"/>
        <v>00</v>
      </c>
      <c r="AD12" s="42" t="str">
        <f t="shared" si="0"/>
        <v>00</v>
      </c>
      <c r="AE12" s="42" t="str">
        <f t="shared" si="1"/>
        <v>01</v>
      </c>
      <c r="AF12" s="43" t="str">
        <f t="shared" si="2"/>
        <v>00</v>
      </c>
      <c r="AN12" s="40" t="str">
        <f>AD12 &amp; AE12 &amp; AF12</f>
        <v>000100</v>
      </c>
    </row>
    <row r="13" spans="1:40" x14ac:dyDescent="0.3">
      <c r="A13" s="29">
        <v>10</v>
      </c>
      <c r="B13" s="29" t="str">
        <f t="shared" si="5"/>
        <v>0xA</v>
      </c>
      <c r="C13" s="37" t="s">
        <v>44</v>
      </c>
      <c r="D13" s="29">
        <v>0</v>
      </c>
      <c r="E13" s="29">
        <v>0</v>
      </c>
      <c r="F13" s="29">
        <v>0</v>
      </c>
      <c r="G13" s="29">
        <v>0</v>
      </c>
      <c r="H13" s="29">
        <v>1</v>
      </c>
      <c r="I13" s="29">
        <v>1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31">
        <v>1</v>
      </c>
      <c r="Q13" s="29">
        <v>1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41" t="s">
        <v>14</v>
      </c>
      <c r="X13" s="29" t="s">
        <v>14</v>
      </c>
      <c r="Y13" s="29" t="s">
        <v>14</v>
      </c>
      <c r="Z13" s="29" t="s">
        <v>14</v>
      </c>
      <c r="AA13" s="29" t="s">
        <v>14</v>
      </c>
      <c r="AB13" s="29" t="s">
        <v>14</v>
      </c>
      <c r="AC13" s="69" t="str">
        <f t="shared" si="4"/>
        <v>00</v>
      </c>
      <c r="AD13" s="42" t="str">
        <f t="shared" si="0"/>
        <v>18</v>
      </c>
      <c r="AE13" s="42" t="str">
        <f t="shared" si="1"/>
        <v>18</v>
      </c>
      <c r="AF13" s="43" t="str">
        <f t="shared" si="2"/>
        <v>00</v>
      </c>
      <c r="AG13" s="44" t="s">
        <v>171</v>
      </c>
      <c r="AN13" s="40" t="str">
        <f t="shared" ref="AN13:AN45" si="6">AD13 &amp; AE13 &amp; AF13</f>
        <v>181800</v>
      </c>
    </row>
    <row r="14" spans="1:40" x14ac:dyDescent="0.3">
      <c r="A14" s="29">
        <v>11</v>
      </c>
      <c r="B14" s="29" t="str">
        <f t="shared" si="5"/>
        <v>0xB</v>
      </c>
      <c r="C14" s="37" t="s">
        <v>172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1</v>
      </c>
      <c r="J14" s="29">
        <v>0</v>
      </c>
      <c r="K14" s="29">
        <v>0</v>
      </c>
      <c r="L14" s="29">
        <v>1</v>
      </c>
      <c r="M14" s="29">
        <v>0</v>
      </c>
      <c r="N14" s="29">
        <v>0</v>
      </c>
      <c r="O14" s="29">
        <v>0</v>
      </c>
      <c r="P14" s="31">
        <v>1</v>
      </c>
      <c r="Q14" s="29">
        <v>1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41" t="s">
        <v>14</v>
      </c>
      <c r="X14" s="29" t="s">
        <v>14</v>
      </c>
      <c r="Y14" s="29" t="s">
        <v>14</v>
      </c>
      <c r="Z14" s="29" t="s">
        <v>14</v>
      </c>
      <c r="AA14" s="29" t="s">
        <v>14</v>
      </c>
      <c r="AB14" s="29" t="s">
        <v>14</v>
      </c>
      <c r="AC14" s="69" t="str">
        <f t="shared" si="4"/>
        <v>00</v>
      </c>
      <c r="AD14" s="42" t="str">
        <f t="shared" si="0"/>
        <v>09</v>
      </c>
      <c r="AE14" s="42" t="str">
        <f t="shared" si="1"/>
        <v>18</v>
      </c>
      <c r="AF14" s="43" t="str">
        <f t="shared" si="2"/>
        <v>00</v>
      </c>
      <c r="AN14" s="40" t="str">
        <f t="shared" si="6"/>
        <v>091800</v>
      </c>
    </row>
    <row r="15" spans="1:40" x14ac:dyDescent="0.3">
      <c r="A15" s="29">
        <v>12</v>
      </c>
      <c r="B15" s="29" t="str">
        <f t="shared" si="5"/>
        <v>0xC</v>
      </c>
      <c r="C15" s="37" t="s">
        <v>335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 t="s">
        <v>14</v>
      </c>
      <c r="K15" s="29">
        <v>0</v>
      </c>
      <c r="L15" s="29">
        <v>0</v>
      </c>
      <c r="M15" s="29">
        <v>0</v>
      </c>
      <c r="N15" s="29">
        <v>1</v>
      </c>
      <c r="O15" s="29">
        <v>0</v>
      </c>
      <c r="P15" s="31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1</v>
      </c>
      <c r="W15" s="41" t="s">
        <v>14</v>
      </c>
      <c r="X15" s="29" t="s">
        <v>14</v>
      </c>
      <c r="Y15" s="29" t="s">
        <v>14</v>
      </c>
      <c r="Z15" s="29" t="s">
        <v>14</v>
      </c>
      <c r="AA15" s="29" t="s">
        <v>14</v>
      </c>
      <c r="AB15" s="29" t="s">
        <v>14</v>
      </c>
      <c r="AC15" s="69" t="str">
        <f t="shared" si="4"/>
        <v>00</v>
      </c>
      <c r="AD15" s="42" t="str">
        <f t="shared" ref="AD15:AD16" si="7">BIN2HEX(IF(E15="x", 0, E15) &amp; IF(F15="x", 0, F15) &amp; IF(G15="x", 0, G15) &amp; IF(H15="x", 0, H15) &amp; IF(I15="x", 0, I15) &amp; IF(J15="x", 0, J15) &amp; IF(K15="x", 0, K15) &amp; IF(L15="x", 0, L15), 2)</f>
        <v>00</v>
      </c>
      <c r="AE15" s="42" t="str">
        <f t="shared" ref="AE15:AE16" si="8">BIN2HEX(IF(M15="x", 0, M15) &amp; IF(N15="x", 0, N15) &amp; IF(O15="x", 0, O15) &amp; IF(P15="x", 0, P15) &amp;  IF(Q15="x", 0, Q15) &amp; IF(R15="x", 0, R15) &amp; IF(S15="x", 0, S15) &amp; IF(T15="x", 0, T15), 2)</f>
        <v>40</v>
      </c>
      <c r="AF15" s="43" t="str">
        <f t="shared" ref="AF15:AF16" si="9">BIN2HEX(IF(U15="x", 0, U15) &amp; IF(V15="x", 0, V15) &amp; IF(W15="x", 0, W15) &amp; IF(X15="x", 0, X15) &amp; IF(Y15="x", 0, Y15) &amp; IF(Z15="x", 0, Z15) &amp; IF(AA15="x", 0, AA15) &amp; IF(AB15="x", 0, AB15), 2)</f>
        <v>40</v>
      </c>
      <c r="AG15" s="44"/>
      <c r="AN15" s="40" t="str">
        <f t="shared" si="6"/>
        <v>004040</v>
      </c>
    </row>
    <row r="16" spans="1:40" x14ac:dyDescent="0.3">
      <c r="A16" s="29">
        <v>13</v>
      </c>
      <c r="B16" s="29" t="str">
        <f t="shared" si="5"/>
        <v>0xD</v>
      </c>
      <c r="C16" s="37" t="s">
        <v>336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 t="s">
        <v>14</v>
      </c>
      <c r="K16" s="29">
        <v>0</v>
      </c>
      <c r="L16" s="29">
        <v>0</v>
      </c>
      <c r="M16" s="29">
        <v>0</v>
      </c>
      <c r="N16" s="29">
        <v>1</v>
      </c>
      <c r="O16" s="29">
        <v>0</v>
      </c>
      <c r="P16" s="31">
        <v>0</v>
      </c>
      <c r="Q16" s="29">
        <v>0</v>
      </c>
      <c r="R16" s="29">
        <v>0</v>
      </c>
      <c r="S16" s="29">
        <v>1</v>
      </c>
      <c r="T16" s="29">
        <v>0</v>
      </c>
      <c r="U16" s="29">
        <v>0</v>
      </c>
      <c r="V16" s="29">
        <v>1</v>
      </c>
      <c r="W16" s="41" t="s">
        <v>14</v>
      </c>
      <c r="X16" s="29" t="s">
        <v>14</v>
      </c>
      <c r="Y16" s="29" t="s">
        <v>14</v>
      </c>
      <c r="Z16" s="29" t="s">
        <v>14</v>
      </c>
      <c r="AA16" s="29" t="s">
        <v>14</v>
      </c>
      <c r="AB16" s="29" t="s">
        <v>14</v>
      </c>
      <c r="AC16" s="69" t="str">
        <f t="shared" si="4"/>
        <v>00</v>
      </c>
      <c r="AD16" s="42" t="str">
        <f t="shared" si="7"/>
        <v>00</v>
      </c>
      <c r="AE16" s="42" t="str">
        <f t="shared" si="8"/>
        <v>42</v>
      </c>
      <c r="AF16" s="43" t="str">
        <f t="shared" si="9"/>
        <v>40</v>
      </c>
      <c r="AG16" s="44"/>
      <c r="AN16" s="40" t="str">
        <f t="shared" si="6"/>
        <v>004240</v>
      </c>
    </row>
    <row r="17" spans="1:41" s="40" customFormat="1" x14ac:dyDescent="0.3">
      <c r="A17" s="45">
        <v>14</v>
      </c>
      <c r="B17" s="29" t="str">
        <f t="shared" si="5"/>
        <v>0xE</v>
      </c>
      <c r="C17" s="46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U17" s="45">
        <v>0</v>
      </c>
      <c r="V17" s="45">
        <v>0</v>
      </c>
      <c r="W17" s="47"/>
      <c r="X17" s="45"/>
      <c r="Y17" s="45"/>
      <c r="Z17" s="45"/>
      <c r="AA17" s="45"/>
      <c r="AB17" s="45"/>
      <c r="AC17" s="69"/>
      <c r="AD17" s="48" t="str">
        <f t="shared" ref="AD17:AD19" si="10">BIN2HEX(IF(E17="x", 0, E17) &amp; IF(F17="x", 0, F17) &amp; IF(G17="x", 0, G17) &amp; IF(H17="x", 0, H17) &amp; IF(I17="x", 0, I17) &amp; IF(J17="x", 0, J17) &amp; IF(K17="x", 0, K17) &amp; IF(L17="x", 0, L17), 2)</f>
        <v>00</v>
      </c>
      <c r="AE17" s="48" t="str">
        <f t="shared" ref="AE17:AE19" si="11">BIN2HEX(IF(M17="x", 0, M17) &amp; IF(N17="x", 0, N17) &amp; IF(O17="x", 0, O17) &amp; IF(P17="x", 0, P17) &amp;  IF(Q17="x", 0, Q17) &amp; IF(R17="x", 0, R17) &amp; IF(S17="x", 0, S17) &amp; IF(T17="x", 0, T17), 2)</f>
        <v>00</v>
      </c>
      <c r="AF17" s="49" t="str">
        <f t="shared" ref="AF17:AF19" si="12">BIN2HEX(IF(U17="x", 0, U17) &amp; IF(V17="x", 0, V17) &amp; IF(W17="x", 0, W17) &amp; IF(X17="x", 0, X17) &amp; IF(Y17="x", 0, Y17) &amp; IF(Z17="x", 0, Z17) &amp; IF(AA17="x", 0, AA17) &amp; IF(AB17="x", 0, AB17), 2)</f>
        <v>00</v>
      </c>
      <c r="AN17" s="40" t="str">
        <f t="shared" si="6"/>
        <v>000000</v>
      </c>
    </row>
    <row r="18" spans="1:41" s="40" customFormat="1" x14ac:dyDescent="0.3">
      <c r="A18" s="45">
        <v>15</v>
      </c>
      <c r="B18" s="29" t="str">
        <f t="shared" si="5"/>
        <v>0xF</v>
      </c>
      <c r="C18" s="46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U18" s="45">
        <v>0</v>
      </c>
      <c r="V18" s="45">
        <v>0</v>
      </c>
      <c r="W18" s="47"/>
      <c r="X18" s="45"/>
      <c r="Y18" s="45"/>
      <c r="Z18" s="45"/>
      <c r="AA18" s="45"/>
      <c r="AB18" s="45"/>
      <c r="AC18" s="69"/>
      <c r="AD18" s="48" t="str">
        <f t="shared" si="10"/>
        <v>00</v>
      </c>
      <c r="AE18" s="48" t="str">
        <f t="shared" si="11"/>
        <v>00</v>
      </c>
      <c r="AF18" s="49" t="str">
        <f t="shared" si="12"/>
        <v>00</v>
      </c>
      <c r="AN18" s="40" t="str">
        <f t="shared" si="6"/>
        <v>000000</v>
      </c>
    </row>
    <row r="19" spans="1:41" x14ac:dyDescent="0.3">
      <c r="A19" s="29">
        <v>16</v>
      </c>
      <c r="B19" s="29" t="str">
        <f t="shared" si="5"/>
        <v>0x10</v>
      </c>
      <c r="C19" s="37" t="s">
        <v>385</v>
      </c>
      <c r="D19" s="31">
        <v>1</v>
      </c>
      <c r="E19" s="31">
        <v>0</v>
      </c>
      <c r="F19" s="31">
        <v>1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41"/>
      <c r="X19" s="29"/>
      <c r="Y19" s="29"/>
      <c r="Z19" s="29"/>
      <c r="AA19" s="29"/>
      <c r="AB19" s="29"/>
      <c r="AC19" s="69" t="str">
        <f t="shared" si="4"/>
        <v>01</v>
      </c>
      <c r="AD19" s="28" t="str">
        <f t="shared" si="10"/>
        <v>40</v>
      </c>
      <c r="AE19" s="42" t="str">
        <f t="shared" si="11"/>
        <v>00</v>
      </c>
      <c r="AF19" s="43" t="str">
        <f t="shared" si="12"/>
        <v>00</v>
      </c>
      <c r="AG19" s="31" t="s">
        <v>132</v>
      </c>
      <c r="AN19" s="40" t="str">
        <f t="shared" si="6"/>
        <v>400000</v>
      </c>
      <c r="AO19" s="50"/>
    </row>
    <row r="20" spans="1:41" x14ac:dyDescent="0.3">
      <c r="A20" s="29">
        <v>17</v>
      </c>
      <c r="B20" s="29" t="str">
        <f t="shared" si="5"/>
        <v>0x11</v>
      </c>
      <c r="C20" s="37" t="s">
        <v>103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1</v>
      </c>
      <c r="R20" s="31">
        <v>0</v>
      </c>
      <c r="S20" s="31">
        <v>0</v>
      </c>
      <c r="T20" s="31">
        <v>0</v>
      </c>
      <c r="U20" s="31">
        <v>1</v>
      </c>
      <c r="V20" s="31">
        <v>0</v>
      </c>
      <c r="W20" s="41" t="s">
        <v>14</v>
      </c>
      <c r="X20" s="29" t="s">
        <v>14</v>
      </c>
      <c r="Y20" s="29" t="s">
        <v>14</v>
      </c>
      <c r="Z20" s="29" t="s">
        <v>14</v>
      </c>
      <c r="AA20" s="29" t="s">
        <v>14</v>
      </c>
      <c r="AB20" s="29" t="s">
        <v>14</v>
      </c>
      <c r="AC20" s="69" t="str">
        <f t="shared" si="4"/>
        <v>00</v>
      </c>
      <c r="AD20" s="42" t="str">
        <f t="shared" ref="AD20" si="13">BIN2HEX(IF(E20="x", 0, E20) &amp; IF(F20="x", 0, F20) &amp; IF(G20="x", 0, G20) &amp; IF(H20="x", 0, H20) &amp; IF(I20="x", 0, I20) &amp; IF(J20="x", 0, J20) &amp; IF(K20="x", 0, K20) &amp; IF(L20="x", 0, L20), 2)</f>
        <v>00</v>
      </c>
      <c r="AE20" s="42" t="str">
        <f t="shared" ref="AE20" si="14">BIN2HEX(IF(M20="x", 0, M20) &amp; IF(N20="x", 0, N20) &amp; IF(O20="x", 0, O20) &amp; IF(P20="x", 0, P20) &amp;  IF(Q20="x", 0, Q20) &amp; IF(R20="x", 0, R20) &amp; IF(S20="x", 0, S20) &amp; IF(T20="x", 0, T20), 2)</f>
        <v>08</v>
      </c>
      <c r="AF20" s="43" t="str">
        <f t="shared" ref="AF20" si="15">BIN2HEX(IF(U20="x", 0, U20) &amp; IF(V20="x", 0, V20) &amp; IF(W20="x", 0, W20) &amp; IF(X20="x", 0, X20) &amp; IF(Y20="x", 0, Y20) &amp; IF(Z20="x", 0, Z20) &amp; IF(AA20="x", 0, AA20) &amp; IF(AB20="x", 0, AB20), 2)</f>
        <v>80</v>
      </c>
      <c r="AN20" s="40" t="str">
        <f t="shared" si="6"/>
        <v>000880</v>
      </c>
      <c r="AO20" s="50"/>
    </row>
    <row r="21" spans="1:41" hidden="1" x14ac:dyDescent="0.3">
      <c r="A21" s="29">
        <v>18</v>
      </c>
      <c r="B21" s="29" t="str">
        <f t="shared" si="5"/>
        <v>0x12</v>
      </c>
      <c r="C21" s="51"/>
      <c r="W21" s="41"/>
      <c r="X21" s="29"/>
      <c r="Y21" s="29"/>
      <c r="Z21" s="29"/>
      <c r="AA21" s="29"/>
      <c r="AB21" s="29"/>
      <c r="AC21" s="69"/>
      <c r="AD21" s="42" t="str">
        <f t="shared" ref="AD21:AD34" si="16">BIN2HEX(IF(E21="x", 0, E21) &amp; IF(F21="x", 0, F21) &amp; IF(G21="x", 0, G21) &amp; IF(H21="x", 0, H21) &amp; IF(I21="x", 0, I21) &amp; IF(J21="x", 0, J21) &amp; IF(K21="x", 0, K21) &amp; IF(L21="x", 0, L21), 2)</f>
        <v>00</v>
      </c>
      <c r="AE21" s="42" t="str">
        <f t="shared" ref="AE21:AE34" si="17">BIN2HEX(IF(M21="x", 0, M21) &amp; IF(N21="x", 0, N21) &amp; IF(O21="x", 0, O21) &amp; IF(P21="x", 0, P21) &amp;  IF(Q21="x", 0, Q21) &amp; IF(R21="x", 0, R21) &amp; IF(S21="x", 0, S21) &amp; IF(T21="x", 0, T21), 2)</f>
        <v>00</v>
      </c>
      <c r="AF21" s="43" t="str">
        <f t="shared" ref="AF21:AF34" si="18">BIN2HEX(IF(U21="x", 0, U21) &amp; IF(V21="x", 0, V21) &amp; IF(W21="x", 0, W21) &amp; IF(X21="x", 0, X21) &amp; IF(Y21="x", 0, Y21) &amp; IF(Z21="x", 0, Z21) &amp; IF(AA21="x", 0, AA21) &amp; IF(AB21="x", 0, AB21), 2)</f>
        <v>00</v>
      </c>
      <c r="AN21" s="40" t="str">
        <f t="shared" si="6"/>
        <v>000000</v>
      </c>
    </row>
    <row r="22" spans="1:41" hidden="1" x14ac:dyDescent="0.3">
      <c r="A22" s="29">
        <v>19</v>
      </c>
      <c r="B22" s="29" t="str">
        <f t="shared" si="5"/>
        <v>0x13</v>
      </c>
      <c r="C22" s="51"/>
      <c r="W22" s="41"/>
      <c r="X22" s="29"/>
      <c r="Y22" s="29"/>
      <c r="Z22" s="29"/>
      <c r="AA22" s="29"/>
      <c r="AB22" s="29"/>
      <c r="AC22" s="69"/>
      <c r="AD22" s="42" t="str">
        <f t="shared" si="16"/>
        <v>00</v>
      </c>
      <c r="AE22" s="42" t="str">
        <f t="shared" si="17"/>
        <v>00</v>
      </c>
      <c r="AF22" s="43" t="str">
        <f t="shared" si="18"/>
        <v>00</v>
      </c>
      <c r="AN22" s="40" t="str">
        <f t="shared" si="6"/>
        <v>000000</v>
      </c>
    </row>
    <row r="23" spans="1:41" hidden="1" x14ac:dyDescent="0.3">
      <c r="A23" s="29">
        <v>20</v>
      </c>
      <c r="B23" s="29" t="str">
        <f t="shared" si="5"/>
        <v>0x14</v>
      </c>
      <c r="C23" s="51"/>
      <c r="W23" s="41"/>
      <c r="X23" s="29"/>
      <c r="Y23" s="29"/>
      <c r="Z23" s="29"/>
      <c r="AA23" s="29"/>
      <c r="AB23" s="29"/>
      <c r="AC23" s="69"/>
      <c r="AD23" s="42" t="str">
        <f t="shared" si="16"/>
        <v>00</v>
      </c>
      <c r="AE23" s="42" t="str">
        <f t="shared" si="17"/>
        <v>00</v>
      </c>
      <c r="AF23" s="43" t="str">
        <f t="shared" si="18"/>
        <v>00</v>
      </c>
      <c r="AN23" s="40" t="str">
        <f t="shared" si="6"/>
        <v>000000</v>
      </c>
    </row>
    <row r="24" spans="1:41" hidden="1" x14ac:dyDescent="0.3">
      <c r="A24" s="29">
        <v>21</v>
      </c>
      <c r="B24" s="29" t="str">
        <f t="shared" si="5"/>
        <v>0x15</v>
      </c>
      <c r="C24" s="51"/>
      <c r="W24" s="41"/>
      <c r="X24" s="29"/>
      <c r="Y24" s="29"/>
      <c r="Z24" s="29"/>
      <c r="AA24" s="29"/>
      <c r="AB24" s="29"/>
      <c r="AC24" s="69"/>
      <c r="AD24" s="42" t="str">
        <f t="shared" si="16"/>
        <v>00</v>
      </c>
      <c r="AE24" s="42" t="str">
        <f t="shared" si="17"/>
        <v>00</v>
      </c>
      <c r="AF24" s="43" t="str">
        <f t="shared" si="18"/>
        <v>00</v>
      </c>
      <c r="AN24" s="40" t="str">
        <f t="shared" si="6"/>
        <v>000000</v>
      </c>
    </row>
    <row r="25" spans="1:41" hidden="1" x14ac:dyDescent="0.3">
      <c r="A25" s="29">
        <v>22</v>
      </c>
      <c r="B25" s="29" t="str">
        <f t="shared" si="5"/>
        <v>0x16</v>
      </c>
      <c r="C25" s="51"/>
      <c r="W25" s="41"/>
      <c r="X25" s="29"/>
      <c r="Y25" s="29"/>
      <c r="Z25" s="29"/>
      <c r="AA25" s="29"/>
      <c r="AB25" s="29"/>
      <c r="AC25" s="69"/>
      <c r="AD25" s="42" t="str">
        <f t="shared" si="16"/>
        <v>00</v>
      </c>
      <c r="AE25" s="42" t="str">
        <f t="shared" si="17"/>
        <v>00</v>
      </c>
      <c r="AF25" s="43" t="str">
        <f t="shared" si="18"/>
        <v>00</v>
      </c>
      <c r="AN25" s="40" t="str">
        <f t="shared" si="6"/>
        <v>000000</v>
      </c>
    </row>
    <row r="26" spans="1:41" hidden="1" x14ac:dyDescent="0.3">
      <c r="A26" s="29">
        <v>23</v>
      </c>
      <c r="B26" s="29" t="str">
        <f t="shared" si="5"/>
        <v>0x17</v>
      </c>
      <c r="C26" s="51"/>
      <c r="W26" s="41"/>
      <c r="X26" s="29"/>
      <c r="Y26" s="29"/>
      <c r="Z26" s="29"/>
      <c r="AA26" s="29"/>
      <c r="AB26" s="29"/>
      <c r="AC26" s="69"/>
      <c r="AD26" s="42" t="str">
        <f t="shared" si="16"/>
        <v>00</v>
      </c>
      <c r="AE26" s="42" t="str">
        <f t="shared" si="17"/>
        <v>00</v>
      </c>
      <c r="AF26" s="43" t="str">
        <f t="shared" si="18"/>
        <v>00</v>
      </c>
      <c r="AN26" s="40" t="str">
        <f t="shared" si="6"/>
        <v>000000</v>
      </c>
    </row>
    <row r="27" spans="1:41" hidden="1" x14ac:dyDescent="0.3">
      <c r="A27" s="29">
        <v>24</v>
      </c>
      <c r="B27" s="29" t="str">
        <f t="shared" si="5"/>
        <v>0x18</v>
      </c>
      <c r="C27" s="51"/>
      <c r="W27" s="41"/>
      <c r="X27" s="29"/>
      <c r="Y27" s="29"/>
      <c r="Z27" s="29"/>
      <c r="AA27" s="29"/>
      <c r="AB27" s="29"/>
      <c r="AC27" s="69"/>
      <c r="AD27" s="42" t="str">
        <f t="shared" si="16"/>
        <v>00</v>
      </c>
      <c r="AE27" s="42" t="str">
        <f t="shared" si="17"/>
        <v>00</v>
      </c>
      <c r="AF27" s="43" t="str">
        <f t="shared" si="18"/>
        <v>00</v>
      </c>
      <c r="AN27" s="40" t="str">
        <f t="shared" si="6"/>
        <v>000000</v>
      </c>
    </row>
    <row r="28" spans="1:41" hidden="1" x14ac:dyDescent="0.3">
      <c r="A28" s="29">
        <v>25</v>
      </c>
      <c r="B28" s="29" t="str">
        <f t="shared" si="5"/>
        <v>0x19</v>
      </c>
      <c r="C28" s="51"/>
      <c r="W28" s="41"/>
      <c r="X28" s="29"/>
      <c r="Y28" s="29"/>
      <c r="Z28" s="29"/>
      <c r="AA28" s="29"/>
      <c r="AB28" s="29"/>
      <c r="AC28" s="69"/>
      <c r="AD28" s="42" t="str">
        <f t="shared" si="16"/>
        <v>00</v>
      </c>
      <c r="AE28" s="42" t="str">
        <f t="shared" si="17"/>
        <v>00</v>
      </c>
      <c r="AF28" s="43" t="str">
        <f t="shared" si="18"/>
        <v>00</v>
      </c>
      <c r="AN28" s="40" t="str">
        <f t="shared" si="6"/>
        <v>000000</v>
      </c>
    </row>
    <row r="29" spans="1:41" hidden="1" x14ac:dyDescent="0.3">
      <c r="A29" s="29">
        <v>26</v>
      </c>
      <c r="B29" s="29" t="str">
        <f t="shared" si="5"/>
        <v>0x1A</v>
      </c>
      <c r="C29" s="51"/>
      <c r="W29" s="41"/>
      <c r="X29" s="29"/>
      <c r="Y29" s="29"/>
      <c r="Z29" s="29"/>
      <c r="AA29" s="29"/>
      <c r="AB29" s="29"/>
      <c r="AC29" s="69"/>
      <c r="AD29" s="42" t="str">
        <f t="shared" si="16"/>
        <v>00</v>
      </c>
      <c r="AE29" s="42" t="str">
        <f t="shared" si="17"/>
        <v>00</v>
      </c>
      <c r="AF29" s="43" t="str">
        <f t="shared" si="18"/>
        <v>00</v>
      </c>
      <c r="AN29" s="40" t="str">
        <f t="shared" si="6"/>
        <v>000000</v>
      </c>
    </row>
    <row r="30" spans="1:41" hidden="1" x14ac:dyDescent="0.3">
      <c r="A30" s="29">
        <v>27</v>
      </c>
      <c r="B30" s="29" t="str">
        <f t="shared" si="5"/>
        <v>0x1B</v>
      </c>
      <c r="C30" s="51"/>
      <c r="W30" s="41"/>
      <c r="X30" s="29"/>
      <c r="Y30" s="29"/>
      <c r="Z30" s="29"/>
      <c r="AA30" s="29"/>
      <c r="AB30" s="29"/>
      <c r="AC30" s="69"/>
      <c r="AD30" s="42" t="str">
        <f t="shared" si="16"/>
        <v>00</v>
      </c>
      <c r="AE30" s="42" t="str">
        <f t="shared" si="17"/>
        <v>00</v>
      </c>
      <c r="AF30" s="43" t="str">
        <f t="shared" si="18"/>
        <v>00</v>
      </c>
      <c r="AN30" s="40" t="str">
        <f t="shared" si="6"/>
        <v>000000</v>
      </c>
    </row>
    <row r="31" spans="1:41" hidden="1" x14ac:dyDescent="0.3">
      <c r="A31" s="29">
        <v>28</v>
      </c>
      <c r="B31" s="29" t="str">
        <f t="shared" si="5"/>
        <v>0x1C</v>
      </c>
      <c r="C31" s="51"/>
      <c r="W31" s="41"/>
      <c r="X31" s="29"/>
      <c r="Y31" s="29"/>
      <c r="Z31" s="29"/>
      <c r="AA31" s="29"/>
      <c r="AB31" s="29"/>
      <c r="AC31" s="69"/>
      <c r="AD31" s="42" t="str">
        <f t="shared" si="16"/>
        <v>00</v>
      </c>
      <c r="AE31" s="42" t="str">
        <f t="shared" si="17"/>
        <v>00</v>
      </c>
      <c r="AF31" s="43" t="str">
        <f t="shared" si="18"/>
        <v>00</v>
      </c>
      <c r="AN31" s="40" t="str">
        <f t="shared" si="6"/>
        <v>000000</v>
      </c>
    </row>
    <row r="32" spans="1:41" hidden="1" x14ac:dyDescent="0.3">
      <c r="A32" s="29">
        <v>29</v>
      </c>
      <c r="B32" s="29" t="str">
        <f t="shared" si="5"/>
        <v>0x1D</v>
      </c>
      <c r="C32" s="51"/>
      <c r="W32" s="41"/>
      <c r="X32" s="29"/>
      <c r="Y32" s="29"/>
      <c r="Z32" s="29"/>
      <c r="AA32" s="29"/>
      <c r="AB32" s="29"/>
      <c r="AC32" s="69"/>
      <c r="AD32" s="42" t="str">
        <f t="shared" si="16"/>
        <v>00</v>
      </c>
      <c r="AE32" s="42" t="str">
        <f t="shared" si="17"/>
        <v>00</v>
      </c>
      <c r="AF32" s="43" t="str">
        <f t="shared" si="18"/>
        <v>00</v>
      </c>
      <c r="AN32" s="40" t="str">
        <f t="shared" si="6"/>
        <v>000000</v>
      </c>
    </row>
    <row r="33" spans="1:41" hidden="1" x14ac:dyDescent="0.3">
      <c r="A33" s="29">
        <v>30</v>
      </c>
      <c r="B33" s="29" t="str">
        <f t="shared" si="5"/>
        <v>0x1E</v>
      </c>
      <c r="C33" s="51"/>
      <c r="W33" s="41"/>
      <c r="X33" s="29"/>
      <c r="Y33" s="29"/>
      <c r="Z33" s="29"/>
      <c r="AA33" s="29"/>
      <c r="AB33" s="29"/>
      <c r="AC33" s="69"/>
      <c r="AD33" s="42" t="str">
        <f t="shared" si="16"/>
        <v>00</v>
      </c>
      <c r="AE33" s="42" t="str">
        <f t="shared" si="17"/>
        <v>00</v>
      </c>
      <c r="AF33" s="43" t="str">
        <f t="shared" si="18"/>
        <v>00</v>
      </c>
      <c r="AN33" s="40" t="str">
        <f t="shared" si="6"/>
        <v>000000</v>
      </c>
    </row>
    <row r="34" spans="1:41" hidden="1" x14ac:dyDescent="0.3">
      <c r="A34" s="29">
        <v>31</v>
      </c>
      <c r="B34" s="29" t="str">
        <f t="shared" si="5"/>
        <v>0x1F</v>
      </c>
      <c r="C34" s="51"/>
      <c r="W34" s="41"/>
      <c r="X34" s="29"/>
      <c r="Y34" s="29"/>
      <c r="Z34" s="29"/>
      <c r="AA34" s="29"/>
      <c r="AB34" s="29"/>
      <c r="AC34" s="69"/>
      <c r="AD34" s="42" t="str">
        <f t="shared" si="16"/>
        <v>00</v>
      </c>
      <c r="AE34" s="42" t="str">
        <f t="shared" si="17"/>
        <v>00</v>
      </c>
      <c r="AF34" s="43" t="str">
        <f t="shared" si="18"/>
        <v>00</v>
      </c>
      <c r="AN34" s="40" t="str">
        <f t="shared" si="6"/>
        <v>000000</v>
      </c>
    </row>
    <row r="35" spans="1:41" x14ac:dyDescent="0.3">
      <c r="C35" s="51"/>
      <c r="W35" s="41"/>
      <c r="X35" s="29"/>
      <c r="Y35" s="29"/>
      <c r="Z35" s="29"/>
      <c r="AA35" s="29"/>
      <c r="AB35" s="29"/>
      <c r="AC35" s="69"/>
      <c r="AD35" s="42"/>
      <c r="AE35" s="42"/>
      <c r="AF35" s="43"/>
      <c r="AN35" s="40"/>
    </row>
    <row r="36" spans="1:41" x14ac:dyDescent="0.3">
      <c r="A36" s="29">
        <v>32</v>
      </c>
      <c r="B36" s="29" t="str">
        <f t="shared" si="5"/>
        <v>0x20</v>
      </c>
      <c r="C36" s="37" t="s">
        <v>24</v>
      </c>
      <c r="D36" s="52">
        <v>0</v>
      </c>
      <c r="E36" s="52">
        <v>0</v>
      </c>
      <c r="F36" s="52">
        <v>1</v>
      </c>
      <c r="G36" s="52">
        <v>0</v>
      </c>
      <c r="H36" s="52">
        <v>0</v>
      </c>
      <c r="I36" s="52">
        <v>0</v>
      </c>
      <c r="J36" s="52" t="s">
        <v>14</v>
      </c>
      <c r="K36" s="52">
        <v>0</v>
      </c>
      <c r="L36" s="52">
        <v>0</v>
      </c>
      <c r="M36" s="52">
        <v>1</v>
      </c>
      <c r="N36" s="52">
        <v>0</v>
      </c>
      <c r="O36" s="52">
        <v>0</v>
      </c>
      <c r="P36" s="52">
        <v>0</v>
      </c>
      <c r="Q36" s="52">
        <v>1</v>
      </c>
      <c r="R36" s="52">
        <v>0</v>
      </c>
      <c r="S36" s="52">
        <v>0</v>
      </c>
      <c r="T36" s="52">
        <v>0</v>
      </c>
      <c r="U36" s="52">
        <v>0</v>
      </c>
      <c r="V36" s="52">
        <v>0</v>
      </c>
      <c r="W36" s="41">
        <v>1</v>
      </c>
      <c r="X36" s="29">
        <v>0</v>
      </c>
      <c r="Y36" s="29">
        <v>0</v>
      </c>
      <c r="Z36" s="29">
        <v>1</v>
      </c>
      <c r="AA36" s="29">
        <v>0</v>
      </c>
      <c r="AB36" s="29">
        <v>1</v>
      </c>
      <c r="AC36" s="69" t="str">
        <f t="shared" ref="AC36:AC47" si="19">BIN2HEX("0000000"+D36, 2)</f>
        <v>00</v>
      </c>
      <c r="AD36" s="42" t="str">
        <f t="shared" ref="AD36:AD41" si="20">BIN2HEX(IF(E36="x", 0, E36) &amp; IF(F36="x", 0, F36) &amp; IF(G36="x", 0, G36) &amp; IF(H36="x", 0, H36) &amp; IF(I36="x", 0, I36) &amp; IF(J36="x", 0, J36) &amp; IF(K36="x", 0, K36) &amp; IF(L36="x", 0, L36), 2)</f>
        <v>40</v>
      </c>
      <c r="AE36" s="42" t="str">
        <f t="shared" ref="AE36:AE41" si="21">BIN2HEX(IF(M36="x", 0, M36) &amp; IF(N36="x", 0, N36) &amp; IF(O36="x", 0, O36) &amp; IF(P36="x", 0, P36) &amp;  IF(Q36="x", 0, Q36) &amp; IF(R36="x", 0, R36) &amp; IF(S36="x", 0, S36) &amp; IF(T36="x", 0, T36), 2)</f>
        <v>88</v>
      </c>
      <c r="AF36" s="43" t="str">
        <f t="shared" ref="AF36:AF41" si="22">BIN2HEX(IF(U36="x", 0, U36) &amp; IF(V36="x", 0, V36) &amp; IF(W36="x", 0, W36) &amp; IF(X36="x", 0, X36) &amp; IF(Y36="x", 0, Y36) &amp; IF(Z36="x", 0, Z36) &amp; IF(AA36="x", 0, AA36) &amp; IF(AB36="x", 0, AB36), 2)</f>
        <v>25</v>
      </c>
      <c r="AG36" s="31" t="s">
        <v>160</v>
      </c>
      <c r="AN36" s="40" t="str">
        <f t="shared" si="6"/>
        <v>408825</v>
      </c>
    </row>
    <row r="37" spans="1:41" x14ac:dyDescent="0.3">
      <c r="A37" s="29">
        <v>33</v>
      </c>
      <c r="B37" s="29" t="str">
        <f t="shared" si="5"/>
        <v>0x21</v>
      </c>
      <c r="C37" s="37" t="s">
        <v>25</v>
      </c>
      <c r="D37" s="52">
        <v>0</v>
      </c>
      <c r="E37" s="52">
        <v>0</v>
      </c>
      <c r="F37" s="52">
        <v>1</v>
      </c>
      <c r="G37" s="52">
        <v>0</v>
      </c>
      <c r="H37" s="52">
        <v>0</v>
      </c>
      <c r="I37" s="52">
        <v>0</v>
      </c>
      <c r="J37" s="52" t="s">
        <v>14</v>
      </c>
      <c r="K37" s="52">
        <v>0</v>
      </c>
      <c r="L37" s="52">
        <v>0</v>
      </c>
      <c r="M37" s="52">
        <v>1</v>
      </c>
      <c r="N37" s="52">
        <v>0</v>
      </c>
      <c r="O37" s="52">
        <v>0</v>
      </c>
      <c r="P37" s="52">
        <v>0</v>
      </c>
      <c r="Q37" s="52">
        <v>1</v>
      </c>
      <c r="R37" s="52">
        <v>0</v>
      </c>
      <c r="S37" s="52">
        <v>0</v>
      </c>
      <c r="T37" s="52">
        <v>0</v>
      </c>
      <c r="U37" s="52">
        <v>0</v>
      </c>
      <c r="V37" s="52">
        <v>0</v>
      </c>
      <c r="W37" s="41">
        <v>0</v>
      </c>
      <c r="X37" s="29">
        <v>1</v>
      </c>
      <c r="Y37" s="29">
        <v>1</v>
      </c>
      <c r="Z37" s="29">
        <v>0</v>
      </c>
      <c r="AA37" s="29">
        <v>0</v>
      </c>
      <c r="AB37" s="29">
        <v>0</v>
      </c>
      <c r="AC37" s="69" t="str">
        <f t="shared" si="19"/>
        <v>00</v>
      </c>
      <c r="AD37" s="42" t="str">
        <f t="shared" si="20"/>
        <v>40</v>
      </c>
      <c r="AE37" s="42" t="str">
        <f t="shared" si="21"/>
        <v>88</v>
      </c>
      <c r="AF37" s="43" t="str">
        <f t="shared" si="22"/>
        <v>18</v>
      </c>
      <c r="AG37" s="31" t="s">
        <v>189</v>
      </c>
      <c r="AN37" s="40" t="str">
        <f t="shared" si="6"/>
        <v>408818</v>
      </c>
    </row>
    <row r="38" spans="1:41" x14ac:dyDescent="0.3">
      <c r="A38" s="29">
        <v>34</v>
      </c>
      <c r="B38" s="29" t="str">
        <f t="shared" si="5"/>
        <v>0x22</v>
      </c>
      <c r="C38" s="37" t="s">
        <v>28</v>
      </c>
      <c r="D38" s="52">
        <v>0</v>
      </c>
      <c r="E38" s="52">
        <v>0</v>
      </c>
      <c r="F38" s="52">
        <v>1</v>
      </c>
      <c r="G38" s="52">
        <v>0</v>
      </c>
      <c r="H38" s="52">
        <v>0</v>
      </c>
      <c r="I38" s="52">
        <v>0</v>
      </c>
      <c r="J38" s="52" t="s">
        <v>14</v>
      </c>
      <c r="K38" s="52">
        <v>0</v>
      </c>
      <c r="L38" s="52">
        <v>0</v>
      </c>
      <c r="M38" s="52">
        <v>1</v>
      </c>
      <c r="N38" s="52">
        <v>0</v>
      </c>
      <c r="O38" s="52">
        <v>0</v>
      </c>
      <c r="P38" s="52">
        <v>0</v>
      </c>
      <c r="Q38" s="52">
        <v>1</v>
      </c>
      <c r="R38" s="52">
        <v>0</v>
      </c>
      <c r="S38" s="52">
        <v>0</v>
      </c>
      <c r="T38" s="52">
        <v>0</v>
      </c>
      <c r="U38" s="52">
        <v>0</v>
      </c>
      <c r="V38" s="52">
        <v>0</v>
      </c>
      <c r="W38" s="41">
        <v>0</v>
      </c>
      <c r="X38" s="29">
        <v>0</v>
      </c>
      <c r="Y38" s="29">
        <v>0</v>
      </c>
      <c r="Z38" s="29">
        <v>0</v>
      </c>
      <c r="AA38" s="29">
        <v>1</v>
      </c>
      <c r="AB38" s="29" t="s">
        <v>14</v>
      </c>
      <c r="AC38" s="69" t="str">
        <f t="shared" si="19"/>
        <v>00</v>
      </c>
      <c r="AD38" s="42" t="str">
        <f t="shared" si="20"/>
        <v>40</v>
      </c>
      <c r="AE38" s="42" t="str">
        <f t="shared" si="21"/>
        <v>88</v>
      </c>
      <c r="AF38" s="43" t="str">
        <f t="shared" si="22"/>
        <v>02</v>
      </c>
      <c r="AN38" s="40" t="str">
        <f t="shared" si="6"/>
        <v>408802</v>
      </c>
      <c r="AO38" s="44" t="s">
        <v>298</v>
      </c>
    </row>
    <row r="39" spans="1:41" x14ac:dyDescent="0.3">
      <c r="A39" s="29">
        <v>35</v>
      </c>
      <c r="B39" s="29" t="str">
        <f t="shared" si="5"/>
        <v>0x23</v>
      </c>
      <c r="C39" s="37" t="s">
        <v>26</v>
      </c>
      <c r="D39" s="52">
        <v>0</v>
      </c>
      <c r="E39" s="52">
        <v>0</v>
      </c>
      <c r="F39" s="52">
        <v>1</v>
      </c>
      <c r="G39" s="52">
        <v>0</v>
      </c>
      <c r="H39" s="52">
        <v>0</v>
      </c>
      <c r="I39" s="52">
        <v>0</v>
      </c>
      <c r="J39" s="52" t="s">
        <v>14</v>
      </c>
      <c r="K39" s="52">
        <v>0</v>
      </c>
      <c r="L39" s="52">
        <v>0</v>
      </c>
      <c r="M39" s="52">
        <v>1</v>
      </c>
      <c r="N39" s="52">
        <v>0</v>
      </c>
      <c r="O39" s="52">
        <v>0</v>
      </c>
      <c r="P39" s="52">
        <v>0</v>
      </c>
      <c r="Q39" s="52">
        <v>1</v>
      </c>
      <c r="R39" s="52">
        <v>0</v>
      </c>
      <c r="S39" s="52">
        <v>0</v>
      </c>
      <c r="T39" s="52">
        <v>0</v>
      </c>
      <c r="U39" s="52">
        <v>0</v>
      </c>
      <c r="V39" s="52">
        <v>0</v>
      </c>
      <c r="W39" s="41">
        <v>1</v>
      </c>
      <c r="X39" s="29">
        <v>0</v>
      </c>
      <c r="Y39" s="29">
        <v>1</v>
      </c>
      <c r="Z39" s="29">
        <v>1</v>
      </c>
      <c r="AA39" s="29">
        <v>1</v>
      </c>
      <c r="AB39" s="29" t="s">
        <v>14</v>
      </c>
      <c r="AC39" s="69" t="str">
        <f t="shared" si="19"/>
        <v>00</v>
      </c>
      <c r="AD39" s="42" t="str">
        <f t="shared" si="20"/>
        <v>40</v>
      </c>
      <c r="AE39" s="42" t="str">
        <f t="shared" si="21"/>
        <v>88</v>
      </c>
      <c r="AF39" s="43" t="str">
        <f t="shared" si="22"/>
        <v>2E</v>
      </c>
      <c r="AN39" s="40" t="str">
        <f t="shared" si="6"/>
        <v>40882E</v>
      </c>
    </row>
    <row r="40" spans="1:41" x14ac:dyDescent="0.3">
      <c r="A40" s="29">
        <v>36</v>
      </c>
      <c r="B40" s="29" t="str">
        <f t="shared" si="5"/>
        <v>0x24</v>
      </c>
      <c r="C40" s="37" t="s">
        <v>27</v>
      </c>
      <c r="D40" s="52">
        <v>0</v>
      </c>
      <c r="E40" s="52">
        <v>0</v>
      </c>
      <c r="F40" s="52">
        <v>1</v>
      </c>
      <c r="G40" s="52">
        <v>0</v>
      </c>
      <c r="H40" s="52">
        <v>0</v>
      </c>
      <c r="I40" s="52">
        <v>0</v>
      </c>
      <c r="J40" s="52" t="s">
        <v>14</v>
      </c>
      <c r="K40" s="52">
        <v>0</v>
      </c>
      <c r="L40" s="52">
        <v>0</v>
      </c>
      <c r="M40" s="52">
        <v>1</v>
      </c>
      <c r="N40" s="52">
        <v>0</v>
      </c>
      <c r="O40" s="52">
        <v>0</v>
      </c>
      <c r="P40" s="52">
        <v>0</v>
      </c>
      <c r="Q40" s="52">
        <v>1</v>
      </c>
      <c r="R40" s="52">
        <v>0</v>
      </c>
      <c r="S40" s="52">
        <v>0</v>
      </c>
      <c r="T40" s="52">
        <v>0</v>
      </c>
      <c r="U40" s="52">
        <v>0</v>
      </c>
      <c r="V40" s="52">
        <v>0</v>
      </c>
      <c r="W40" s="41">
        <v>1</v>
      </c>
      <c r="X40" s="29">
        <v>1</v>
      </c>
      <c r="Y40" s="29">
        <v>1</v>
      </c>
      <c r="Z40" s="29">
        <v>0</v>
      </c>
      <c r="AA40" s="29">
        <v>1</v>
      </c>
      <c r="AB40" s="29" t="s">
        <v>14</v>
      </c>
      <c r="AC40" s="69" t="str">
        <f t="shared" si="19"/>
        <v>00</v>
      </c>
      <c r="AD40" s="42" t="str">
        <f t="shared" si="20"/>
        <v>40</v>
      </c>
      <c r="AE40" s="42" t="str">
        <f t="shared" si="21"/>
        <v>88</v>
      </c>
      <c r="AF40" s="43" t="str">
        <f t="shared" si="22"/>
        <v>3A</v>
      </c>
      <c r="AN40" s="40" t="str">
        <f t="shared" si="6"/>
        <v>40883A</v>
      </c>
    </row>
    <row r="41" spans="1:41" x14ac:dyDescent="0.3">
      <c r="A41" s="29">
        <v>37</v>
      </c>
      <c r="B41" s="29" t="str">
        <f t="shared" si="5"/>
        <v>0x25</v>
      </c>
      <c r="C41" s="37" t="s">
        <v>29</v>
      </c>
      <c r="D41" s="52">
        <v>0</v>
      </c>
      <c r="E41" s="52">
        <v>0</v>
      </c>
      <c r="F41" s="52">
        <v>1</v>
      </c>
      <c r="G41" s="52">
        <v>0</v>
      </c>
      <c r="H41" s="52">
        <v>0</v>
      </c>
      <c r="I41" s="52">
        <v>0</v>
      </c>
      <c r="J41" s="52" t="s">
        <v>14</v>
      </c>
      <c r="K41" s="52">
        <v>0</v>
      </c>
      <c r="L41" s="52">
        <v>0</v>
      </c>
      <c r="M41" s="52">
        <v>1</v>
      </c>
      <c r="N41" s="52">
        <v>0</v>
      </c>
      <c r="O41" s="52">
        <v>0</v>
      </c>
      <c r="P41" s="52">
        <v>0</v>
      </c>
      <c r="Q41" s="52">
        <v>1</v>
      </c>
      <c r="R41" s="52">
        <v>0</v>
      </c>
      <c r="S41" s="52">
        <v>0</v>
      </c>
      <c r="T41" s="52">
        <v>0</v>
      </c>
      <c r="U41" s="52">
        <v>0</v>
      </c>
      <c r="V41" s="52">
        <v>0</v>
      </c>
      <c r="W41" s="41">
        <v>0</v>
      </c>
      <c r="X41" s="29">
        <v>1</v>
      </c>
      <c r="Y41" s="29">
        <v>1</v>
      </c>
      <c r="Z41" s="29">
        <v>0</v>
      </c>
      <c r="AA41" s="29">
        <v>1</v>
      </c>
      <c r="AB41" s="29" t="s">
        <v>14</v>
      </c>
      <c r="AC41" s="69" t="str">
        <f t="shared" si="19"/>
        <v>00</v>
      </c>
      <c r="AD41" s="42" t="str">
        <f t="shared" si="20"/>
        <v>40</v>
      </c>
      <c r="AE41" s="42" t="str">
        <f t="shared" si="21"/>
        <v>88</v>
      </c>
      <c r="AF41" s="43" t="str">
        <f t="shared" si="22"/>
        <v>1A</v>
      </c>
      <c r="AN41" s="40" t="str">
        <f t="shared" si="6"/>
        <v>40881A</v>
      </c>
    </row>
    <row r="42" spans="1:41" x14ac:dyDescent="0.3">
      <c r="A42" s="29">
        <v>38</v>
      </c>
      <c r="B42" s="29" t="str">
        <f t="shared" si="5"/>
        <v>0x26</v>
      </c>
      <c r="C42" s="37" t="s">
        <v>162</v>
      </c>
      <c r="D42" s="52">
        <v>0</v>
      </c>
      <c r="E42" s="52">
        <v>0</v>
      </c>
      <c r="F42" s="52">
        <v>1</v>
      </c>
      <c r="G42" s="52">
        <v>0</v>
      </c>
      <c r="H42" s="52">
        <v>0</v>
      </c>
      <c r="I42" s="52">
        <v>0</v>
      </c>
      <c r="J42" s="52" t="s">
        <v>14</v>
      </c>
      <c r="K42" s="52">
        <v>0</v>
      </c>
      <c r="L42" s="52">
        <v>0</v>
      </c>
      <c r="M42" s="52">
        <v>1</v>
      </c>
      <c r="N42" s="52">
        <v>0</v>
      </c>
      <c r="O42" s="52">
        <v>0</v>
      </c>
      <c r="P42" s="52">
        <v>0</v>
      </c>
      <c r="Q42" s="52">
        <v>1</v>
      </c>
      <c r="R42" s="52">
        <v>0</v>
      </c>
      <c r="S42" s="52">
        <v>0</v>
      </c>
      <c r="T42" s="52">
        <v>0</v>
      </c>
      <c r="U42" s="52">
        <v>0</v>
      </c>
      <c r="V42" s="52">
        <v>0</v>
      </c>
      <c r="W42" s="41">
        <v>0</v>
      </c>
      <c r="X42" s="29">
        <v>0</v>
      </c>
      <c r="Y42" s="29">
        <v>0</v>
      </c>
      <c r="Z42" s="29">
        <v>1</v>
      </c>
      <c r="AA42" s="29">
        <v>1</v>
      </c>
      <c r="AB42" s="29" t="s">
        <v>14</v>
      </c>
      <c r="AC42" s="69" t="str">
        <f t="shared" si="19"/>
        <v>00</v>
      </c>
      <c r="AD42" s="42" t="str">
        <f t="shared" ref="AD42:AD45" si="23">BIN2HEX(IF(E42="x", 0, E42) &amp; IF(F42="x", 0, F42) &amp; IF(G42="x", 0, G42) &amp; IF(H42="x", 0, H42) &amp; IF(I42="x", 0, I42) &amp; IF(J42="x", 0, J42) &amp; IF(K42="x", 0, K42) &amp; IF(L42="x", 0, L42), 2)</f>
        <v>40</v>
      </c>
      <c r="AE42" s="42" t="str">
        <f t="shared" ref="AE42:AE45" si="24">BIN2HEX(IF(M42="x", 0, M42) &amp; IF(N42="x", 0, N42) &amp; IF(O42="x", 0, O42) &amp; IF(P42="x", 0, P42) &amp;  IF(Q42="x", 0, Q42) &amp; IF(R42="x", 0, R42) &amp; IF(S42="x", 0, S42) &amp; IF(T42="x", 0, T42), 2)</f>
        <v>88</v>
      </c>
      <c r="AF42" s="43" t="str">
        <f t="shared" ref="AF42:AF45" si="25">BIN2HEX(IF(U42="x", 0, U42) &amp; IF(V42="x", 0, V42) &amp; IF(W42="x", 0, W42) &amp; IF(X42="x", 0, X42) &amp; IF(Y42="x", 0, Y42) &amp; IF(Z42="x", 0, Z42) &amp; IF(AA42="x", 0, AA42) &amp; IF(AB42="x", 0, AB42), 2)</f>
        <v>06</v>
      </c>
      <c r="AN42" s="40" t="str">
        <f t="shared" si="6"/>
        <v>408806</v>
      </c>
    </row>
    <row r="43" spans="1:41" x14ac:dyDescent="0.3">
      <c r="A43" s="29">
        <v>39</v>
      </c>
      <c r="B43" s="29" t="str">
        <f t="shared" si="5"/>
        <v>0x27</v>
      </c>
      <c r="C43" s="37" t="s">
        <v>163</v>
      </c>
      <c r="D43" s="52">
        <v>0</v>
      </c>
      <c r="E43" s="52">
        <v>0</v>
      </c>
      <c r="F43" s="52">
        <v>1</v>
      </c>
      <c r="G43" s="52">
        <v>0</v>
      </c>
      <c r="H43" s="52">
        <v>0</v>
      </c>
      <c r="I43" s="52">
        <v>0</v>
      </c>
      <c r="J43" s="52" t="s">
        <v>14</v>
      </c>
      <c r="K43" s="52">
        <v>0</v>
      </c>
      <c r="L43" s="52">
        <v>0</v>
      </c>
      <c r="M43" s="52">
        <v>1</v>
      </c>
      <c r="N43" s="52">
        <v>0</v>
      </c>
      <c r="O43" s="52">
        <v>0</v>
      </c>
      <c r="P43" s="52">
        <v>0</v>
      </c>
      <c r="Q43" s="52">
        <v>1</v>
      </c>
      <c r="R43" s="52">
        <v>0</v>
      </c>
      <c r="S43" s="52">
        <v>0</v>
      </c>
      <c r="T43" s="52">
        <v>0</v>
      </c>
      <c r="U43" s="52">
        <v>0</v>
      </c>
      <c r="V43" s="52">
        <v>0</v>
      </c>
      <c r="W43" s="41">
        <v>1</v>
      </c>
      <c r="X43" s="29">
        <v>0</v>
      </c>
      <c r="Y43" s="29">
        <v>0</v>
      </c>
      <c r="Z43" s="29">
        <v>1</v>
      </c>
      <c r="AA43" s="29">
        <v>1</v>
      </c>
      <c r="AB43" s="29" t="s">
        <v>14</v>
      </c>
      <c r="AC43" s="69" t="str">
        <f t="shared" si="19"/>
        <v>00</v>
      </c>
      <c r="AD43" s="42" t="str">
        <f t="shared" si="23"/>
        <v>40</v>
      </c>
      <c r="AE43" s="42" t="str">
        <f t="shared" si="24"/>
        <v>88</v>
      </c>
      <c r="AF43" s="43" t="str">
        <f t="shared" si="25"/>
        <v>26</v>
      </c>
      <c r="AN43" s="40" t="str">
        <f t="shared" si="6"/>
        <v>408826</v>
      </c>
    </row>
    <row r="44" spans="1:41" x14ac:dyDescent="0.3">
      <c r="A44" s="29">
        <v>40</v>
      </c>
      <c r="B44" s="29" t="str">
        <f t="shared" si="5"/>
        <v>0x28</v>
      </c>
      <c r="C44" s="37" t="s">
        <v>164</v>
      </c>
      <c r="D44" s="52">
        <v>0</v>
      </c>
      <c r="E44" s="52">
        <v>0</v>
      </c>
      <c r="F44" s="52">
        <v>1</v>
      </c>
      <c r="G44" s="52">
        <v>0</v>
      </c>
      <c r="H44" s="52">
        <v>0</v>
      </c>
      <c r="I44" s="52">
        <v>0</v>
      </c>
      <c r="J44" s="52" t="s">
        <v>14</v>
      </c>
      <c r="K44" s="52">
        <v>0</v>
      </c>
      <c r="L44" s="52">
        <v>0</v>
      </c>
      <c r="M44" s="52">
        <v>1</v>
      </c>
      <c r="N44" s="52">
        <v>0</v>
      </c>
      <c r="O44" s="52">
        <v>0</v>
      </c>
      <c r="P44" s="52">
        <v>0</v>
      </c>
      <c r="Q44" s="52">
        <v>1</v>
      </c>
      <c r="R44" s="52">
        <v>0</v>
      </c>
      <c r="S44" s="52">
        <v>0</v>
      </c>
      <c r="T44" s="52">
        <v>0</v>
      </c>
      <c r="U44" s="52">
        <v>0</v>
      </c>
      <c r="V44" s="52">
        <v>0</v>
      </c>
      <c r="W44" s="41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69" t="str">
        <f t="shared" si="19"/>
        <v>00</v>
      </c>
      <c r="AD44" s="42" t="str">
        <f t="shared" si="23"/>
        <v>40</v>
      </c>
      <c r="AE44" s="42" t="str">
        <f t="shared" si="24"/>
        <v>88</v>
      </c>
      <c r="AF44" s="43" t="str">
        <f t="shared" si="25"/>
        <v>00</v>
      </c>
      <c r="AN44" s="40" t="str">
        <f t="shared" si="6"/>
        <v>408800</v>
      </c>
    </row>
    <row r="45" spans="1:41" x14ac:dyDescent="0.3">
      <c r="A45" s="29">
        <v>41</v>
      </c>
      <c r="B45" s="29" t="str">
        <f t="shared" si="5"/>
        <v>0x29</v>
      </c>
      <c r="C45" s="37" t="s">
        <v>165</v>
      </c>
      <c r="D45" s="52">
        <v>0</v>
      </c>
      <c r="E45" s="52">
        <v>0</v>
      </c>
      <c r="F45" s="52">
        <v>1</v>
      </c>
      <c r="G45" s="52">
        <v>0</v>
      </c>
      <c r="H45" s="52">
        <v>0</v>
      </c>
      <c r="I45" s="52">
        <v>0</v>
      </c>
      <c r="J45" s="52" t="s">
        <v>14</v>
      </c>
      <c r="K45" s="52">
        <v>0</v>
      </c>
      <c r="L45" s="52">
        <v>0</v>
      </c>
      <c r="M45" s="52">
        <v>1</v>
      </c>
      <c r="N45" s="52">
        <v>0</v>
      </c>
      <c r="O45" s="52">
        <v>0</v>
      </c>
      <c r="P45" s="52">
        <v>0</v>
      </c>
      <c r="Q45" s="52">
        <v>1</v>
      </c>
      <c r="R45" s="52">
        <v>0</v>
      </c>
      <c r="S45" s="52">
        <v>0</v>
      </c>
      <c r="T45" s="52">
        <v>0</v>
      </c>
      <c r="U45" s="52">
        <v>0</v>
      </c>
      <c r="V45" s="52">
        <v>0</v>
      </c>
      <c r="W45" s="41">
        <v>1</v>
      </c>
      <c r="X45" s="29">
        <v>1</v>
      </c>
      <c r="Y45" s="29">
        <v>1</v>
      </c>
      <c r="Z45" s="29">
        <v>1</v>
      </c>
      <c r="AA45" s="29">
        <v>0</v>
      </c>
      <c r="AB45" s="29">
        <v>1</v>
      </c>
      <c r="AC45" s="69" t="str">
        <f t="shared" si="19"/>
        <v>00</v>
      </c>
      <c r="AD45" s="42" t="str">
        <f t="shared" si="23"/>
        <v>40</v>
      </c>
      <c r="AE45" s="42" t="str">
        <f t="shared" si="24"/>
        <v>88</v>
      </c>
      <c r="AF45" s="43" t="str">
        <f t="shared" si="25"/>
        <v>3D</v>
      </c>
      <c r="AN45" s="40" t="str">
        <f t="shared" si="6"/>
        <v>40883D</v>
      </c>
    </row>
    <row r="46" spans="1:41" x14ac:dyDescent="0.3">
      <c r="A46" s="29">
        <v>42</v>
      </c>
      <c r="B46" s="29" t="str">
        <f t="shared" si="5"/>
        <v>0x2A</v>
      </c>
      <c r="C46" s="37" t="s">
        <v>329</v>
      </c>
      <c r="D46" s="52">
        <v>0</v>
      </c>
      <c r="E46" s="52">
        <v>0</v>
      </c>
      <c r="F46" s="52">
        <v>1</v>
      </c>
      <c r="G46" s="52">
        <v>0</v>
      </c>
      <c r="H46" s="52">
        <v>0</v>
      </c>
      <c r="I46" s="52">
        <v>0</v>
      </c>
      <c r="J46" s="52" t="s">
        <v>14</v>
      </c>
      <c r="K46" s="52">
        <v>0</v>
      </c>
      <c r="L46" s="52">
        <v>0</v>
      </c>
      <c r="M46" s="52">
        <v>1</v>
      </c>
      <c r="N46" s="52">
        <v>0</v>
      </c>
      <c r="O46" s="52">
        <v>0</v>
      </c>
      <c r="P46" s="52">
        <v>0</v>
      </c>
      <c r="Q46" s="52">
        <v>1</v>
      </c>
      <c r="R46" s="52">
        <v>0</v>
      </c>
      <c r="S46" s="52">
        <v>0</v>
      </c>
      <c r="T46" s="52">
        <v>0</v>
      </c>
      <c r="U46" s="52">
        <v>0</v>
      </c>
      <c r="V46" s="52">
        <v>0</v>
      </c>
      <c r="W46" s="41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1</v>
      </c>
      <c r="AC46" s="69" t="str">
        <f t="shared" si="19"/>
        <v>00</v>
      </c>
      <c r="AD46" s="42" t="str">
        <f t="shared" ref="AD46:AD47" si="26">BIN2HEX(IF(E46="x", 0, E46) &amp; IF(F46="x", 0, F46) &amp; IF(G46="x", 0, G46) &amp; IF(H46="x", 0, H46) &amp; IF(I46="x", 0, I46) &amp; IF(J46="x", 0, J46) &amp; IF(K46="x", 0, K46) &amp; IF(L46="x", 0, L46), 2)</f>
        <v>40</v>
      </c>
      <c r="AE46" s="42" t="str">
        <f t="shared" ref="AE46:AE47" si="27">BIN2HEX(IF(M46="x", 0, M46) &amp; IF(N46="x", 0, N46) &amp; IF(O46="x", 0, O46) &amp; IF(P46="x", 0, P46) &amp;  IF(Q46="x", 0, Q46) &amp; IF(R46="x", 0, R46) &amp; IF(S46="x", 0, S46) &amp; IF(T46="x", 0, T46), 2)</f>
        <v>88</v>
      </c>
      <c r="AF46" s="43" t="str">
        <f t="shared" ref="AF46:AF47" si="28">BIN2HEX(IF(U46="x", 0, U46) &amp; IF(V46="x", 0, V46) &amp; IF(W46="x", 0, W46) &amp; IF(X46="x", 0, X46) &amp; IF(Y46="x", 0, Y46) &amp; IF(Z46="x", 0, Z46) &amp; IF(AA46="x", 0, AA46) &amp; IF(AB46="x", 0, AB46), 2)</f>
        <v>01</v>
      </c>
      <c r="AN46" s="40" t="str">
        <f t="shared" ref="AN46:AN47" si="29">AD46 &amp; AE46 &amp; AF46</f>
        <v>408801</v>
      </c>
    </row>
    <row r="47" spans="1:41" x14ac:dyDescent="0.3">
      <c r="A47" s="29">
        <v>43</v>
      </c>
      <c r="B47" s="29" t="str">
        <f t="shared" ref="B47" si="30">"0x" &amp; DEC2HEX(A47)</f>
        <v>0x2B</v>
      </c>
      <c r="C47" s="37" t="s">
        <v>337</v>
      </c>
      <c r="D47" s="52">
        <v>0</v>
      </c>
      <c r="E47" s="52">
        <v>0</v>
      </c>
      <c r="F47" s="52">
        <v>1</v>
      </c>
      <c r="G47" s="52">
        <v>0</v>
      </c>
      <c r="H47" s="52">
        <v>0</v>
      </c>
      <c r="I47" s="52">
        <v>0</v>
      </c>
      <c r="J47" s="52" t="s">
        <v>14</v>
      </c>
      <c r="K47" s="52">
        <v>0</v>
      </c>
      <c r="L47" s="52">
        <v>0</v>
      </c>
      <c r="M47" s="52">
        <v>1</v>
      </c>
      <c r="N47" s="52">
        <v>0</v>
      </c>
      <c r="O47" s="52">
        <v>0</v>
      </c>
      <c r="P47" s="52">
        <v>0</v>
      </c>
      <c r="Q47" s="52">
        <v>1</v>
      </c>
      <c r="R47" s="52">
        <v>0</v>
      </c>
      <c r="S47" s="52">
        <v>0</v>
      </c>
      <c r="T47" s="52">
        <v>0</v>
      </c>
      <c r="U47" s="52">
        <v>0</v>
      </c>
      <c r="V47" s="52">
        <v>0</v>
      </c>
      <c r="W47" s="41">
        <v>0</v>
      </c>
      <c r="X47" s="29">
        <v>1</v>
      </c>
      <c r="Y47" s="29">
        <v>1</v>
      </c>
      <c r="Z47" s="29">
        <v>0</v>
      </c>
      <c r="AA47" s="29">
        <v>0</v>
      </c>
      <c r="AB47" s="29">
        <v>1</v>
      </c>
      <c r="AC47" s="69" t="str">
        <f t="shared" si="19"/>
        <v>00</v>
      </c>
      <c r="AD47" s="42" t="str">
        <f t="shared" si="26"/>
        <v>40</v>
      </c>
      <c r="AE47" s="42" t="str">
        <f t="shared" si="27"/>
        <v>88</v>
      </c>
      <c r="AF47" s="43" t="str">
        <f t="shared" si="28"/>
        <v>19</v>
      </c>
      <c r="AN47" s="40" t="str">
        <f t="shared" si="29"/>
        <v>408819</v>
      </c>
    </row>
    <row r="48" spans="1:41" x14ac:dyDescent="0.3">
      <c r="C48" s="9" t="s">
        <v>370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60"/>
      <c r="X48" s="29"/>
      <c r="Y48" s="29"/>
      <c r="Z48" s="29"/>
      <c r="AA48" s="29"/>
      <c r="AB48" s="29"/>
      <c r="AD48" s="42"/>
      <c r="AE48" s="42"/>
      <c r="AF48" s="42"/>
      <c r="AN48" s="40"/>
    </row>
    <row r="50" spans="1:5" x14ac:dyDescent="0.3">
      <c r="C50" s="53" t="s">
        <v>22</v>
      </c>
      <c r="E50" s="31" t="s">
        <v>23</v>
      </c>
    </row>
    <row r="51" spans="1:5" x14ac:dyDescent="0.3">
      <c r="C51" s="50" t="s">
        <v>30</v>
      </c>
      <c r="E51" s="31" t="s">
        <v>31</v>
      </c>
    </row>
    <row r="53" spans="1:5" x14ac:dyDescent="0.3">
      <c r="C53" s="30" t="s">
        <v>46</v>
      </c>
      <c r="E53" s="31" t="s">
        <v>97</v>
      </c>
    </row>
    <row r="54" spans="1:5" x14ac:dyDescent="0.3">
      <c r="C54" s="30" t="s">
        <v>48</v>
      </c>
      <c r="E54" s="31" t="s">
        <v>98</v>
      </c>
    </row>
    <row r="55" spans="1:5" x14ac:dyDescent="0.3">
      <c r="C55" s="30" t="s">
        <v>43</v>
      </c>
      <c r="E55" s="31" t="s">
        <v>198</v>
      </c>
    </row>
    <row r="56" spans="1:5" x14ac:dyDescent="0.3">
      <c r="A56" s="31"/>
      <c r="B56" s="31"/>
      <c r="C56" s="30" t="s">
        <v>190</v>
      </c>
      <c r="E56" s="31" t="s">
        <v>191</v>
      </c>
    </row>
    <row r="57" spans="1:5" x14ac:dyDescent="0.3">
      <c r="A57" s="31"/>
      <c r="B57" s="31"/>
      <c r="C57" s="30" t="s">
        <v>96</v>
      </c>
      <c r="E57" s="31" t="s">
        <v>92</v>
      </c>
    </row>
    <row r="58" spans="1:5" x14ac:dyDescent="0.3">
      <c r="A58" s="31"/>
      <c r="B58" s="31"/>
      <c r="C58" s="30" t="s">
        <v>95</v>
      </c>
      <c r="E58" s="31" t="s">
        <v>91</v>
      </c>
    </row>
  </sheetData>
  <mergeCells count="1">
    <mergeCell ref="AC2:AF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57"/>
  <sheetViews>
    <sheetView topLeftCell="E1" zoomScale="80" zoomScaleNormal="80" workbookViewId="0">
      <pane ySplit="1" topLeftCell="A325" activePane="bottomLeft" state="frozen"/>
      <selection pane="bottomLeft" activeCell="T345" sqref="T343:V345"/>
    </sheetView>
  </sheetViews>
  <sheetFormatPr defaultColWidth="8.88671875" defaultRowHeight="14.4" x14ac:dyDescent="0.3"/>
  <cols>
    <col min="1" max="1" width="12.44140625" style="14" customWidth="1"/>
    <col min="2" max="2" width="4.5546875" style="6" bestFit="1" customWidth="1"/>
    <col min="3" max="3" width="8.88671875" style="6"/>
    <col min="4" max="4" width="19" style="6" customWidth="1"/>
    <col min="5" max="5" width="17.6640625" style="7" bestFit="1" customWidth="1"/>
    <col min="6" max="6" width="78.5546875" style="15" bestFit="1" customWidth="1"/>
    <col min="7" max="7" width="12.5546875" style="16" bestFit="1" customWidth="1"/>
    <col min="8" max="8" width="3" style="17" bestFit="1" customWidth="1"/>
    <col min="9" max="10" width="3" style="6" bestFit="1" customWidth="1"/>
    <col min="11" max="11" width="3.33203125" style="6" bestFit="1" customWidth="1"/>
    <col min="12" max="12" width="10.109375" style="6" bestFit="1" customWidth="1"/>
    <col min="13" max="13" width="8.88671875" style="6"/>
    <col min="14" max="14" width="15.44140625" style="18" customWidth="1"/>
    <col min="15" max="16" width="9.109375" style="22"/>
    <col min="17" max="17" width="8.88671875" style="22"/>
    <col min="18" max="18" width="10.88671875" style="22" bestFit="1" customWidth="1"/>
    <col min="19" max="19" width="10.88671875" style="20" bestFit="1" customWidth="1"/>
    <col min="20" max="21" width="3.44140625" style="6" bestFit="1" customWidth="1"/>
    <col min="22" max="22" width="3.44140625" style="21" bestFit="1" customWidth="1"/>
    <col min="23" max="23" width="8.88671875" style="6"/>
    <col min="24" max="24" width="9.88671875" style="6" bestFit="1" customWidth="1"/>
    <col min="25" max="16384" width="8.88671875" style="6"/>
  </cols>
  <sheetData>
    <row r="1" spans="1:25" ht="14.4" customHeight="1" x14ac:dyDescent="0.3">
      <c r="A1" s="5" t="s">
        <v>283</v>
      </c>
      <c r="B1" s="5" t="s">
        <v>54</v>
      </c>
      <c r="C1" s="5" t="s">
        <v>61</v>
      </c>
      <c r="G1" s="8" t="s">
        <v>144</v>
      </c>
      <c r="H1" s="9" t="s">
        <v>134</v>
      </c>
      <c r="I1" s="10" t="s">
        <v>134</v>
      </c>
      <c r="J1" s="10" t="s">
        <v>135</v>
      </c>
      <c r="K1" s="10" t="s">
        <v>200</v>
      </c>
      <c r="L1" s="10" t="s">
        <v>145</v>
      </c>
      <c r="M1" s="10" t="s">
        <v>143</v>
      </c>
      <c r="N1" s="11" t="s">
        <v>136</v>
      </c>
      <c r="O1" s="12" t="s">
        <v>137</v>
      </c>
      <c r="P1" s="12" t="s">
        <v>138</v>
      </c>
      <c r="Q1" s="12" t="s">
        <v>199</v>
      </c>
      <c r="R1" s="12" t="s">
        <v>140</v>
      </c>
      <c r="S1" s="13" t="s">
        <v>139</v>
      </c>
      <c r="T1" s="61" t="s">
        <v>142</v>
      </c>
      <c r="U1" s="62"/>
      <c r="V1" s="63"/>
    </row>
    <row r="2" spans="1:25" ht="14.4" customHeight="1" x14ac:dyDescent="0.3">
      <c r="B2" s="10"/>
      <c r="C2" s="10"/>
      <c r="D2" s="15" t="s">
        <v>218</v>
      </c>
      <c r="O2" s="19"/>
      <c r="P2" s="19"/>
      <c r="Q2" s="19"/>
      <c r="R2" s="19"/>
      <c r="X2" s="6" t="s">
        <v>149</v>
      </c>
    </row>
    <row r="3" spans="1:25" ht="14.4" customHeight="1" x14ac:dyDescent="0.3">
      <c r="B3" s="6">
        <v>0</v>
      </c>
      <c r="C3" s="6" t="str">
        <f>"0x" &amp; DEC2HEX(B3,3)</f>
        <v>0x000</v>
      </c>
      <c r="D3" s="6" t="s">
        <v>104</v>
      </c>
      <c r="G3" s="16">
        <v>1</v>
      </c>
      <c r="H3" s="17" t="s">
        <v>42</v>
      </c>
      <c r="I3" s="6">
        <f>IF(H3="", "", VLOOKUP(H3, $X$3:$Y$10, 2))</f>
        <v>6</v>
      </c>
      <c r="M3" s="6">
        <v>1</v>
      </c>
      <c r="N3" s="18" t="str">
        <f>IF(G3="", "", TEXT(DEC2BIN(G3), "000000"))</f>
        <v>000001</v>
      </c>
      <c r="O3" s="19" t="str">
        <f>IF(I3="", "", TEXT(DEC2BIN(I3), "000"))</f>
        <v>110</v>
      </c>
      <c r="P3" s="19" t="str">
        <f t="shared" ref="P3:P6" si="0">IF(J3="", "", TEXT(DEC2BIN(J3), "000"))</f>
        <v/>
      </c>
      <c r="Q3" s="19" t="str">
        <f t="shared" ref="Q3:Q6" si="1">IF(K3="", "", TEXT(DEC2BIN(K3), "000"))</f>
        <v/>
      </c>
      <c r="R3" s="19" t="str">
        <f t="shared" ref="R3:R6" si="2">IF(L3="", "", TEXT(DEC2BIN(L3), "00000000"))</f>
        <v/>
      </c>
      <c r="S3" s="20" t="str">
        <f t="shared" ref="S3:S6" si="3">IF(M3="", "", TEXT(DEC2BIN(M3), "00000000"))</f>
        <v>00000001</v>
      </c>
      <c r="T3" s="6" t="str">
        <f t="shared" ref="T3:T6" si="4">BIN2HEX(LEFT(CONCATENATE(N3,IF(O3="", "000", O3)), 8), 2)</f>
        <v>07</v>
      </c>
      <c r="U3" s="6" t="str">
        <f t="shared" ref="U3:U6" si="5">BIN2HEX(CONCATENATE(RIGHT(O3, 1), IF(P3 = "", "000", P3), IF(Q3 = "", "000", Q3), "0"), 2)</f>
        <v>00</v>
      </c>
      <c r="V3" s="21" t="str">
        <f t="shared" ref="V3:V6" si="6">IF(R3="", BIN2HEX(S3, 2), BIN2HEX(R3,2))</f>
        <v>01</v>
      </c>
      <c r="X3" s="6" t="s">
        <v>38</v>
      </c>
      <c r="Y3" s="6">
        <v>0</v>
      </c>
    </row>
    <row r="4" spans="1:25" ht="14.4" customHeight="1" x14ac:dyDescent="0.3">
      <c r="B4" s="6">
        <v>3</v>
      </c>
      <c r="C4" s="6" t="str">
        <f t="shared" ref="C4:C6" si="7">"0x" &amp; DEC2HEX(B4,3)</f>
        <v>0x003</v>
      </c>
      <c r="D4" s="6" t="s">
        <v>50</v>
      </c>
      <c r="F4" s="15" t="s">
        <v>141</v>
      </c>
      <c r="G4" s="16">
        <v>1</v>
      </c>
      <c r="H4" s="17" t="s">
        <v>38</v>
      </c>
      <c r="I4" s="6">
        <f>IF(H4="", "", VLOOKUP(H4, $X$3:$Y$10, 2))</f>
        <v>0</v>
      </c>
      <c r="M4" s="6">
        <v>32</v>
      </c>
      <c r="N4" s="18" t="str">
        <f>IF(G4="", "", TEXT(DEC2BIN(G4), "000000"))</f>
        <v>000001</v>
      </c>
      <c r="O4" s="19" t="str">
        <f>IF(I4="", "", TEXT(DEC2BIN(I4), "000"))</f>
        <v>000</v>
      </c>
      <c r="P4" s="19" t="str">
        <f t="shared" si="0"/>
        <v/>
      </c>
      <c r="Q4" s="19" t="str">
        <f t="shared" si="1"/>
        <v/>
      </c>
      <c r="R4" s="19" t="str">
        <f t="shared" si="2"/>
        <v/>
      </c>
      <c r="S4" s="20" t="str">
        <f t="shared" si="3"/>
        <v>00100000</v>
      </c>
      <c r="T4" s="6" t="str">
        <f t="shared" si="4"/>
        <v>04</v>
      </c>
      <c r="U4" s="6" t="str">
        <f t="shared" si="5"/>
        <v>00</v>
      </c>
      <c r="V4" s="21" t="str">
        <f t="shared" si="6"/>
        <v>20</v>
      </c>
      <c r="X4" s="6" t="s">
        <v>39</v>
      </c>
      <c r="Y4" s="6">
        <v>1</v>
      </c>
    </row>
    <row r="5" spans="1:25" ht="14.4" customHeight="1" x14ac:dyDescent="0.3">
      <c r="B5" s="6">
        <v>6</v>
      </c>
      <c r="C5" s="6" t="str">
        <f t="shared" si="7"/>
        <v>0x006</v>
      </c>
      <c r="D5" s="6" t="s">
        <v>105</v>
      </c>
      <c r="G5" s="16">
        <v>32</v>
      </c>
      <c r="H5" s="17" t="s">
        <v>38</v>
      </c>
      <c r="I5" s="6">
        <f>IF(H5="", "", VLOOKUP(H5, $X$3:$Y$10, 2))</f>
        <v>0</v>
      </c>
      <c r="J5" s="6">
        <v>6</v>
      </c>
      <c r="N5" s="18" t="str">
        <f>IF(G5="", "", TEXT(DEC2BIN(G5), "000000"))</f>
        <v>100000</v>
      </c>
      <c r="O5" s="19" t="str">
        <f>IF(I5="", "", TEXT(DEC2BIN(I5), "000"))</f>
        <v>000</v>
      </c>
      <c r="P5" s="19" t="str">
        <f t="shared" si="0"/>
        <v>110</v>
      </c>
      <c r="Q5" s="19" t="str">
        <f t="shared" si="1"/>
        <v/>
      </c>
      <c r="R5" s="19" t="str">
        <f t="shared" si="2"/>
        <v/>
      </c>
      <c r="S5" s="20" t="str">
        <f t="shared" si="3"/>
        <v/>
      </c>
      <c r="T5" s="6" t="str">
        <f t="shared" si="4"/>
        <v>80</v>
      </c>
      <c r="U5" s="6" t="str">
        <f t="shared" si="5"/>
        <v>60</v>
      </c>
      <c r="V5" s="21" t="str">
        <f t="shared" si="6"/>
        <v>00</v>
      </c>
      <c r="X5" s="6" t="s">
        <v>40</v>
      </c>
      <c r="Y5" s="6">
        <v>4</v>
      </c>
    </row>
    <row r="6" spans="1:25" ht="14.4" customHeight="1" x14ac:dyDescent="0.3">
      <c r="B6" s="6">
        <v>9</v>
      </c>
      <c r="C6" s="6" t="str">
        <f t="shared" si="7"/>
        <v>0x009</v>
      </c>
      <c r="D6" s="27" t="s">
        <v>377</v>
      </c>
      <c r="G6" s="16">
        <v>5</v>
      </c>
      <c r="I6" s="6" t="str">
        <f>IF(H6="", "", VLOOKUP(H6, $X$3:$Y$10, 2))</f>
        <v/>
      </c>
      <c r="L6" s="6">
        <v>6</v>
      </c>
      <c r="N6" s="18" t="str">
        <f>IF(G6="", "", TEXT(DEC2BIN(G6), "000000"))</f>
        <v>000101</v>
      </c>
      <c r="O6" s="19" t="str">
        <f>IF(I6="", "", TEXT(DEC2BIN(I6), "000"))</f>
        <v/>
      </c>
      <c r="P6" s="19" t="str">
        <f t="shared" si="0"/>
        <v/>
      </c>
      <c r="Q6" s="19" t="str">
        <f t="shared" si="1"/>
        <v/>
      </c>
      <c r="R6" s="19" t="str">
        <f t="shared" si="2"/>
        <v>00000110</v>
      </c>
      <c r="S6" s="20" t="str">
        <f t="shared" si="3"/>
        <v/>
      </c>
      <c r="T6" s="6" t="str">
        <f t="shared" si="4"/>
        <v>14</v>
      </c>
      <c r="U6" s="6" t="str">
        <f t="shared" si="5"/>
        <v>00</v>
      </c>
      <c r="V6" s="21" t="str">
        <f t="shared" si="6"/>
        <v>06</v>
      </c>
      <c r="X6" s="6" t="s">
        <v>41</v>
      </c>
      <c r="Y6" s="6">
        <v>5</v>
      </c>
    </row>
    <row r="7" spans="1:25" ht="14.4" customHeight="1" x14ac:dyDescent="0.3">
      <c r="O7" s="19"/>
      <c r="P7" s="19"/>
      <c r="Q7" s="19"/>
      <c r="R7" s="19"/>
      <c r="X7" s="6" t="s">
        <v>42</v>
      </c>
      <c r="Y7" s="6">
        <v>6</v>
      </c>
    </row>
    <row r="8" spans="1:25" ht="14.4" customHeight="1" x14ac:dyDescent="0.3">
      <c r="D8" s="15" t="s">
        <v>219</v>
      </c>
      <c r="X8" s="6" t="s">
        <v>150</v>
      </c>
      <c r="Y8" s="6">
        <v>7</v>
      </c>
    </row>
    <row r="9" spans="1:25" ht="14.4" customHeight="1" x14ac:dyDescent="0.3">
      <c r="B9" s="6">
        <v>0</v>
      </c>
      <c r="C9" s="6" t="str">
        <f>"0x" &amp; DEC2HEX(B9,3)</f>
        <v>0x000</v>
      </c>
      <c r="D9" s="6" t="s">
        <v>58</v>
      </c>
      <c r="G9" s="16">
        <v>1</v>
      </c>
      <c r="H9" s="17" t="s">
        <v>38</v>
      </c>
      <c r="I9" s="6">
        <f>IF(H9="", "", VLOOKUP(H9, $X$3:$Y$10, 2))</f>
        <v>0</v>
      </c>
      <c r="M9" s="6">
        <v>0</v>
      </c>
      <c r="N9" s="18" t="str">
        <f>IF(G9="", "", TEXT(DEC2BIN(G9), "000000"))</f>
        <v>000001</v>
      </c>
      <c r="O9" s="19" t="str">
        <f>IF(I9="", "", TEXT(DEC2BIN(I9), "000"))</f>
        <v>000</v>
      </c>
      <c r="P9" s="19" t="str">
        <f t="shared" ref="P9:P11" si="8">IF(J9="", "", TEXT(DEC2BIN(J9), "000"))</f>
        <v/>
      </c>
      <c r="Q9" s="19" t="str">
        <f t="shared" ref="Q9:Q11" si="9">IF(K9="", "", TEXT(DEC2BIN(K9), "000"))</f>
        <v/>
      </c>
      <c r="R9" s="19" t="str">
        <f t="shared" ref="R9:R11" si="10">IF(L9="", "", TEXT(DEC2BIN(L9), "00000000"))</f>
        <v/>
      </c>
      <c r="S9" s="20" t="str">
        <f t="shared" ref="S9:S11" si="11">IF(M9="", "", TEXT(DEC2BIN(M9), "00000000"))</f>
        <v>00000000</v>
      </c>
      <c r="T9" s="6" t="str">
        <f t="shared" ref="T9:T11" si="12">BIN2HEX(LEFT(CONCATENATE(N9,IF(O9="", "000", O9)), 8), 2)</f>
        <v>04</v>
      </c>
      <c r="U9" s="6" t="str">
        <f t="shared" ref="U9:U11" si="13">BIN2HEX(CONCATENATE(RIGHT(O9, 1), IF(P9 = "", "000", P9), IF(Q9 = "", "000", Q9), "0"), 2)</f>
        <v>00</v>
      </c>
      <c r="V9" s="21" t="str">
        <f t="shared" ref="V9:V11" si="14">IF(R9="", BIN2HEX(S9, 2), BIN2HEX(R9,2))</f>
        <v>00</v>
      </c>
      <c r="X9" s="23" t="s">
        <v>151</v>
      </c>
      <c r="Y9" s="23">
        <v>2</v>
      </c>
    </row>
    <row r="10" spans="1:25" ht="14.4" customHeight="1" x14ac:dyDescent="0.3">
      <c r="B10" s="6">
        <v>3</v>
      </c>
      <c r="C10" s="6" t="str">
        <f>"0x" &amp; DEC2HEX(B10,3)</f>
        <v>0x003</v>
      </c>
      <c r="D10" s="6" t="s">
        <v>166</v>
      </c>
      <c r="G10" s="16">
        <v>40</v>
      </c>
      <c r="H10" s="17" t="s">
        <v>38</v>
      </c>
      <c r="I10" s="6">
        <f>IF(H10="", "", VLOOKUP(H10, $X$3:$Y$10, 2))</f>
        <v>0</v>
      </c>
      <c r="N10" s="18" t="str">
        <f>IF(G10="", "", TEXT(DEC2BIN(G10), "000000"))</f>
        <v>101000</v>
      </c>
      <c r="O10" s="19" t="str">
        <f>IF(I10="", "", TEXT(DEC2BIN(I10), "000"))</f>
        <v>000</v>
      </c>
      <c r="P10" s="19" t="str">
        <f t="shared" si="8"/>
        <v/>
      </c>
      <c r="Q10" s="19" t="str">
        <f t="shared" si="9"/>
        <v/>
      </c>
      <c r="R10" s="19" t="str">
        <f t="shared" si="10"/>
        <v/>
      </c>
      <c r="S10" s="20" t="str">
        <f t="shared" si="11"/>
        <v/>
      </c>
      <c r="T10" s="6" t="str">
        <f t="shared" si="12"/>
        <v>A0</v>
      </c>
      <c r="U10" s="6" t="str">
        <f t="shared" si="13"/>
        <v>00</v>
      </c>
      <c r="V10" s="21" t="str">
        <f t="shared" si="14"/>
        <v>00</v>
      </c>
      <c r="X10" s="23" t="s">
        <v>168</v>
      </c>
      <c r="Y10" s="23">
        <v>3</v>
      </c>
    </row>
    <row r="11" spans="1:25" ht="14.4" customHeight="1" x14ac:dyDescent="0.3">
      <c r="B11" s="6">
        <v>6</v>
      </c>
      <c r="C11" s="6" t="str">
        <f>"0x" &amp; DEC2HEX(B11,3)</f>
        <v>0x006</v>
      </c>
      <c r="D11" s="27" t="s">
        <v>378</v>
      </c>
      <c r="G11" s="16">
        <v>5</v>
      </c>
      <c r="I11" s="6" t="str">
        <f>IF(H11="", "", VLOOKUP(H11, $X$3:$Y$10, 2))</f>
        <v/>
      </c>
      <c r="L11" s="6">
        <v>3</v>
      </c>
      <c r="N11" s="18" t="str">
        <f>IF(G11="", "", TEXT(DEC2BIN(G11), "000000"))</f>
        <v>000101</v>
      </c>
      <c r="O11" s="19" t="str">
        <f>IF(I11="", "", TEXT(DEC2BIN(I11), "000"))</f>
        <v/>
      </c>
      <c r="P11" s="19" t="str">
        <f t="shared" si="8"/>
        <v/>
      </c>
      <c r="Q11" s="19" t="str">
        <f t="shared" si="9"/>
        <v/>
      </c>
      <c r="R11" s="19" t="str">
        <f t="shared" si="10"/>
        <v>00000011</v>
      </c>
      <c r="S11" s="20" t="str">
        <f t="shared" si="11"/>
        <v/>
      </c>
      <c r="T11" s="6" t="str">
        <f t="shared" si="12"/>
        <v>14</v>
      </c>
      <c r="U11" s="6" t="str">
        <f t="shared" si="13"/>
        <v>00</v>
      </c>
      <c r="V11" s="21" t="str">
        <f t="shared" si="14"/>
        <v>03</v>
      </c>
    </row>
    <row r="16" spans="1:25" ht="14.4" customHeight="1" x14ac:dyDescent="0.3">
      <c r="D16" s="15" t="s">
        <v>220</v>
      </c>
      <c r="X16" s="6" t="s">
        <v>148</v>
      </c>
      <c r="Y16" s="6">
        <v>3</v>
      </c>
    </row>
    <row r="17" spans="2:27" ht="14.4" customHeight="1" x14ac:dyDescent="0.3">
      <c r="B17" s="6">
        <v>0</v>
      </c>
      <c r="C17" s="6" t="str">
        <f t="shared" ref="C17:C21" si="15">"0x" &amp; DEC2HEX(B17,3)</f>
        <v>0x000</v>
      </c>
      <c r="D17" s="6" t="s">
        <v>58</v>
      </c>
      <c r="G17" s="16">
        <v>1</v>
      </c>
      <c r="H17" s="17" t="s">
        <v>38</v>
      </c>
      <c r="I17" s="6">
        <f>IF(H17="", "", VLOOKUP(H17, $X$3:$Y$10, 2))</f>
        <v>0</v>
      </c>
      <c r="M17" s="6">
        <v>0</v>
      </c>
      <c r="N17" s="18" t="str">
        <f>IF(G17="", "", TEXT(DEC2BIN(G17), "000000"))</f>
        <v>000001</v>
      </c>
      <c r="O17" s="19" t="str">
        <f>IF(I17="", "", TEXT(DEC2BIN(I17), "000"))</f>
        <v>000</v>
      </c>
      <c r="P17" s="19" t="str">
        <f t="shared" ref="P17:P21" si="16">IF(J17="", "", TEXT(DEC2BIN(J17), "000"))</f>
        <v/>
      </c>
      <c r="Q17" s="19" t="str">
        <f t="shared" ref="Q17:Q21" si="17">IF(K17="", "", TEXT(DEC2BIN(K17), "000"))</f>
        <v/>
      </c>
      <c r="R17" s="19" t="str">
        <f t="shared" ref="R17:R21" si="18">IF(L17="", "", TEXT(DEC2BIN(L17), "00000000"))</f>
        <v/>
      </c>
      <c r="S17" s="20" t="str">
        <f t="shared" ref="S17:S21" si="19">IF(M17="", "", TEXT(DEC2BIN(M17), "00000000"))</f>
        <v>00000000</v>
      </c>
      <c r="T17" s="6" t="str">
        <f t="shared" ref="T17:T21" si="20">BIN2HEX(LEFT(CONCATENATE(N17,IF(O17="", "000", O17)), 8), 2)</f>
        <v>04</v>
      </c>
      <c r="U17" s="6" t="str">
        <f t="shared" ref="U17:U21" si="21">BIN2HEX(CONCATENATE(RIGHT(O17, 1), IF(P17 = "", "000", P17), IF(Q17 = "", "000", Q17), "0"), 2)</f>
        <v>00</v>
      </c>
      <c r="V17" s="21" t="str">
        <f t="shared" ref="V17:V21" si="22">IF(R17="", BIN2HEX(S17, 2), BIN2HEX(R17,2))</f>
        <v>00</v>
      </c>
      <c r="X17" s="6" t="s">
        <v>146</v>
      </c>
      <c r="Y17" s="6">
        <v>1</v>
      </c>
      <c r="Z17" s="6" t="s">
        <v>147</v>
      </c>
      <c r="AA17" s="6">
        <f>VLOOKUP(Z17,X16:Y18,2)</f>
        <v>2</v>
      </c>
    </row>
    <row r="18" spans="2:27" ht="14.4" customHeight="1" x14ac:dyDescent="0.3">
      <c r="B18" s="6">
        <v>3</v>
      </c>
      <c r="C18" s="6" t="str">
        <f t="shared" si="15"/>
        <v>0x003</v>
      </c>
      <c r="D18" s="6" t="s">
        <v>169</v>
      </c>
      <c r="G18" s="16">
        <v>1</v>
      </c>
      <c r="H18" s="17" t="s">
        <v>39</v>
      </c>
      <c r="I18" s="6">
        <f>IF(H18="", "", VLOOKUP(H18, $X$3:$Y$10, 2))</f>
        <v>1</v>
      </c>
      <c r="M18" s="6">
        <v>255</v>
      </c>
      <c r="N18" s="18" t="str">
        <f>IF(G18="", "", TEXT(DEC2BIN(G18), "000000"))</f>
        <v>000001</v>
      </c>
      <c r="O18" s="19" t="str">
        <f>IF(I18="", "", TEXT(DEC2BIN(I18), "000"))</f>
        <v>001</v>
      </c>
      <c r="P18" s="19" t="str">
        <f t="shared" si="16"/>
        <v/>
      </c>
      <c r="Q18" s="19" t="str">
        <f t="shared" si="17"/>
        <v/>
      </c>
      <c r="R18" s="19" t="str">
        <f t="shared" si="18"/>
        <v/>
      </c>
      <c r="S18" s="20" t="str">
        <f t="shared" si="19"/>
        <v>11111111</v>
      </c>
      <c r="T18" s="6" t="str">
        <f t="shared" si="20"/>
        <v>04</v>
      </c>
      <c r="U18" s="6" t="str">
        <f t="shared" si="21"/>
        <v>80</v>
      </c>
      <c r="V18" s="21" t="str">
        <f t="shared" si="22"/>
        <v>FF</v>
      </c>
      <c r="X18" s="6" t="s">
        <v>147</v>
      </c>
      <c r="Y18" s="6">
        <v>2</v>
      </c>
    </row>
    <row r="19" spans="2:27" ht="14.4" customHeight="1" x14ac:dyDescent="0.3">
      <c r="B19" s="6">
        <v>6</v>
      </c>
      <c r="C19" s="6" t="str">
        <f t="shared" si="15"/>
        <v>0x006</v>
      </c>
      <c r="D19" s="6" t="s">
        <v>166</v>
      </c>
      <c r="G19" s="16">
        <v>40</v>
      </c>
      <c r="H19" s="17" t="s">
        <v>38</v>
      </c>
      <c r="I19" s="6">
        <f>IF(H19="", "", VLOOKUP(H19, $X$3:$Y$10, 2))</f>
        <v>0</v>
      </c>
      <c r="N19" s="18" t="str">
        <f>IF(G19="", "", TEXT(DEC2BIN(G19), "000000"))</f>
        <v>101000</v>
      </c>
      <c r="O19" s="19" t="str">
        <f>IF(I19="", "", TEXT(DEC2BIN(I19), "000"))</f>
        <v>000</v>
      </c>
      <c r="P19" s="19" t="str">
        <f t="shared" si="16"/>
        <v/>
      </c>
      <c r="Q19" s="19" t="str">
        <f t="shared" si="17"/>
        <v/>
      </c>
      <c r="R19" s="19" t="str">
        <f t="shared" si="18"/>
        <v/>
      </c>
      <c r="S19" s="20" t="str">
        <f t="shared" si="19"/>
        <v/>
      </c>
      <c r="T19" s="6" t="str">
        <f t="shared" si="20"/>
        <v>A0</v>
      </c>
      <c r="U19" s="6" t="str">
        <f t="shared" si="21"/>
        <v>00</v>
      </c>
      <c r="V19" s="21" t="str">
        <f t="shared" si="22"/>
        <v>00</v>
      </c>
    </row>
    <row r="20" spans="2:27" ht="14.4" customHeight="1" x14ac:dyDescent="0.3">
      <c r="B20" s="6">
        <v>9</v>
      </c>
      <c r="C20" s="6" t="str">
        <f t="shared" si="15"/>
        <v>0x009</v>
      </c>
      <c r="D20" s="6" t="s">
        <v>170</v>
      </c>
      <c r="F20" s="15" t="s">
        <v>53</v>
      </c>
      <c r="G20" s="16">
        <v>41</v>
      </c>
      <c r="H20" s="17" t="s">
        <v>39</v>
      </c>
      <c r="I20" s="6">
        <f>IF(H20="", "", VLOOKUP(H20, $X$3:$Y$10, 2))</f>
        <v>1</v>
      </c>
      <c r="N20" s="18" t="str">
        <f>IF(G20="", "", TEXT(DEC2BIN(G20), "000000"))</f>
        <v>101001</v>
      </c>
      <c r="O20" s="19" t="str">
        <f>IF(I20="", "", TEXT(DEC2BIN(I20), "000"))</f>
        <v>001</v>
      </c>
      <c r="P20" s="19" t="str">
        <f t="shared" si="16"/>
        <v/>
      </c>
      <c r="Q20" s="19" t="str">
        <f t="shared" si="17"/>
        <v/>
      </c>
      <c r="R20" s="19" t="str">
        <f t="shared" si="18"/>
        <v/>
      </c>
      <c r="S20" s="20" t="str">
        <f t="shared" si="19"/>
        <v/>
      </c>
      <c r="T20" s="6" t="str">
        <f t="shared" si="20"/>
        <v>A4</v>
      </c>
      <c r="U20" s="6" t="str">
        <f t="shared" si="21"/>
        <v>80</v>
      </c>
      <c r="V20" s="21" t="str">
        <f t="shared" si="22"/>
        <v>00</v>
      </c>
    </row>
    <row r="21" spans="2:27" ht="14.4" customHeight="1" x14ac:dyDescent="0.3">
      <c r="B21" s="6">
        <v>12</v>
      </c>
      <c r="C21" s="6" t="str">
        <f t="shared" si="15"/>
        <v>0x00C</v>
      </c>
      <c r="D21" s="27" t="s">
        <v>377</v>
      </c>
      <c r="G21" s="16">
        <v>5</v>
      </c>
      <c r="I21" s="6" t="str">
        <f>IF(H21="", "", VLOOKUP(H21, $X$3:$Y$10, 2))</f>
        <v/>
      </c>
      <c r="L21" s="6">
        <v>6</v>
      </c>
      <c r="N21" s="18" t="str">
        <f>IF(G21="", "", TEXT(DEC2BIN(G21), "000000"))</f>
        <v>000101</v>
      </c>
      <c r="O21" s="19" t="str">
        <f>IF(I21="", "", TEXT(DEC2BIN(I21), "000"))</f>
        <v/>
      </c>
      <c r="P21" s="19" t="str">
        <f t="shared" si="16"/>
        <v/>
      </c>
      <c r="Q21" s="19" t="str">
        <f t="shared" si="17"/>
        <v/>
      </c>
      <c r="R21" s="19" t="str">
        <f t="shared" si="18"/>
        <v>00000110</v>
      </c>
      <c r="S21" s="20" t="str">
        <f t="shared" si="19"/>
        <v/>
      </c>
      <c r="T21" s="6" t="str">
        <f t="shared" si="20"/>
        <v>14</v>
      </c>
      <c r="U21" s="6" t="str">
        <f t="shared" si="21"/>
        <v>00</v>
      </c>
      <c r="V21" s="21" t="str">
        <f t="shared" si="22"/>
        <v>06</v>
      </c>
    </row>
    <row r="22" spans="2:27" ht="14.4" customHeight="1" x14ac:dyDescent="0.3">
      <c r="O22" s="19"/>
      <c r="P22" s="19"/>
      <c r="Q22" s="19"/>
      <c r="R22" s="19"/>
    </row>
    <row r="23" spans="2:27" ht="14.4" customHeight="1" x14ac:dyDescent="0.3">
      <c r="O23" s="19"/>
      <c r="P23" s="19"/>
      <c r="Q23" s="19"/>
      <c r="R23" s="19"/>
    </row>
    <row r="24" spans="2:27" ht="14.4" customHeight="1" x14ac:dyDescent="0.3">
      <c r="O24" s="19"/>
      <c r="P24" s="19"/>
      <c r="Q24" s="19"/>
      <c r="R24" s="19"/>
    </row>
    <row r="25" spans="2:27" ht="14.4" customHeight="1" x14ac:dyDescent="0.3">
      <c r="O25" s="19"/>
      <c r="P25" s="19"/>
      <c r="Q25" s="19"/>
      <c r="R25" s="19"/>
    </row>
    <row r="26" spans="2:27" ht="14.4" customHeight="1" x14ac:dyDescent="0.3">
      <c r="O26" s="19"/>
      <c r="P26" s="19"/>
      <c r="Q26" s="19"/>
      <c r="R26" s="19"/>
    </row>
    <row r="30" spans="2:27" ht="14.4" customHeight="1" x14ac:dyDescent="0.3">
      <c r="B30" s="10"/>
      <c r="C30" s="10"/>
      <c r="D30" s="15" t="s">
        <v>221</v>
      </c>
    </row>
    <row r="31" spans="2:27" ht="14.4" customHeight="1" x14ac:dyDescent="0.3">
      <c r="B31" s="6">
        <v>0</v>
      </c>
      <c r="C31" s="6" t="str">
        <f t="shared" ref="C31:C36" si="23">"0x" &amp; DEC2HEX(B31,3)</f>
        <v>0x000</v>
      </c>
      <c r="D31" s="6" t="s">
        <v>104</v>
      </c>
      <c r="G31" s="16">
        <v>1</v>
      </c>
      <c r="H31" s="17" t="s">
        <v>42</v>
      </c>
      <c r="I31" s="6">
        <f>IF(H31="", "", VLOOKUP(H31, $X$3:$Y$10, 2))</f>
        <v>6</v>
      </c>
      <c r="M31" s="6">
        <v>1</v>
      </c>
      <c r="N31" s="18" t="str">
        <f t="shared" ref="N31:N36" si="24">IF(G31="", "", TEXT(DEC2BIN(G31), "000000"))</f>
        <v>000001</v>
      </c>
      <c r="O31" s="19" t="str">
        <f t="shared" ref="O31:O36" si="25">IF(I31="", "", TEXT(DEC2BIN(I31), "000"))</f>
        <v>110</v>
      </c>
      <c r="P31" s="19" t="str">
        <f t="shared" ref="P31:P36" si="26">IF(J31="", "", TEXT(DEC2BIN(J31), "000"))</f>
        <v/>
      </c>
      <c r="Q31" s="19" t="str">
        <f t="shared" ref="Q31:Q36" si="27">IF(K31="", "", TEXT(DEC2BIN(K31), "000"))</f>
        <v/>
      </c>
      <c r="R31" s="19" t="str">
        <f t="shared" ref="R31:R36" si="28">IF(L31="", "", TEXT(DEC2BIN(L31), "00000000"))</f>
        <v/>
      </c>
      <c r="S31" s="20" t="str">
        <f t="shared" ref="S31:S36" si="29">IF(M31="", "", TEXT(DEC2BIN(M31), "00000000"))</f>
        <v>00000001</v>
      </c>
      <c r="T31" s="6" t="str">
        <f t="shared" ref="T31:T36" si="30">BIN2HEX(LEFT(CONCATENATE(N31,IF(O31="", "000", O31)), 8), 2)</f>
        <v>07</v>
      </c>
      <c r="U31" s="6" t="str">
        <f t="shared" ref="U31:U36" si="31">BIN2HEX(CONCATENATE(RIGHT(O31, 1), IF(P31 = "", "000", P31), IF(Q31 = "", "000", Q31), "0"), 2)</f>
        <v>00</v>
      </c>
      <c r="V31" s="21" t="str">
        <f t="shared" ref="V31:V36" si="32">IF(R31="", BIN2HEX(S31, 2), BIN2HEX(R31,2))</f>
        <v>01</v>
      </c>
    </row>
    <row r="32" spans="2:27" ht="14.4" customHeight="1" x14ac:dyDescent="0.3">
      <c r="B32" s="6">
        <v>3</v>
      </c>
      <c r="C32" s="6" t="str">
        <f t="shared" si="23"/>
        <v>0x003</v>
      </c>
      <c r="D32" s="6" t="s">
        <v>50</v>
      </c>
      <c r="G32" s="16">
        <v>1</v>
      </c>
      <c r="H32" s="17" t="s">
        <v>38</v>
      </c>
      <c r="I32" s="6">
        <f>IF(H32="", "", VLOOKUP(H32, $X$3:$Y$10, 2))</f>
        <v>0</v>
      </c>
      <c r="M32" s="6">
        <v>32</v>
      </c>
      <c r="N32" s="18" t="str">
        <f t="shared" si="24"/>
        <v>000001</v>
      </c>
      <c r="O32" s="19" t="str">
        <f t="shared" si="25"/>
        <v>000</v>
      </c>
      <c r="P32" s="19" t="str">
        <f t="shared" si="26"/>
        <v/>
      </c>
      <c r="Q32" s="19" t="str">
        <f t="shared" si="27"/>
        <v/>
      </c>
      <c r="R32" s="19" t="str">
        <f t="shared" si="28"/>
        <v/>
      </c>
      <c r="S32" s="20" t="str">
        <f t="shared" si="29"/>
        <v>00100000</v>
      </c>
      <c r="T32" s="6" t="str">
        <f t="shared" si="30"/>
        <v>04</v>
      </c>
      <c r="U32" s="6" t="str">
        <f t="shared" si="31"/>
        <v>00</v>
      </c>
      <c r="V32" s="21" t="str">
        <f t="shared" si="32"/>
        <v>20</v>
      </c>
    </row>
    <row r="33" spans="2:22" ht="14.4" customHeight="1" x14ac:dyDescent="0.3">
      <c r="B33" s="6">
        <v>6</v>
      </c>
      <c r="C33" s="6" t="str">
        <f t="shared" si="23"/>
        <v>0x006</v>
      </c>
      <c r="D33" s="6" t="s">
        <v>105</v>
      </c>
      <c r="G33" s="16">
        <v>32</v>
      </c>
      <c r="H33" s="17" t="s">
        <v>38</v>
      </c>
      <c r="I33" s="6">
        <f>IF(H33="", "", VLOOKUP(H33, $X$3:$Y$10, 2))</f>
        <v>0</v>
      </c>
      <c r="J33" s="6">
        <v>6</v>
      </c>
      <c r="N33" s="18" t="str">
        <f t="shared" si="24"/>
        <v>100000</v>
      </c>
      <c r="O33" s="19" t="str">
        <f t="shared" si="25"/>
        <v>000</v>
      </c>
      <c r="P33" s="19" t="str">
        <f t="shared" si="26"/>
        <v>110</v>
      </c>
      <c r="Q33" s="19" t="str">
        <f t="shared" si="27"/>
        <v/>
      </c>
      <c r="R33" s="19" t="str">
        <f t="shared" si="28"/>
        <v/>
      </c>
      <c r="S33" s="20" t="str">
        <f t="shared" si="29"/>
        <v/>
      </c>
      <c r="T33" s="6" t="str">
        <f t="shared" si="30"/>
        <v>80</v>
      </c>
      <c r="U33" s="6" t="str">
        <f t="shared" si="31"/>
        <v>60</v>
      </c>
      <c r="V33" s="21" t="str">
        <f t="shared" si="32"/>
        <v>00</v>
      </c>
    </row>
    <row r="34" spans="2:22" ht="14.4" customHeight="1" x14ac:dyDescent="0.3">
      <c r="B34" s="6">
        <v>9</v>
      </c>
      <c r="C34" s="6" t="str">
        <f t="shared" si="23"/>
        <v>0x009</v>
      </c>
      <c r="D34" s="27" t="s">
        <v>379</v>
      </c>
      <c r="G34" s="16">
        <v>6</v>
      </c>
      <c r="L34" s="6">
        <v>15</v>
      </c>
      <c r="N34" s="18" t="str">
        <f t="shared" si="24"/>
        <v>000110</v>
      </c>
      <c r="O34" s="19" t="str">
        <f t="shared" si="25"/>
        <v/>
      </c>
      <c r="P34" s="19" t="str">
        <f t="shared" si="26"/>
        <v/>
      </c>
      <c r="Q34" s="19" t="str">
        <f t="shared" si="27"/>
        <v/>
      </c>
      <c r="R34" s="19" t="str">
        <f t="shared" si="28"/>
        <v>00001111</v>
      </c>
      <c r="S34" s="20" t="str">
        <f t="shared" si="29"/>
        <v/>
      </c>
      <c r="T34" s="6" t="str">
        <f t="shared" si="30"/>
        <v>18</v>
      </c>
      <c r="U34" s="6" t="str">
        <f t="shared" si="31"/>
        <v>00</v>
      </c>
      <c r="V34" s="21" t="str">
        <f t="shared" si="32"/>
        <v>0F</v>
      </c>
    </row>
    <row r="35" spans="2:22" ht="14.4" customHeight="1" x14ac:dyDescent="0.3">
      <c r="B35" s="6">
        <v>12</v>
      </c>
      <c r="C35" s="6" t="str">
        <f t="shared" si="23"/>
        <v>0x00C</v>
      </c>
      <c r="D35" s="27" t="s">
        <v>377</v>
      </c>
      <c r="G35" s="16">
        <v>5</v>
      </c>
      <c r="L35" s="6">
        <v>6</v>
      </c>
      <c r="N35" s="18" t="str">
        <f t="shared" si="24"/>
        <v>000101</v>
      </c>
      <c r="O35" s="19" t="str">
        <f t="shared" si="25"/>
        <v/>
      </c>
      <c r="P35" s="19" t="str">
        <f t="shared" si="26"/>
        <v/>
      </c>
      <c r="Q35" s="19" t="str">
        <f t="shared" si="27"/>
        <v/>
      </c>
      <c r="R35" s="19" t="str">
        <f t="shared" si="28"/>
        <v>00000110</v>
      </c>
      <c r="S35" s="20" t="str">
        <f t="shared" si="29"/>
        <v/>
      </c>
      <c r="T35" s="6" t="str">
        <f t="shared" si="30"/>
        <v>14</v>
      </c>
      <c r="U35" s="6" t="str">
        <f t="shared" si="31"/>
        <v>00</v>
      </c>
      <c r="V35" s="21" t="str">
        <f t="shared" si="32"/>
        <v>06</v>
      </c>
    </row>
    <row r="36" spans="2:22" ht="14.4" customHeight="1" x14ac:dyDescent="0.3">
      <c r="B36" s="6">
        <v>15</v>
      </c>
      <c r="C36" s="6" t="str">
        <f t="shared" si="23"/>
        <v>0x00F</v>
      </c>
      <c r="D36" s="27" t="s">
        <v>380</v>
      </c>
      <c r="G36" s="16">
        <v>5</v>
      </c>
      <c r="L36" s="6">
        <v>15</v>
      </c>
      <c r="N36" s="18" t="str">
        <f t="shared" si="24"/>
        <v>000101</v>
      </c>
      <c r="O36" s="19" t="str">
        <f t="shared" si="25"/>
        <v/>
      </c>
      <c r="P36" s="19" t="str">
        <f t="shared" si="26"/>
        <v/>
      </c>
      <c r="Q36" s="19" t="str">
        <f t="shared" si="27"/>
        <v/>
      </c>
      <c r="R36" s="19" t="str">
        <f t="shared" si="28"/>
        <v>00001111</v>
      </c>
      <c r="S36" s="20" t="str">
        <f t="shared" si="29"/>
        <v/>
      </c>
      <c r="T36" s="6" t="str">
        <f t="shared" si="30"/>
        <v>14</v>
      </c>
      <c r="U36" s="6" t="str">
        <f t="shared" si="31"/>
        <v>00</v>
      </c>
      <c r="V36" s="21" t="str">
        <f t="shared" si="32"/>
        <v>0F</v>
      </c>
    </row>
    <row r="40" spans="2:22" ht="14.4" customHeight="1" x14ac:dyDescent="0.3">
      <c r="D40" s="15" t="s">
        <v>222</v>
      </c>
    </row>
    <row r="41" spans="2:22" ht="14.4" customHeight="1" x14ac:dyDescent="0.3">
      <c r="B41" s="6">
        <v>0</v>
      </c>
      <c r="C41" s="6" t="str">
        <f t="shared" ref="C41:C44" si="33">"0x" &amp; DEC2HEX(B41,3)</f>
        <v>0x000</v>
      </c>
      <c r="D41" s="6" t="s">
        <v>55</v>
      </c>
      <c r="G41" s="16">
        <v>3</v>
      </c>
      <c r="H41" s="17" t="s">
        <v>38</v>
      </c>
      <c r="I41" s="6">
        <f>IF(H41="", "", VLOOKUP(H41, $X$3:$Y$10, 2))</f>
        <v>0</v>
      </c>
      <c r="L41" s="6">
        <v>16</v>
      </c>
      <c r="N41" s="18" t="str">
        <f>IF(G41="", "", TEXT(DEC2BIN(G41), "000000"))</f>
        <v>000011</v>
      </c>
      <c r="O41" s="19" t="str">
        <f>IF(I41="", "", TEXT(DEC2BIN(I41), "000"))</f>
        <v>000</v>
      </c>
      <c r="P41" s="19" t="str">
        <f t="shared" ref="P41:P43" si="34">IF(J41="", "", TEXT(DEC2BIN(J41), "000"))</f>
        <v/>
      </c>
      <c r="Q41" s="19" t="str">
        <f t="shared" ref="Q41:Q43" si="35">IF(K41="", "", TEXT(DEC2BIN(K41), "000"))</f>
        <v/>
      </c>
      <c r="R41" s="19" t="str">
        <f t="shared" ref="R41:R43" si="36">IF(L41="", "", TEXT(DEC2BIN(L41), "00000000"))</f>
        <v>00010000</v>
      </c>
      <c r="S41" s="20" t="str">
        <f t="shared" ref="S41:S43" si="37">IF(M41="", "", TEXT(DEC2BIN(M41), "00000000"))</f>
        <v/>
      </c>
      <c r="T41" s="6" t="str">
        <f t="shared" ref="T41:T43" si="38">BIN2HEX(LEFT(CONCATENATE(N41,IF(O41="", "000", O41)), 8), 2)</f>
        <v>0C</v>
      </c>
      <c r="U41" s="6" t="str">
        <f t="shared" ref="U41:U43" si="39">BIN2HEX(CONCATENATE(RIGHT(O41, 1), IF(P41 = "", "000", P41), IF(Q41 = "", "000", Q41), "0"), 2)</f>
        <v>00</v>
      </c>
      <c r="V41" s="21" t="str">
        <f t="shared" ref="V41:V43" si="40">IF(R41="", BIN2HEX(S41, 2), BIN2HEX(R41,2))</f>
        <v>10</v>
      </c>
    </row>
    <row r="42" spans="2:22" ht="14.4" customHeight="1" x14ac:dyDescent="0.3">
      <c r="B42" s="6">
        <v>3</v>
      </c>
      <c r="C42" s="6" t="str">
        <f t="shared" si="33"/>
        <v>0x003</v>
      </c>
      <c r="D42" s="6" t="s">
        <v>56</v>
      </c>
      <c r="G42" s="16">
        <v>10</v>
      </c>
      <c r="H42" s="17" t="s">
        <v>38</v>
      </c>
      <c r="I42" s="6">
        <f>IF(H42="", "", VLOOKUP(H42, $X$3:$Y$10, 2))</f>
        <v>0</v>
      </c>
      <c r="L42" s="6">
        <v>17</v>
      </c>
      <c r="N42" s="18" t="str">
        <f>IF(G42="", "", TEXT(DEC2BIN(G42), "000000"))</f>
        <v>001010</v>
      </c>
      <c r="O42" s="19" t="str">
        <f>IF(I42="", "", TEXT(DEC2BIN(I42), "000"))</f>
        <v>000</v>
      </c>
      <c r="P42" s="19" t="str">
        <f t="shared" si="34"/>
        <v/>
      </c>
      <c r="Q42" s="19" t="str">
        <f t="shared" si="35"/>
        <v/>
      </c>
      <c r="R42" s="19" t="str">
        <f t="shared" si="36"/>
        <v>00010001</v>
      </c>
      <c r="S42" s="20" t="str">
        <f t="shared" si="37"/>
        <v/>
      </c>
      <c r="T42" s="6" t="str">
        <f t="shared" si="38"/>
        <v>28</v>
      </c>
      <c r="U42" s="6" t="str">
        <f t="shared" si="39"/>
        <v>00</v>
      </c>
      <c r="V42" s="21" t="str">
        <f t="shared" si="40"/>
        <v>11</v>
      </c>
    </row>
    <row r="43" spans="2:22" ht="14.4" customHeight="1" x14ac:dyDescent="0.3">
      <c r="B43" s="6">
        <v>6</v>
      </c>
      <c r="C43" s="6" t="str">
        <f t="shared" si="33"/>
        <v>0x006</v>
      </c>
      <c r="D43" s="27" t="s">
        <v>377</v>
      </c>
      <c r="G43" s="16">
        <v>5</v>
      </c>
      <c r="L43" s="6">
        <v>6</v>
      </c>
      <c r="N43" s="18" t="str">
        <f>IF(G43="", "", TEXT(DEC2BIN(G43), "000000"))</f>
        <v>000101</v>
      </c>
      <c r="O43" s="19" t="str">
        <f>IF(I43="", "", TEXT(DEC2BIN(I43), "000"))</f>
        <v/>
      </c>
      <c r="P43" s="19" t="str">
        <f t="shared" si="34"/>
        <v/>
      </c>
      <c r="Q43" s="19" t="str">
        <f t="shared" si="35"/>
        <v/>
      </c>
      <c r="R43" s="19" t="str">
        <f t="shared" si="36"/>
        <v>00000110</v>
      </c>
      <c r="S43" s="20" t="str">
        <f t="shared" si="37"/>
        <v/>
      </c>
      <c r="T43" s="6" t="str">
        <f t="shared" si="38"/>
        <v>14</v>
      </c>
      <c r="U43" s="6" t="str">
        <f t="shared" si="39"/>
        <v>00</v>
      </c>
      <c r="V43" s="21" t="str">
        <f t="shared" si="40"/>
        <v>06</v>
      </c>
    </row>
    <row r="44" spans="2:22" ht="14.4" customHeight="1" x14ac:dyDescent="0.3">
      <c r="B44" s="6">
        <v>16</v>
      </c>
      <c r="C44" s="6" t="str">
        <f t="shared" si="33"/>
        <v>0x010</v>
      </c>
      <c r="E44" s="7" t="s">
        <v>57</v>
      </c>
      <c r="F44" s="15" t="s">
        <v>110</v>
      </c>
    </row>
    <row r="46" spans="2:22" ht="14.4" customHeight="1" x14ac:dyDescent="0.3">
      <c r="D46" s="23"/>
    </row>
    <row r="48" spans="2:22" ht="14.4" customHeight="1" x14ac:dyDescent="0.3">
      <c r="D48" s="15" t="s">
        <v>223</v>
      </c>
    </row>
    <row r="49" spans="2:22" ht="14.4" customHeight="1" x14ac:dyDescent="0.3">
      <c r="B49" s="6">
        <v>0</v>
      </c>
      <c r="C49" s="6" t="str">
        <f t="shared" ref="C49:C50" si="41">"0x" &amp; DEC2HEX(B49,3)</f>
        <v>0x000</v>
      </c>
      <c r="D49" s="6" t="s">
        <v>59</v>
      </c>
      <c r="F49" s="15" t="s">
        <v>60</v>
      </c>
      <c r="G49" s="16">
        <v>1</v>
      </c>
      <c r="H49" s="17" t="s">
        <v>39</v>
      </c>
      <c r="I49" s="6">
        <f>IF(H49="", "", VLOOKUP(H49, $X$3:$Y$10, 2))</f>
        <v>1</v>
      </c>
      <c r="M49" s="6">
        <v>65</v>
      </c>
      <c r="N49" s="18" t="str">
        <f>IF(G49="", "", TEXT(DEC2BIN(G49), "000000"))</f>
        <v>000001</v>
      </c>
      <c r="O49" s="19" t="str">
        <f>IF(I49="", "", TEXT(DEC2BIN(I49), "000"))</f>
        <v>001</v>
      </c>
      <c r="P49" s="19" t="str">
        <f t="shared" ref="P49:P50" si="42">IF(J49="", "", TEXT(DEC2BIN(J49), "000"))</f>
        <v/>
      </c>
      <c r="Q49" s="19" t="str">
        <f t="shared" ref="Q49:Q50" si="43">IF(K49="", "", TEXT(DEC2BIN(K49), "000"))</f>
        <v/>
      </c>
      <c r="R49" s="19" t="str">
        <f t="shared" ref="R49:R50" si="44">IF(L49="", "", TEXT(DEC2BIN(L49), "00000000"))</f>
        <v/>
      </c>
      <c r="S49" s="20" t="str">
        <f t="shared" ref="S49:S50" si="45">IF(M49="", "", TEXT(DEC2BIN(M49), "00000000"))</f>
        <v>01000001</v>
      </c>
      <c r="T49" s="6" t="str">
        <f t="shared" ref="T49:T50" si="46">BIN2HEX(LEFT(CONCATENATE(N49,IF(O49="", "000", O49)), 8), 2)</f>
        <v>04</v>
      </c>
      <c r="U49" s="6" t="str">
        <f t="shared" ref="U49:U50" si="47">BIN2HEX(CONCATENATE(RIGHT(O49, 1), IF(P49 = "", "000", P49), IF(Q49 = "", "000", Q49), "0"), 2)</f>
        <v>80</v>
      </c>
      <c r="V49" s="21" t="str">
        <f t="shared" ref="V49:V50" si="48">IF(R49="", BIN2HEX(S49, 2), BIN2HEX(R49,2))</f>
        <v>41</v>
      </c>
    </row>
    <row r="50" spans="2:22" ht="14.4" customHeight="1" x14ac:dyDescent="0.3">
      <c r="B50" s="6">
        <v>3</v>
      </c>
      <c r="C50" s="6" t="str">
        <f t="shared" si="41"/>
        <v>0x003</v>
      </c>
      <c r="D50" s="6" t="s">
        <v>94</v>
      </c>
      <c r="G50" s="16">
        <v>17</v>
      </c>
      <c r="H50" s="17" t="s">
        <v>39</v>
      </c>
      <c r="I50" s="6">
        <f>IF(H50="", "", VLOOKUP(H50, $X$3:$Y$10, 2))</f>
        <v>1</v>
      </c>
      <c r="K50" s="6">
        <v>0</v>
      </c>
      <c r="N50" s="18" t="str">
        <f>IF(G50="", "", TEXT(DEC2BIN(G50), "000000"))</f>
        <v>010001</v>
      </c>
      <c r="O50" s="19" t="str">
        <f>IF(I50="", "", TEXT(DEC2BIN(I50), "000"))</f>
        <v>001</v>
      </c>
      <c r="P50" s="19" t="str">
        <f t="shared" si="42"/>
        <v/>
      </c>
      <c r="Q50" s="19" t="str">
        <f t="shared" si="43"/>
        <v>000</v>
      </c>
      <c r="R50" s="19" t="str">
        <f t="shared" si="44"/>
        <v/>
      </c>
      <c r="S50" s="20" t="str">
        <f t="shared" si="45"/>
        <v/>
      </c>
      <c r="T50" s="6" t="str">
        <f t="shared" si="46"/>
        <v>44</v>
      </c>
      <c r="U50" s="6" t="str">
        <f t="shared" si="47"/>
        <v>80</v>
      </c>
      <c r="V50" s="21" t="str">
        <f t="shared" si="48"/>
        <v>00</v>
      </c>
    </row>
    <row r="51" spans="2:22" ht="14.4" customHeight="1" x14ac:dyDescent="0.3">
      <c r="O51" s="19"/>
      <c r="P51" s="19"/>
      <c r="Q51" s="19"/>
      <c r="R51" s="19"/>
    </row>
    <row r="55" spans="2:22" ht="14.4" customHeight="1" x14ac:dyDescent="0.3">
      <c r="D55" s="15" t="s">
        <v>224</v>
      </c>
    </row>
    <row r="56" spans="2:22" ht="14.4" customHeight="1" x14ac:dyDescent="0.3">
      <c r="B56" s="6">
        <v>0</v>
      </c>
      <c r="C56" s="6" t="str">
        <f t="shared" ref="C56:C79" si="49">"0x" &amp; DEC2HEX(B56,3)</f>
        <v>0x000</v>
      </c>
      <c r="D56" s="6" t="s">
        <v>64</v>
      </c>
      <c r="E56" s="7" t="s">
        <v>65</v>
      </c>
      <c r="F56" s="15" t="s">
        <v>66</v>
      </c>
      <c r="G56" s="24"/>
    </row>
    <row r="57" spans="2:22" ht="14.4" customHeight="1" x14ac:dyDescent="0.3">
      <c r="B57" s="6">
        <v>3</v>
      </c>
      <c r="C57" s="6" t="str">
        <f t="shared" si="49"/>
        <v>0x003</v>
      </c>
      <c r="D57" s="6" t="s">
        <v>94</v>
      </c>
      <c r="E57" s="7" t="s">
        <v>217</v>
      </c>
    </row>
    <row r="58" spans="2:22" ht="14.4" customHeight="1" x14ac:dyDescent="0.3">
      <c r="B58" s="6">
        <v>6</v>
      </c>
      <c r="C58" s="6" t="str">
        <f t="shared" si="49"/>
        <v>0x006</v>
      </c>
      <c r="D58" s="6" t="s">
        <v>69</v>
      </c>
      <c r="E58" s="7" t="s">
        <v>70</v>
      </c>
      <c r="F58" s="15" t="s">
        <v>67</v>
      </c>
    </row>
    <row r="59" spans="2:22" ht="14.4" customHeight="1" x14ac:dyDescent="0.3">
      <c r="B59" s="6">
        <v>9</v>
      </c>
      <c r="C59" s="6" t="str">
        <f t="shared" si="49"/>
        <v>0x009</v>
      </c>
      <c r="D59" s="6" t="s">
        <v>94</v>
      </c>
      <c r="E59" s="7" t="s">
        <v>217</v>
      </c>
    </row>
    <row r="60" spans="2:22" ht="14.4" customHeight="1" x14ac:dyDescent="0.3">
      <c r="B60" s="6">
        <v>12</v>
      </c>
      <c r="C60" s="6" t="str">
        <f t="shared" si="49"/>
        <v>0x00C</v>
      </c>
      <c r="D60" s="6" t="s">
        <v>71</v>
      </c>
      <c r="E60" s="7" t="s">
        <v>72</v>
      </c>
      <c r="F60" s="15" t="s">
        <v>68</v>
      </c>
    </row>
    <row r="61" spans="2:22" ht="14.4" customHeight="1" x14ac:dyDescent="0.3">
      <c r="B61" s="6">
        <v>15</v>
      </c>
      <c r="C61" s="6" t="str">
        <f t="shared" si="49"/>
        <v>0x00F</v>
      </c>
      <c r="D61" s="6" t="s">
        <v>94</v>
      </c>
      <c r="E61" s="7" t="s">
        <v>217</v>
      </c>
    </row>
    <row r="62" spans="2:22" ht="14.4" customHeight="1" x14ac:dyDescent="0.3">
      <c r="B62" s="6">
        <v>18</v>
      </c>
      <c r="C62" s="6" t="str">
        <f t="shared" si="49"/>
        <v>0x012</v>
      </c>
      <c r="D62" s="6" t="s">
        <v>71</v>
      </c>
      <c r="E62" s="7" t="s">
        <v>72</v>
      </c>
      <c r="F62" s="15" t="s">
        <v>68</v>
      </c>
    </row>
    <row r="63" spans="2:22" ht="14.4" customHeight="1" x14ac:dyDescent="0.3">
      <c r="B63" s="6">
        <v>21</v>
      </c>
      <c r="C63" s="6" t="str">
        <f t="shared" si="49"/>
        <v>0x015</v>
      </c>
      <c r="D63" s="6" t="s">
        <v>94</v>
      </c>
      <c r="E63" s="7" t="s">
        <v>217</v>
      </c>
    </row>
    <row r="64" spans="2:22" ht="14.4" customHeight="1" x14ac:dyDescent="0.3">
      <c r="B64" s="6">
        <v>24</v>
      </c>
      <c r="C64" s="6" t="str">
        <f t="shared" si="49"/>
        <v>0x018</v>
      </c>
      <c r="D64" s="6" t="s">
        <v>75</v>
      </c>
      <c r="E64" s="7" t="s">
        <v>74</v>
      </c>
      <c r="F64" s="15" t="s">
        <v>73</v>
      </c>
    </row>
    <row r="65" spans="2:6" ht="14.4" customHeight="1" x14ac:dyDescent="0.3">
      <c r="B65" s="6">
        <v>27</v>
      </c>
      <c r="C65" s="6" t="str">
        <f t="shared" si="49"/>
        <v>0x01B</v>
      </c>
      <c r="D65" s="6" t="s">
        <v>94</v>
      </c>
      <c r="E65" s="7" t="s">
        <v>217</v>
      </c>
    </row>
    <row r="66" spans="2:6" ht="14.4" customHeight="1" x14ac:dyDescent="0.3">
      <c r="B66" s="6">
        <v>30</v>
      </c>
      <c r="C66" s="6" t="str">
        <f t="shared" si="49"/>
        <v>0x01E</v>
      </c>
      <c r="D66" s="6" t="s">
        <v>76</v>
      </c>
      <c r="E66" s="7" t="s">
        <v>77</v>
      </c>
      <c r="F66" s="15" t="s">
        <v>78</v>
      </c>
    </row>
    <row r="67" spans="2:6" ht="14.4" customHeight="1" x14ac:dyDescent="0.3">
      <c r="B67" s="6">
        <v>33</v>
      </c>
      <c r="C67" s="6" t="str">
        <f t="shared" si="49"/>
        <v>0x021</v>
      </c>
      <c r="D67" s="6" t="s">
        <v>94</v>
      </c>
      <c r="E67" s="7" t="s">
        <v>217</v>
      </c>
    </row>
    <row r="68" spans="2:6" ht="14.4" customHeight="1" x14ac:dyDescent="0.3">
      <c r="B68" s="6">
        <v>36</v>
      </c>
      <c r="C68" s="6" t="str">
        <f t="shared" si="49"/>
        <v>0x024</v>
      </c>
      <c r="D68" s="6" t="s">
        <v>79</v>
      </c>
      <c r="E68" s="7" t="s">
        <v>80</v>
      </c>
      <c r="F68" s="15" t="s">
        <v>81</v>
      </c>
    </row>
    <row r="69" spans="2:6" ht="14.4" customHeight="1" x14ac:dyDescent="0.3">
      <c r="B69" s="6">
        <v>39</v>
      </c>
      <c r="C69" s="6" t="str">
        <f t="shared" si="49"/>
        <v>0x027</v>
      </c>
      <c r="D69" s="6" t="s">
        <v>94</v>
      </c>
      <c r="E69" s="7" t="s">
        <v>217</v>
      </c>
    </row>
    <row r="70" spans="2:6" ht="14.4" customHeight="1" x14ac:dyDescent="0.3">
      <c r="B70" s="6">
        <v>42</v>
      </c>
      <c r="C70" s="6" t="str">
        <f t="shared" si="49"/>
        <v>0x02A</v>
      </c>
      <c r="D70" s="6" t="s">
        <v>75</v>
      </c>
      <c r="E70" s="7" t="s">
        <v>74</v>
      </c>
      <c r="F70" s="15" t="s">
        <v>73</v>
      </c>
    </row>
    <row r="71" spans="2:6" ht="14.4" customHeight="1" x14ac:dyDescent="0.3">
      <c r="B71" s="6">
        <v>45</v>
      </c>
      <c r="C71" s="6" t="str">
        <f t="shared" si="49"/>
        <v>0x02D</v>
      </c>
      <c r="D71" s="6" t="s">
        <v>94</v>
      </c>
      <c r="E71" s="7" t="s">
        <v>217</v>
      </c>
    </row>
    <row r="72" spans="2:6" ht="14.4" customHeight="1" x14ac:dyDescent="0.3">
      <c r="B72" s="6">
        <v>48</v>
      </c>
      <c r="C72" s="6" t="str">
        <f t="shared" si="49"/>
        <v>0x030</v>
      </c>
      <c r="D72" s="6" t="s">
        <v>84</v>
      </c>
      <c r="E72" s="7" t="s">
        <v>83</v>
      </c>
      <c r="F72" s="15" t="s">
        <v>82</v>
      </c>
    </row>
    <row r="73" spans="2:6" ht="14.4" customHeight="1" x14ac:dyDescent="0.3">
      <c r="B73" s="6">
        <v>51</v>
      </c>
      <c r="C73" s="6" t="str">
        <f t="shared" si="49"/>
        <v>0x033</v>
      </c>
      <c r="D73" s="6" t="s">
        <v>94</v>
      </c>
      <c r="E73" s="7" t="s">
        <v>217</v>
      </c>
    </row>
    <row r="74" spans="2:6" ht="14.4" customHeight="1" x14ac:dyDescent="0.3">
      <c r="B74" s="6">
        <v>54</v>
      </c>
      <c r="C74" s="6" t="str">
        <f t="shared" si="49"/>
        <v>0x036</v>
      </c>
      <c r="D74" s="6" t="s">
        <v>71</v>
      </c>
      <c r="E74" s="7" t="s">
        <v>72</v>
      </c>
      <c r="F74" s="15" t="s">
        <v>68</v>
      </c>
    </row>
    <row r="75" spans="2:6" ht="14.4" customHeight="1" x14ac:dyDescent="0.3">
      <c r="B75" s="6">
        <v>57</v>
      </c>
      <c r="C75" s="6" t="str">
        <f t="shared" si="49"/>
        <v>0x039</v>
      </c>
      <c r="D75" s="6" t="s">
        <v>94</v>
      </c>
      <c r="E75" s="7" t="s">
        <v>217</v>
      </c>
    </row>
    <row r="76" spans="2:6" ht="14.4" customHeight="1" x14ac:dyDescent="0.3">
      <c r="B76" s="6">
        <v>60</v>
      </c>
      <c r="C76" s="6" t="str">
        <f t="shared" si="49"/>
        <v>0x03C</v>
      </c>
      <c r="D76" s="6" t="s">
        <v>87</v>
      </c>
      <c r="E76" s="7" t="s">
        <v>86</v>
      </c>
      <c r="F76" s="15" t="s">
        <v>85</v>
      </c>
    </row>
    <row r="77" spans="2:6" ht="14.4" customHeight="1" x14ac:dyDescent="0.3">
      <c r="B77" s="6">
        <v>63</v>
      </c>
      <c r="C77" s="6" t="str">
        <f t="shared" si="49"/>
        <v>0x03F</v>
      </c>
      <c r="D77" s="6" t="s">
        <v>94</v>
      </c>
      <c r="E77" s="7" t="s">
        <v>217</v>
      </c>
    </row>
    <row r="78" spans="2:6" ht="14.4" customHeight="1" x14ac:dyDescent="0.3">
      <c r="B78" s="6">
        <v>66</v>
      </c>
      <c r="C78" s="6" t="str">
        <f t="shared" si="49"/>
        <v>0x042</v>
      </c>
      <c r="D78" s="6" t="s">
        <v>90</v>
      </c>
      <c r="E78" s="7" t="s">
        <v>89</v>
      </c>
      <c r="F78" s="15" t="s">
        <v>88</v>
      </c>
    </row>
    <row r="79" spans="2:6" ht="14.4" customHeight="1" x14ac:dyDescent="0.3">
      <c r="B79" s="6">
        <v>69</v>
      </c>
      <c r="C79" s="6" t="str">
        <f t="shared" si="49"/>
        <v>0x045</v>
      </c>
      <c r="D79" s="6" t="s">
        <v>94</v>
      </c>
      <c r="E79" s="7" t="s">
        <v>217</v>
      </c>
    </row>
    <row r="80" spans="2:6" ht="14.4" customHeight="1" x14ac:dyDescent="0.3"/>
    <row r="81" spans="2:22" ht="14.4" customHeight="1" x14ac:dyDescent="0.3">
      <c r="E81" s="6"/>
    </row>
    <row r="82" spans="2:22" ht="14.4" customHeight="1" x14ac:dyDescent="0.3">
      <c r="D82" s="15" t="s">
        <v>225</v>
      </c>
      <c r="E82" s="6"/>
    </row>
    <row r="83" spans="2:22" ht="14.4" customHeight="1" x14ac:dyDescent="0.3">
      <c r="B83" s="6">
        <v>0</v>
      </c>
      <c r="C83" s="6" t="str">
        <f t="shared" ref="C83:C87" si="50">"0x" &amp; DEC2HEX(B83,3)</f>
        <v>0x000</v>
      </c>
      <c r="D83" s="6" t="s">
        <v>176</v>
      </c>
      <c r="E83" s="6"/>
      <c r="F83" s="15" t="s">
        <v>175</v>
      </c>
      <c r="G83" s="16">
        <v>1</v>
      </c>
      <c r="H83" s="17" t="s">
        <v>151</v>
      </c>
      <c r="I83" s="6">
        <f t="shared" ref="I83:I93" si="51">IF(H83="", "", VLOOKUP(H83, $X$3:$Y$10, 2))</f>
        <v>2</v>
      </c>
      <c r="M83" s="6">
        <v>0</v>
      </c>
      <c r="N83" s="18" t="str">
        <f t="shared" ref="N83:N93" si="52">IF(G83="", "", TEXT(DEC2BIN(G83), "000000"))</f>
        <v>000001</v>
      </c>
      <c r="O83" s="19" t="str">
        <f t="shared" ref="O83:O93" si="53">IF(I83="", "", TEXT(DEC2BIN(I83), "000"))</f>
        <v>010</v>
      </c>
      <c r="P83" s="19" t="str">
        <f t="shared" ref="P83:P93" si="54">IF(J83="", "", TEXT(DEC2BIN(J83), "000"))</f>
        <v/>
      </c>
      <c r="Q83" s="19" t="str">
        <f t="shared" ref="Q83:Q93" si="55">IF(K83="", "", TEXT(DEC2BIN(K83), "000"))</f>
        <v/>
      </c>
      <c r="R83" s="19" t="str">
        <f t="shared" ref="R83:R93" si="56">IF(L83="", "", TEXT(DEC2BIN(L83), "00000000"))</f>
        <v/>
      </c>
      <c r="S83" s="20" t="str">
        <f t="shared" ref="S83:S93" si="57">IF(M83="", "", TEXT(DEC2BIN(M83), "00000000"))</f>
        <v>00000000</v>
      </c>
      <c r="T83" s="6" t="str">
        <f t="shared" ref="T83:T93" si="58">BIN2HEX(LEFT(CONCATENATE(N83,IF(O83="", "000", O83)), 8), 2)</f>
        <v>05</v>
      </c>
      <c r="U83" s="6" t="str">
        <f t="shared" ref="U83:U93" si="59">BIN2HEX(CONCATENATE(RIGHT(O83, 1), IF(P83 = "", "000", P83), IF(Q83 = "", "000", Q83), "0"), 2)</f>
        <v>00</v>
      </c>
      <c r="V83" s="21" t="str">
        <f t="shared" ref="V83:V93" si="60">IF(R83="", BIN2HEX(S83, 2), BIN2HEX(R83,2))</f>
        <v>00</v>
      </c>
    </row>
    <row r="84" spans="2:22" ht="14.4" customHeight="1" x14ac:dyDescent="0.3">
      <c r="B84" s="6">
        <v>3</v>
      </c>
      <c r="C84" s="6" t="str">
        <f t="shared" si="50"/>
        <v>0x003</v>
      </c>
      <c r="D84" s="6" t="s">
        <v>177</v>
      </c>
      <c r="F84" s="15" t="s">
        <v>174</v>
      </c>
      <c r="G84" s="16">
        <v>1</v>
      </c>
      <c r="H84" s="17" t="s">
        <v>168</v>
      </c>
      <c r="I84" s="6">
        <f t="shared" si="51"/>
        <v>3</v>
      </c>
      <c r="M84" s="6">
        <v>48</v>
      </c>
      <c r="N84" s="18" t="str">
        <f t="shared" si="52"/>
        <v>000001</v>
      </c>
      <c r="O84" s="19" t="str">
        <f t="shared" si="53"/>
        <v>011</v>
      </c>
      <c r="P84" s="19" t="str">
        <f t="shared" si="54"/>
        <v/>
      </c>
      <c r="Q84" s="19" t="str">
        <f t="shared" si="55"/>
        <v/>
      </c>
      <c r="R84" s="19" t="str">
        <f t="shared" si="56"/>
        <v/>
      </c>
      <c r="S84" s="20" t="str">
        <f t="shared" si="57"/>
        <v>00110000</v>
      </c>
      <c r="T84" s="6" t="str">
        <f t="shared" si="58"/>
        <v>05</v>
      </c>
      <c r="U84" s="6" t="str">
        <f t="shared" si="59"/>
        <v>80</v>
      </c>
      <c r="V84" s="21" t="str">
        <f t="shared" si="60"/>
        <v>30</v>
      </c>
    </row>
    <row r="85" spans="2:22" ht="14.4" customHeight="1" x14ac:dyDescent="0.3">
      <c r="B85" s="6">
        <v>6</v>
      </c>
      <c r="C85" s="6" t="str">
        <f t="shared" si="50"/>
        <v>0x006</v>
      </c>
      <c r="D85" s="6" t="s">
        <v>125</v>
      </c>
      <c r="F85" s="15" t="s">
        <v>126</v>
      </c>
      <c r="G85" s="16">
        <v>1</v>
      </c>
      <c r="H85" s="17" t="s">
        <v>150</v>
      </c>
      <c r="I85" s="6">
        <f t="shared" si="51"/>
        <v>7</v>
      </c>
      <c r="M85" s="6">
        <v>60</v>
      </c>
      <c r="N85" s="18" t="str">
        <f t="shared" si="52"/>
        <v>000001</v>
      </c>
      <c r="O85" s="19" t="str">
        <f t="shared" si="53"/>
        <v>111</v>
      </c>
      <c r="P85" s="19" t="str">
        <f t="shared" si="54"/>
        <v/>
      </c>
      <c r="Q85" s="19" t="str">
        <f t="shared" si="55"/>
        <v/>
      </c>
      <c r="R85" s="19" t="str">
        <f t="shared" si="56"/>
        <v/>
      </c>
      <c r="S85" s="20" t="str">
        <f t="shared" si="57"/>
        <v>00111100</v>
      </c>
      <c r="T85" s="6" t="str">
        <f t="shared" si="58"/>
        <v>07</v>
      </c>
      <c r="U85" s="6" t="str">
        <f t="shared" si="59"/>
        <v>80</v>
      </c>
      <c r="V85" s="21" t="str">
        <f t="shared" si="60"/>
        <v>3C</v>
      </c>
    </row>
    <row r="86" spans="2:22" ht="14.4" customHeight="1" x14ac:dyDescent="0.3">
      <c r="B86" s="6">
        <v>9</v>
      </c>
      <c r="C86" s="6" t="str">
        <f t="shared" si="50"/>
        <v>0x009</v>
      </c>
      <c r="D86" s="6" t="s">
        <v>173</v>
      </c>
      <c r="F86" s="15" t="s">
        <v>106</v>
      </c>
      <c r="G86" s="16">
        <v>4</v>
      </c>
      <c r="H86" s="17" t="s">
        <v>38</v>
      </c>
      <c r="I86" s="6">
        <f t="shared" si="51"/>
        <v>0</v>
      </c>
      <c r="N86" s="18" t="str">
        <f t="shared" si="52"/>
        <v>000100</v>
      </c>
      <c r="O86" s="19" t="str">
        <f t="shared" si="53"/>
        <v>000</v>
      </c>
      <c r="P86" s="19" t="str">
        <f t="shared" si="54"/>
        <v/>
      </c>
      <c r="Q86" s="19" t="str">
        <f t="shared" si="55"/>
        <v/>
      </c>
      <c r="R86" s="19" t="str">
        <f t="shared" si="56"/>
        <v/>
      </c>
      <c r="S86" s="20" t="str">
        <f t="shared" si="57"/>
        <v/>
      </c>
      <c r="T86" s="6" t="str">
        <f t="shared" si="58"/>
        <v>10</v>
      </c>
      <c r="U86" s="6" t="str">
        <f t="shared" si="59"/>
        <v>00</v>
      </c>
      <c r="V86" s="21" t="str">
        <f t="shared" si="60"/>
        <v>00</v>
      </c>
    </row>
    <row r="87" spans="2:22" ht="14.4" customHeight="1" x14ac:dyDescent="0.3">
      <c r="B87" s="6">
        <v>12</v>
      </c>
      <c r="C87" s="6" t="str">
        <f t="shared" si="50"/>
        <v>0x00C</v>
      </c>
      <c r="D87" s="6" t="s">
        <v>102</v>
      </c>
      <c r="E87" s="6"/>
      <c r="F87" s="15" t="s">
        <v>107</v>
      </c>
      <c r="G87" s="16">
        <v>17</v>
      </c>
      <c r="H87" s="25" t="s">
        <v>38</v>
      </c>
      <c r="I87" s="6">
        <f t="shared" si="51"/>
        <v>0</v>
      </c>
      <c r="K87" s="6">
        <v>0</v>
      </c>
      <c r="N87" s="18" t="str">
        <f t="shared" si="52"/>
        <v>010001</v>
      </c>
      <c r="O87" s="19" t="str">
        <f t="shared" si="53"/>
        <v>000</v>
      </c>
      <c r="P87" s="19" t="str">
        <f t="shared" si="54"/>
        <v/>
      </c>
      <c r="Q87" s="19" t="str">
        <f t="shared" si="55"/>
        <v>000</v>
      </c>
      <c r="R87" s="19" t="str">
        <f t="shared" si="56"/>
        <v/>
      </c>
      <c r="S87" s="20" t="str">
        <f t="shared" si="57"/>
        <v/>
      </c>
      <c r="T87" s="6" t="str">
        <f t="shared" si="58"/>
        <v>44</v>
      </c>
      <c r="U87" s="6" t="str">
        <f t="shared" si="59"/>
        <v>00</v>
      </c>
      <c r="V87" s="21" t="str">
        <f t="shared" si="60"/>
        <v>00</v>
      </c>
    </row>
    <row r="88" spans="2:22" ht="14.4" customHeight="1" x14ac:dyDescent="0.3">
      <c r="B88" s="6">
        <v>15</v>
      </c>
      <c r="C88" s="6" t="str">
        <f t="shared" ref="C88:C93" si="61">"0x" &amp; DEC2HEX(B88,3)</f>
        <v>0x00F</v>
      </c>
      <c r="D88" s="6" t="s">
        <v>178</v>
      </c>
      <c r="G88" s="16">
        <v>40</v>
      </c>
      <c r="H88" s="17" t="s">
        <v>168</v>
      </c>
      <c r="I88" s="6">
        <f t="shared" si="51"/>
        <v>3</v>
      </c>
      <c r="N88" s="18" t="str">
        <f t="shared" si="52"/>
        <v>101000</v>
      </c>
      <c r="O88" s="19" t="str">
        <f t="shared" si="53"/>
        <v>011</v>
      </c>
      <c r="P88" s="19" t="str">
        <f t="shared" si="54"/>
        <v/>
      </c>
      <c r="Q88" s="19" t="str">
        <f t="shared" si="55"/>
        <v/>
      </c>
      <c r="R88" s="19" t="str">
        <f t="shared" si="56"/>
        <v/>
      </c>
      <c r="S88" s="20" t="str">
        <f t="shared" si="57"/>
        <v/>
      </c>
      <c r="T88" s="6" t="str">
        <f t="shared" si="58"/>
        <v>A1</v>
      </c>
      <c r="U88" s="6" t="str">
        <f t="shared" si="59"/>
        <v>80</v>
      </c>
      <c r="V88" s="21" t="str">
        <f t="shared" si="60"/>
        <v>00</v>
      </c>
    </row>
    <row r="89" spans="2:22" ht="14.4" customHeight="1" x14ac:dyDescent="0.3">
      <c r="B89" s="6">
        <v>18</v>
      </c>
      <c r="C89" s="6" t="str">
        <f t="shared" si="61"/>
        <v>0x012</v>
      </c>
      <c r="D89" s="6" t="s">
        <v>181</v>
      </c>
      <c r="F89" s="15" t="s">
        <v>182</v>
      </c>
      <c r="G89" s="16">
        <v>2</v>
      </c>
      <c r="H89" s="17" t="s">
        <v>39</v>
      </c>
      <c r="I89" s="6">
        <f t="shared" si="51"/>
        <v>1</v>
      </c>
      <c r="J89" s="6">
        <v>3</v>
      </c>
      <c r="N89" s="18" t="str">
        <f t="shared" si="52"/>
        <v>000010</v>
      </c>
      <c r="O89" s="19" t="str">
        <f t="shared" si="53"/>
        <v>001</v>
      </c>
      <c r="P89" s="19" t="str">
        <f t="shared" si="54"/>
        <v>011</v>
      </c>
      <c r="Q89" s="19" t="str">
        <f t="shared" si="55"/>
        <v/>
      </c>
      <c r="R89" s="19" t="str">
        <f t="shared" si="56"/>
        <v/>
      </c>
      <c r="S89" s="20" t="str">
        <f t="shared" si="57"/>
        <v/>
      </c>
      <c r="T89" s="6" t="str">
        <f t="shared" si="58"/>
        <v>08</v>
      </c>
      <c r="U89" s="6" t="str">
        <f t="shared" si="59"/>
        <v>B0</v>
      </c>
      <c r="V89" s="21" t="str">
        <f t="shared" si="60"/>
        <v>00</v>
      </c>
    </row>
    <row r="90" spans="2:22" ht="14.4" customHeight="1" x14ac:dyDescent="0.3">
      <c r="B90" s="6">
        <v>21</v>
      </c>
      <c r="C90" s="6" t="str">
        <f t="shared" si="61"/>
        <v>0x015</v>
      </c>
      <c r="D90" s="6" t="s">
        <v>179</v>
      </c>
      <c r="F90" s="15" t="s">
        <v>119</v>
      </c>
      <c r="G90" s="16">
        <v>33</v>
      </c>
      <c r="H90" s="17" t="s">
        <v>168</v>
      </c>
      <c r="I90" s="6">
        <f t="shared" si="51"/>
        <v>3</v>
      </c>
      <c r="J90" s="6">
        <v>7</v>
      </c>
      <c r="N90" s="18" t="str">
        <f t="shared" si="52"/>
        <v>100001</v>
      </c>
      <c r="O90" s="19" t="str">
        <f t="shared" si="53"/>
        <v>011</v>
      </c>
      <c r="P90" s="19" t="str">
        <f t="shared" si="54"/>
        <v>111</v>
      </c>
      <c r="Q90" s="19" t="str">
        <f t="shared" si="55"/>
        <v/>
      </c>
      <c r="R90" s="19" t="str">
        <f t="shared" si="56"/>
        <v/>
      </c>
      <c r="S90" s="20" t="str">
        <f t="shared" si="57"/>
        <v/>
      </c>
      <c r="T90" s="6" t="str">
        <f t="shared" si="58"/>
        <v>85</v>
      </c>
      <c r="U90" s="6" t="str">
        <f t="shared" si="59"/>
        <v>F0</v>
      </c>
      <c r="V90" s="21" t="str">
        <f t="shared" si="60"/>
        <v>00</v>
      </c>
    </row>
    <row r="91" spans="2:22" ht="14.4" customHeight="1" x14ac:dyDescent="0.3">
      <c r="B91" s="6">
        <v>24</v>
      </c>
      <c r="C91" s="6" t="str">
        <f t="shared" si="61"/>
        <v>0x018</v>
      </c>
      <c r="D91" s="27" t="s">
        <v>381</v>
      </c>
      <c r="F91" s="15" t="s">
        <v>123</v>
      </c>
      <c r="G91" s="16">
        <v>6</v>
      </c>
      <c r="I91" s="6" t="str">
        <f t="shared" si="51"/>
        <v/>
      </c>
      <c r="L91" s="6">
        <v>24</v>
      </c>
      <c r="N91" s="18" t="str">
        <f t="shared" si="52"/>
        <v>000110</v>
      </c>
      <c r="O91" s="19" t="str">
        <f t="shared" si="53"/>
        <v/>
      </c>
      <c r="P91" s="19" t="str">
        <f t="shared" si="54"/>
        <v/>
      </c>
      <c r="Q91" s="19" t="str">
        <f t="shared" si="55"/>
        <v/>
      </c>
      <c r="R91" s="19" t="str">
        <f t="shared" si="56"/>
        <v>00011000</v>
      </c>
      <c r="S91" s="20" t="str">
        <f t="shared" si="57"/>
        <v/>
      </c>
      <c r="T91" s="6" t="str">
        <f t="shared" si="58"/>
        <v>18</v>
      </c>
      <c r="U91" s="6" t="str">
        <f t="shared" si="59"/>
        <v>00</v>
      </c>
      <c r="V91" s="21" t="str">
        <f t="shared" si="60"/>
        <v>18</v>
      </c>
    </row>
    <row r="92" spans="2:22" ht="14.4" customHeight="1" x14ac:dyDescent="0.3">
      <c r="B92" s="6">
        <v>27</v>
      </c>
      <c r="C92" s="6" t="str">
        <f t="shared" si="61"/>
        <v>0x01B</v>
      </c>
      <c r="D92" s="6" t="s">
        <v>183</v>
      </c>
      <c r="F92" s="15" t="s">
        <v>184</v>
      </c>
      <c r="G92" s="16">
        <v>2</v>
      </c>
      <c r="H92" s="17" t="s">
        <v>168</v>
      </c>
      <c r="I92" s="6">
        <f t="shared" si="51"/>
        <v>3</v>
      </c>
      <c r="J92" s="6">
        <v>1</v>
      </c>
      <c r="N92" s="18" t="str">
        <f t="shared" si="52"/>
        <v>000010</v>
      </c>
      <c r="O92" s="19" t="str">
        <f t="shared" si="53"/>
        <v>011</v>
      </c>
      <c r="P92" s="19" t="str">
        <f t="shared" si="54"/>
        <v>001</v>
      </c>
      <c r="Q92" s="19" t="str">
        <f t="shared" si="55"/>
        <v/>
      </c>
      <c r="R92" s="19" t="str">
        <f t="shared" si="56"/>
        <v/>
      </c>
      <c r="S92" s="20" t="str">
        <f t="shared" si="57"/>
        <v/>
      </c>
      <c r="T92" s="6" t="str">
        <f t="shared" si="58"/>
        <v>09</v>
      </c>
      <c r="U92" s="6" t="str">
        <f t="shared" si="59"/>
        <v>90</v>
      </c>
      <c r="V92" s="21" t="str">
        <f t="shared" si="60"/>
        <v>00</v>
      </c>
    </row>
    <row r="93" spans="2:22" ht="14.4" customHeight="1" x14ac:dyDescent="0.3">
      <c r="B93" s="6">
        <v>30</v>
      </c>
      <c r="C93" s="6" t="str">
        <f t="shared" si="61"/>
        <v>0x01E</v>
      </c>
      <c r="D93" s="27" t="s">
        <v>382</v>
      </c>
      <c r="F93" s="15" t="s">
        <v>124</v>
      </c>
      <c r="G93" s="16">
        <v>5</v>
      </c>
      <c r="I93" s="6" t="str">
        <f t="shared" si="51"/>
        <v/>
      </c>
      <c r="L93" s="6">
        <v>9</v>
      </c>
      <c r="N93" s="18" t="str">
        <f t="shared" si="52"/>
        <v>000101</v>
      </c>
      <c r="O93" s="19" t="str">
        <f t="shared" si="53"/>
        <v/>
      </c>
      <c r="P93" s="19" t="str">
        <f t="shared" si="54"/>
        <v/>
      </c>
      <c r="Q93" s="19" t="str">
        <f t="shared" si="55"/>
        <v/>
      </c>
      <c r="R93" s="19" t="str">
        <f t="shared" si="56"/>
        <v>00001001</v>
      </c>
      <c r="S93" s="20" t="str">
        <f t="shared" si="57"/>
        <v/>
      </c>
      <c r="T93" s="6" t="str">
        <f t="shared" si="58"/>
        <v>14</v>
      </c>
      <c r="U93" s="6" t="str">
        <f t="shared" si="59"/>
        <v>00</v>
      </c>
      <c r="V93" s="21" t="str">
        <f t="shared" si="60"/>
        <v>09</v>
      </c>
    </row>
    <row r="94" spans="2:22" ht="15" customHeight="1" x14ac:dyDescent="0.3">
      <c r="F94" s="15" t="s">
        <v>110</v>
      </c>
    </row>
    <row r="95" spans="2:22" ht="14.4" customHeight="1" x14ac:dyDescent="0.3">
      <c r="B95" s="6">
        <v>48</v>
      </c>
      <c r="C95" s="6" t="str">
        <f t="shared" ref="C95:C98" si="62">"0x" &amp; DEC2HEX(B95,3)</f>
        <v>0x030</v>
      </c>
      <c r="E95" s="7" t="s">
        <v>111</v>
      </c>
      <c r="F95" s="15" t="s">
        <v>115</v>
      </c>
    </row>
    <row r="96" spans="2:22" ht="14.4" customHeight="1" x14ac:dyDescent="0.3">
      <c r="B96" s="6">
        <v>51</v>
      </c>
      <c r="C96" s="6" t="str">
        <f t="shared" si="62"/>
        <v>0x033</v>
      </c>
      <c r="E96" s="7" t="s">
        <v>112</v>
      </c>
      <c r="F96" s="15" t="s">
        <v>116</v>
      </c>
    </row>
    <row r="97" spans="2:22" ht="14.4" customHeight="1" x14ac:dyDescent="0.3">
      <c r="B97" s="6">
        <v>54</v>
      </c>
      <c r="C97" s="6" t="str">
        <f t="shared" si="62"/>
        <v>0x036</v>
      </c>
      <c r="E97" s="7" t="s">
        <v>113</v>
      </c>
      <c r="F97" s="15" t="s">
        <v>117</v>
      </c>
    </row>
    <row r="98" spans="2:22" ht="14.4" customHeight="1" x14ac:dyDescent="0.3">
      <c r="B98" s="6">
        <v>57</v>
      </c>
      <c r="C98" s="6" t="str">
        <f t="shared" si="62"/>
        <v>0x039</v>
      </c>
      <c r="E98" s="7" t="s">
        <v>114</v>
      </c>
      <c r="F98" s="15" t="s">
        <v>118</v>
      </c>
    </row>
    <row r="99" spans="2:22" ht="14.4" customHeight="1" x14ac:dyDescent="0.3">
      <c r="D99" s="26"/>
    </row>
    <row r="100" spans="2:22" ht="14.4" customHeight="1" x14ac:dyDescent="0.3">
      <c r="D100" s="26"/>
      <c r="E100" s="6"/>
    </row>
    <row r="101" spans="2:22" ht="14.4" customHeight="1" x14ac:dyDescent="0.3">
      <c r="D101" s="15" t="s">
        <v>226</v>
      </c>
      <c r="E101" s="6"/>
    </row>
    <row r="102" spans="2:22" ht="14.4" customHeight="1" x14ac:dyDescent="0.3">
      <c r="B102" s="6">
        <v>0</v>
      </c>
      <c r="C102" s="6" t="str">
        <f t="shared" ref="C102" si="63">"0x" &amp; DEC2HEX(B102,3)</f>
        <v>0x000</v>
      </c>
      <c r="D102" s="6" t="s">
        <v>100</v>
      </c>
      <c r="F102" s="15" t="s">
        <v>101</v>
      </c>
      <c r="G102" s="16">
        <v>1</v>
      </c>
      <c r="H102" s="17" t="s">
        <v>38</v>
      </c>
      <c r="I102" s="6">
        <f t="shared" ref="I102:I112" si="64">IF(H102="", "", VLOOKUP(H102, $X$3:$Y$10, 2))</f>
        <v>0</v>
      </c>
      <c r="M102" s="6">
        <v>48</v>
      </c>
      <c r="N102" s="18" t="str">
        <f t="shared" ref="N102:N112" si="65">IF(G102="", "", TEXT(DEC2BIN(G102), "000000"))</f>
        <v>000001</v>
      </c>
      <c r="O102" s="19" t="str">
        <f t="shared" ref="O102:O112" si="66">IF(I102="", "", TEXT(DEC2BIN(I102), "000"))</f>
        <v>000</v>
      </c>
      <c r="P102" s="19" t="str">
        <f t="shared" ref="P102" si="67">IF(J102="", "", TEXT(DEC2BIN(J102), "000"))</f>
        <v/>
      </c>
      <c r="Q102" s="19" t="str">
        <f t="shared" ref="P102:Q112" si="68">IF(K102="", "", TEXT(DEC2BIN(K102), "000"))</f>
        <v/>
      </c>
      <c r="R102" s="19" t="str">
        <f t="shared" ref="R102" si="69">IF(L102="", "", TEXT(DEC2BIN(L102), "00000000"))</f>
        <v/>
      </c>
      <c r="S102" s="20" t="str">
        <f t="shared" ref="S102" si="70">IF(M102="", "", TEXT(DEC2BIN(M102), "00000000"))</f>
        <v>00110000</v>
      </c>
      <c r="T102" s="6" t="str">
        <f t="shared" ref="T102" si="71">BIN2HEX(LEFT(CONCATENATE(N102,IF(O102="", "000", O102)), 8), 2)</f>
        <v>04</v>
      </c>
      <c r="U102" s="6" t="str">
        <f t="shared" ref="U102:U112" si="72">BIN2HEX(CONCATENATE(RIGHT(O102, 1), IF(P102 = "", "000", P102), IF(Q102 = "", "000", Q102), "0"), 2)</f>
        <v>00</v>
      </c>
      <c r="V102" s="21" t="str">
        <f t="shared" ref="V102" si="73">IF(R102="", BIN2HEX(S102, 2), BIN2HEX(R102,2))</f>
        <v>30</v>
      </c>
    </row>
    <row r="103" spans="2:22" ht="14.4" customHeight="1" x14ac:dyDescent="0.3">
      <c r="B103" s="6">
        <v>3</v>
      </c>
      <c r="C103" s="6" t="str">
        <f t="shared" ref="C103:C112" si="74">"0x" &amp; DEC2HEX(B103,3)</f>
        <v>0x003</v>
      </c>
      <c r="D103" s="6" t="s">
        <v>196</v>
      </c>
      <c r="F103" s="15" t="s">
        <v>153</v>
      </c>
      <c r="G103" s="16">
        <v>1</v>
      </c>
      <c r="H103" s="17" t="s">
        <v>151</v>
      </c>
      <c r="I103" s="6">
        <f t="shared" si="64"/>
        <v>2</v>
      </c>
      <c r="M103" s="6">
        <v>255</v>
      </c>
      <c r="N103" s="18" t="str">
        <f t="shared" si="65"/>
        <v>000001</v>
      </c>
      <c r="O103" s="19" t="str">
        <f t="shared" si="66"/>
        <v>010</v>
      </c>
      <c r="P103" s="19" t="str">
        <f t="shared" si="68"/>
        <v/>
      </c>
      <c r="Q103" s="19" t="str">
        <f t="shared" si="68"/>
        <v/>
      </c>
      <c r="R103" s="19" t="str">
        <f t="shared" ref="R103:R104" si="75">IF(L103="", "", TEXT(DEC2BIN(L103), "00000000"))</f>
        <v/>
      </c>
      <c r="S103" s="20" t="str">
        <f t="shared" ref="S103:S104" si="76">IF(M103="", "", TEXT(DEC2BIN(M103), "00000000"))</f>
        <v>11111111</v>
      </c>
      <c r="T103" s="6" t="str">
        <f t="shared" ref="T103" si="77">BIN2HEX(LEFT(CONCATENATE(N103,IF(O103="", "000", O103)), 8), 2)</f>
        <v>05</v>
      </c>
      <c r="U103" s="6" t="str">
        <f t="shared" si="72"/>
        <v>00</v>
      </c>
      <c r="V103" s="21" t="str">
        <f t="shared" ref="V103" si="78">IF(R103="", BIN2HEX(S103, 2), BIN2HEX(R103,2))</f>
        <v>FF</v>
      </c>
    </row>
    <row r="104" spans="2:22" ht="14.4" customHeight="1" x14ac:dyDescent="0.3">
      <c r="B104" s="6">
        <v>6</v>
      </c>
      <c r="C104" s="6" t="str">
        <f t="shared" si="74"/>
        <v>0x006</v>
      </c>
      <c r="D104" s="6" t="s">
        <v>197</v>
      </c>
      <c r="E104" s="6"/>
      <c r="F104" s="15" t="s">
        <v>121</v>
      </c>
      <c r="G104" s="16">
        <v>17</v>
      </c>
      <c r="H104" s="17" t="s">
        <v>151</v>
      </c>
      <c r="I104" s="6">
        <f t="shared" si="64"/>
        <v>2</v>
      </c>
      <c r="K104" s="6">
        <v>0</v>
      </c>
      <c r="N104" s="18" t="str">
        <f t="shared" si="65"/>
        <v>010001</v>
      </c>
      <c r="O104" s="19" t="str">
        <f t="shared" si="66"/>
        <v>010</v>
      </c>
      <c r="P104" s="19" t="str">
        <f t="shared" si="68"/>
        <v/>
      </c>
      <c r="Q104" s="19" t="str">
        <f t="shared" si="68"/>
        <v>000</v>
      </c>
      <c r="R104" s="19" t="str">
        <f t="shared" si="75"/>
        <v/>
      </c>
      <c r="S104" s="20" t="str">
        <f t="shared" si="76"/>
        <v/>
      </c>
      <c r="T104" s="6" t="str">
        <f t="shared" ref="T104" si="79">BIN2HEX(LEFT(CONCATENATE(N104,IF(O104="", "000", O104)), 8), 2)</f>
        <v>45</v>
      </c>
      <c r="U104" s="6" t="str">
        <f t="shared" si="72"/>
        <v>00</v>
      </c>
      <c r="V104" s="21" t="str">
        <f t="shared" ref="V104" si="80">IF(R104="", BIN2HEX(S104, 2), BIN2HEX(R104,2))</f>
        <v>00</v>
      </c>
    </row>
    <row r="105" spans="2:22" ht="14.4" customHeight="1" x14ac:dyDescent="0.3">
      <c r="B105" s="6">
        <v>9</v>
      </c>
      <c r="C105" s="6" t="str">
        <f t="shared" si="74"/>
        <v>0x009</v>
      </c>
      <c r="D105" s="6" t="s">
        <v>102</v>
      </c>
      <c r="G105" s="16">
        <v>17</v>
      </c>
      <c r="H105" s="25" t="s">
        <v>38</v>
      </c>
      <c r="I105" s="6">
        <f t="shared" si="64"/>
        <v>0</v>
      </c>
      <c r="K105" s="6">
        <v>0</v>
      </c>
      <c r="N105" s="18" t="str">
        <f t="shared" si="65"/>
        <v>010001</v>
      </c>
      <c r="O105" s="19" t="str">
        <f t="shared" si="66"/>
        <v>000</v>
      </c>
      <c r="P105" s="19" t="str">
        <f t="shared" ref="P105:P110" si="81">IF(J105="", "", TEXT(DEC2BIN(J105), "000"))</f>
        <v/>
      </c>
      <c r="Q105" s="19" t="str">
        <f t="shared" si="68"/>
        <v>000</v>
      </c>
      <c r="R105" s="19" t="str">
        <f t="shared" ref="R105:R110" si="82">IF(L105="", "", TEXT(DEC2BIN(L105), "00000000"))</f>
        <v/>
      </c>
      <c r="S105" s="20" t="str">
        <f t="shared" ref="S105:S110" si="83">IF(M105="", "", TEXT(DEC2BIN(M105), "00000000"))</f>
        <v/>
      </c>
      <c r="T105" s="6" t="str">
        <f t="shared" ref="T105" si="84">BIN2HEX(LEFT(CONCATENATE(N105,IF(O105="", "000", O105)), 8), 2)</f>
        <v>44</v>
      </c>
      <c r="U105" s="6" t="str">
        <f t="shared" si="72"/>
        <v>00</v>
      </c>
      <c r="V105" s="21" t="str">
        <f t="shared" ref="V105" si="85">IF(R105="", BIN2HEX(S105, 2), BIN2HEX(R105,2))</f>
        <v>00</v>
      </c>
    </row>
    <row r="106" spans="2:22" ht="14.4" customHeight="1" x14ac:dyDescent="0.3">
      <c r="B106" s="6">
        <v>12</v>
      </c>
      <c r="C106" s="6" t="str">
        <f t="shared" si="74"/>
        <v>0x00C</v>
      </c>
      <c r="D106" s="6" t="s">
        <v>166</v>
      </c>
      <c r="G106" s="16">
        <v>40</v>
      </c>
      <c r="H106" s="17" t="s">
        <v>38</v>
      </c>
      <c r="I106" s="6">
        <f t="shared" si="64"/>
        <v>0</v>
      </c>
      <c r="N106" s="18" t="str">
        <f t="shared" si="65"/>
        <v>101000</v>
      </c>
      <c r="O106" s="19" t="str">
        <f t="shared" si="66"/>
        <v>000</v>
      </c>
      <c r="P106" s="19" t="str">
        <f t="shared" si="81"/>
        <v/>
      </c>
      <c r="Q106" s="19" t="str">
        <f t="shared" si="68"/>
        <v/>
      </c>
      <c r="R106" s="19" t="str">
        <f t="shared" si="82"/>
        <v/>
      </c>
      <c r="S106" s="20" t="str">
        <f t="shared" si="83"/>
        <v/>
      </c>
      <c r="T106" s="6" t="str">
        <f t="shared" ref="T106:T112" si="86">BIN2HEX(LEFT(CONCATENATE(N106,IF(O106="", "000", O106)), 8), 2)</f>
        <v>A0</v>
      </c>
      <c r="U106" s="6" t="str">
        <f t="shared" si="72"/>
        <v>00</v>
      </c>
      <c r="V106" s="21" t="str">
        <f t="shared" ref="V106:V112" si="87">IF(R106="", BIN2HEX(S106, 2), BIN2HEX(R106,2))</f>
        <v>00</v>
      </c>
    </row>
    <row r="107" spans="2:22" ht="14.4" customHeight="1" x14ac:dyDescent="0.3">
      <c r="B107" s="6">
        <v>15</v>
      </c>
      <c r="C107" s="6" t="str">
        <f t="shared" si="74"/>
        <v>0x00F</v>
      </c>
      <c r="D107" s="6" t="s">
        <v>52</v>
      </c>
      <c r="F107" s="15" t="s">
        <v>180</v>
      </c>
      <c r="G107" s="16">
        <v>2</v>
      </c>
      <c r="H107" s="17" t="s">
        <v>42</v>
      </c>
      <c r="I107" s="6">
        <f t="shared" si="64"/>
        <v>6</v>
      </c>
      <c r="J107" s="6">
        <v>0</v>
      </c>
      <c r="N107" s="18" t="str">
        <f t="shared" si="65"/>
        <v>000010</v>
      </c>
      <c r="O107" s="19" t="str">
        <f t="shared" si="66"/>
        <v>110</v>
      </c>
      <c r="P107" s="19" t="str">
        <f t="shared" si="81"/>
        <v>000</v>
      </c>
      <c r="Q107" s="19" t="str">
        <f t="shared" si="68"/>
        <v/>
      </c>
      <c r="R107" s="19" t="str">
        <f t="shared" si="82"/>
        <v/>
      </c>
      <c r="S107" s="20" t="str">
        <f t="shared" si="83"/>
        <v/>
      </c>
      <c r="T107" s="6" t="str">
        <f t="shared" si="86"/>
        <v>0B</v>
      </c>
      <c r="U107" s="6" t="str">
        <f t="shared" si="72"/>
        <v>00</v>
      </c>
      <c r="V107" s="21" t="str">
        <f t="shared" si="87"/>
        <v>00</v>
      </c>
    </row>
    <row r="108" spans="2:22" ht="14.4" customHeight="1" x14ac:dyDescent="0.3">
      <c r="B108" s="6">
        <v>18</v>
      </c>
      <c r="C108" s="6" t="str">
        <f t="shared" si="74"/>
        <v>0x012</v>
      </c>
      <c r="D108" s="6" t="s">
        <v>127</v>
      </c>
      <c r="F108" s="15" t="s">
        <v>120</v>
      </c>
      <c r="G108" s="16">
        <v>1</v>
      </c>
      <c r="H108" s="17" t="s">
        <v>39</v>
      </c>
      <c r="I108" s="6">
        <f t="shared" si="64"/>
        <v>1</v>
      </c>
      <c r="M108" s="6">
        <v>58</v>
      </c>
      <c r="N108" s="18" t="str">
        <f t="shared" si="65"/>
        <v>000001</v>
      </c>
      <c r="O108" s="19" t="str">
        <f t="shared" si="66"/>
        <v>001</v>
      </c>
      <c r="P108" s="19" t="str">
        <f t="shared" si="81"/>
        <v/>
      </c>
      <c r="Q108" s="19" t="str">
        <f t="shared" si="68"/>
        <v/>
      </c>
      <c r="R108" s="19" t="str">
        <f t="shared" si="82"/>
        <v/>
      </c>
      <c r="S108" s="20" t="str">
        <f t="shared" si="83"/>
        <v>00111010</v>
      </c>
      <c r="T108" s="6" t="str">
        <f t="shared" si="86"/>
        <v>04</v>
      </c>
      <c r="U108" s="6" t="str">
        <f t="shared" si="72"/>
        <v>80</v>
      </c>
      <c r="V108" s="21" t="str">
        <f t="shared" si="87"/>
        <v>3A</v>
      </c>
    </row>
    <row r="109" spans="2:22" ht="14.4" customHeight="1" x14ac:dyDescent="0.3">
      <c r="B109" s="6">
        <v>21</v>
      </c>
      <c r="C109" s="6" t="str">
        <f t="shared" si="74"/>
        <v>0x015</v>
      </c>
      <c r="D109" s="6" t="s">
        <v>195</v>
      </c>
      <c r="G109" s="16">
        <v>33</v>
      </c>
      <c r="H109" s="17" t="s">
        <v>39</v>
      </c>
      <c r="I109" s="6">
        <f t="shared" si="64"/>
        <v>1</v>
      </c>
      <c r="J109" s="6">
        <v>6</v>
      </c>
      <c r="N109" s="18" t="str">
        <f t="shared" si="65"/>
        <v>100001</v>
      </c>
      <c r="O109" s="19" t="str">
        <f t="shared" si="66"/>
        <v>001</v>
      </c>
      <c r="P109" s="19" t="str">
        <f t="shared" si="81"/>
        <v>110</v>
      </c>
      <c r="Q109" s="19" t="str">
        <f t="shared" si="68"/>
        <v/>
      </c>
      <c r="R109" s="19" t="str">
        <f t="shared" si="82"/>
        <v/>
      </c>
      <c r="S109" s="20" t="str">
        <f t="shared" si="83"/>
        <v/>
      </c>
      <c r="T109" s="6" t="str">
        <f t="shared" si="86"/>
        <v>84</v>
      </c>
      <c r="U109" s="6" t="str">
        <f t="shared" si="72"/>
        <v>E0</v>
      </c>
      <c r="V109" s="21" t="str">
        <f t="shared" si="87"/>
        <v>00</v>
      </c>
    </row>
    <row r="110" spans="2:22" ht="14.4" customHeight="1" x14ac:dyDescent="0.3">
      <c r="B110" s="6">
        <v>24</v>
      </c>
      <c r="C110" s="6" t="str">
        <f t="shared" si="74"/>
        <v>0x018</v>
      </c>
      <c r="D110" s="27" t="s">
        <v>383</v>
      </c>
      <c r="F110" s="15" t="s">
        <v>152</v>
      </c>
      <c r="G110" s="16">
        <v>6</v>
      </c>
      <c r="I110" s="6" t="str">
        <f t="shared" si="64"/>
        <v/>
      </c>
      <c r="L110" s="6">
        <v>0</v>
      </c>
      <c r="N110" s="18" t="str">
        <f t="shared" si="65"/>
        <v>000110</v>
      </c>
      <c r="O110" s="19" t="str">
        <f t="shared" si="66"/>
        <v/>
      </c>
      <c r="P110" s="19" t="str">
        <f t="shared" si="81"/>
        <v/>
      </c>
      <c r="Q110" s="19" t="str">
        <f t="shared" si="68"/>
        <v/>
      </c>
      <c r="R110" s="19" t="str">
        <f t="shared" si="82"/>
        <v>00000000</v>
      </c>
      <c r="S110" s="20" t="str">
        <f t="shared" si="83"/>
        <v/>
      </c>
      <c r="T110" s="6" t="str">
        <f t="shared" si="86"/>
        <v>18</v>
      </c>
      <c r="U110" s="6" t="str">
        <f t="shared" si="72"/>
        <v>00</v>
      </c>
      <c r="V110" s="21" t="str">
        <f t="shared" si="87"/>
        <v>00</v>
      </c>
    </row>
    <row r="111" spans="2:22" ht="14.4" customHeight="1" x14ac:dyDescent="0.3">
      <c r="B111" s="6">
        <v>27</v>
      </c>
      <c r="C111" s="6" t="str">
        <f t="shared" si="74"/>
        <v>0x01B</v>
      </c>
      <c r="D111" s="6" t="s">
        <v>51</v>
      </c>
      <c r="G111" s="16">
        <v>2</v>
      </c>
      <c r="H111" s="17" t="s">
        <v>38</v>
      </c>
      <c r="I111" s="6">
        <f t="shared" si="64"/>
        <v>0</v>
      </c>
      <c r="J111" s="6">
        <v>6</v>
      </c>
      <c r="N111" s="18" t="str">
        <f t="shared" si="65"/>
        <v>000010</v>
      </c>
      <c r="O111" s="19" t="str">
        <f t="shared" si="66"/>
        <v>000</v>
      </c>
      <c r="P111" s="19" t="str">
        <f t="shared" ref="P111:P112" si="88">IF(J111="", "", TEXT(DEC2BIN(J111), "000"))</f>
        <v>110</v>
      </c>
      <c r="Q111" s="19" t="str">
        <f t="shared" si="68"/>
        <v/>
      </c>
      <c r="R111" s="19" t="str">
        <f t="shared" ref="R111:R112" si="89">IF(L111="", "", TEXT(DEC2BIN(L111), "00000000"))</f>
        <v/>
      </c>
      <c r="S111" s="20" t="str">
        <f t="shared" ref="S111:S112" si="90">IF(M111="", "", TEXT(DEC2BIN(M111), "00000000"))</f>
        <v/>
      </c>
      <c r="T111" s="6" t="str">
        <f t="shared" si="86"/>
        <v>08</v>
      </c>
      <c r="U111" s="6" t="str">
        <f t="shared" si="72"/>
        <v>60</v>
      </c>
      <c r="V111" s="21" t="str">
        <f t="shared" si="87"/>
        <v>00</v>
      </c>
    </row>
    <row r="112" spans="2:22" ht="14.4" customHeight="1" x14ac:dyDescent="0.3">
      <c r="B112" s="6">
        <v>30</v>
      </c>
      <c r="C112" s="6" t="str">
        <f t="shared" si="74"/>
        <v>0x01E</v>
      </c>
      <c r="D112" s="27" t="s">
        <v>377</v>
      </c>
      <c r="F112" s="15" t="s">
        <v>122</v>
      </c>
      <c r="G112" s="16">
        <v>5</v>
      </c>
      <c r="I112" s="6" t="str">
        <f t="shared" si="64"/>
        <v/>
      </c>
      <c r="L112" s="6">
        <v>6</v>
      </c>
      <c r="N112" s="18" t="str">
        <f t="shared" si="65"/>
        <v>000101</v>
      </c>
      <c r="O112" s="19" t="str">
        <f t="shared" si="66"/>
        <v/>
      </c>
      <c r="P112" s="19" t="str">
        <f t="shared" si="88"/>
        <v/>
      </c>
      <c r="Q112" s="19" t="str">
        <f t="shared" si="68"/>
        <v/>
      </c>
      <c r="R112" s="19" t="str">
        <f t="shared" si="89"/>
        <v>00000110</v>
      </c>
      <c r="S112" s="20" t="str">
        <f t="shared" si="90"/>
        <v/>
      </c>
      <c r="T112" s="6" t="str">
        <f t="shared" si="86"/>
        <v>14</v>
      </c>
      <c r="U112" s="6" t="str">
        <f t="shared" si="72"/>
        <v>00</v>
      </c>
      <c r="V112" s="21" t="str">
        <f t="shared" si="87"/>
        <v>06</v>
      </c>
    </row>
    <row r="116" spans="2:22" ht="14.4" customHeight="1" x14ac:dyDescent="0.3">
      <c r="D116" s="15" t="s">
        <v>227</v>
      </c>
    </row>
    <row r="117" spans="2:22" ht="14.4" customHeight="1" x14ac:dyDescent="0.3">
      <c r="B117" s="6">
        <v>0</v>
      </c>
      <c r="C117" s="6" t="str">
        <f t="shared" ref="C117:C132" si="91">"0x" &amp; DEC2HEX(B117,3)</f>
        <v>0x000</v>
      </c>
      <c r="D117" s="6" t="s">
        <v>109</v>
      </c>
      <c r="F117" s="15" t="s">
        <v>128</v>
      </c>
      <c r="G117" s="16">
        <v>1</v>
      </c>
      <c r="H117" s="17" t="s">
        <v>39</v>
      </c>
      <c r="I117" s="6">
        <f t="shared" ref="I117:I132" si="92">IF(H117="", "", VLOOKUP(H117, $X$3:$Y$10, 2))</f>
        <v>1</v>
      </c>
      <c r="M117" s="6">
        <v>48</v>
      </c>
      <c r="N117" s="18" t="str">
        <f t="shared" ref="N117:N132" si="93">IF(G117="", "", TEXT(DEC2BIN(G117), "000000"))</f>
        <v>000001</v>
      </c>
      <c r="O117" s="19" t="str">
        <f t="shared" ref="O117:O132" si="94">IF(I117="", "", TEXT(DEC2BIN(I117), "000"))</f>
        <v>001</v>
      </c>
      <c r="P117" s="19" t="str">
        <f t="shared" ref="P117:P132" si="95">IF(J117="", "", TEXT(DEC2BIN(J117), "000"))</f>
        <v/>
      </c>
      <c r="Q117" s="19" t="str">
        <f t="shared" ref="Q117:Q132" si="96">IF(K117="", "", TEXT(DEC2BIN(K117), "000"))</f>
        <v/>
      </c>
      <c r="R117" s="19" t="str">
        <f t="shared" ref="R117:R132" si="97">IF(L117="", "", TEXT(DEC2BIN(L117), "00000000"))</f>
        <v/>
      </c>
      <c r="S117" s="20" t="str">
        <f t="shared" ref="S117:S132" si="98">IF(M117="", "", TEXT(DEC2BIN(M117), "00000000"))</f>
        <v>00110000</v>
      </c>
      <c r="T117" s="6" t="str">
        <f t="shared" ref="T117:T132" si="99">BIN2HEX(LEFT(CONCATENATE(N117,IF(O117="", "000", O117)), 8), 2)</f>
        <v>04</v>
      </c>
      <c r="U117" s="6" t="str">
        <f t="shared" ref="U117:U132" si="100">BIN2HEX(CONCATENATE(RIGHT(O117, 1), IF(P117 = "", "000", P117), IF(Q117 = "", "000", Q117), "0"), 2)</f>
        <v>80</v>
      </c>
      <c r="V117" s="21" t="str">
        <f t="shared" ref="V117:V132" si="101">IF(R117="", BIN2HEX(S117, 2), BIN2HEX(R117,2))</f>
        <v>30</v>
      </c>
    </row>
    <row r="118" spans="2:22" ht="14.4" customHeight="1" x14ac:dyDescent="0.3">
      <c r="B118" s="6">
        <v>3</v>
      </c>
      <c r="C118" s="6" t="str">
        <f t="shared" si="91"/>
        <v>0x003</v>
      </c>
      <c r="D118" s="6" t="s">
        <v>157</v>
      </c>
      <c r="F118" s="15" t="s">
        <v>129</v>
      </c>
      <c r="G118" s="16">
        <v>1</v>
      </c>
      <c r="H118" s="17" t="s">
        <v>150</v>
      </c>
      <c r="I118" s="6">
        <f t="shared" si="92"/>
        <v>7</v>
      </c>
      <c r="M118" s="6">
        <v>57</v>
      </c>
      <c r="N118" s="18" t="str">
        <f t="shared" si="93"/>
        <v>000001</v>
      </c>
      <c r="O118" s="19" t="str">
        <f t="shared" si="94"/>
        <v>111</v>
      </c>
      <c r="P118" s="19" t="str">
        <f t="shared" si="95"/>
        <v/>
      </c>
      <c r="Q118" s="19" t="str">
        <f t="shared" si="96"/>
        <v/>
      </c>
      <c r="R118" s="19" t="str">
        <f t="shared" si="97"/>
        <v/>
      </c>
      <c r="S118" s="20" t="str">
        <f t="shared" si="98"/>
        <v>00111001</v>
      </c>
      <c r="T118" s="6" t="str">
        <f t="shared" si="99"/>
        <v>07</v>
      </c>
      <c r="U118" s="6" t="str">
        <f t="shared" si="100"/>
        <v>80</v>
      </c>
      <c r="V118" s="21" t="str">
        <f t="shared" si="101"/>
        <v>39</v>
      </c>
    </row>
    <row r="119" spans="2:22" ht="14.4" customHeight="1" x14ac:dyDescent="0.3">
      <c r="B119" s="6">
        <v>6</v>
      </c>
      <c r="C119" s="6" t="str">
        <f t="shared" si="91"/>
        <v>0x006</v>
      </c>
      <c r="D119" s="6" t="s">
        <v>192</v>
      </c>
      <c r="F119" s="15" t="s">
        <v>133</v>
      </c>
      <c r="G119" s="16">
        <v>1</v>
      </c>
      <c r="H119" s="17" t="s">
        <v>42</v>
      </c>
      <c r="I119" s="6">
        <f t="shared" si="92"/>
        <v>6</v>
      </c>
      <c r="M119" s="6">
        <v>96</v>
      </c>
      <c r="N119" s="18" t="str">
        <f t="shared" si="93"/>
        <v>000001</v>
      </c>
      <c r="O119" s="19" t="str">
        <f t="shared" si="94"/>
        <v>110</v>
      </c>
      <c r="P119" s="19" t="str">
        <f t="shared" si="95"/>
        <v/>
      </c>
      <c r="Q119" s="19" t="str">
        <f t="shared" si="96"/>
        <v/>
      </c>
      <c r="R119" s="19" t="str">
        <f t="shared" si="97"/>
        <v/>
      </c>
      <c r="S119" s="20" t="str">
        <f t="shared" si="98"/>
        <v>01100000</v>
      </c>
      <c r="T119" s="6" t="str">
        <f t="shared" si="99"/>
        <v>07</v>
      </c>
      <c r="U119" s="6" t="str">
        <f t="shared" si="100"/>
        <v>00</v>
      </c>
      <c r="V119" s="21" t="str">
        <f t="shared" si="101"/>
        <v>60</v>
      </c>
    </row>
    <row r="120" spans="2:22" ht="14.4" customHeight="1" x14ac:dyDescent="0.3">
      <c r="B120" s="6">
        <v>9</v>
      </c>
      <c r="C120" s="6" t="str">
        <f t="shared" si="91"/>
        <v>0x009</v>
      </c>
      <c r="D120" s="6" t="s">
        <v>176</v>
      </c>
      <c r="F120" s="15" t="s">
        <v>188</v>
      </c>
      <c r="G120" s="16">
        <v>1</v>
      </c>
      <c r="H120" s="17" t="s">
        <v>151</v>
      </c>
      <c r="I120" s="6">
        <f t="shared" si="92"/>
        <v>2</v>
      </c>
      <c r="M120" s="6">
        <v>0</v>
      </c>
      <c r="N120" s="18" t="str">
        <f t="shared" si="93"/>
        <v>000001</v>
      </c>
      <c r="O120" s="19" t="str">
        <f t="shared" si="94"/>
        <v>010</v>
      </c>
      <c r="P120" s="19" t="str">
        <f t="shared" si="95"/>
        <v/>
      </c>
      <c r="Q120" s="19" t="str">
        <f t="shared" si="96"/>
        <v/>
      </c>
      <c r="R120" s="19" t="str">
        <f t="shared" si="97"/>
        <v/>
      </c>
      <c r="S120" s="20" t="str">
        <f t="shared" si="98"/>
        <v>00000000</v>
      </c>
      <c r="T120" s="6" t="str">
        <f t="shared" si="99"/>
        <v>05</v>
      </c>
      <c r="U120" s="6" t="str">
        <f t="shared" si="100"/>
        <v>00</v>
      </c>
      <c r="V120" s="21" t="str">
        <f t="shared" si="101"/>
        <v>00</v>
      </c>
    </row>
    <row r="121" spans="2:22" ht="14.4" customHeight="1" x14ac:dyDescent="0.3">
      <c r="B121" s="6">
        <v>12</v>
      </c>
      <c r="C121" s="6" t="str">
        <f t="shared" si="91"/>
        <v>0x00C</v>
      </c>
      <c r="D121" s="6" t="s">
        <v>183</v>
      </c>
      <c r="G121" s="16">
        <v>2</v>
      </c>
      <c r="H121" s="17" t="s">
        <v>168</v>
      </c>
      <c r="I121" s="6">
        <f t="shared" si="92"/>
        <v>3</v>
      </c>
      <c r="J121" s="6">
        <v>1</v>
      </c>
      <c r="N121" s="18" t="str">
        <f t="shared" si="93"/>
        <v>000010</v>
      </c>
      <c r="O121" s="19" t="str">
        <f t="shared" si="94"/>
        <v>011</v>
      </c>
      <c r="P121" s="19" t="str">
        <f t="shared" si="95"/>
        <v>001</v>
      </c>
      <c r="Q121" s="19" t="str">
        <f t="shared" si="96"/>
        <v/>
      </c>
      <c r="R121" s="19" t="str">
        <f t="shared" si="97"/>
        <v/>
      </c>
      <c r="S121" s="20" t="str">
        <f t="shared" si="98"/>
        <v/>
      </c>
      <c r="T121" s="6" t="str">
        <f t="shared" si="99"/>
        <v>09</v>
      </c>
      <c r="U121" s="6" t="str">
        <f t="shared" si="100"/>
        <v>90</v>
      </c>
      <c r="V121" s="21" t="str">
        <f t="shared" si="101"/>
        <v>00</v>
      </c>
    </row>
    <row r="122" spans="2:22" ht="14.4" customHeight="1" x14ac:dyDescent="0.3">
      <c r="B122" s="6">
        <v>15</v>
      </c>
      <c r="C122" s="6" t="str">
        <f t="shared" si="91"/>
        <v>0x00F</v>
      </c>
      <c r="D122" s="6" t="s">
        <v>173</v>
      </c>
      <c r="F122" s="15" t="s">
        <v>131</v>
      </c>
      <c r="G122" s="16">
        <v>4</v>
      </c>
      <c r="H122" s="17" t="s">
        <v>38</v>
      </c>
      <c r="I122" s="6">
        <f t="shared" si="92"/>
        <v>0</v>
      </c>
      <c r="N122" s="18" t="str">
        <f t="shared" si="93"/>
        <v>000100</v>
      </c>
      <c r="O122" s="19" t="str">
        <f t="shared" si="94"/>
        <v>000</v>
      </c>
      <c r="P122" s="19" t="str">
        <f t="shared" si="95"/>
        <v/>
      </c>
      <c r="Q122" s="19" t="str">
        <f t="shared" si="96"/>
        <v/>
      </c>
      <c r="R122" s="19" t="str">
        <f t="shared" si="97"/>
        <v/>
      </c>
      <c r="S122" s="20" t="str">
        <f t="shared" si="98"/>
        <v/>
      </c>
      <c r="T122" s="6" t="str">
        <f t="shared" si="99"/>
        <v>10</v>
      </c>
      <c r="U122" s="6" t="str">
        <f t="shared" si="100"/>
        <v>00</v>
      </c>
      <c r="V122" s="21" t="str">
        <f t="shared" si="101"/>
        <v>00</v>
      </c>
    </row>
    <row r="123" spans="2:22" ht="14.4" customHeight="1" x14ac:dyDescent="0.3">
      <c r="B123" s="6">
        <v>18</v>
      </c>
      <c r="C123" s="6" t="str">
        <f t="shared" si="91"/>
        <v>0x012</v>
      </c>
      <c r="D123" s="6" t="s">
        <v>193</v>
      </c>
      <c r="G123" s="16">
        <v>2</v>
      </c>
      <c r="H123" s="17" t="s">
        <v>168</v>
      </c>
      <c r="I123" s="6">
        <f t="shared" si="92"/>
        <v>3</v>
      </c>
      <c r="J123" s="6">
        <v>6</v>
      </c>
      <c r="N123" s="18" t="str">
        <f t="shared" si="93"/>
        <v>000010</v>
      </c>
      <c r="O123" s="19" t="str">
        <f t="shared" si="94"/>
        <v>011</v>
      </c>
      <c r="P123" s="19" t="str">
        <f t="shared" si="95"/>
        <v>110</v>
      </c>
      <c r="Q123" s="19" t="str">
        <f t="shared" si="96"/>
        <v/>
      </c>
      <c r="R123" s="19" t="str">
        <f t="shared" si="97"/>
        <v/>
      </c>
      <c r="S123" s="20" t="str">
        <f t="shared" si="98"/>
        <v/>
      </c>
      <c r="T123" s="6" t="str">
        <f t="shared" si="99"/>
        <v>09</v>
      </c>
      <c r="U123" s="6" t="str">
        <f t="shared" si="100"/>
        <v>E0</v>
      </c>
      <c r="V123" s="21" t="str">
        <f t="shared" si="101"/>
        <v>00</v>
      </c>
    </row>
    <row r="124" spans="2:22" ht="14.4" customHeight="1" x14ac:dyDescent="0.3">
      <c r="B124" s="6">
        <v>21</v>
      </c>
      <c r="C124" s="6" t="str">
        <f t="shared" si="91"/>
        <v>0x015</v>
      </c>
      <c r="D124" s="6" t="s">
        <v>185</v>
      </c>
      <c r="F124" s="15" t="s">
        <v>130</v>
      </c>
      <c r="G124" s="16">
        <v>11</v>
      </c>
      <c r="H124" s="17" t="s">
        <v>38</v>
      </c>
      <c r="I124" s="6">
        <f t="shared" si="92"/>
        <v>0</v>
      </c>
      <c r="N124" s="18" t="str">
        <f t="shared" si="93"/>
        <v>001011</v>
      </c>
      <c r="O124" s="19" t="str">
        <f t="shared" si="94"/>
        <v>000</v>
      </c>
      <c r="P124" s="19" t="str">
        <f t="shared" si="95"/>
        <v/>
      </c>
      <c r="Q124" s="19" t="str">
        <f t="shared" si="96"/>
        <v/>
      </c>
      <c r="R124" s="19" t="str">
        <f t="shared" si="97"/>
        <v/>
      </c>
      <c r="S124" s="20" t="str">
        <f t="shared" si="98"/>
        <v/>
      </c>
      <c r="T124" s="6" t="str">
        <f t="shared" si="99"/>
        <v>2C</v>
      </c>
      <c r="U124" s="6" t="str">
        <f t="shared" si="100"/>
        <v>00</v>
      </c>
      <c r="V124" s="21" t="str">
        <f t="shared" si="101"/>
        <v>00</v>
      </c>
    </row>
    <row r="125" spans="2:22" ht="14.4" customHeight="1" x14ac:dyDescent="0.3">
      <c r="B125" s="6">
        <v>24</v>
      </c>
      <c r="C125" s="6" t="str">
        <f t="shared" si="91"/>
        <v>0x018</v>
      </c>
      <c r="D125" s="6" t="s">
        <v>186</v>
      </c>
      <c r="G125" s="16">
        <v>40</v>
      </c>
      <c r="H125" s="17" t="s">
        <v>39</v>
      </c>
      <c r="I125" s="6">
        <f t="shared" si="92"/>
        <v>1</v>
      </c>
      <c r="N125" s="18" t="str">
        <f t="shared" si="93"/>
        <v>101000</v>
      </c>
      <c r="O125" s="19" t="str">
        <f t="shared" si="94"/>
        <v>001</v>
      </c>
      <c r="P125" s="19" t="str">
        <f t="shared" si="95"/>
        <v/>
      </c>
      <c r="Q125" s="19" t="str">
        <f t="shared" si="96"/>
        <v/>
      </c>
      <c r="R125" s="19" t="str">
        <f t="shared" si="97"/>
        <v/>
      </c>
      <c r="S125" s="20" t="str">
        <f t="shared" si="98"/>
        <v/>
      </c>
      <c r="T125" s="6" t="str">
        <f t="shared" si="99"/>
        <v>A0</v>
      </c>
      <c r="U125" s="6" t="str">
        <f t="shared" si="100"/>
        <v>80</v>
      </c>
      <c r="V125" s="21" t="str">
        <f t="shared" si="101"/>
        <v>00</v>
      </c>
    </row>
    <row r="126" spans="2:22" ht="14.4" customHeight="1" x14ac:dyDescent="0.3">
      <c r="B126" s="6">
        <v>27</v>
      </c>
      <c r="C126" s="6" t="str">
        <f t="shared" si="91"/>
        <v>0x01B</v>
      </c>
      <c r="D126" s="6" t="s">
        <v>47</v>
      </c>
      <c r="F126" s="15" t="s">
        <v>187</v>
      </c>
      <c r="G126" s="16">
        <v>2</v>
      </c>
      <c r="H126" s="17" t="s">
        <v>38</v>
      </c>
      <c r="I126" s="6">
        <f t="shared" si="92"/>
        <v>0</v>
      </c>
      <c r="J126" s="6">
        <v>1</v>
      </c>
      <c r="N126" s="18" t="str">
        <f t="shared" si="93"/>
        <v>000010</v>
      </c>
      <c r="O126" s="19" t="str">
        <f t="shared" si="94"/>
        <v>000</v>
      </c>
      <c r="P126" s="19" t="str">
        <f t="shared" si="95"/>
        <v>001</v>
      </c>
      <c r="Q126" s="19" t="str">
        <f t="shared" si="96"/>
        <v/>
      </c>
      <c r="R126" s="19" t="str">
        <f t="shared" si="97"/>
        <v/>
      </c>
      <c r="S126" s="20" t="str">
        <f t="shared" si="98"/>
        <v/>
      </c>
      <c r="T126" s="6" t="str">
        <f t="shared" si="99"/>
        <v>08</v>
      </c>
      <c r="U126" s="6" t="str">
        <f t="shared" si="100"/>
        <v>10</v>
      </c>
      <c r="V126" s="21" t="str">
        <f t="shared" si="101"/>
        <v>00</v>
      </c>
    </row>
    <row r="127" spans="2:22" ht="14.4" customHeight="1" x14ac:dyDescent="0.3">
      <c r="B127" s="6">
        <v>30</v>
      </c>
      <c r="C127" s="6" t="str">
        <f t="shared" si="91"/>
        <v>0x01E</v>
      </c>
      <c r="D127" s="6" t="s">
        <v>108</v>
      </c>
      <c r="F127" s="15" t="s">
        <v>119</v>
      </c>
      <c r="G127" s="16">
        <v>33</v>
      </c>
      <c r="H127" s="17" t="s">
        <v>38</v>
      </c>
      <c r="I127" s="6">
        <f t="shared" si="92"/>
        <v>0</v>
      </c>
      <c r="J127" s="6">
        <v>7</v>
      </c>
      <c r="N127" s="18" t="str">
        <f t="shared" si="93"/>
        <v>100001</v>
      </c>
      <c r="O127" s="19" t="str">
        <f t="shared" si="94"/>
        <v>000</v>
      </c>
      <c r="P127" s="19" t="str">
        <f t="shared" si="95"/>
        <v>111</v>
      </c>
      <c r="Q127" s="19" t="str">
        <f t="shared" si="96"/>
        <v/>
      </c>
      <c r="R127" s="19" t="str">
        <f t="shared" si="97"/>
        <v/>
      </c>
      <c r="S127" s="20" t="str">
        <f t="shared" si="98"/>
        <v/>
      </c>
      <c r="T127" s="6" t="str">
        <f t="shared" si="99"/>
        <v>84</v>
      </c>
      <c r="U127" s="6" t="str">
        <f t="shared" si="100"/>
        <v>70</v>
      </c>
      <c r="V127" s="21" t="str">
        <f t="shared" si="101"/>
        <v>00</v>
      </c>
    </row>
    <row r="128" spans="2:22" ht="14.4" customHeight="1" x14ac:dyDescent="0.3">
      <c r="B128" s="6">
        <v>33</v>
      </c>
      <c r="C128" s="6" t="str">
        <f t="shared" si="91"/>
        <v>0x021</v>
      </c>
      <c r="D128" s="27" t="s">
        <v>384</v>
      </c>
      <c r="F128" s="15" t="s">
        <v>123</v>
      </c>
      <c r="G128" s="16">
        <v>6</v>
      </c>
      <c r="I128" s="6" t="str">
        <f t="shared" si="92"/>
        <v/>
      </c>
      <c r="L128" s="6">
        <v>33</v>
      </c>
      <c r="N128" s="18" t="str">
        <f t="shared" si="93"/>
        <v>000110</v>
      </c>
      <c r="O128" s="19" t="str">
        <f t="shared" si="94"/>
        <v/>
      </c>
      <c r="P128" s="19" t="str">
        <f t="shared" si="95"/>
        <v/>
      </c>
      <c r="Q128" s="19" t="str">
        <f t="shared" si="96"/>
        <v/>
      </c>
      <c r="R128" s="19" t="str">
        <f t="shared" si="97"/>
        <v>00100001</v>
      </c>
      <c r="S128" s="20" t="str">
        <f t="shared" si="98"/>
        <v/>
      </c>
      <c r="T128" s="6" t="str">
        <f t="shared" si="99"/>
        <v>18</v>
      </c>
      <c r="U128" s="6" t="str">
        <f t="shared" si="100"/>
        <v>00</v>
      </c>
      <c r="V128" s="21" t="str">
        <f t="shared" si="101"/>
        <v>21</v>
      </c>
    </row>
    <row r="129" spans="2:22" x14ac:dyDescent="0.3">
      <c r="B129" s="6">
        <v>36</v>
      </c>
      <c r="C129" s="6" t="str">
        <f t="shared" si="91"/>
        <v>0x024</v>
      </c>
      <c r="D129" s="6" t="s">
        <v>51</v>
      </c>
      <c r="F129" s="15" t="s">
        <v>194</v>
      </c>
      <c r="G129" s="16">
        <v>2</v>
      </c>
      <c r="H129" s="17" t="s">
        <v>38</v>
      </c>
      <c r="I129" s="6">
        <f t="shared" si="92"/>
        <v>0</v>
      </c>
      <c r="J129" s="6">
        <v>6</v>
      </c>
      <c r="N129" s="18" t="str">
        <f t="shared" si="93"/>
        <v>000010</v>
      </c>
      <c r="O129" s="19" t="str">
        <f t="shared" si="94"/>
        <v>000</v>
      </c>
      <c r="P129" s="19" t="str">
        <f t="shared" si="95"/>
        <v>110</v>
      </c>
      <c r="Q129" s="19" t="str">
        <f t="shared" si="96"/>
        <v/>
      </c>
      <c r="R129" s="19" t="str">
        <f t="shared" si="97"/>
        <v/>
      </c>
      <c r="S129" s="20" t="str">
        <f t="shared" si="98"/>
        <v/>
      </c>
      <c r="T129" s="6" t="str">
        <f t="shared" si="99"/>
        <v>08</v>
      </c>
      <c r="U129" s="6" t="str">
        <f t="shared" si="100"/>
        <v>60</v>
      </c>
      <c r="V129" s="21" t="str">
        <f t="shared" si="101"/>
        <v>00</v>
      </c>
    </row>
    <row r="130" spans="2:22" x14ac:dyDescent="0.3">
      <c r="B130" s="6">
        <v>39</v>
      </c>
      <c r="C130" s="6" t="str">
        <f t="shared" si="91"/>
        <v>0x027</v>
      </c>
      <c r="D130" s="6" t="s">
        <v>166</v>
      </c>
      <c r="G130" s="16">
        <v>40</v>
      </c>
      <c r="H130" s="17" t="s">
        <v>38</v>
      </c>
      <c r="I130" s="6">
        <f t="shared" si="92"/>
        <v>0</v>
      </c>
      <c r="N130" s="18" t="str">
        <f t="shared" si="93"/>
        <v>101000</v>
      </c>
      <c r="O130" s="19" t="str">
        <f t="shared" si="94"/>
        <v>000</v>
      </c>
      <c r="P130" s="19" t="str">
        <f t="shared" si="95"/>
        <v/>
      </c>
      <c r="Q130" s="19" t="str">
        <f t="shared" si="96"/>
        <v/>
      </c>
      <c r="R130" s="19" t="str">
        <f t="shared" si="97"/>
        <v/>
      </c>
      <c r="S130" s="20" t="str">
        <f t="shared" si="98"/>
        <v/>
      </c>
      <c r="T130" s="6" t="str">
        <f t="shared" si="99"/>
        <v>A0</v>
      </c>
      <c r="U130" s="6" t="str">
        <f t="shared" si="100"/>
        <v>00</v>
      </c>
      <c r="V130" s="21" t="str">
        <f t="shared" si="101"/>
        <v>00</v>
      </c>
    </row>
    <row r="131" spans="2:22" x14ac:dyDescent="0.3">
      <c r="B131" s="6">
        <v>42</v>
      </c>
      <c r="C131" s="6" t="str">
        <f t="shared" si="91"/>
        <v>0x02A</v>
      </c>
      <c r="D131" s="6" t="s">
        <v>52</v>
      </c>
      <c r="G131" s="16">
        <v>2</v>
      </c>
      <c r="H131" s="17" t="s">
        <v>42</v>
      </c>
      <c r="I131" s="6">
        <f t="shared" si="92"/>
        <v>6</v>
      </c>
      <c r="J131" s="6">
        <v>0</v>
      </c>
      <c r="N131" s="18" t="str">
        <f t="shared" si="93"/>
        <v>000010</v>
      </c>
      <c r="O131" s="19" t="str">
        <f t="shared" si="94"/>
        <v>110</v>
      </c>
      <c r="P131" s="19" t="str">
        <f t="shared" si="95"/>
        <v>000</v>
      </c>
      <c r="Q131" s="19" t="str">
        <f t="shared" si="96"/>
        <v/>
      </c>
      <c r="R131" s="19" t="str">
        <f t="shared" si="97"/>
        <v/>
      </c>
      <c r="S131" s="20" t="str">
        <f t="shared" si="98"/>
        <v/>
      </c>
      <c r="T131" s="6" t="str">
        <f t="shared" si="99"/>
        <v>0B</v>
      </c>
      <c r="U131" s="6" t="str">
        <f t="shared" si="100"/>
        <v>00</v>
      </c>
      <c r="V131" s="21" t="str">
        <f t="shared" si="101"/>
        <v>00</v>
      </c>
    </row>
    <row r="132" spans="2:22" ht="14.4" customHeight="1" x14ac:dyDescent="0.3">
      <c r="B132" s="6">
        <v>45</v>
      </c>
      <c r="C132" s="6" t="str">
        <f t="shared" si="91"/>
        <v>0x02D</v>
      </c>
      <c r="D132" s="27" t="s">
        <v>366</v>
      </c>
      <c r="F132" s="15" t="s">
        <v>124</v>
      </c>
      <c r="G132" s="16">
        <v>5</v>
      </c>
      <c r="I132" s="6" t="str">
        <f t="shared" si="92"/>
        <v/>
      </c>
      <c r="L132" s="6">
        <v>12</v>
      </c>
      <c r="N132" s="18" t="str">
        <f t="shared" si="93"/>
        <v>000101</v>
      </c>
      <c r="O132" s="19" t="str">
        <f t="shared" si="94"/>
        <v/>
      </c>
      <c r="P132" s="19" t="str">
        <f t="shared" si="95"/>
        <v/>
      </c>
      <c r="Q132" s="19" t="str">
        <f t="shared" si="96"/>
        <v/>
      </c>
      <c r="R132" s="19" t="str">
        <f t="shared" si="97"/>
        <v>00001100</v>
      </c>
      <c r="S132" s="20" t="str">
        <f t="shared" si="98"/>
        <v/>
      </c>
      <c r="T132" s="6" t="str">
        <f t="shared" si="99"/>
        <v>14</v>
      </c>
      <c r="U132" s="6" t="str">
        <f t="shared" si="100"/>
        <v>00</v>
      </c>
      <c r="V132" s="21" t="str">
        <f t="shared" si="101"/>
        <v>0C</v>
      </c>
    </row>
    <row r="133" spans="2:22" ht="14.4" customHeight="1" x14ac:dyDescent="0.3">
      <c r="F133" s="15" t="s">
        <v>110</v>
      </c>
    </row>
    <row r="134" spans="2:22" ht="14.4" customHeight="1" x14ac:dyDescent="0.3">
      <c r="B134" s="6">
        <v>48</v>
      </c>
      <c r="C134" s="6" t="str">
        <f t="shared" ref="C134:C136" si="102">"0x" &amp; DEC2HEX(B134,3)</f>
        <v>0x030</v>
      </c>
      <c r="E134" s="7" t="s">
        <v>154</v>
      </c>
    </row>
    <row r="135" spans="2:22" ht="14.4" customHeight="1" x14ac:dyDescent="0.3">
      <c r="B135" s="6">
        <v>51</v>
      </c>
      <c r="C135" s="6" t="str">
        <f t="shared" si="102"/>
        <v>0x033</v>
      </c>
      <c r="E135" s="7" t="s">
        <v>155</v>
      </c>
    </row>
    <row r="136" spans="2:22" ht="14.4" customHeight="1" x14ac:dyDescent="0.3">
      <c r="B136" s="6">
        <v>54</v>
      </c>
      <c r="C136" s="6" t="str">
        <f t="shared" si="102"/>
        <v>0x036</v>
      </c>
      <c r="E136" s="7" t="s">
        <v>156</v>
      </c>
    </row>
    <row r="140" spans="2:22" ht="14.4" customHeight="1" x14ac:dyDescent="0.3">
      <c r="D140" s="15" t="s">
        <v>228</v>
      </c>
    </row>
    <row r="141" spans="2:22" ht="14.4" customHeight="1" x14ac:dyDescent="0.3">
      <c r="B141" s="6">
        <v>0</v>
      </c>
      <c r="C141" s="6" t="str">
        <f t="shared" ref="C141:C143" si="103">"0x" &amp; DEC2HEX(B141,3)</f>
        <v>0x000</v>
      </c>
      <c r="D141" s="6" t="s">
        <v>201</v>
      </c>
      <c r="G141" s="16">
        <v>1</v>
      </c>
      <c r="H141" s="17" t="s">
        <v>42</v>
      </c>
      <c r="I141" s="6">
        <f t="shared" ref="I141:I149" si="104">IF(H141="", "", VLOOKUP(H141, $X$3:$Y$10, 2))</f>
        <v>6</v>
      </c>
      <c r="M141" s="6">
        <v>0</v>
      </c>
      <c r="N141" s="18" t="str">
        <f t="shared" ref="N141:N149" si="105">IF(G141="", "", TEXT(DEC2BIN(G141), "000000"))</f>
        <v>000001</v>
      </c>
      <c r="O141" s="19" t="str">
        <f t="shared" ref="O141:O149" si="106">IF(I141="", "", TEXT(DEC2BIN(I141), "000"))</f>
        <v>110</v>
      </c>
      <c r="P141" s="19" t="str">
        <f t="shared" ref="P141:Q141" si="107">IF(J141="", "", TEXT(DEC2BIN(J141), "000"))</f>
        <v/>
      </c>
      <c r="Q141" s="19" t="str">
        <f t="shared" si="107"/>
        <v/>
      </c>
      <c r="R141" s="19" t="str">
        <f t="shared" ref="R141:S141" si="108">IF(L141="", "", TEXT(DEC2BIN(L141), "00000000"))</f>
        <v/>
      </c>
      <c r="S141" s="20" t="str">
        <f t="shared" si="108"/>
        <v>00000000</v>
      </c>
      <c r="T141" s="6" t="str">
        <f>BIN2HEX(LEFT(CONCATENATE(N141,IF(O141="", "000", O141)), 8), 2)</f>
        <v>07</v>
      </c>
      <c r="U141" s="6" t="str">
        <f>BIN2HEX(CONCATENATE(RIGHT(O141, 1), IF(P141 = "", "000", P141), IF(Q141 = "", "000", Q141), "0"), 2)</f>
        <v>00</v>
      </c>
      <c r="V141" s="21" t="str">
        <f>IF(R141="", BIN2HEX(S141, 2), BIN2HEX(R141,2))</f>
        <v>00</v>
      </c>
    </row>
    <row r="142" spans="2:22" ht="14.4" customHeight="1" x14ac:dyDescent="0.3">
      <c r="B142" s="6">
        <v>3</v>
      </c>
      <c r="C142" s="6" t="str">
        <f t="shared" si="103"/>
        <v>0x003</v>
      </c>
      <c r="D142" s="6" t="s">
        <v>202</v>
      </c>
      <c r="G142" s="16">
        <v>1</v>
      </c>
      <c r="H142" s="17" t="s">
        <v>38</v>
      </c>
      <c r="I142" s="6">
        <f t="shared" si="104"/>
        <v>0</v>
      </c>
      <c r="M142" s="6">
        <v>255</v>
      </c>
      <c r="N142" s="18" t="str">
        <f t="shared" si="105"/>
        <v>000001</v>
      </c>
      <c r="O142" s="19" t="str">
        <f t="shared" si="106"/>
        <v>000</v>
      </c>
      <c r="P142" s="19" t="str">
        <f t="shared" ref="P142:P149" si="109">IF(J142="", "", TEXT(DEC2BIN(J142), "000"))</f>
        <v/>
      </c>
      <c r="Q142" s="19" t="str">
        <f t="shared" ref="Q142:Q149" si="110">IF(K142="", "", TEXT(DEC2BIN(K142), "000"))</f>
        <v/>
      </c>
      <c r="R142" s="19" t="str">
        <f t="shared" ref="R142:R149" si="111">IF(L142="", "", TEXT(DEC2BIN(L142), "00000000"))</f>
        <v/>
      </c>
      <c r="S142" s="20" t="str">
        <f t="shared" ref="S142:S149" si="112">IF(M142="", "", TEXT(DEC2BIN(M142), "00000000"))</f>
        <v>11111111</v>
      </c>
      <c r="T142" s="6" t="str">
        <f t="shared" ref="T142:T149" si="113">BIN2HEX(LEFT(CONCATENATE(N142,IF(O142="", "000", O142)), 8), 2)</f>
        <v>04</v>
      </c>
      <c r="U142" s="6" t="str">
        <f t="shared" ref="U142:U149" si="114">BIN2HEX(CONCATENATE(RIGHT(O142, 1), IF(P142 = "", "000", P142), IF(Q142 = "", "000", Q142), "0"), 2)</f>
        <v>00</v>
      </c>
      <c r="V142" s="21" t="str">
        <f t="shared" ref="V142:V149" si="115">IF(R142="", BIN2HEX(S142, 2), BIN2HEX(R142,2))</f>
        <v>FF</v>
      </c>
    </row>
    <row r="143" spans="2:22" ht="14.4" customHeight="1" x14ac:dyDescent="0.3">
      <c r="B143" s="6">
        <v>6</v>
      </c>
      <c r="C143" s="6" t="str">
        <f t="shared" si="103"/>
        <v>0x006</v>
      </c>
      <c r="D143" s="6" t="s">
        <v>176</v>
      </c>
      <c r="G143" s="16">
        <v>1</v>
      </c>
      <c r="H143" s="17" t="s">
        <v>151</v>
      </c>
      <c r="I143" s="6">
        <f t="shared" si="104"/>
        <v>2</v>
      </c>
      <c r="M143" s="6">
        <v>0</v>
      </c>
      <c r="N143" s="18" t="str">
        <f t="shared" si="105"/>
        <v>000001</v>
      </c>
      <c r="O143" s="19" t="str">
        <f t="shared" si="106"/>
        <v>010</v>
      </c>
      <c r="P143" s="19" t="str">
        <f t="shared" si="109"/>
        <v/>
      </c>
      <c r="Q143" s="19" t="str">
        <f t="shared" si="110"/>
        <v/>
      </c>
      <c r="R143" s="19" t="str">
        <f t="shared" si="111"/>
        <v/>
      </c>
      <c r="S143" s="20" t="str">
        <f t="shared" si="112"/>
        <v>00000000</v>
      </c>
      <c r="T143" s="6" t="str">
        <f t="shared" si="113"/>
        <v>05</v>
      </c>
      <c r="U143" s="6" t="str">
        <f t="shared" si="114"/>
        <v>00</v>
      </c>
      <c r="V143" s="21" t="str">
        <f t="shared" si="115"/>
        <v>00</v>
      </c>
    </row>
    <row r="144" spans="2:22" ht="14.4" customHeight="1" x14ac:dyDescent="0.3">
      <c r="D144" s="6" t="s">
        <v>207</v>
      </c>
      <c r="G144" s="16">
        <v>17</v>
      </c>
      <c r="H144" s="17" t="s">
        <v>151</v>
      </c>
      <c r="I144" s="6">
        <f t="shared" si="104"/>
        <v>2</v>
      </c>
      <c r="J144" s="6">
        <v>6</v>
      </c>
      <c r="K144" s="6">
        <v>1</v>
      </c>
      <c r="N144" s="18" t="str">
        <f t="shared" si="105"/>
        <v>010001</v>
      </c>
      <c r="O144" s="19" t="str">
        <f t="shared" si="106"/>
        <v>010</v>
      </c>
      <c r="P144" s="19" t="str">
        <f t="shared" si="109"/>
        <v>110</v>
      </c>
      <c r="Q144" s="19" t="str">
        <f t="shared" si="110"/>
        <v>001</v>
      </c>
      <c r="R144" s="19" t="str">
        <f t="shared" si="111"/>
        <v/>
      </c>
      <c r="S144" s="20" t="str">
        <f t="shared" si="112"/>
        <v/>
      </c>
      <c r="T144" s="6" t="str">
        <f t="shared" si="113"/>
        <v>45</v>
      </c>
      <c r="U144" s="6" t="str">
        <f t="shared" si="114"/>
        <v>62</v>
      </c>
      <c r="V144" s="21" t="str">
        <f t="shared" si="115"/>
        <v>00</v>
      </c>
    </row>
    <row r="145" spans="1:22" ht="14.4" customHeight="1" x14ac:dyDescent="0.3">
      <c r="D145" s="6" t="s">
        <v>204</v>
      </c>
      <c r="G145" s="16">
        <v>17</v>
      </c>
      <c r="H145" s="17" t="s">
        <v>38</v>
      </c>
      <c r="I145" s="6">
        <f t="shared" si="104"/>
        <v>0</v>
      </c>
      <c r="J145" s="6">
        <v>6</v>
      </c>
      <c r="K145" s="6">
        <v>1</v>
      </c>
      <c r="N145" s="18" t="str">
        <f t="shared" si="105"/>
        <v>010001</v>
      </c>
      <c r="O145" s="19" t="str">
        <f t="shared" si="106"/>
        <v>000</v>
      </c>
      <c r="P145" s="19" t="str">
        <f t="shared" si="109"/>
        <v>110</v>
      </c>
      <c r="Q145" s="19" t="str">
        <f t="shared" si="110"/>
        <v>001</v>
      </c>
      <c r="R145" s="19" t="str">
        <f t="shared" si="111"/>
        <v/>
      </c>
      <c r="S145" s="20" t="str">
        <f t="shared" si="112"/>
        <v/>
      </c>
      <c r="T145" s="6" t="str">
        <f t="shared" si="113"/>
        <v>44</v>
      </c>
      <c r="U145" s="6" t="str">
        <f t="shared" si="114"/>
        <v>62</v>
      </c>
      <c r="V145" s="21" t="str">
        <f t="shared" si="115"/>
        <v>00</v>
      </c>
    </row>
    <row r="146" spans="1:22" ht="14.4" customHeight="1" x14ac:dyDescent="0.3">
      <c r="D146" s="6" t="s">
        <v>205</v>
      </c>
      <c r="G146" s="16">
        <v>2</v>
      </c>
      <c r="H146" s="17" t="s">
        <v>39</v>
      </c>
      <c r="I146" s="6">
        <f t="shared" si="104"/>
        <v>1</v>
      </c>
      <c r="J146" s="6">
        <v>6</v>
      </c>
      <c r="N146" s="18" t="str">
        <f t="shared" si="105"/>
        <v>000010</v>
      </c>
      <c r="O146" s="19" t="str">
        <f t="shared" si="106"/>
        <v>001</v>
      </c>
      <c r="P146" s="19" t="str">
        <f t="shared" si="109"/>
        <v>110</v>
      </c>
      <c r="Q146" s="19" t="str">
        <f t="shared" si="110"/>
        <v/>
      </c>
      <c r="R146" s="19" t="str">
        <f t="shared" si="111"/>
        <v/>
      </c>
      <c r="S146" s="20" t="str">
        <f t="shared" si="112"/>
        <v/>
      </c>
      <c r="T146" s="6" t="str">
        <f t="shared" si="113"/>
        <v>08</v>
      </c>
      <c r="U146" s="6" t="str">
        <f t="shared" si="114"/>
        <v>E0</v>
      </c>
      <c r="V146" s="21" t="str">
        <f t="shared" si="115"/>
        <v>00</v>
      </c>
    </row>
    <row r="147" spans="1:22" ht="14.4" customHeight="1" x14ac:dyDescent="0.3">
      <c r="D147" s="6" t="s">
        <v>186</v>
      </c>
      <c r="G147" s="16">
        <v>40</v>
      </c>
      <c r="H147" s="17" t="s">
        <v>39</v>
      </c>
      <c r="I147" s="6">
        <f t="shared" si="104"/>
        <v>1</v>
      </c>
      <c r="N147" s="18" t="str">
        <f t="shared" si="105"/>
        <v>101000</v>
      </c>
      <c r="O147" s="19" t="str">
        <f t="shared" si="106"/>
        <v>001</v>
      </c>
      <c r="P147" s="19" t="str">
        <f t="shared" si="109"/>
        <v/>
      </c>
      <c r="Q147" s="19" t="str">
        <f t="shared" si="110"/>
        <v/>
      </c>
      <c r="R147" s="19" t="str">
        <f t="shared" si="111"/>
        <v/>
      </c>
      <c r="S147" s="20" t="str">
        <f t="shared" si="112"/>
        <v/>
      </c>
      <c r="T147" s="6" t="str">
        <f t="shared" si="113"/>
        <v>A0</v>
      </c>
      <c r="U147" s="6" t="str">
        <f t="shared" si="114"/>
        <v>80</v>
      </c>
      <c r="V147" s="21" t="str">
        <f t="shared" si="115"/>
        <v>00</v>
      </c>
    </row>
    <row r="148" spans="1:22" ht="14.4" customHeight="1" x14ac:dyDescent="0.3">
      <c r="D148" s="6" t="s">
        <v>206</v>
      </c>
      <c r="G148" s="16">
        <v>2</v>
      </c>
      <c r="H148" s="17" t="s">
        <v>42</v>
      </c>
      <c r="I148" s="6">
        <f t="shared" si="104"/>
        <v>6</v>
      </c>
      <c r="J148" s="6">
        <v>1</v>
      </c>
      <c r="N148" s="18" t="str">
        <f t="shared" si="105"/>
        <v>000010</v>
      </c>
      <c r="O148" s="19" t="str">
        <f t="shared" si="106"/>
        <v>110</v>
      </c>
      <c r="P148" s="19" t="str">
        <f t="shared" si="109"/>
        <v>001</v>
      </c>
      <c r="Q148" s="19" t="str">
        <f t="shared" si="110"/>
        <v/>
      </c>
      <c r="R148" s="19" t="str">
        <f t="shared" si="111"/>
        <v/>
      </c>
      <c r="S148" s="20" t="str">
        <f t="shared" si="112"/>
        <v/>
      </c>
      <c r="T148" s="6" t="str">
        <f t="shared" si="113"/>
        <v>0B</v>
      </c>
      <c r="U148" s="6" t="str">
        <f t="shared" si="114"/>
        <v>10</v>
      </c>
      <c r="V148" s="21" t="str">
        <f t="shared" si="115"/>
        <v>00</v>
      </c>
    </row>
    <row r="149" spans="1:22" ht="14.4" customHeight="1" x14ac:dyDescent="0.3">
      <c r="D149" s="27" t="s">
        <v>382</v>
      </c>
      <c r="G149" s="16">
        <v>5</v>
      </c>
      <c r="I149" s="6" t="str">
        <f t="shared" si="104"/>
        <v/>
      </c>
      <c r="L149" s="6">
        <v>9</v>
      </c>
      <c r="N149" s="18" t="str">
        <f t="shared" si="105"/>
        <v>000101</v>
      </c>
      <c r="O149" s="19" t="str">
        <f t="shared" si="106"/>
        <v/>
      </c>
      <c r="P149" s="19" t="str">
        <f t="shared" si="109"/>
        <v/>
      </c>
      <c r="Q149" s="19" t="str">
        <f t="shared" si="110"/>
        <v/>
      </c>
      <c r="R149" s="19" t="str">
        <f t="shared" si="111"/>
        <v>00001001</v>
      </c>
      <c r="S149" s="20" t="str">
        <f t="shared" si="112"/>
        <v/>
      </c>
      <c r="T149" s="6" t="str">
        <f t="shared" si="113"/>
        <v>14</v>
      </c>
      <c r="U149" s="6" t="str">
        <f t="shared" si="114"/>
        <v>00</v>
      </c>
      <c r="V149" s="21" t="str">
        <f t="shared" si="115"/>
        <v>09</v>
      </c>
    </row>
    <row r="151" spans="1:22" ht="14.4" customHeight="1" x14ac:dyDescent="0.3">
      <c r="D151" s="26"/>
    </row>
    <row r="153" spans="1:22" ht="14.4" customHeight="1" x14ac:dyDescent="0.3">
      <c r="D153" s="15" t="s">
        <v>229</v>
      </c>
    </row>
    <row r="154" spans="1:22" ht="14.4" customHeight="1" x14ac:dyDescent="0.3">
      <c r="B154" s="6">
        <v>0</v>
      </c>
      <c r="C154" s="6" t="str">
        <f t="shared" ref="C154:C157" si="116">"0x" &amp; DEC2HEX(B154,3)</f>
        <v>0x000</v>
      </c>
      <c r="D154" s="6" t="s">
        <v>201</v>
      </c>
      <c r="G154" s="16">
        <v>1</v>
      </c>
      <c r="H154" s="17" t="s">
        <v>42</v>
      </c>
      <c r="I154" s="6">
        <f t="shared" ref="I154:I174" si="117">IF(H154="", "", VLOOKUP(H154, $X$3:$Y$10, 2))</f>
        <v>6</v>
      </c>
      <c r="M154" s="6">
        <v>0</v>
      </c>
      <c r="N154" s="18" t="str">
        <f t="shared" ref="N154:N174" si="118">IF(G154="", "", TEXT(DEC2BIN(G154), "000000"))</f>
        <v>000001</v>
      </c>
      <c r="O154" s="19" t="str">
        <f t="shared" ref="O154:O174" si="119">IF(I154="", "", TEXT(DEC2BIN(I154), "000"))</f>
        <v>110</v>
      </c>
      <c r="P154" s="19" t="str">
        <f t="shared" ref="P154:P174" si="120">IF(J154="", "", TEXT(DEC2BIN(J154), "000"))</f>
        <v/>
      </c>
      <c r="Q154" s="19" t="str">
        <f t="shared" ref="Q154:Q174" si="121">IF(K154="", "", TEXT(DEC2BIN(K154), "000"))</f>
        <v/>
      </c>
      <c r="R154" s="19" t="str">
        <f t="shared" ref="R154:R174" si="122">IF(L154="", "", TEXT(DEC2BIN(L154), "00000000"))</f>
        <v/>
      </c>
      <c r="S154" s="20" t="str">
        <f t="shared" ref="S154:S174" si="123">IF(M154="", "", TEXT(DEC2BIN(M154), "00000000"))</f>
        <v>00000000</v>
      </c>
      <c r="T154" s="6" t="str">
        <f t="shared" ref="T154:T174" si="124">BIN2HEX(LEFT(CONCATENATE(N154,IF(O154="", "000", O154)), 8), 2)</f>
        <v>07</v>
      </c>
      <c r="U154" s="6" t="str">
        <f t="shared" ref="U154:U174" si="125">BIN2HEX(CONCATENATE(RIGHT(O154, 1), IF(P154 = "", "000", P154), IF(Q154 = "", "000", Q154), "0"), 2)</f>
        <v>00</v>
      </c>
      <c r="V154" s="21" t="str">
        <f t="shared" ref="V154:V174" si="126">IF(R154="", BIN2HEX(S154, 2), BIN2HEX(R154,2))</f>
        <v>00</v>
      </c>
    </row>
    <row r="155" spans="1:22" ht="14.4" customHeight="1" x14ac:dyDescent="0.3">
      <c r="B155" s="6">
        <v>3</v>
      </c>
      <c r="C155" s="6" t="str">
        <f t="shared" si="116"/>
        <v>0x003</v>
      </c>
      <c r="D155" s="6" t="s">
        <v>176</v>
      </c>
      <c r="E155" s="6"/>
      <c r="F155" s="15" t="s">
        <v>295</v>
      </c>
      <c r="G155" s="16">
        <v>1</v>
      </c>
      <c r="H155" s="17" t="s">
        <v>151</v>
      </c>
      <c r="I155" s="6">
        <f t="shared" si="117"/>
        <v>2</v>
      </c>
      <c r="M155" s="6">
        <v>0</v>
      </c>
      <c r="N155" s="18" t="str">
        <f t="shared" si="118"/>
        <v>000001</v>
      </c>
      <c r="O155" s="19" t="str">
        <f t="shared" si="119"/>
        <v>010</v>
      </c>
      <c r="P155" s="19" t="str">
        <f t="shared" si="120"/>
        <v/>
      </c>
      <c r="Q155" s="19" t="str">
        <f t="shared" si="121"/>
        <v/>
      </c>
      <c r="R155" s="19" t="str">
        <f t="shared" si="122"/>
        <v/>
      </c>
      <c r="S155" s="20" t="str">
        <f t="shared" si="123"/>
        <v>00000000</v>
      </c>
      <c r="T155" s="6" t="str">
        <f t="shared" si="124"/>
        <v>05</v>
      </c>
      <c r="U155" s="6" t="str">
        <f t="shared" si="125"/>
        <v>00</v>
      </c>
      <c r="V155" s="21" t="str">
        <f t="shared" si="126"/>
        <v>00</v>
      </c>
    </row>
    <row r="156" spans="1:22" ht="14.4" customHeight="1" x14ac:dyDescent="0.3">
      <c r="B156" s="6">
        <v>6</v>
      </c>
      <c r="C156" s="6" t="str">
        <f t="shared" si="116"/>
        <v>0x006</v>
      </c>
      <c r="D156" s="6" t="s">
        <v>252</v>
      </c>
      <c r="F156" s="15" t="s">
        <v>208</v>
      </c>
      <c r="G156" s="16">
        <v>1</v>
      </c>
      <c r="H156" s="17" t="s">
        <v>168</v>
      </c>
      <c r="I156" s="6">
        <f t="shared" si="117"/>
        <v>3</v>
      </c>
      <c r="M156" s="6">
        <v>96</v>
      </c>
      <c r="N156" s="18" t="str">
        <f t="shared" si="118"/>
        <v>000001</v>
      </c>
      <c r="O156" s="19" t="str">
        <f t="shared" si="119"/>
        <v>011</v>
      </c>
      <c r="P156" s="19" t="str">
        <f t="shared" si="120"/>
        <v/>
      </c>
      <c r="Q156" s="19" t="str">
        <f t="shared" si="121"/>
        <v/>
      </c>
      <c r="R156" s="19" t="str">
        <f t="shared" si="122"/>
        <v/>
      </c>
      <c r="S156" s="20" t="str">
        <f t="shared" si="123"/>
        <v>01100000</v>
      </c>
      <c r="T156" s="6" t="str">
        <f t="shared" si="124"/>
        <v>05</v>
      </c>
      <c r="U156" s="6" t="str">
        <f t="shared" si="125"/>
        <v>80</v>
      </c>
      <c r="V156" s="21" t="str">
        <f t="shared" si="126"/>
        <v>60</v>
      </c>
    </row>
    <row r="157" spans="1:22" ht="14.4" customHeight="1" x14ac:dyDescent="0.3">
      <c r="B157" s="6">
        <v>9</v>
      </c>
      <c r="C157" s="6" t="str">
        <f t="shared" si="116"/>
        <v>0x009</v>
      </c>
      <c r="D157" s="6" t="s">
        <v>296</v>
      </c>
      <c r="F157" s="15" t="s">
        <v>209</v>
      </c>
      <c r="G157" s="16">
        <v>1</v>
      </c>
      <c r="H157" s="17" t="s">
        <v>150</v>
      </c>
      <c r="I157" s="6">
        <f t="shared" si="117"/>
        <v>7</v>
      </c>
      <c r="M157" s="6">
        <v>160</v>
      </c>
      <c r="N157" s="18" t="str">
        <f t="shared" si="118"/>
        <v>000001</v>
      </c>
      <c r="O157" s="19" t="str">
        <f t="shared" si="119"/>
        <v>111</v>
      </c>
      <c r="P157" s="19" t="str">
        <f t="shared" si="120"/>
        <v/>
      </c>
      <c r="Q157" s="19" t="str">
        <f t="shared" si="121"/>
        <v/>
      </c>
      <c r="R157" s="19" t="str">
        <f t="shared" si="122"/>
        <v/>
      </c>
      <c r="S157" s="20" t="str">
        <f t="shared" si="123"/>
        <v>10100000</v>
      </c>
      <c r="T157" s="6" t="str">
        <f t="shared" si="124"/>
        <v>07</v>
      </c>
      <c r="U157" s="6" t="str">
        <f t="shared" si="125"/>
        <v>80</v>
      </c>
      <c r="V157" s="21" t="str">
        <f t="shared" si="126"/>
        <v>A0</v>
      </c>
    </row>
    <row r="158" spans="1:22" ht="14.4" customHeight="1" x14ac:dyDescent="0.3">
      <c r="A158" s="14" t="s">
        <v>273</v>
      </c>
      <c r="B158" s="6">
        <v>12</v>
      </c>
      <c r="C158" s="6" t="str">
        <f t="shared" ref="C158:C167" si="127">"0x" &amp; DEC2HEX(B158,3)</f>
        <v>0x00C</v>
      </c>
      <c r="D158" s="6" t="s">
        <v>288</v>
      </c>
      <c r="F158" s="15" t="s">
        <v>289</v>
      </c>
      <c r="G158" s="16">
        <v>1</v>
      </c>
      <c r="H158" s="17" t="s">
        <v>39</v>
      </c>
      <c r="I158" s="6">
        <f t="shared" si="117"/>
        <v>1</v>
      </c>
      <c r="M158" s="6">
        <v>7</v>
      </c>
      <c r="N158" s="18" t="str">
        <f t="shared" si="118"/>
        <v>000001</v>
      </c>
      <c r="O158" s="19" t="str">
        <f t="shared" si="119"/>
        <v>001</v>
      </c>
      <c r="P158" s="19" t="str">
        <f t="shared" ref="P158:P159" si="128">IF(J158="", "", TEXT(DEC2BIN(J158), "000"))</f>
        <v/>
      </c>
      <c r="Q158" s="19" t="str">
        <f t="shared" ref="Q158:Q159" si="129">IF(K158="", "", TEXT(DEC2BIN(K158), "000"))</f>
        <v/>
      </c>
      <c r="R158" s="19" t="str">
        <f t="shared" ref="R158:R159" si="130">IF(L158="", "", TEXT(DEC2BIN(L158), "00000000"))</f>
        <v/>
      </c>
      <c r="S158" s="20" t="str">
        <f t="shared" ref="S158:S159" si="131">IF(M158="", "", TEXT(DEC2BIN(M158), "00000000"))</f>
        <v>00000111</v>
      </c>
      <c r="T158" s="6" t="str">
        <f t="shared" ref="T158:T159" si="132">BIN2HEX(LEFT(CONCATENATE(N158,IF(O158="", "000", O158)), 8), 2)</f>
        <v>04</v>
      </c>
      <c r="U158" s="6" t="str">
        <f t="shared" ref="U158:U159" si="133">BIN2HEX(CONCATENATE(RIGHT(O158, 1), IF(P158 = "", "000", P158), IF(Q158 = "", "000", Q158), "0"), 2)</f>
        <v>80</v>
      </c>
      <c r="V158" s="21" t="str">
        <f t="shared" ref="V158:V159" si="134">IF(R158="", BIN2HEX(S158, 2), BIN2HEX(R158,2))</f>
        <v>07</v>
      </c>
    </row>
    <row r="159" spans="1:22" ht="14.4" customHeight="1" x14ac:dyDescent="0.3">
      <c r="B159" s="6">
        <v>15</v>
      </c>
      <c r="C159" s="6" t="str">
        <f t="shared" si="127"/>
        <v>0x00F</v>
      </c>
      <c r="D159" s="6" t="s">
        <v>287</v>
      </c>
      <c r="F159" s="15" t="s">
        <v>286</v>
      </c>
      <c r="G159" s="16">
        <v>35</v>
      </c>
      <c r="H159" s="17" t="s">
        <v>39</v>
      </c>
      <c r="I159" s="6">
        <f t="shared" si="117"/>
        <v>1</v>
      </c>
      <c r="J159" s="6">
        <v>6</v>
      </c>
      <c r="N159" s="18" t="str">
        <f t="shared" si="118"/>
        <v>100011</v>
      </c>
      <c r="O159" s="19" t="str">
        <f t="shared" si="119"/>
        <v>001</v>
      </c>
      <c r="P159" s="19" t="str">
        <f t="shared" si="128"/>
        <v>110</v>
      </c>
      <c r="Q159" s="19" t="str">
        <f t="shared" si="129"/>
        <v/>
      </c>
      <c r="R159" s="19" t="str">
        <f t="shared" si="130"/>
        <v/>
      </c>
      <c r="S159" s="20" t="str">
        <f t="shared" si="131"/>
        <v/>
      </c>
      <c r="T159" s="6" t="str">
        <f t="shared" si="132"/>
        <v>8C</v>
      </c>
      <c r="U159" s="6" t="str">
        <f t="shared" si="133"/>
        <v>E0</v>
      </c>
      <c r="V159" s="21" t="str">
        <f t="shared" si="134"/>
        <v>00</v>
      </c>
    </row>
    <row r="160" spans="1:22" ht="14.4" customHeight="1" x14ac:dyDescent="0.3">
      <c r="B160" s="6">
        <v>18</v>
      </c>
      <c r="C160" s="6" t="str">
        <f t="shared" si="127"/>
        <v>0x012</v>
      </c>
      <c r="D160" s="27" t="s">
        <v>381</v>
      </c>
      <c r="G160" s="16">
        <v>6</v>
      </c>
      <c r="I160" s="6" t="str">
        <f t="shared" si="117"/>
        <v/>
      </c>
      <c r="L160" s="6">
        <v>24</v>
      </c>
      <c r="N160" s="18" t="str">
        <f t="shared" si="118"/>
        <v>000110</v>
      </c>
      <c r="O160" s="19" t="str">
        <f t="shared" si="119"/>
        <v/>
      </c>
      <c r="P160" s="19" t="str">
        <f t="shared" ref="P160:P164" si="135">IF(J160="", "", TEXT(DEC2BIN(J160), "000"))</f>
        <v/>
      </c>
      <c r="Q160" s="19" t="str">
        <f t="shared" ref="Q160:Q164" si="136">IF(K160="", "", TEXT(DEC2BIN(K160), "000"))</f>
        <v/>
      </c>
      <c r="R160" s="19" t="str">
        <f t="shared" ref="R160:R164" si="137">IF(L160="", "", TEXT(DEC2BIN(L160), "00000000"))</f>
        <v>00011000</v>
      </c>
      <c r="S160" s="20" t="str">
        <f t="shared" ref="S160:S164" si="138">IF(M160="", "", TEXT(DEC2BIN(M160), "00000000"))</f>
        <v/>
      </c>
      <c r="T160" s="6" t="str">
        <f t="shared" ref="T160:T164" si="139">BIN2HEX(LEFT(CONCATENATE(N160,IF(O160="", "000", O160)), 8), 2)</f>
        <v>18</v>
      </c>
      <c r="U160" s="6" t="str">
        <f t="shared" ref="U160:U164" si="140">BIN2HEX(CONCATENATE(RIGHT(O160, 1), IF(P160 = "", "000", P160), IF(Q160 = "", "000", Q160), "0"), 2)</f>
        <v>00</v>
      </c>
      <c r="V160" s="21" t="str">
        <f t="shared" ref="V160:V164" si="141">IF(R160="", BIN2HEX(S160, 2), BIN2HEX(R160,2))</f>
        <v>18</v>
      </c>
    </row>
    <row r="161" spans="1:22" ht="14.4" customHeight="1" x14ac:dyDescent="0.3">
      <c r="B161" s="6">
        <v>21</v>
      </c>
      <c r="C161" s="6" t="str">
        <f t="shared" si="127"/>
        <v>0x015</v>
      </c>
      <c r="D161" s="27" t="s">
        <v>368</v>
      </c>
      <c r="G161" s="16">
        <v>5</v>
      </c>
      <c r="I161" s="6" t="str">
        <f t="shared" si="117"/>
        <v/>
      </c>
      <c r="L161" s="6">
        <v>33</v>
      </c>
      <c r="N161" s="18" t="str">
        <f t="shared" si="118"/>
        <v>000101</v>
      </c>
      <c r="O161" s="19" t="str">
        <f t="shared" si="119"/>
        <v/>
      </c>
      <c r="P161" s="19" t="str">
        <f t="shared" si="135"/>
        <v/>
      </c>
      <c r="Q161" s="19" t="str">
        <f t="shared" si="136"/>
        <v/>
      </c>
      <c r="R161" s="19" t="str">
        <f t="shared" si="137"/>
        <v>00100001</v>
      </c>
      <c r="S161" s="20" t="str">
        <f t="shared" si="138"/>
        <v/>
      </c>
      <c r="T161" s="6" t="str">
        <f t="shared" si="139"/>
        <v>14</v>
      </c>
      <c r="U161" s="6" t="str">
        <f t="shared" si="140"/>
        <v>00</v>
      </c>
      <c r="V161" s="21" t="str">
        <f t="shared" si="141"/>
        <v>21</v>
      </c>
    </row>
    <row r="162" spans="1:22" ht="14.4" customHeight="1" x14ac:dyDescent="0.3">
      <c r="A162" s="14" t="s">
        <v>290</v>
      </c>
      <c r="B162" s="6">
        <v>24</v>
      </c>
      <c r="C162" s="6" t="str">
        <f t="shared" si="127"/>
        <v>0x018</v>
      </c>
      <c r="D162" s="6" t="s">
        <v>293</v>
      </c>
      <c r="F162" s="15" t="s">
        <v>291</v>
      </c>
      <c r="G162" s="16">
        <v>1</v>
      </c>
      <c r="H162" s="17" t="s">
        <v>40</v>
      </c>
      <c r="I162" s="6">
        <f t="shared" si="117"/>
        <v>4</v>
      </c>
      <c r="M162" s="6">
        <v>8</v>
      </c>
      <c r="N162" s="18" t="str">
        <f t="shared" si="118"/>
        <v>000001</v>
      </c>
      <c r="O162" s="19" t="str">
        <f t="shared" si="119"/>
        <v>100</v>
      </c>
      <c r="P162" s="19" t="str">
        <f t="shared" si="135"/>
        <v/>
      </c>
      <c r="Q162" s="19" t="str">
        <f t="shared" si="136"/>
        <v/>
      </c>
      <c r="R162" s="19" t="str">
        <f t="shared" si="137"/>
        <v/>
      </c>
      <c r="S162" s="20" t="str">
        <f t="shared" si="138"/>
        <v>00001000</v>
      </c>
      <c r="T162" s="6" t="str">
        <f t="shared" si="139"/>
        <v>06</v>
      </c>
      <c r="U162" s="6" t="str">
        <f t="shared" si="140"/>
        <v>00</v>
      </c>
      <c r="V162" s="21" t="str">
        <f t="shared" si="141"/>
        <v>08</v>
      </c>
    </row>
    <row r="163" spans="1:22" ht="14.4" customHeight="1" x14ac:dyDescent="0.3">
      <c r="B163" s="6">
        <v>27</v>
      </c>
      <c r="C163" s="6" t="str">
        <f t="shared" si="127"/>
        <v>0x01B</v>
      </c>
      <c r="D163" s="6" t="s">
        <v>292</v>
      </c>
      <c r="F163" s="15" t="s">
        <v>284</v>
      </c>
      <c r="G163" s="16">
        <v>17</v>
      </c>
      <c r="H163" s="17" t="s">
        <v>38</v>
      </c>
      <c r="I163" s="6">
        <f t="shared" si="117"/>
        <v>0</v>
      </c>
      <c r="J163" s="6">
        <v>4</v>
      </c>
      <c r="K163" s="6">
        <v>1</v>
      </c>
      <c r="N163" s="18" t="str">
        <f t="shared" si="118"/>
        <v>010001</v>
      </c>
      <c r="O163" s="19" t="str">
        <f t="shared" si="119"/>
        <v>000</v>
      </c>
      <c r="P163" s="19" t="str">
        <f t="shared" si="135"/>
        <v>100</v>
      </c>
      <c r="Q163" s="19" t="str">
        <f t="shared" si="136"/>
        <v>001</v>
      </c>
      <c r="R163" s="19" t="str">
        <f t="shared" si="137"/>
        <v/>
      </c>
      <c r="S163" s="20" t="str">
        <f t="shared" si="138"/>
        <v/>
      </c>
      <c r="T163" s="6" t="str">
        <f t="shared" si="139"/>
        <v>44</v>
      </c>
      <c r="U163" s="6" t="str">
        <f t="shared" si="140"/>
        <v>42</v>
      </c>
      <c r="V163" s="21" t="str">
        <f t="shared" si="141"/>
        <v>00</v>
      </c>
    </row>
    <row r="164" spans="1:22" ht="14.4" customHeight="1" x14ac:dyDescent="0.3">
      <c r="B164" s="6">
        <v>30</v>
      </c>
      <c r="C164" s="6" t="str">
        <f t="shared" si="127"/>
        <v>0x01E</v>
      </c>
      <c r="D164" s="6" t="s">
        <v>201</v>
      </c>
      <c r="F164" s="15" t="s">
        <v>297</v>
      </c>
      <c r="G164" s="16">
        <v>1</v>
      </c>
      <c r="H164" s="17" t="s">
        <v>42</v>
      </c>
      <c r="I164" s="6">
        <f t="shared" si="117"/>
        <v>6</v>
      </c>
      <c r="M164" s="6">
        <v>0</v>
      </c>
      <c r="N164" s="18" t="str">
        <f t="shared" si="118"/>
        <v>000001</v>
      </c>
      <c r="O164" s="19" t="str">
        <f t="shared" si="119"/>
        <v>110</v>
      </c>
      <c r="P164" s="19" t="str">
        <f t="shared" si="135"/>
        <v/>
      </c>
      <c r="Q164" s="19" t="str">
        <f t="shared" si="136"/>
        <v/>
      </c>
      <c r="R164" s="19" t="str">
        <f t="shared" si="137"/>
        <v/>
      </c>
      <c r="S164" s="20" t="str">
        <f t="shared" si="138"/>
        <v>00000000</v>
      </c>
      <c r="T164" s="6" t="str">
        <f t="shared" si="139"/>
        <v>07</v>
      </c>
      <c r="U164" s="6" t="str">
        <f t="shared" si="140"/>
        <v>00</v>
      </c>
      <c r="V164" s="21" t="str">
        <f t="shared" si="141"/>
        <v>00</v>
      </c>
    </row>
    <row r="165" spans="1:22" ht="14.4" customHeight="1" x14ac:dyDescent="0.3">
      <c r="A165" s="14" t="s">
        <v>294</v>
      </c>
      <c r="B165" s="6">
        <v>33</v>
      </c>
      <c r="C165" s="6" t="str">
        <f t="shared" si="127"/>
        <v>0x021</v>
      </c>
      <c r="D165" s="6" t="s">
        <v>173</v>
      </c>
      <c r="F165" s="15" t="s">
        <v>131</v>
      </c>
      <c r="G165" s="16">
        <v>4</v>
      </c>
      <c r="H165" s="17" t="s">
        <v>38</v>
      </c>
      <c r="I165" s="6">
        <f t="shared" si="117"/>
        <v>0</v>
      </c>
      <c r="N165" s="18" t="str">
        <f t="shared" si="118"/>
        <v>000100</v>
      </c>
      <c r="O165" s="19" t="str">
        <f t="shared" si="119"/>
        <v>000</v>
      </c>
      <c r="P165" s="19" t="str">
        <f t="shared" si="120"/>
        <v/>
      </c>
      <c r="Q165" s="19" t="str">
        <f t="shared" si="121"/>
        <v/>
      </c>
      <c r="R165" s="19" t="str">
        <f t="shared" si="122"/>
        <v/>
      </c>
      <c r="S165" s="20" t="str">
        <f t="shared" si="123"/>
        <v/>
      </c>
      <c r="T165" s="6" t="str">
        <f t="shared" si="124"/>
        <v>10</v>
      </c>
      <c r="U165" s="6" t="str">
        <f t="shared" si="125"/>
        <v>00</v>
      </c>
      <c r="V165" s="21" t="str">
        <f t="shared" si="126"/>
        <v>00</v>
      </c>
    </row>
    <row r="166" spans="1:22" ht="14.4" customHeight="1" x14ac:dyDescent="0.3">
      <c r="B166" s="6">
        <v>36</v>
      </c>
      <c r="C166" s="6" t="str">
        <f t="shared" si="127"/>
        <v>0x024</v>
      </c>
      <c r="D166" s="6" t="s">
        <v>204</v>
      </c>
      <c r="F166" s="15" t="s">
        <v>210</v>
      </c>
      <c r="G166" s="16">
        <v>17</v>
      </c>
      <c r="H166" s="17" t="s">
        <v>38</v>
      </c>
      <c r="I166" s="6">
        <f t="shared" si="117"/>
        <v>0</v>
      </c>
      <c r="J166" s="6">
        <v>6</v>
      </c>
      <c r="K166" s="6">
        <v>1</v>
      </c>
      <c r="N166" s="18" t="str">
        <f t="shared" si="118"/>
        <v>010001</v>
      </c>
      <c r="O166" s="19" t="str">
        <f t="shared" si="119"/>
        <v>000</v>
      </c>
      <c r="P166" s="19" t="str">
        <f t="shared" si="120"/>
        <v>110</v>
      </c>
      <c r="Q166" s="19" t="str">
        <f t="shared" si="121"/>
        <v>001</v>
      </c>
      <c r="R166" s="19" t="str">
        <f t="shared" si="122"/>
        <v/>
      </c>
      <c r="S166" s="20" t="str">
        <f t="shared" si="123"/>
        <v/>
      </c>
      <c r="T166" s="6" t="str">
        <f t="shared" si="124"/>
        <v>44</v>
      </c>
      <c r="U166" s="6" t="str">
        <f t="shared" si="125"/>
        <v>62</v>
      </c>
      <c r="V166" s="21" t="str">
        <f t="shared" si="126"/>
        <v>00</v>
      </c>
    </row>
    <row r="167" spans="1:22" ht="14.4" customHeight="1" x14ac:dyDescent="0.3">
      <c r="B167" s="6">
        <v>39</v>
      </c>
      <c r="C167" s="6" t="str">
        <f t="shared" si="127"/>
        <v>0x027</v>
      </c>
      <c r="D167" s="6" t="s">
        <v>178</v>
      </c>
      <c r="G167" s="16">
        <v>40</v>
      </c>
      <c r="H167" s="17" t="s">
        <v>168</v>
      </c>
      <c r="I167" s="6">
        <f t="shared" si="117"/>
        <v>3</v>
      </c>
      <c r="N167" s="18" t="str">
        <f t="shared" si="118"/>
        <v>101000</v>
      </c>
      <c r="O167" s="19" t="str">
        <f t="shared" si="119"/>
        <v>011</v>
      </c>
      <c r="P167" s="19" t="str">
        <f t="shared" si="120"/>
        <v/>
      </c>
      <c r="Q167" s="19" t="str">
        <f t="shared" si="121"/>
        <v/>
      </c>
      <c r="R167" s="19" t="str">
        <f t="shared" si="122"/>
        <v/>
      </c>
      <c r="S167" s="20" t="str">
        <f t="shared" si="123"/>
        <v/>
      </c>
      <c r="T167" s="6" t="str">
        <f t="shared" si="124"/>
        <v>A1</v>
      </c>
      <c r="U167" s="6" t="str">
        <f t="shared" si="125"/>
        <v>80</v>
      </c>
      <c r="V167" s="21" t="str">
        <f t="shared" si="126"/>
        <v>00</v>
      </c>
    </row>
    <row r="168" spans="1:22" ht="14.4" customHeight="1" x14ac:dyDescent="0.3">
      <c r="B168" s="6">
        <v>42</v>
      </c>
      <c r="C168" s="6" t="str">
        <f t="shared" ref="C168:C174" si="142">"0x" &amp; DEC2HEX(B168,3)</f>
        <v>0x02A</v>
      </c>
      <c r="D168" s="6" t="s">
        <v>181</v>
      </c>
      <c r="G168" s="16">
        <v>2</v>
      </c>
      <c r="H168" s="17" t="s">
        <v>39</v>
      </c>
      <c r="I168" s="6">
        <f t="shared" si="117"/>
        <v>1</v>
      </c>
      <c r="J168" s="6">
        <v>3</v>
      </c>
      <c r="N168" s="18" t="str">
        <f t="shared" si="118"/>
        <v>000010</v>
      </c>
      <c r="O168" s="19" t="str">
        <f t="shared" si="119"/>
        <v>001</v>
      </c>
      <c r="P168" s="19" t="str">
        <f t="shared" si="120"/>
        <v>011</v>
      </c>
      <c r="Q168" s="19" t="str">
        <f t="shared" si="121"/>
        <v/>
      </c>
      <c r="R168" s="19" t="str">
        <f t="shared" si="122"/>
        <v/>
      </c>
      <c r="S168" s="20" t="str">
        <f t="shared" si="123"/>
        <v/>
      </c>
      <c r="T168" s="6" t="str">
        <f t="shared" si="124"/>
        <v>08</v>
      </c>
      <c r="U168" s="6" t="str">
        <f t="shared" si="125"/>
        <v>B0</v>
      </c>
      <c r="V168" s="21" t="str">
        <f t="shared" si="126"/>
        <v>00</v>
      </c>
    </row>
    <row r="169" spans="1:22" ht="14.4" customHeight="1" x14ac:dyDescent="0.3">
      <c r="B169" s="6">
        <v>45</v>
      </c>
      <c r="C169" s="6" t="str">
        <f t="shared" si="142"/>
        <v>0x02D</v>
      </c>
      <c r="D169" s="6" t="s">
        <v>215</v>
      </c>
      <c r="F169" s="15" t="s">
        <v>119</v>
      </c>
      <c r="G169" s="16">
        <v>33</v>
      </c>
      <c r="H169" s="17" t="s">
        <v>39</v>
      </c>
      <c r="I169" s="6">
        <f t="shared" si="117"/>
        <v>1</v>
      </c>
      <c r="J169" s="6">
        <v>7</v>
      </c>
      <c r="N169" s="18" t="str">
        <f t="shared" si="118"/>
        <v>100001</v>
      </c>
      <c r="O169" s="19" t="str">
        <f t="shared" si="119"/>
        <v>001</v>
      </c>
      <c r="P169" s="19" t="str">
        <f t="shared" si="120"/>
        <v>111</v>
      </c>
      <c r="Q169" s="19" t="str">
        <f t="shared" si="121"/>
        <v/>
      </c>
      <c r="R169" s="19" t="str">
        <f t="shared" si="122"/>
        <v/>
      </c>
      <c r="S169" s="20" t="str">
        <f t="shared" si="123"/>
        <v/>
      </c>
      <c r="T169" s="6" t="str">
        <f t="shared" si="124"/>
        <v>84</v>
      </c>
      <c r="U169" s="6" t="str">
        <f t="shared" si="125"/>
        <v>F0</v>
      </c>
      <c r="V169" s="21" t="str">
        <f t="shared" si="126"/>
        <v>00</v>
      </c>
    </row>
    <row r="170" spans="1:22" ht="14.4" customHeight="1" x14ac:dyDescent="0.3">
      <c r="B170" s="6">
        <v>48</v>
      </c>
      <c r="C170" s="6" t="str">
        <f t="shared" si="142"/>
        <v>0x030</v>
      </c>
      <c r="D170" s="27" t="s">
        <v>383</v>
      </c>
      <c r="F170" s="15" t="s">
        <v>211</v>
      </c>
      <c r="G170" s="16">
        <v>6</v>
      </c>
      <c r="I170" s="6" t="str">
        <f t="shared" si="117"/>
        <v/>
      </c>
      <c r="L170" s="6">
        <v>0</v>
      </c>
      <c r="N170" s="18" t="str">
        <f t="shared" si="118"/>
        <v>000110</v>
      </c>
      <c r="O170" s="19" t="str">
        <f t="shared" si="119"/>
        <v/>
      </c>
      <c r="P170" s="19" t="str">
        <f t="shared" si="120"/>
        <v/>
      </c>
      <c r="Q170" s="19" t="str">
        <f t="shared" si="121"/>
        <v/>
      </c>
      <c r="R170" s="19" t="str">
        <f t="shared" si="122"/>
        <v>00000000</v>
      </c>
      <c r="S170" s="20" t="str">
        <f t="shared" si="123"/>
        <v/>
      </c>
      <c r="T170" s="6" t="str">
        <f t="shared" si="124"/>
        <v>18</v>
      </c>
      <c r="U170" s="6" t="str">
        <f t="shared" si="125"/>
        <v>00</v>
      </c>
      <c r="V170" s="21" t="str">
        <f t="shared" si="126"/>
        <v>00</v>
      </c>
    </row>
    <row r="171" spans="1:22" x14ac:dyDescent="0.3">
      <c r="B171" s="6">
        <v>51</v>
      </c>
      <c r="C171" s="6" t="str">
        <f t="shared" si="142"/>
        <v>0x033</v>
      </c>
      <c r="D171" s="6" t="s">
        <v>205</v>
      </c>
      <c r="F171" s="15" t="s">
        <v>194</v>
      </c>
      <c r="G171" s="16">
        <v>2</v>
      </c>
      <c r="H171" s="17" t="s">
        <v>39</v>
      </c>
      <c r="I171" s="6">
        <f t="shared" si="117"/>
        <v>1</v>
      </c>
      <c r="J171" s="6">
        <v>6</v>
      </c>
      <c r="N171" s="18" t="str">
        <f t="shared" si="118"/>
        <v>000010</v>
      </c>
      <c r="O171" s="19" t="str">
        <f t="shared" si="119"/>
        <v>001</v>
      </c>
      <c r="P171" s="19" t="str">
        <f t="shared" si="120"/>
        <v>110</v>
      </c>
      <c r="Q171" s="19" t="str">
        <f t="shared" si="121"/>
        <v/>
      </c>
      <c r="R171" s="19" t="str">
        <f t="shared" si="122"/>
        <v/>
      </c>
      <c r="S171" s="20" t="str">
        <f t="shared" si="123"/>
        <v/>
      </c>
      <c r="T171" s="6" t="str">
        <f t="shared" si="124"/>
        <v>08</v>
      </c>
      <c r="U171" s="6" t="str">
        <f t="shared" si="125"/>
        <v>E0</v>
      </c>
      <c r="V171" s="21" t="str">
        <f t="shared" si="126"/>
        <v>00</v>
      </c>
    </row>
    <row r="172" spans="1:22" x14ac:dyDescent="0.3">
      <c r="B172" s="6">
        <v>54</v>
      </c>
      <c r="C172" s="6" t="str">
        <f t="shared" si="142"/>
        <v>0x036</v>
      </c>
      <c r="D172" s="6" t="s">
        <v>186</v>
      </c>
      <c r="G172" s="16">
        <v>40</v>
      </c>
      <c r="H172" s="17" t="s">
        <v>39</v>
      </c>
      <c r="I172" s="6">
        <f t="shared" si="117"/>
        <v>1</v>
      </c>
      <c r="N172" s="18" t="str">
        <f t="shared" si="118"/>
        <v>101000</v>
      </c>
      <c r="O172" s="19" t="str">
        <f t="shared" si="119"/>
        <v>001</v>
      </c>
      <c r="P172" s="19" t="str">
        <f t="shared" si="120"/>
        <v/>
      </c>
      <c r="Q172" s="19" t="str">
        <f t="shared" si="121"/>
        <v/>
      </c>
      <c r="R172" s="19" t="str">
        <f t="shared" si="122"/>
        <v/>
      </c>
      <c r="S172" s="20" t="str">
        <f t="shared" si="123"/>
        <v/>
      </c>
      <c r="T172" s="6" t="str">
        <f t="shared" si="124"/>
        <v>A0</v>
      </c>
      <c r="U172" s="6" t="str">
        <f t="shared" si="125"/>
        <v>80</v>
      </c>
      <c r="V172" s="21" t="str">
        <f t="shared" si="126"/>
        <v>00</v>
      </c>
    </row>
    <row r="173" spans="1:22" x14ac:dyDescent="0.3">
      <c r="B173" s="6">
        <v>57</v>
      </c>
      <c r="C173" s="6" t="str">
        <f t="shared" si="142"/>
        <v>0x039</v>
      </c>
      <c r="D173" s="6" t="s">
        <v>206</v>
      </c>
      <c r="G173" s="16">
        <v>2</v>
      </c>
      <c r="H173" s="17" t="s">
        <v>42</v>
      </c>
      <c r="I173" s="6">
        <f t="shared" si="117"/>
        <v>6</v>
      </c>
      <c r="J173" s="6">
        <v>1</v>
      </c>
      <c r="N173" s="18" t="str">
        <f t="shared" si="118"/>
        <v>000010</v>
      </c>
      <c r="O173" s="19" t="str">
        <f t="shared" si="119"/>
        <v>110</v>
      </c>
      <c r="P173" s="19" t="str">
        <f t="shared" si="120"/>
        <v>001</v>
      </c>
      <c r="Q173" s="19" t="str">
        <f t="shared" si="121"/>
        <v/>
      </c>
      <c r="R173" s="19" t="str">
        <f t="shared" si="122"/>
        <v/>
      </c>
      <c r="S173" s="20" t="str">
        <f t="shared" si="123"/>
        <v/>
      </c>
      <c r="T173" s="6" t="str">
        <f t="shared" si="124"/>
        <v>0B</v>
      </c>
      <c r="U173" s="6" t="str">
        <f t="shared" si="125"/>
        <v>10</v>
      </c>
      <c r="V173" s="21" t="str">
        <f t="shared" si="126"/>
        <v>00</v>
      </c>
    </row>
    <row r="174" spans="1:22" ht="14.4" customHeight="1" x14ac:dyDescent="0.3">
      <c r="B174" s="6">
        <v>60</v>
      </c>
      <c r="C174" s="6" t="str">
        <f t="shared" si="142"/>
        <v>0x03C</v>
      </c>
      <c r="D174" s="27" t="s">
        <v>366</v>
      </c>
      <c r="F174" s="15" t="s">
        <v>124</v>
      </c>
      <c r="G174" s="16">
        <v>5</v>
      </c>
      <c r="I174" s="6" t="str">
        <f t="shared" si="117"/>
        <v/>
      </c>
      <c r="L174" s="6">
        <v>12</v>
      </c>
      <c r="N174" s="18" t="str">
        <f t="shared" si="118"/>
        <v>000101</v>
      </c>
      <c r="O174" s="19" t="str">
        <f t="shared" si="119"/>
        <v/>
      </c>
      <c r="P174" s="19" t="str">
        <f t="shared" si="120"/>
        <v/>
      </c>
      <c r="Q174" s="19" t="str">
        <f t="shared" si="121"/>
        <v/>
      </c>
      <c r="R174" s="19" t="str">
        <f t="shared" si="122"/>
        <v>00001100</v>
      </c>
      <c r="S174" s="20" t="str">
        <f t="shared" si="123"/>
        <v/>
      </c>
      <c r="T174" s="6" t="str">
        <f t="shared" si="124"/>
        <v>14</v>
      </c>
      <c r="U174" s="6" t="str">
        <f t="shared" si="125"/>
        <v>00</v>
      </c>
      <c r="V174" s="21" t="str">
        <f t="shared" si="126"/>
        <v>0C</v>
      </c>
    </row>
    <row r="175" spans="1:22" ht="14.4" customHeight="1" x14ac:dyDescent="0.3">
      <c r="F175" s="15" t="s">
        <v>110</v>
      </c>
    </row>
    <row r="176" spans="1:22" ht="14.4" customHeight="1" x14ac:dyDescent="0.3">
      <c r="B176" s="6">
        <v>96</v>
      </c>
      <c r="C176" s="6" t="str">
        <f t="shared" ref="C176:C179" si="143">"0x" &amp; DEC2HEX(B176,3)</f>
        <v>0x060</v>
      </c>
      <c r="E176" s="7" t="s">
        <v>213</v>
      </c>
    </row>
    <row r="177" spans="2:5" ht="14.4" customHeight="1" x14ac:dyDescent="0.3">
      <c r="B177" s="6">
        <v>99</v>
      </c>
      <c r="C177" s="6" t="str">
        <f t="shared" si="143"/>
        <v>0x063</v>
      </c>
      <c r="E177" s="7" t="s">
        <v>212</v>
      </c>
    </row>
    <row r="178" spans="2:5" ht="14.4" customHeight="1" x14ac:dyDescent="0.3">
      <c r="B178" s="6">
        <v>102</v>
      </c>
      <c r="C178" s="6" t="str">
        <f t="shared" si="143"/>
        <v>0x066</v>
      </c>
      <c r="E178" s="7" t="s">
        <v>212</v>
      </c>
    </row>
    <row r="179" spans="2:5" ht="14.4" customHeight="1" x14ac:dyDescent="0.3">
      <c r="B179" s="6">
        <v>105</v>
      </c>
      <c r="C179" s="6" t="str">
        <f t="shared" si="143"/>
        <v>0x069</v>
      </c>
      <c r="E179" s="7" t="s">
        <v>213</v>
      </c>
    </row>
    <row r="180" spans="2:5" ht="14.4" customHeight="1" x14ac:dyDescent="0.3">
      <c r="B180" s="6">
        <v>108</v>
      </c>
      <c r="C180" s="6" t="str">
        <f t="shared" ref="C180:C187" si="144">"0x" &amp; DEC2HEX(B180,3)</f>
        <v>0x06C</v>
      </c>
      <c r="E180" s="7" t="s">
        <v>212</v>
      </c>
    </row>
    <row r="181" spans="2:5" ht="14.4" customHeight="1" x14ac:dyDescent="0.3">
      <c r="B181" s="6">
        <v>111</v>
      </c>
      <c r="C181" s="6" t="str">
        <f t="shared" si="144"/>
        <v>0x06F</v>
      </c>
      <c r="E181" s="7" t="s">
        <v>212</v>
      </c>
    </row>
    <row r="182" spans="2:5" ht="14.4" customHeight="1" x14ac:dyDescent="0.3">
      <c r="B182" s="6">
        <v>114</v>
      </c>
      <c r="C182" s="6" t="str">
        <f t="shared" si="144"/>
        <v>0x072</v>
      </c>
      <c r="E182" s="7" t="s">
        <v>213</v>
      </c>
    </row>
    <row r="183" spans="2:5" ht="14.4" customHeight="1" x14ac:dyDescent="0.3">
      <c r="B183" s="6">
        <v>117</v>
      </c>
      <c r="C183" s="6" t="str">
        <f t="shared" si="144"/>
        <v>0x075</v>
      </c>
      <c r="E183" s="7" t="s">
        <v>212</v>
      </c>
    </row>
    <row r="184" spans="2:5" ht="14.4" customHeight="1" x14ac:dyDescent="0.3">
      <c r="B184" s="6">
        <v>120</v>
      </c>
      <c r="C184" s="6" t="str">
        <f t="shared" si="144"/>
        <v>0x078</v>
      </c>
      <c r="E184" s="7" t="s">
        <v>212</v>
      </c>
    </row>
    <row r="185" spans="2:5" ht="14.4" customHeight="1" x14ac:dyDescent="0.3">
      <c r="B185" s="6">
        <v>123</v>
      </c>
      <c r="C185" s="6" t="str">
        <f t="shared" si="144"/>
        <v>0x07B</v>
      </c>
      <c r="E185" s="7" t="s">
        <v>213</v>
      </c>
    </row>
    <row r="186" spans="2:5" ht="14.4" customHeight="1" x14ac:dyDescent="0.3">
      <c r="B186" s="6">
        <v>126</v>
      </c>
      <c r="C186" s="6" t="str">
        <f t="shared" si="144"/>
        <v>0x07E</v>
      </c>
      <c r="E186" s="7" t="s">
        <v>212</v>
      </c>
    </row>
    <row r="187" spans="2:5" ht="14.4" customHeight="1" x14ac:dyDescent="0.3">
      <c r="B187" s="6">
        <v>129</v>
      </c>
      <c r="C187" s="6" t="str">
        <f t="shared" si="144"/>
        <v>0x081</v>
      </c>
      <c r="E187" s="7" t="s">
        <v>212</v>
      </c>
    </row>
    <row r="188" spans="2:5" ht="14.4" customHeight="1" x14ac:dyDescent="0.3">
      <c r="B188" s="6">
        <v>132</v>
      </c>
      <c r="C188" s="6" t="str">
        <f t="shared" ref="C188:C197" si="145">"0x" &amp; DEC2HEX(B188,3)</f>
        <v>0x084</v>
      </c>
      <c r="E188" s="7" t="s">
        <v>213</v>
      </c>
    </row>
    <row r="189" spans="2:5" ht="14.4" customHeight="1" x14ac:dyDescent="0.3">
      <c r="B189" s="6">
        <v>135</v>
      </c>
      <c r="C189" s="6" t="str">
        <f t="shared" si="145"/>
        <v>0x087</v>
      </c>
      <c r="E189" s="7" t="s">
        <v>212</v>
      </c>
    </row>
    <row r="190" spans="2:5" ht="14.4" customHeight="1" x14ac:dyDescent="0.3">
      <c r="B190" s="6">
        <v>138</v>
      </c>
      <c r="C190" s="6" t="str">
        <f t="shared" si="145"/>
        <v>0x08A</v>
      </c>
      <c r="E190" s="7" t="s">
        <v>212</v>
      </c>
    </row>
    <row r="191" spans="2:5" ht="14.4" customHeight="1" x14ac:dyDescent="0.3">
      <c r="B191" s="6">
        <v>141</v>
      </c>
      <c r="C191" s="6" t="str">
        <f t="shared" si="145"/>
        <v>0x08D</v>
      </c>
      <c r="E191" s="7" t="s">
        <v>213</v>
      </c>
    </row>
    <row r="192" spans="2:5" ht="14.4" customHeight="1" x14ac:dyDescent="0.3">
      <c r="B192" s="6">
        <v>144</v>
      </c>
      <c r="C192" s="6" t="str">
        <f t="shared" si="145"/>
        <v>0x090</v>
      </c>
      <c r="E192" s="7" t="s">
        <v>212</v>
      </c>
    </row>
    <row r="193" spans="2:22" ht="14.4" customHeight="1" x14ac:dyDescent="0.3">
      <c r="B193" s="6">
        <v>147</v>
      </c>
      <c r="C193" s="6" t="str">
        <f t="shared" si="145"/>
        <v>0x093</v>
      </c>
      <c r="E193" s="7" t="s">
        <v>212</v>
      </c>
    </row>
    <row r="194" spans="2:22" ht="14.4" customHeight="1" x14ac:dyDescent="0.3">
      <c r="B194" s="6">
        <v>150</v>
      </c>
      <c r="C194" s="6" t="str">
        <f t="shared" si="145"/>
        <v>0x096</v>
      </c>
      <c r="E194" s="7" t="s">
        <v>213</v>
      </c>
    </row>
    <row r="195" spans="2:22" ht="14.4" customHeight="1" x14ac:dyDescent="0.3">
      <c r="B195" s="6">
        <v>153</v>
      </c>
      <c r="C195" s="6" t="str">
        <f t="shared" si="145"/>
        <v>0x099</v>
      </c>
      <c r="E195" s="7" t="s">
        <v>212</v>
      </c>
    </row>
    <row r="196" spans="2:22" ht="14.4" customHeight="1" x14ac:dyDescent="0.3">
      <c r="B196" s="6">
        <v>156</v>
      </c>
      <c r="C196" s="6" t="str">
        <f t="shared" si="145"/>
        <v>0x09C</v>
      </c>
      <c r="E196" s="7" t="s">
        <v>212</v>
      </c>
    </row>
    <row r="197" spans="2:22" ht="14.4" customHeight="1" x14ac:dyDescent="0.3">
      <c r="B197" s="6">
        <v>159</v>
      </c>
      <c r="C197" s="6" t="str">
        <f t="shared" si="145"/>
        <v>0x09F</v>
      </c>
      <c r="E197" s="7" t="s">
        <v>214</v>
      </c>
    </row>
    <row r="200" spans="2:22" ht="14.4" customHeight="1" x14ac:dyDescent="0.3">
      <c r="D200" s="15" t="s">
        <v>255</v>
      </c>
    </row>
    <row r="201" spans="2:22" ht="14.4" customHeight="1" x14ac:dyDescent="0.3">
      <c r="B201" s="6">
        <v>0</v>
      </c>
      <c r="C201" s="6" t="str">
        <f t="shared" ref="C201" si="146">"0x" &amp; DEC2HEX(B201,3)</f>
        <v>0x000</v>
      </c>
      <c r="D201" s="6" t="s">
        <v>230</v>
      </c>
      <c r="F201" s="15" t="s">
        <v>231</v>
      </c>
      <c r="G201" s="16">
        <v>1</v>
      </c>
      <c r="H201" s="17" t="s">
        <v>38</v>
      </c>
      <c r="I201" s="6">
        <f t="shared" ref="I201:I224" si="147">IF(H201="", "", VLOOKUP(H201, $X$3:$Y$10, 2))</f>
        <v>0</v>
      </c>
      <c r="M201" s="6">
        <v>67</v>
      </c>
      <c r="N201" s="18" t="str">
        <f t="shared" ref="N201:N224" si="148">IF(G201="", "", TEXT(DEC2BIN(G201), "000000"))</f>
        <v>000001</v>
      </c>
      <c r="O201" s="19" t="str">
        <f t="shared" ref="O201:O224" si="149">IF(I201="", "", TEXT(DEC2BIN(I201), "000"))</f>
        <v>000</v>
      </c>
      <c r="P201" s="19" t="str">
        <f t="shared" ref="P201" si="150">IF(J201="", "", TEXT(DEC2BIN(J201), "000"))</f>
        <v/>
      </c>
      <c r="Q201" s="19" t="str">
        <f t="shared" ref="Q201" si="151">IF(K201="", "", TEXT(DEC2BIN(K201), "000"))</f>
        <v/>
      </c>
      <c r="R201" s="19" t="str">
        <f t="shared" ref="R201" si="152">IF(L201="", "", TEXT(DEC2BIN(L201), "00000000"))</f>
        <v/>
      </c>
      <c r="S201" s="20" t="str">
        <f t="shared" ref="S201" si="153">IF(M201="", "", TEXT(DEC2BIN(M201), "00000000"))</f>
        <v>01000011</v>
      </c>
      <c r="T201" s="6" t="str">
        <f t="shared" ref="T201" si="154">BIN2HEX(LEFT(CONCATENATE(N201,IF(O201="", "000", O201)), 8), 2)</f>
        <v>04</v>
      </c>
      <c r="U201" s="6" t="str">
        <f t="shared" ref="U201" si="155">BIN2HEX(CONCATENATE(RIGHT(O201, 1), IF(P201 = "", "000", P201), IF(Q201 = "", "000", Q201), "0"), 2)</f>
        <v>00</v>
      </c>
      <c r="V201" s="21" t="str">
        <f t="shared" ref="V201" si="156">IF(R201="", BIN2HEX(S201, 2), BIN2HEX(R201,2))</f>
        <v>43</v>
      </c>
    </row>
    <row r="202" spans="2:22" ht="14.4" customHeight="1" x14ac:dyDescent="0.3">
      <c r="B202" s="6">
        <v>3</v>
      </c>
      <c r="C202" s="6" t="str">
        <f t="shared" ref="C202" si="157">"0x" &amp; DEC2HEX(B202,3)</f>
        <v>0x003</v>
      </c>
      <c r="D202" s="6" t="s">
        <v>233</v>
      </c>
      <c r="F202" s="15" t="s">
        <v>234</v>
      </c>
      <c r="G202" s="16">
        <v>1</v>
      </c>
      <c r="H202" s="17" t="s">
        <v>42</v>
      </c>
      <c r="I202" s="6">
        <f t="shared" si="147"/>
        <v>6</v>
      </c>
      <c r="M202" s="6">
        <v>199</v>
      </c>
      <c r="N202" s="18" t="str">
        <f t="shared" si="148"/>
        <v>000001</v>
      </c>
      <c r="O202" s="19" t="str">
        <f t="shared" si="149"/>
        <v>110</v>
      </c>
      <c r="P202" s="19" t="str">
        <f t="shared" ref="P202" si="158">IF(J202="", "", TEXT(DEC2BIN(J202), "000"))</f>
        <v/>
      </c>
      <c r="Q202" s="19" t="str">
        <f t="shared" ref="Q202" si="159">IF(K202="", "", TEXT(DEC2BIN(K202), "000"))</f>
        <v/>
      </c>
      <c r="R202" s="19" t="str">
        <f t="shared" ref="R202" si="160">IF(L202="", "", TEXT(DEC2BIN(L202), "00000000"))</f>
        <v/>
      </c>
      <c r="S202" s="20" t="str">
        <f t="shared" ref="S202" si="161">IF(M202="", "", TEXT(DEC2BIN(M202), "00000000"))</f>
        <v>11000111</v>
      </c>
      <c r="T202" s="6" t="str">
        <f t="shared" ref="T202" si="162">BIN2HEX(LEFT(CONCATENATE(N202,IF(O202="", "000", O202)), 8), 2)</f>
        <v>07</v>
      </c>
      <c r="U202" s="6" t="str">
        <f t="shared" ref="U202" si="163">BIN2HEX(CONCATENATE(RIGHT(O202, 1), IF(P202 = "", "000", P202), IF(Q202 = "", "000", Q202), "0"), 2)</f>
        <v>00</v>
      </c>
      <c r="V202" s="21" t="str">
        <f t="shared" ref="V202" si="164">IF(R202="", BIN2HEX(S202, 2), BIN2HEX(R202,2))</f>
        <v>C7</v>
      </c>
    </row>
    <row r="203" spans="2:22" ht="14.4" customHeight="1" x14ac:dyDescent="0.3">
      <c r="B203" s="6">
        <v>6</v>
      </c>
      <c r="C203" s="6" t="str">
        <f t="shared" ref="C203:C224" si="165">"0x" &amp; DEC2HEX(B203,3)</f>
        <v>0x006</v>
      </c>
      <c r="D203" s="6" t="s">
        <v>166</v>
      </c>
      <c r="G203" s="16">
        <v>40</v>
      </c>
      <c r="H203" s="17" t="s">
        <v>38</v>
      </c>
      <c r="I203" s="6">
        <f t="shared" si="147"/>
        <v>0</v>
      </c>
      <c r="N203" s="18" t="str">
        <f t="shared" si="148"/>
        <v>101000</v>
      </c>
      <c r="O203" s="19" t="str">
        <f t="shared" si="149"/>
        <v>000</v>
      </c>
      <c r="P203" s="19" t="str">
        <f t="shared" ref="P203" si="166">IF(J203="", "", TEXT(DEC2BIN(J203), "000"))</f>
        <v/>
      </c>
      <c r="Q203" s="19" t="str">
        <f t="shared" ref="Q203" si="167">IF(K203="", "", TEXT(DEC2BIN(K203), "000"))</f>
        <v/>
      </c>
      <c r="R203" s="19" t="str">
        <f t="shared" ref="R203" si="168">IF(L203="", "", TEXT(DEC2BIN(L203), "00000000"))</f>
        <v/>
      </c>
      <c r="S203" s="20" t="str">
        <f t="shared" ref="S203" si="169">IF(M203="", "", TEXT(DEC2BIN(M203), "00000000"))</f>
        <v/>
      </c>
      <c r="T203" s="6" t="str">
        <f t="shared" ref="T203" si="170">BIN2HEX(LEFT(CONCATENATE(N203,IF(O203="", "000", O203)), 8), 2)</f>
        <v>A0</v>
      </c>
      <c r="U203" s="6" t="str">
        <f t="shared" ref="U203" si="171">BIN2HEX(CONCATENATE(RIGHT(O203, 1), IF(P203 = "", "000", P203), IF(Q203 = "", "000", Q203), "0"), 2)</f>
        <v>00</v>
      </c>
      <c r="V203" s="21" t="str">
        <f t="shared" ref="V203" si="172">IF(R203="", BIN2HEX(S203, 2), BIN2HEX(R203,2))</f>
        <v>00</v>
      </c>
    </row>
    <row r="204" spans="2:22" ht="14.4" customHeight="1" x14ac:dyDescent="0.3">
      <c r="B204" s="6">
        <v>9</v>
      </c>
      <c r="C204" s="6" t="str">
        <f t="shared" si="165"/>
        <v>0x009</v>
      </c>
      <c r="D204" s="6" t="s">
        <v>232</v>
      </c>
      <c r="G204" s="16">
        <v>41</v>
      </c>
      <c r="H204" s="17" t="s">
        <v>38</v>
      </c>
      <c r="I204" s="6">
        <f t="shared" si="147"/>
        <v>0</v>
      </c>
      <c r="N204" s="18" t="str">
        <f t="shared" si="148"/>
        <v>101001</v>
      </c>
      <c r="O204" s="19" t="str">
        <f t="shared" si="149"/>
        <v>000</v>
      </c>
      <c r="P204" s="19" t="str">
        <f t="shared" ref="P204:P208" si="173">IF(J204="", "", TEXT(DEC2BIN(J204), "000"))</f>
        <v/>
      </c>
      <c r="Q204" s="19" t="str">
        <f t="shared" ref="Q204:Q208" si="174">IF(K204="", "", TEXT(DEC2BIN(K204), "000"))</f>
        <v/>
      </c>
      <c r="R204" s="19" t="str">
        <f t="shared" ref="R204:R208" si="175">IF(L204="", "", TEXT(DEC2BIN(L204), "00000000"))</f>
        <v/>
      </c>
      <c r="S204" s="20" t="str">
        <f t="shared" ref="S204:S208" si="176">IF(M204="", "", TEXT(DEC2BIN(M204), "00000000"))</f>
        <v/>
      </c>
      <c r="T204" s="6" t="str">
        <f t="shared" ref="T204:T208" si="177">BIN2HEX(LEFT(CONCATENATE(N204,IF(O204="", "000", O204)), 8), 2)</f>
        <v>A4</v>
      </c>
      <c r="U204" s="6" t="str">
        <f t="shared" ref="U204:U208" si="178">BIN2HEX(CONCATENATE(RIGHT(O204, 1), IF(P204 = "", "000", P204), IF(Q204 = "", "000", Q204), "0"), 2)</f>
        <v>00</v>
      </c>
      <c r="V204" s="21" t="str">
        <f t="shared" ref="V204:V208" si="179">IF(R204="", BIN2HEX(S204, 2), BIN2HEX(R204,2))</f>
        <v>00</v>
      </c>
    </row>
    <row r="205" spans="2:22" ht="14.4" customHeight="1" x14ac:dyDescent="0.3">
      <c r="B205" s="6">
        <v>12</v>
      </c>
      <c r="C205" s="6" t="str">
        <f t="shared" si="165"/>
        <v>0x00C</v>
      </c>
      <c r="D205" s="6" t="s">
        <v>105</v>
      </c>
      <c r="F205" s="15" t="s">
        <v>235</v>
      </c>
      <c r="G205" s="16">
        <v>32</v>
      </c>
      <c r="H205" s="17" t="s">
        <v>38</v>
      </c>
      <c r="I205" s="6">
        <f t="shared" si="147"/>
        <v>0</v>
      </c>
      <c r="J205" s="6">
        <v>6</v>
      </c>
      <c r="N205" s="18" t="str">
        <f t="shared" si="148"/>
        <v>100000</v>
      </c>
      <c r="O205" s="19" t="str">
        <f t="shared" si="149"/>
        <v>000</v>
      </c>
      <c r="P205" s="19" t="str">
        <f t="shared" si="173"/>
        <v>110</v>
      </c>
      <c r="Q205" s="19" t="str">
        <f t="shared" si="174"/>
        <v/>
      </c>
      <c r="R205" s="19" t="str">
        <f t="shared" si="175"/>
        <v/>
      </c>
      <c r="S205" s="20" t="str">
        <f t="shared" si="176"/>
        <v/>
      </c>
      <c r="T205" s="6" t="str">
        <f t="shared" si="177"/>
        <v>80</v>
      </c>
      <c r="U205" s="6" t="str">
        <f t="shared" si="178"/>
        <v>60</v>
      </c>
      <c r="V205" s="21" t="str">
        <f t="shared" si="179"/>
        <v>00</v>
      </c>
    </row>
    <row r="206" spans="2:22" x14ac:dyDescent="0.3">
      <c r="B206" s="6">
        <v>15</v>
      </c>
      <c r="C206" s="6" t="str">
        <f t="shared" si="165"/>
        <v>0x00F</v>
      </c>
      <c r="D206" s="6" t="s">
        <v>205</v>
      </c>
      <c r="F206" s="15" t="s">
        <v>237</v>
      </c>
      <c r="G206" s="16">
        <v>2</v>
      </c>
      <c r="H206" s="17" t="s">
        <v>39</v>
      </c>
      <c r="I206" s="6">
        <f t="shared" si="147"/>
        <v>1</v>
      </c>
      <c r="J206" s="6">
        <v>6</v>
      </c>
      <c r="N206" s="18" t="str">
        <f t="shared" si="148"/>
        <v>000010</v>
      </c>
      <c r="O206" s="19" t="str">
        <f t="shared" si="149"/>
        <v>001</v>
      </c>
      <c r="P206" s="19" t="str">
        <f t="shared" si="173"/>
        <v>110</v>
      </c>
      <c r="Q206" s="19" t="str">
        <f t="shared" si="174"/>
        <v/>
      </c>
      <c r="R206" s="19" t="str">
        <f t="shared" si="175"/>
        <v/>
      </c>
      <c r="S206" s="20" t="str">
        <f t="shared" si="176"/>
        <v/>
      </c>
      <c r="T206" s="6" t="str">
        <f t="shared" si="177"/>
        <v>08</v>
      </c>
      <c r="U206" s="6" t="str">
        <f t="shared" si="178"/>
        <v>E0</v>
      </c>
      <c r="V206" s="21" t="str">
        <f t="shared" si="179"/>
        <v>00</v>
      </c>
    </row>
    <row r="207" spans="2:22" x14ac:dyDescent="0.3">
      <c r="B207" s="6">
        <v>18</v>
      </c>
      <c r="C207" s="6" t="str">
        <f t="shared" si="165"/>
        <v>0x012</v>
      </c>
      <c r="D207" s="6" t="s">
        <v>52</v>
      </c>
      <c r="G207" s="16">
        <v>2</v>
      </c>
      <c r="H207" s="17" t="s">
        <v>42</v>
      </c>
      <c r="I207" s="6">
        <f t="shared" si="147"/>
        <v>6</v>
      </c>
      <c r="J207" s="6">
        <v>0</v>
      </c>
      <c r="N207" s="18" t="str">
        <f t="shared" si="148"/>
        <v>000010</v>
      </c>
      <c r="O207" s="19" t="str">
        <f t="shared" si="149"/>
        <v>110</v>
      </c>
      <c r="P207" s="19" t="str">
        <f t="shared" si="173"/>
        <v>000</v>
      </c>
      <c r="Q207" s="19" t="str">
        <f t="shared" si="174"/>
        <v/>
      </c>
      <c r="R207" s="19" t="str">
        <f t="shared" si="175"/>
        <v/>
      </c>
      <c r="S207" s="20" t="str">
        <f t="shared" si="176"/>
        <v/>
      </c>
      <c r="T207" s="6" t="str">
        <f t="shared" si="177"/>
        <v>0B</v>
      </c>
      <c r="U207" s="6" t="str">
        <f t="shared" si="178"/>
        <v>00</v>
      </c>
      <c r="V207" s="21" t="str">
        <f t="shared" si="179"/>
        <v>00</v>
      </c>
    </row>
    <row r="208" spans="2:22" x14ac:dyDescent="0.3">
      <c r="B208" s="6">
        <v>21</v>
      </c>
      <c r="C208" s="6" t="str">
        <f t="shared" si="165"/>
        <v>0x015</v>
      </c>
      <c r="D208" s="6" t="s">
        <v>47</v>
      </c>
      <c r="G208" s="16">
        <v>2</v>
      </c>
      <c r="H208" s="17" t="s">
        <v>38</v>
      </c>
      <c r="I208" s="6">
        <f t="shared" si="147"/>
        <v>0</v>
      </c>
      <c r="J208" s="6">
        <v>1</v>
      </c>
      <c r="N208" s="18" t="str">
        <f t="shared" si="148"/>
        <v>000010</v>
      </c>
      <c r="O208" s="19" t="str">
        <f t="shared" si="149"/>
        <v>000</v>
      </c>
      <c r="P208" s="19" t="str">
        <f t="shared" si="173"/>
        <v>001</v>
      </c>
      <c r="Q208" s="19" t="str">
        <f t="shared" si="174"/>
        <v/>
      </c>
      <c r="R208" s="19" t="str">
        <f t="shared" si="175"/>
        <v/>
      </c>
      <c r="S208" s="20" t="str">
        <f t="shared" si="176"/>
        <v/>
      </c>
      <c r="T208" s="6" t="str">
        <f t="shared" si="177"/>
        <v>08</v>
      </c>
      <c r="U208" s="6" t="str">
        <f t="shared" si="178"/>
        <v>10</v>
      </c>
      <c r="V208" s="21" t="str">
        <f t="shared" si="179"/>
        <v>00</v>
      </c>
    </row>
    <row r="209" spans="2:22" ht="14.4" customHeight="1" x14ac:dyDescent="0.3">
      <c r="B209" s="6">
        <v>24</v>
      </c>
      <c r="C209" s="6" t="str">
        <f t="shared" si="165"/>
        <v>0x018</v>
      </c>
      <c r="D209" s="6" t="s">
        <v>236</v>
      </c>
      <c r="F209" s="15" t="s">
        <v>238</v>
      </c>
      <c r="G209" s="16">
        <v>33</v>
      </c>
      <c r="H209" s="17" t="s">
        <v>38</v>
      </c>
      <c r="I209" s="6">
        <f t="shared" si="147"/>
        <v>0</v>
      </c>
      <c r="J209" s="6">
        <v>6</v>
      </c>
      <c r="N209" s="18" t="str">
        <f t="shared" si="148"/>
        <v>100001</v>
      </c>
      <c r="O209" s="19" t="str">
        <f t="shared" si="149"/>
        <v>000</v>
      </c>
      <c r="P209" s="19" t="str">
        <f t="shared" ref="P209" si="180">IF(J209="", "", TEXT(DEC2BIN(J209), "000"))</f>
        <v>110</v>
      </c>
      <c r="Q209" s="19" t="str">
        <f t="shared" ref="Q209" si="181">IF(K209="", "", TEXT(DEC2BIN(K209), "000"))</f>
        <v/>
      </c>
      <c r="R209" s="19" t="str">
        <f t="shared" ref="R209" si="182">IF(L209="", "", TEXT(DEC2BIN(L209), "00000000"))</f>
        <v/>
      </c>
      <c r="S209" s="20" t="str">
        <f t="shared" ref="S209" si="183">IF(M209="", "", TEXT(DEC2BIN(M209), "00000000"))</f>
        <v/>
      </c>
      <c r="T209" s="6" t="str">
        <f t="shared" ref="T209" si="184">BIN2HEX(LEFT(CONCATENATE(N209,IF(O209="", "000", O209)), 8), 2)</f>
        <v>84</v>
      </c>
      <c r="U209" s="6" t="str">
        <f t="shared" ref="U209" si="185">BIN2HEX(CONCATENATE(RIGHT(O209, 1), IF(P209 = "", "000", P209), IF(Q209 = "", "000", Q209), "0"), 2)</f>
        <v>60</v>
      </c>
      <c r="V209" s="21" t="str">
        <f t="shared" ref="V209" si="186">IF(R209="", BIN2HEX(S209, 2), BIN2HEX(R209,2))</f>
        <v>00</v>
      </c>
    </row>
    <row r="210" spans="2:22" ht="14.4" customHeight="1" x14ac:dyDescent="0.3">
      <c r="B210" s="6">
        <v>27</v>
      </c>
      <c r="C210" s="6" t="str">
        <f t="shared" si="165"/>
        <v>0x01B</v>
      </c>
      <c r="D210" s="6" t="s">
        <v>49</v>
      </c>
      <c r="F210" s="15" t="s">
        <v>239</v>
      </c>
      <c r="G210" s="16">
        <v>34</v>
      </c>
      <c r="H210" s="17" t="s">
        <v>38</v>
      </c>
      <c r="I210" s="6">
        <f t="shared" si="147"/>
        <v>0</v>
      </c>
      <c r="N210" s="18" t="str">
        <f t="shared" si="148"/>
        <v>100010</v>
      </c>
      <c r="O210" s="19" t="str">
        <f t="shared" si="149"/>
        <v>000</v>
      </c>
      <c r="P210" s="19" t="str">
        <f t="shared" ref="P210:P211" si="187">IF(J210="", "", TEXT(DEC2BIN(J210), "000"))</f>
        <v/>
      </c>
      <c r="Q210" s="19" t="str">
        <f t="shared" ref="Q210:Q211" si="188">IF(K210="", "", TEXT(DEC2BIN(K210), "000"))</f>
        <v/>
      </c>
      <c r="R210" s="19" t="str">
        <f t="shared" ref="R210:R211" si="189">IF(L210="", "", TEXT(DEC2BIN(L210), "00000000"))</f>
        <v/>
      </c>
      <c r="S210" s="20" t="str">
        <f t="shared" ref="S210:S211" si="190">IF(M210="", "", TEXT(DEC2BIN(M210), "00000000"))</f>
        <v/>
      </c>
      <c r="T210" s="6" t="str">
        <f t="shared" ref="T210:T211" si="191">BIN2HEX(LEFT(CONCATENATE(N210,IF(O210="", "000", O210)), 8), 2)</f>
        <v>88</v>
      </c>
      <c r="U210" s="6" t="str">
        <f t="shared" ref="U210:U211" si="192">BIN2HEX(CONCATENATE(RIGHT(O210, 1), IF(P210 = "", "000", P210), IF(Q210 = "", "000", Q210), "0"), 2)</f>
        <v>00</v>
      </c>
      <c r="V210" s="21" t="str">
        <f t="shared" ref="V210:V211" si="193">IF(R210="", BIN2HEX(S210, 2), BIN2HEX(R210,2))</f>
        <v>00</v>
      </c>
    </row>
    <row r="211" spans="2:22" ht="14.4" customHeight="1" x14ac:dyDescent="0.3">
      <c r="B211" s="6">
        <v>30</v>
      </c>
      <c r="C211" s="6" t="str">
        <f t="shared" si="165"/>
        <v>0x01E</v>
      </c>
      <c r="D211" s="6" t="s">
        <v>240</v>
      </c>
      <c r="F211" s="15" t="s">
        <v>241</v>
      </c>
      <c r="G211" s="16">
        <v>35</v>
      </c>
      <c r="H211" s="17" t="s">
        <v>38</v>
      </c>
      <c r="I211" s="6">
        <f t="shared" si="147"/>
        <v>0</v>
      </c>
      <c r="J211" s="6">
        <v>6</v>
      </c>
      <c r="N211" s="18" t="str">
        <f t="shared" si="148"/>
        <v>100011</v>
      </c>
      <c r="O211" s="19" t="str">
        <f t="shared" si="149"/>
        <v>000</v>
      </c>
      <c r="P211" s="19" t="str">
        <f t="shared" si="187"/>
        <v>110</v>
      </c>
      <c r="Q211" s="19" t="str">
        <f t="shared" si="188"/>
        <v/>
      </c>
      <c r="R211" s="19" t="str">
        <f t="shared" si="189"/>
        <v/>
      </c>
      <c r="S211" s="20" t="str">
        <f t="shared" si="190"/>
        <v/>
      </c>
      <c r="T211" s="6" t="str">
        <f t="shared" si="191"/>
        <v>8C</v>
      </c>
      <c r="U211" s="6" t="str">
        <f t="shared" si="192"/>
        <v>60</v>
      </c>
      <c r="V211" s="21" t="str">
        <f t="shared" si="193"/>
        <v>00</v>
      </c>
    </row>
    <row r="212" spans="2:22" ht="14.4" customHeight="1" x14ac:dyDescent="0.3">
      <c r="B212" s="6">
        <v>33</v>
      </c>
      <c r="C212" s="6" t="str">
        <f t="shared" si="165"/>
        <v>0x021</v>
      </c>
      <c r="D212" s="6" t="s">
        <v>242</v>
      </c>
      <c r="F212" s="15" t="s">
        <v>243</v>
      </c>
      <c r="G212" s="16">
        <v>36</v>
      </c>
      <c r="H212" s="17" t="s">
        <v>38</v>
      </c>
      <c r="I212" s="6">
        <f t="shared" si="147"/>
        <v>0</v>
      </c>
      <c r="J212" s="6">
        <v>6</v>
      </c>
      <c r="N212" s="18" t="str">
        <f t="shared" si="148"/>
        <v>100100</v>
      </c>
      <c r="O212" s="19" t="str">
        <f t="shared" si="149"/>
        <v>000</v>
      </c>
      <c r="P212" s="19" t="str">
        <f t="shared" ref="P212:P215" si="194">IF(J212="", "", TEXT(DEC2BIN(J212), "000"))</f>
        <v>110</v>
      </c>
      <c r="Q212" s="19" t="str">
        <f t="shared" ref="Q212:Q215" si="195">IF(K212="", "", TEXT(DEC2BIN(K212), "000"))</f>
        <v/>
      </c>
      <c r="R212" s="19" t="str">
        <f t="shared" ref="R212:R215" si="196">IF(L212="", "", TEXT(DEC2BIN(L212), "00000000"))</f>
        <v/>
      </c>
      <c r="S212" s="20" t="str">
        <f t="shared" ref="S212:S215" si="197">IF(M212="", "", TEXT(DEC2BIN(M212), "00000000"))</f>
        <v/>
      </c>
      <c r="T212" s="6" t="str">
        <f t="shared" ref="T212:T215" si="198">BIN2HEX(LEFT(CONCATENATE(N212,IF(O212="", "000", O212)), 8), 2)</f>
        <v>90</v>
      </c>
      <c r="U212" s="6" t="str">
        <f t="shared" ref="U212:U215" si="199">BIN2HEX(CONCATENATE(RIGHT(O212, 1), IF(P212 = "", "000", P212), IF(Q212 = "", "000", Q212), "0"), 2)</f>
        <v>60</v>
      </c>
      <c r="V212" s="21" t="str">
        <f t="shared" ref="V212:V215" si="200">IF(R212="", BIN2HEX(S212, 2), BIN2HEX(R212,2))</f>
        <v>00</v>
      </c>
    </row>
    <row r="213" spans="2:22" ht="14.4" customHeight="1" x14ac:dyDescent="0.3">
      <c r="B213" s="6">
        <v>36</v>
      </c>
      <c r="C213" s="6" t="str">
        <f t="shared" si="165"/>
        <v>0x024</v>
      </c>
      <c r="D213" s="6" t="s">
        <v>244</v>
      </c>
      <c r="F213" s="15" t="s">
        <v>245</v>
      </c>
      <c r="G213" s="16">
        <v>37</v>
      </c>
      <c r="H213" s="17" t="s">
        <v>38</v>
      </c>
      <c r="I213" s="6">
        <f t="shared" si="147"/>
        <v>0</v>
      </c>
      <c r="J213" s="6">
        <v>6</v>
      </c>
      <c r="N213" s="18" t="str">
        <f t="shared" si="148"/>
        <v>100101</v>
      </c>
      <c r="O213" s="19" t="str">
        <f t="shared" si="149"/>
        <v>000</v>
      </c>
      <c r="P213" s="19" t="str">
        <f t="shared" si="194"/>
        <v>110</v>
      </c>
      <c r="Q213" s="19" t="str">
        <f t="shared" si="195"/>
        <v/>
      </c>
      <c r="R213" s="19" t="str">
        <f t="shared" si="196"/>
        <v/>
      </c>
      <c r="S213" s="20" t="str">
        <f t="shared" si="197"/>
        <v/>
      </c>
      <c r="T213" s="6" t="str">
        <f t="shared" si="198"/>
        <v>94</v>
      </c>
      <c r="U213" s="6" t="str">
        <f t="shared" si="199"/>
        <v>60</v>
      </c>
      <c r="V213" s="21" t="str">
        <f t="shared" si="200"/>
        <v>00</v>
      </c>
    </row>
    <row r="214" spans="2:22" ht="14.4" customHeight="1" x14ac:dyDescent="0.3">
      <c r="B214" s="6">
        <v>39</v>
      </c>
      <c r="C214" s="6" t="str">
        <f t="shared" si="165"/>
        <v>0x027</v>
      </c>
      <c r="D214" s="6" t="s">
        <v>246</v>
      </c>
      <c r="F214" s="15" t="s">
        <v>247</v>
      </c>
      <c r="G214" s="16">
        <v>38</v>
      </c>
      <c r="H214" s="17" t="s">
        <v>38</v>
      </c>
      <c r="I214" s="6">
        <f t="shared" si="147"/>
        <v>0</v>
      </c>
      <c r="J214" s="6">
        <v>6</v>
      </c>
      <c r="N214" s="18" t="str">
        <f t="shared" si="148"/>
        <v>100110</v>
      </c>
      <c r="O214" s="19" t="str">
        <f t="shared" si="149"/>
        <v>000</v>
      </c>
      <c r="P214" s="19" t="str">
        <f t="shared" si="194"/>
        <v>110</v>
      </c>
      <c r="Q214" s="19" t="str">
        <f t="shared" si="195"/>
        <v/>
      </c>
      <c r="R214" s="19" t="str">
        <f t="shared" si="196"/>
        <v/>
      </c>
      <c r="S214" s="20" t="str">
        <f t="shared" si="197"/>
        <v/>
      </c>
      <c r="T214" s="6" t="str">
        <f t="shared" si="198"/>
        <v>98</v>
      </c>
      <c r="U214" s="6" t="str">
        <f t="shared" si="199"/>
        <v>60</v>
      </c>
      <c r="V214" s="21" t="str">
        <f t="shared" si="200"/>
        <v>00</v>
      </c>
    </row>
    <row r="215" spans="2:22" ht="14.4" customHeight="1" x14ac:dyDescent="0.3">
      <c r="B215" s="6">
        <v>42</v>
      </c>
      <c r="C215" s="6" t="str">
        <f t="shared" si="165"/>
        <v>0x02A</v>
      </c>
      <c r="D215" s="6" t="s">
        <v>248</v>
      </c>
      <c r="F215" s="15" t="s">
        <v>245</v>
      </c>
      <c r="G215" s="16">
        <v>39</v>
      </c>
      <c r="H215" s="17" t="s">
        <v>38</v>
      </c>
      <c r="I215" s="6">
        <f t="shared" si="147"/>
        <v>0</v>
      </c>
      <c r="J215" s="6">
        <v>6</v>
      </c>
      <c r="N215" s="18" t="str">
        <f t="shared" si="148"/>
        <v>100111</v>
      </c>
      <c r="O215" s="19" t="str">
        <f t="shared" si="149"/>
        <v>000</v>
      </c>
      <c r="P215" s="19" t="str">
        <f t="shared" si="194"/>
        <v>110</v>
      </c>
      <c r="Q215" s="19" t="str">
        <f t="shared" si="195"/>
        <v/>
      </c>
      <c r="R215" s="19" t="str">
        <f t="shared" si="196"/>
        <v/>
      </c>
      <c r="S215" s="20" t="str">
        <f t="shared" si="197"/>
        <v/>
      </c>
      <c r="T215" s="6" t="str">
        <f t="shared" si="198"/>
        <v>9C</v>
      </c>
      <c r="U215" s="6" t="str">
        <f t="shared" si="199"/>
        <v>60</v>
      </c>
      <c r="V215" s="21" t="str">
        <f t="shared" si="200"/>
        <v>00</v>
      </c>
    </row>
    <row r="216" spans="2:22" ht="14.4" customHeight="1" x14ac:dyDescent="0.3">
      <c r="B216" s="6">
        <v>45</v>
      </c>
      <c r="C216" s="6" t="str">
        <f t="shared" si="165"/>
        <v>0x02D</v>
      </c>
      <c r="D216" s="6" t="s">
        <v>232</v>
      </c>
      <c r="F216" s="15" t="s">
        <v>253</v>
      </c>
      <c r="G216" s="16">
        <v>41</v>
      </c>
      <c r="H216" s="17" t="s">
        <v>38</v>
      </c>
      <c r="I216" s="6">
        <f t="shared" si="147"/>
        <v>0</v>
      </c>
      <c r="N216" s="18" t="str">
        <f t="shared" si="148"/>
        <v>101001</v>
      </c>
      <c r="O216" s="19" t="str">
        <f t="shared" si="149"/>
        <v>000</v>
      </c>
      <c r="P216" s="19" t="str">
        <f t="shared" ref="P216:P222" si="201">IF(J216="", "", TEXT(DEC2BIN(J216), "000"))</f>
        <v/>
      </c>
      <c r="Q216" s="19" t="str">
        <f t="shared" ref="Q216:Q222" si="202">IF(K216="", "", TEXT(DEC2BIN(K216), "000"))</f>
        <v/>
      </c>
      <c r="R216" s="19" t="str">
        <f t="shared" ref="R216:R222" si="203">IF(L216="", "", TEXT(DEC2BIN(L216), "00000000"))</f>
        <v/>
      </c>
      <c r="S216" s="20" t="str">
        <f t="shared" ref="S216:S222" si="204">IF(M216="", "", TEXT(DEC2BIN(M216), "00000000"))</f>
        <v/>
      </c>
      <c r="T216" s="6" t="str">
        <f t="shared" ref="T216:T222" si="205">BIN2HEX(LEFT(CONCATENATE(N216,IF(O216="", "000", O216)), 8), 2)</f>
        <v>A4</v>
      </c>
      <c r="U216" s="6" t="str">
        <f t="shared" ref="U216:U222" si="206">BIN2HEX(CONCATENATE(RIGHT(O216, 1), IF(P216 = "", "000", P216), IF(Q216 = "", "000", Q216), "0"), 2)</f>
        <v>00</v>
      </c>
      <c r="V216" s="21" t="str">
        <f t="shared" ref="V216:V222" si="207">IF(R216="", BIN2HEX(S216, 2), BIN2HEX(R216,2))</f>
        <v>00</v>
      </c>
    </row>
    <row r="217" spans="2:22" ht="14.4" customHeight="1" x14ac:dyDescent="0.3">
      <c r="B217" s="6">
        <v>48</v>
      </c>
      <c r="C217" s="6" t="str">
        <f t="shared" si="165"/>
        <v>0x030</v>
      </c>
      <c r="D217" s="6" t="s">
        <v>250</v>
      </c>
      <c r="G217" s="16">
        <v>10</v>
      </c>
      <c r="H217" s="17" t="s">
        <v>38</v>
      </c>
      <c r="I217" s="6">
        <f t="shared" si="147"/>
        <v>0</v>
      </c>
      <c r="L217" s="6">
        <v>96</v>
      </c>
      <c r="N217" s="18" t="str">
        <f t="shared" si="148"/>
        <v>001010</v>
      </c>
      <c r="O217" s="19" t="str">
        <f t="shared" si="149"/>
        <v>000</v>
      </c>
      <c r="P217" s="19" t="str">
        <f t="shared" si="201"/>
        <v/>
      </c>
      <c r="Q217" s="19" t="str">
        <f t="shared" si="202"/>
        <v/>
      </c>
      <c r="R217" s="19" t="str">
        <f t="shared" si="203"/>
        <v>01100000</v>
      </c>
      <c r="S217" s="20" t="str">
        <f t="shared" si="204"/>
        <v/>
      </c>
      <c r="T217" s="6" t="str">
        <f t="shared" si="205"/>
        <v>28</v>
      </c>
      <c r="U217" s="6" t="str">
        <f t="shared" si="206"/>
        <v>00</v>
      </c>
      <c r="V217" s="21" t="str">
        <f t="shared" si="207"/>
        <v>60</v>
      </c>
    </row>
    <row r="218" spans="2:22" ht="14.4" customHeight="1" x14ac:dyDescent="0.3">
      <c r="B218" s="6">
        <v>51</v>
      </c>
      <c r="C218" s="6" t="str">
        <f t="shared" si="165"/>
        <v>0x033</v>
      </c>
      <c r="D218" s="6" t="s">
        <v>251</v>
      </c>
      <c r="F218" s="15" t="s">
        <v>254</v>
      </c>
      <c r="G218" s="16">
        <v>3</v>
      </c>
      <c r="H218" s="17" t="s">
        <v>39</v>
      </c>
      <c r="I218" s="6">
        <f t="shared" si="147"/>
        <v>1</v>
      </c>
      <c r="L218" s="6">
        <v>96</v>
      </c>
      <c r="N218" s="18" t="str">
        <f t="shared" si="148"/>
        <v>000011</v>
      </c>
      <c r="O218" s="19" t="str">
        <f t="shared" si="149"/>
        <v>001</v>
      </c>
      <c r="P218" s="19" t="str">
        <f t="shared" si="201"/>
        <v/>
      </c>
      <c r="Q218" s="19" t="str">
        <f t="shared" si="202"/>
        <v/>
      </c>
      <c r="R218" s="19" t="str">
        <f t="shared" si="203"/>
        <v>01100000</v>
      </c>
      <c r="S218" s="20" t="str">
        <f t="shared" si="204"/>
        <v/>
      </c>
      <c r="T218" s="6" t="str">
        <f t="shared" si="205"/>
        <v>0C</v>
      </c>
      <c r="U218" s="6" t="str">
        <f t="shared" si="206"/>
        <v>80</v>
      </c>
      <c r="V218" s="21" t="str">
        <f t="shared" si="207"/>
        <v>60</v>
      </c>
    </row>
    <row r="219" spans="2:22" ht="14.4" customHeight="1" x14ac:dyDescent="0.3">
      <c r="B219" s="6">
        <v>54</v>
      </c>
      <c r="C219" s="6" t="str">
        <f t="shared" si="165"/>
        <v>0x036</v>
      </c>
      <c r="D219" s="6" t="s">
        <v>176</v>
      </c>
      <c r="F219" s="15" t="s">
        <v>263</v>
      </c>
      <c r="G219" s="16">
        <v>1</v>
      </c>
      <c r="H219" s="17" t="s">
        <v>151</v>
      </c>
      <c r="I219" s="6">
        <f t="shared" si="147"/>
        <v>2</v>
      </c>
      <c r="M219" s="6">
        <v>0</v>
      </c>
      <c r="N219" s="18" t="str">
        <f t="shared" si="148"/>
        <v>000001</v>
      </c>
      <c r="O219" s="19" t="str">
        <f t="shared" si="149"/>
        <v>010</v>
      </c>
      <c r="P219" s="19" t="str">
        <f t="shared" si="201"/>
        <v/>
      </c>
      <c r="Q219" s="19" t="str">
        <f t="shared" si="202"/>
        <v/>
      </c>
      <c r="R219" s="19" t="str">
        <f t="shared" si="203"/>
        <v/>
      </c>
      <c r="S219" s="20" t="str">
        <f t="shared" si="204"/>
        <v>00000000</v>
      </c>
      <c r="T219" s="6" t="str">
        <f t="shared" si="205"/>
        <v>05</v>
      </c>
      <c r="U219" s="6" t="str">
        <f t="shared" si="206"/>
        <v>00</v>
      </c>
      <c r="V219" s="21" t="str">
        <f t="shared" si="207"/>
        <v>00</v>
      </c>
    </row>
    <row r="220" spans="2:22" ht="14.4" customHeight="1" x14ac:dyDescent="0.3">
      <c r="B220" s="6">
        <v>57</v>
      </c>
      <c r="C220" s="6" t="str">
        <f t="shared" si="165"/>
        <v>0x039</v>
      </c>
      <c r="D220" s="6" t="s">
        <v>252</v>
      </c>
      <c r="F220" s="15" t="s">
        <v>262</v>
      </c>
      <c r="G220" s="16">
        <v>1</v>
      </c>
      <c r="H220" s="17" t="s">
        <v>168</v>
      </c>
      <c r="I220" s="6">
        <f t="shared" si="147"/>
        <v>3</v>
      </c>
      <c r="M220" s="6">
        <v>96</v>
      </c>
      <c r="N220" s="18" t="str">
        <f t="shared" si="148"/>
        <v>000001</v>
      </c>
      <c r="O220" s="19" t="str">
        <f t="shared" si="149"/>
        <v>011</v>
      </c>
      <c r="P220" s="19" t="str">
        <f t="shared" si="201"/>
        <v/>
      </c>
      <c r="Q220" s="19" t="str">
        <f t="shared" si="202"/>
        <v/>
      </c>
      <c r="R220" s="19" t="str">
        <f t="shared" si="203"/>
        <v/>
      </c>
      <c r="S220" s="20" t="str">
        <f t="shared" si="204"/>
        <v>01100000</v>
      </c>
      <c r="T220" s="6" t="str">
        <f t="shared" si="205"/>
        <v>05</v>
      </c>
      <c r="U220" s="6" t="str">
        <f t="shared" si="206"/>
        <v>80</v>
      </c>
      <c r="V220" s="21" t="str">
        <f t="shared" si="207"/>
        <v>60</v>
      </c>
    </row>
    <row r="221" spans="2:22" ht="14.4" customHeight="1" x14ac:dyDescent="0.3">
      <c r="B221" s="6">
        <v>60</v>
      </c>
      <c r="C221" s="6" t="str">
        <f t="shared" si="165"/>
        <v>0x03C</v>
      </c>
      <c r="D221" s="6" t="s">
        <v>249</v>
      </c>
      <c r="F221" s="15" t="s">
        <v>256</v>
      </c>
      <c r="G221" s="16">
        <v>4</v>
      </c>
      <c r="H221" s="17" t="s">
        <v>150</v>
      </c>
      <c r="I221" s="6">
        <f t="shared" si="147"/>
        <v>7</v>
      </c>
      <c r="N221" s="18" t="str">
        <f t="shared" si="148"/>
        <v>000100</v>
      </c>
      <c r="O221" s="19" t="str">
        <f t="shared" si="149"/>
        <v>111</v>
      </c>
      <c r="P221" s="19" t="str">
        <f t="shared" si="201"/>
        <v/>
      </c>
      <c r="Q221" s="19" t="str">
        <f t="shared" si="202"/>
        <v/>
      </c>
      <c r="R221" s="19" t="str">
        <f t="shared" si="203"/>
        <v/>
      </c>
      <c r="S221" s="20" t="str">
        <f t="shared" si="204"/>
        <v/>
      </c>
      <c r="T221" s="6" t="str">
        <f t="shared" si="205"/>
        <v>13</v>
      </c>
      <c r="U221" s="6" t="str">
        <f t="shared" si="206"/>
        <v>80</v>
      </c>
      <c r="V221" s="21" t="str">
        <f t="shared" si="207"/>
        <v>00</v>
      </c>
    </row>
    <row r="222" spans="2:22" ht="14.4" customHeight="1" x14ac:dyDescent="0.3">
      <c r="B222" s="6">
        <v>63</v>
      </c>
      <c r="C222" s="6" t="str">
        <f t="shared" si="165"/>
        <v>0x03F</v>
      </c>
      <c r="D222" s="6" t="s">
        <v>257</v>
      </c>
      <c r="G222" s="16">
        <v>11</v>
      </c>
      <c r="H222" s="17" t="s">
        <v>168</v>
      </c>
      <c r="I222" s="6">
        <f t="shared" si="147"/>
        <v>3</v>
      </c>
      <c r="N222" s="18" t="str">
        <f t="shared" si="148"/>
        <v>001011</v>
      </c>
      <c r="O222" s="19" t="str">
        <f t="shared" si="149"/>
        <v>011</v>
      </c>
      <c r="P222" s="19" t="str">
        <f t="shared" si="201"/>
        <v/>
      </c>
      <c r="Q222" s="19" t="str">
        <f t="shared" si="202"/>
        <v/>
      </c>
      <c r="R222" s="19" t="str">
        <f t="shared" si="203"/>
        <v/>
      </c>
      <c r="S222" s="20" t="str">
        <f t="shared" si="204"/>
        <v/>
      </c>
      <c r="T222" s="6" t="str">
        <f t="shared" si="205"/>
        <v>2D</v>
      </c>
      <c r="U222" s="6" t="str">
        <f t="shared" si="206"/>
        <v>80</v>
      </c>
      <c r="V222" s="21" t="str">
        <f t="shared" si="207"/>
        <v>00</v>
      </c>
    </row>
    <row r="223" spans="2:22" ht="14.4" customHeight="1" x14ac:dyDescent="0.3">
      <c r="B223" s="6">
        <v>66</v>
      </c>
      <c r="C223" s="6" t="str">
        <f t="shared" si="165"/>
        <v>0x042</v>
      </c>
      <c r="D223" s="6" t="s">
        <v>258</v>
      </c>
      <c r="F223" s="15" t="s">
        <v>259</v>
      </c>
      <c r="G223" s="16">
        <v>4</v>
      </c>
      <c r="H223" s="17" t="s">
        <v>40</v>
      </c>
      <c r="I223" s="6">
        <f t="shared" si="147"/>
        <v>4</v>
      </c>
      <c r="N223" s="18" t="str">
        <f t="shared" si="148"/>
        <v>000100</v>
      </c>
      <c r="O223" s="19" t="str">
        <f t="shared" si="149"/>
        <v>100</v>
      </c>
      <c r="P223" s="19" t="str">
        <f t="shared" ref="P223:P224" si="208">IF(J223="", "", TEXT(DEC2BIN(J223), "000"))</f>
        <v/>
      </c>
      <c r="Q223" s="19" t="str">
        <f t="shared" ref="Q223:Q224" si="209">IF(K223="", "", TEXT(DEC2BIN(K223), "000"))</f>
        <v/>
      </c>
      <c r="R223" s="19" t="str">
        <f t="shared" ref="R223:R224" si="210">IF(L223="", "", TEXT(DEC2BIN(L223), "00000000"))</f>
        <v/>
      </c>
      <c r="S223" s="20" t="str">
        <f t="shared" ref="S223:S224" si="211">IF(M223="", "", TEXT(DEC2BIN(M223), "00000000"))</f>
        <v/>
      </c>
      <c r="T223" s="6" t="str">
        <f t="shared" ref="T223:T224" si="212">BIN2HEX(LEFT(CONCATENATE(N223,IF(O223="", "000", O223)), 8), 2)</f>
        <v>12</v>
      </c>
      <c r="U223" s="6" t="str">
        <f t="shared" ref="U223:U224" si="213">BIN2HEX(CONCATENATE(RIGHT(O223, 1), IF(P223 = "", "000", P223), IF(Q223 = "", "000", Q223), "0"), 2)</f>
        <v>00</v>
      </c>
      <c r="V223" s="21" t="str">
        <f t="shared" ref="V223:V224" si="214">IF(R223="", BIN2HEX(S223, 2), BIN2HEX(R223,2))</f>
        <v>00</v>
      </c>
    </row>
    <row r="224" spans="2:22" ht="14.4" customHeight="1" x14ac:dyDescent="0.3">
      <c r="B224" s="6">
        <v>69</v>
      </c>
      <c r="C224" s="6" t="str">
        <f t="shared" si="165"/>
        <v>0x045</v>
      </c>
      <c r="D224" s="6" t="s">
        <v>260</v>
      </c>
      <c r="F224" s="15" t="s">
        <v>261</v>
      </c>
      <c r="G224" s="16">
        <v>4</v>
      </c>
      <c r="H224" s="17" t="s">
        <v>41</v>
      </c>
      <c r="I224" s="6">
        <f t="shared" si="147"/>
        <v>5</v>
      </c>
      <c r="N224" s="18" t="str">
        <f t="shared" si="148"/>
        <v>000100</v>
      </c>
      <c r="O224" s="19" t="str">
        <f t="shared" si="149"/>
        <v>101</v>
      </c>
      <c r="P224" s="19" t="str">
        <f t="shared" si="208"/>
        <v/>
      </c>
      <c r="Q224" s="19" t="str">
        <f t="shared" si="209"/>
        <v/>
      </c>
      <c r="R224" s="19" t="str">
        <f t="shared" si="210"/>
        <v/>
      </c>
      <c r="S224" s="20" t="str">
        <f t="shared" si="211"/>
        <v/>
      </c>
      <c r="T224" s="6" t="str">
        <f t="shared" si="212"/>
        <v>12</v>
      </c>
      <c r="U224" s="6" t="str">
        <f t="shared" si="213"/>
        <v>80</v>
      </c>
      <c r="V224" s="21" t="str">
        <f t="shared" si="214"/>
        <v>00</v>
      </c>
    </row>
    <row r="225" spans="1:22" ht="14.4" customHeight="1" x14ac:dyDescent="0.3">
      <c r="F225" s="15" t="s">
        <v>276</v>
      </c>
    </row>
    <row r="226" spans="1:22" ht="14.4" customHeight="1" x14ac:dyDescent="0.3"/>
    <row r="227" spans="1:22" ht="14.4" customHeight="1" x14ac:dyDescent="0.3"/>
    <row r="228" spans="1:22" ht="14.4" customHeight="1" x14ac:dyDescent="0.3">
      <c r="D228" s="15" t="s">
        <v>264</v>
      </c>
    </row>
    <row r="229" spans="1:22" ht="14.4" customHeight="1" x14ac:dyDescent="0.3">
      <c r="B229" s="6">
        <v>0</v>
      </c>
      <c r="C229" s="6" t="str">
        <f t="shared" ref="C229:C230" si="215">"0x" &amp; DEC2HEX(B229,3)</f>
        <v>0x000</v>
      </c>
      <c r="D229" s="6" t="s">
        <v>280</v>
      </c>
      <c r="F229" s="15" t="s">
        <v>281</v>
      </c>
      <c r="G229" s="16">
        <v>1</v>
      </c>
      <c r="H229" s="17" t="s">
        <v>38</v>
      </c>
      <c r="I229" s="6">
        <f t="shared" ref="I229:I242" si="216">IF(H229="", "", VLOOKUP(H229, $X$3:$Y$10, 2))</f>
        <v>0</v>
      </c>
      <c r="M229" s="6">
        <v>7</v>
      </c>
      <c r="N229" s="18" t="str">
        <f t="shared" ref="N229:N242" si="217">IF(G229="", "", TEXT(DEC2BIN(G229), "000000"))</f>
        <v>000001</v>
      </c>
      <c r="O229" s="19" t="str">
        <f t="shared" ref="O229:O242" si="218">IF(I229="", "", TEXT(DEC2BIN(I229), "000"))</f>
        <v>000</v>
      </c>
      <c r="P229" s="19" t="str">
        <f t="shared" ref="P229:P230" si="219">IF(J229="", "", TEXT(DEC2BIN(J229), "000"))</f>
        <v/>
      </c>
      <c r="Q229" s="19" t="str">
        <f t="shared" ref="Q229:Q230" si="220">IF(K229="", "", TEXT(DEC2BIN(K229), "000"))</f>
        <v/>
      </c>
      <c r="R229" s="19" t="str">
        <f t="shared" ref="R229:R230" si="221">IF(L229="", "", TEXT(DEC2BIN(L229), "00000000"))</f>
        <v/>
      </c>
      <c r="S229" s="20" t="str">
        <f t="shared" ref="S229:S230" si="222">IF(M229="", "", TEXT(DEC2BIN(M229), "00000000"))</f>
        <v>00000111</v>
      </c>
      <c r="T229" s="6" t="str">
        <f t="shared" ref="T229:T230" si="223">BIN2HEX(LEFT(CONCATENATE(N229,IF(O229="", "000", O229)), 8), 2)</f>
        <v>04</v>
      </c>
      <c r="U229" s="6" t="str">
        <f t="shared" ref="U229:U230" si="224">BIN2HEX(CONCATENATE(RIGHT(O229, 1), IF(P229 = "", "000", P229), IF(Q229 = "", "000", Q229), "0"), 2)</f>
        <v>00</v>
      </c>
      <c r="V229" s="21" t="str">
        <f t="shared" ref="V229:V230" si="225">IF(R229="", BIN2HEX(S229, 2), BIN2HEX(R229,2))</f>
        <v>07</v>
      </c>
    </row>
    <row r="230" spans="1:22" ht="14.4" customHeight="1" x14ac:dyDescent="0.3">
      <c r="B230" s="6">
        <v>3</v>
      </c>
      <c r="C230" s="6" t="str">
        <f t="shared" si="215"/>
        <v>0x003</v>
      </c>
      <c r="D230" s="6" t="s">
        <v>201</v>
      </c>
      <c r="G230" s="16">
        <v>1</v>
      </c>
      <c r="H230" s="17" t="s">
        <v>42</v>
      </c>
      <c r="I230" s="6">
        <f t="shared" si="216"/>
        <v>6</v>
      </c>
      <c r="M230" s="6">
        <v>0</v>
      </c>
      <c r="N230" s="18" t="str">
        <f t="shared" si="217"/>
        <v>000001</v>
      </c>
      <c r="O230" s="19" t="str">
        <f t="shared" si="218"/>
        <v>110</v>
      </c>
      <c r="P230" s="19" t="str">
        <f t="shared" si="219"/>
        <v/>
      </c>
      <c r="Q230" s="19" t="str">
        <f t="shared" si="220"/>
        <v/>
      </c>
      <c r="R230" s="19" t="str">
        <f t="shared" si="221"/>
        <v/>
      </c>
      <c r="S230" s="20" t="str">
        <f t="shared" si="222"/>
        <v>00000000</v>
      </c>
      <c r="T230" s="6" t="str">
        <f t="shared" si="223"/>
        <v>07</v>
      </c>
      <c r="U230" s="6" t="str">
        <f t="shared" si="224"/>
        <v>00</v>
      </c>
      <c r="V230" s="21" t="str">
        <f t="shared" si="225"/>
        <v>00</v>
      </c>
    </row>
    <row r="231" spans="1:22" ht="14.4" customHeight="1" x14ac:dyDescent="0.3">
      <c r="A231" s="14" t="s">
        <v>268</v>
      </c>
      <c r="B231" s="6">
        <v>6</v>
      </c>
      <c r="C231" s="6" t="str">
        <f t="shared" ref="C231:C237" si="226">"0x" &amp; DEC2HEX(B231,3)</f>
        <v>0x006</v>
      </c>
      <c r="D231" s="6" t="s">
        <v>265</v>
      </c>
      <c r="F231" s="15" t="s">
        <v>266</v>
      </c>
      <c r="G231" s="16">
        <v>1</v>
      </c>
      <c r="H231" s="17" t="s">
        <v>151</v>
      </c>
      <c r="I231" s="6">
        <f t="shared" si="216"/>
        <v>2</v>
      </c>
      <c r="M231" s="6">
        <v>1</v>
      </c>
      <c r="N231" s="18" t="str">
        <f t="shared" si="217"/>
        <v>000001</v>
      </c>
      <c r="O231" s="19" t="str">
        <f t="shared" si="218"/>
        <v>010</v>
      </c>
      <c r="P231" s="19" t="str">
        <f t="shared" ref="P231:P232" si="227">IF(J231="", "", TEXT(DEC2BIN(J231), "000"))</f>
        <v/>
      </c>
      <c r="Q231" s="19" t="str">
        <f t="shared" ref="Q231:Q232" si="228">IF(K231="", "", TEXT(DEC2BIN(K231), "000"))</f>
        <v/>
      </c>
      <c r="R231" s="19" t="str">
        <f t="shared" ref="R231:R232" si="229">IF(L231="", "", TEXT(DEC2BIN(L231), "00000000"))</f>
        <v/>
      </c>
      <c r="S231" s="20" t="str">
        <f t="shared" ref="S231:S232" si="230">IF(M231="", "", TEXT(DEC2BIN(M231), "00000000"))</f>
        <v>00000001</v>
      </c>
      <c r="T231" s="6" t="str">
        <f t="shared" ref="T231:T232" si="231">BIN2HEX(LEFT(CONCATENATE(N231,IF(O231="", "000", O231)), 8), 2)</f>
        <v>05</v>
      </c>
      <c r="U231" s="6" t="str">
        <f t="shared" ref="U231:U232" si="232">BIN2HEX(CONCATENATE(RIGHT(O231, 1), IF(P231 = "", "000", P231), IF(Q231 = "", "000", Q231), "0"), 2)</f>
        <v>00</v>
      </c>
      <c r="V231" s="21" t="str">
        <f t="shared" ref="V231:V232" si="233">IF(R231="", BIN2HEX(S231, 2), BIN2HEX(R231,2))</f>
        <v>01</v>
      </c>
    </row>
    <row r="232" spans="1:22" ht="14.4" customHeight="1" x14ac:dyDescent="0.3">
      <c r="B232" s="6">
        <v>9</v>
      </c>
      <c r="C232" s="6" t="str">
        <f t="shared" si="226"/>
        <v>0x009</v>
      </c>
      <c r="D232" s="6" t="s">
        <v>267</v>
      </c>
      <c r="G232" s="16">
        <v>1</v>
      </c>
      <c r="H232" s="17" t="s">
        <v>40</v>
      </c>
      <c r="I232" s="6">
        <f t="shared" si="216"/>
        <v>4</v>
      </c>
      <c r="M232" s="6">
        <v>7</v>
      </c>
      <c r="N232" s="18" t="str">
        <f t="shared" si="217"/>
        <v>000001</v>
      </c>
      <c r="O232" s="19" t="str">
        <f t="shared" si="218"/>
        <v>100</v>
      </c>
      <c r="P232" s="19" t="str">
        <f t="shared" si="227"/>
        <v/>
      </c>
      <c r="Q232" s="19" t="str">
        <f t="shared" si="228"/>
        <v/>
      </c>
      <c r="R232" s="19" t="str">
        <f t="shared" si="229"/>
        <v/>
      </c>
      <c r="S232" s="20" t="str">
        <f t="shared" si="230"/>
        <v>00000111</v>
      </c>
      <c r="T232" s="6" t="str">
        <f t="shared" si="231"/>
        <v>06</v>
      </c>
      <c r="U232" s="6" t="str">
        <f t="shared" si="232"/>
        <v>00</v>
      </c>
      <c r="V232" s="21" t="str">
        <f t="shared" si="233"/>
        <v>07</v>
      </c>
    </row>
    <row r="233" spans="1:22" ht="14.4" customHeight="1" x14ac:dyDescent="0.3">
      <c r="A233" s="14" t="s">
        <v>273</v>
      </c>
      <c r="B233" s="6">
        <v>12</v>
      </c>
      <c r="C233" s="6" t="str">
        <f t="shared" si="226"/>
        <v>0x00C</v>
      </c>
      <c r="D233" s="6" t="s">
        <v>269</v>
      </c>
      <c r="F233" s="15" t="s">
        <v>270</v>
      </c>
      <c r="G233" s="16">
        <v>2</v>
      </c>
      <c r="H233" s="17" t="s">
        <v>168</v>
      </c>
      <c r="I233" s="6">
        <f t="shared" si="216"/>
        <v>3</v>
      </c>
      <c r="J233" s="6">
        <v>0</v>
      </c>
      <c r="N233" s="18" t="str">
        <f t="shared" si="217"/>
        <v>000010</v>
      </c>
      <c r="O233" s="19" t="str">
        <f t="shared" si="218"/>
        <v>011</v>
      </c>
      <c r="P233" s="19" t="str">
        <f t="shared" ref="P233" si="234">IF(J233="", "", TEXT(DEC2BIN(J233), "000"))</f>
        <v>000</v>
      </c>
      <c r="Q233" s="19" t="str">
        <f t="shared" ref="Q233" si="235">IF(K233="", "", TEXT(DEC2BIN(K233), "000"))</f>
        <v/>
      </c>
      <c r="R233" s="19" t="str">
        <f t="shared" ref="R233" si="236">IF(L233="", "", TEXT(DEC2BIN(L233), "00000000"))</f>
        <v/>
      </c>
      <c r="S233" s="20" t="str">
        <f t="shared" ref="S233" si="237">IF(M233="", "", TEXT(DEC2BIN(M233), "00000000"))</f>
        <v/>
      </c>
      <c r="T233" s="6" t="str">
        <f t="shared" ref="T233" si="238">BIN2HEX(LEFT(CONCATENATE(N233,IF(O233="", "000", O233)), 8), 2)</f>
        <v>09</v>
      </c>
      <c r="U233" s="6" t="str">
        <f t="shared" ref="U233" si="239">BIN2HEX(CONCATENATE(RIGHT(O233, 1), IF(P233 = "", "000", P233), IF(Q233 = "", "000", Q233), "0"), 2)</f>
        <v>80</v>
      </c>
      <c r="V233" s="21" t="str">
        <f t="shared" ref="V233" si="240">IF(R233="", BIN2HEX(S233, 2), BIN2HEX(R233,2))</f>
        <v>00</v>
      </c>
    </row>
    <row r="234" spans="1:22" ht="14.4" customHeight="1" x14ac:dyDescent="0.3">
      <c r="B234" s="6">
        <v>15</v>
      </c>
      <c r="C234" s="6" t="str">
        <f t="shared" si="226"/>
        <v>0x00F</v>
      </c>
      <c r="D234" s="6" t="s">
        <v>271</v>
      </c>
      <c r="G234" s="16">
        <v>33</v>
      </c>
      <c r="H234" s="17" t="s">
        <v>168</v>
      </c>
      <c r="I234" s="6">
        <f t="shared" si="216"/>
        <v>3</v>
      </c>
      <c r="J234" s="6">
        <v>4</v>
      </c>
      <c r="N234" s="18" t="str">
        <f t="shared" si="217"/>
        <v>100001</v>
      </c>
      <c r="O234" s="19" t="str">
        <f t="shared" si="218"/>
        <v>011</v>
      </c>
      <c r="P234" s="19" t="str">
        <f t="shared" ref="P234:P237" si="241">IF(J234="", "", TEXT(DEC2BIN(J234), "000"))</f>
        <v>100</v>
      </c>
      <c r="Q234" s="19" t="str">
        <f t="shared" ref="Q234:Q237" si="242">IF(K234="", "", TEXT(DEC2BIN(K234), "000"))</f>
        <v/>
      </c>
      <c r="R234" s="19" t="str">
        <f t="shared" ref="R234:R237" si="243">IF(L234="", "", TEXT(DEC2BIN(L234), "00000000"))</f>
        <v/>
      </c>
      <c r="S234" s="20" t="str">
        <f t="shared" ref="S234:S237" si="244">IF(M234="", "", TEXT(DEC2BIN(M234), "00000000"))</f>
        <v/>
      </c>
      <c r="T234" s="6" t="str">
        <f t="shared" ref="T234:T237" si="245">BIN2HEX(LEFT(CONCATENATE(N234,IF(O234="", "000", O234)), 8), 2)</f>
        <v>85</v>
      </c>
      <c r="U234" s="6" t="str">
        <f t="shared" ref="U234:U237" si="246">BIN2HEX(CONCATENATE(RIGHT(O234, 1), IF(P234 = "", "000", P234), IF(Q234 = "", "000", Q234), "0"), 2)</f>
        <v>C0</v>
      </c>
      <c r="V234" s="21" t="str">
        <f t="shared" ref="V234:V237" si="247">IF(R234="", BIN2HEX(S234, 2), BIN2HEX(R234,2))</f>
        <v>00</v>
      </c>
    </row>
    <row r="235" spans="1:22" ht="14.4" customHeight="1" x14ac:dyDescent="0.3">
      <c r="B235" s="6">
        <v>18</v>
      </c>
      <c r="C235" s="6" t="str">
        <f t="shared" si="226"/>
        <v>0x012</v>
      </c>
      <c r="D235" s="6" t="s">
        <v>279</v>
      </c>
      <c r="G235" s="16">
        <v>6</v>
      </c>
      <c r="I235" s="6" t="str">
        <f t="shared" si="216"/>
        <v/>
      </c>
      <c r="L235" s="6">
        <v>33</v>
      </c>
      <c r="N235" s="18" t="str">
        <f t="shared" si="217"/>
        <v>000110</v>
      </c>
      <c r="O235" s="19" t="str">
        <f t="shared" si="218"/>
        <v/>
      </c>
      <c r="P235" s="19" t="str">
        <f t="shared" si="241"/>
        <v/>
      </c>
      <c r="Q235" s="19" t="str">
        <f t="shared" si="242"/>
        <v/>
      </c>
      <c r="R235" s="19" t="str">
        <f t="shared" si="243"/>
        <v>00100001</v>
      </c>
      <c r="S235" s="20" t="str">
        <f t="shared" si="244"/>
        <v/>
      </c>
      <c r="T235" s="6" t="str">
        <f t="shared" si="245"/>
        <v>18</v>
      </c>
      <c r="U235" s="6" t="str">
        <f t="shared" si="246"/>
        <v>00</v>
      </c>
      <c r="V235" s="21" t="str">
        <f t="shared" si="247"/>
        <v>21</v>
      </c>
    </row>
    <row r="236" spans="1:22" ht="14.4" customHeight="1" x14ac:dyDescent="0.3">
      <c r="B236" s="6">
        <v>21</v>
      </c>
      <c r="C236" s="6" t="str">
        <f t="shared" si="226"/>
        <v>0x015</v>
      </c>
      <c r="D236" s="6" t="s">
        <v>277</v>
      </c>
      <c r="G236" s="16">
        <v>2</v>
      </c>
      <c r="H236" s="17" t="s">
        <v>41</v>
      </c>
      <c r="I236" s="6">
        <f t="shared" si="216"/>
        <v>5</v>
      </c>
      <c r="J236" s="6">
        <v>2</v>
      </c>
      <c r="N236" s="18" t="str">
        <f t="shared" si="217"/>
        <v>000010</v>
      </c>
      <c r="O236" s="19" t="str">
        <f t="shared" si="218"/>
        <v>101</v>
      </c>
      <c r="P236" s="19" t="str">
        <f t="shared" si="241"/>
        <v>010</v>
      </c>
      <c r="Q236" s="19" t="str">
        <f t="shared" si="242"/>
        <v/>
      </c>
      <c r="R236" s="19" t="str">
        <f t="shared" si="243"/>
        <v/>
      </c>
      <c r="S236" s="20" t="str">
        <f t="shared" si="244"/>
        <v/>
      </c>
      <c r="T236" s="6" t="str">
        <f t="shared" si="245"/>
        <v>0A</v>
      </c>
      <c r="U236" s="6" t="str">
        <f t="shared" si="246"/>
        <v>A0</v>
      </c>
      <c r="V236" s="21" t="str">
        <f t="shared" si="247"/>
        <v>00</v>
      </c>
    </row>
    <row r="237" spans="1:22" ht="14.4" customHeight="1" x14ac:dyDescent="0.3">
      <c r="B237" s="6">
        <v>24</v>
      </c>
      <c r="C237" s="6" t="str">
        <f t="shared" si="226"/>
        <v>0x018</v>
      </c>
      <c r="D237" s="6" t="s">
        <v>278</v>
      </c>
      <c r="F237" s="15" t="s">
        <v>272</v>
      </c>
      <c r="G237" s="16">
        <v>32</v>
      </c>
      <c r="H237" s="17" t="s">
        <v>151</v>
      </c>
      <c r="I237" s="6">
        <f t="shared" si="216"/>
        <v>2</v>
      </c>
      <c r="J237" s="6">
        <v>5</v>
      </c>
      <c r="N237" s="18" t="str">
        <f t="shared" si="217"/>
        <v>100000</v>
      </c>
      <c r="O237" s="19" t="str">
        <f t="shared" si="218"/>
        <v>010</v>
      </c>
      <c r="P237" s="19" t="str">
        <f t="shared" si="241"/>
        <v>101</v>
      </c>
      <c r="Q237" s="19" t="str">
        <f t="shared" si="242"/>
        <v/>
      </c>
      <c r="R237" s="19" t="str">
        <f t="shared" si="243"/>
        <v/>
      </c>
      <c r="S237" s="20" t="str">
        <f t="shared" si="244"/>
        <v/>
      </c>
      <c r="T237" s="6" t="str">
        <f t="shared" si="245"/>
        <v>81</v>
      </c>
      <c r="U237" s="6" t="str">
        <f t="shared" si="246"/>
        <v>50</v>
      </c>
      <c r="V237" s="21" t="str">
        <f t="shared" si="247"/>
        <v>00</v>
      </c>
    </row>
    <row r="238" spans="1:22" ht="14.4" customHeight="1" x14ac:dyDescent="0.3">
      <c r="B238" s="6">
        <v>27</v>
      </c>
      <c r="C238" s="6" t="str">
        <f t="shared" ref="C238:C242" si="248">"0x" &amp; DEC2HEX(B238,3)</f>
        <v>0x01B</v>
      </c>
      <c r="D238" s="6" t="s">
        <v>166</v>
      </c>
      <c r="G238" s="16">
        <v>40</v>
      </c>
      <c r="H238" s="17" t="s">
        <v>38</v>
      </c>
      <c r="I238" s="6">
        <f t="shared" si="216"/>
        <v>0</v>
      </c>
      <c r="N238" s="18" t="str">
        <f t="shared" si="217"/>
        <v>101000</v>
      </c>
      <c r="O238" s="19" t="str">
        <f t="shared" si="218"/>
        <v>000</v>
      </c>
      <c r="P238" s="19" t="str">
        <f t="shared" ref="P238:P241" si="249">IF(J238="", "", TEXT(DEC2BIN(J238), "000"))</f>
        <v/>
      </c>
      <c r="Q238" s="19" t="str">
        <f t="shared" ref="Q238:Q241" si="250">IF(K238="", "", TEXT(DEC2BIN(K238), "000"))</f>
        <v/>
      </c>
      <c r="R238" s="19" t="str">
        <f t="shared" ref="R238:R241" si="251">IF(L238="", "", TEXT(DEC2BIN(L238), "00000000"))</f>
        <v/>
      </c>
      <c r="S238" s="20" t="str">
        <f t="shared" ref="S238:S241" si="252">IF(M238="", "", TEXT(DEC2BIN(M238), "00000000"))</f>
        <v/>
      </c>
      <c r="T238" s="6" t="str">
        <f t="shared" ref="T238:T241" si="253">BIN2HEX(LEFT(CONCATENATE(N238,IF(O238="", "000", O238)), 8), 2)</f>
        <v>A0</v>
      </c>
      <c r="U238" s="6" t="str">
        <f t="shared" ref="U238:U241" si="254">BIN2HEX(CONCATENATE(RIGHT(O238, 1), IF(P238 = "", "000", P238), IF(Q238 = "", "000", Q238), "0"), 2)</f>
        <v>00</v>
      </c>
      <c r="V238" s="21" t="str">
        <f t="shared" ref="V238:V241" si="255">IF(R238="", BIN2HEX(S238, 2), BIN2HEX(R238,2))</f>
        <v>00</v>
      </c>
    </row>
    <row r="239" spans="1:22" ht="14.4" customHeight="1" x14ac:dyDescent="0.3">
      <c r="B239" s="6">
        <v>30</v>
      </c>
      <c r="C239" s="6" t="str">
        <f t="shared" si="248"/>
        <v>0x01E</v>
      </c>
      <c r="D239" s="6" t="s">
        <v>275</v>
      </c>
      <c r="G239" s="16">
        <v>5</v>
      </c>
      <c r="I239" s="6" t="str">
        <f t="shared" si="216"/>
        <v/>
      </c>
      <c r="L239" s="6">
        <v>12</v>
      </c>
      <c r="N239" s="18" t="str">
        <f t="shared" si="217"/>
        <v>000101</v>
      </c>
      <c r="O239" s="19" t="str">
        <f t="shared" si="218"/>
        <v/>
      </c>
      <c r="P239" s="19" t="str">
        <f t="shared" si="249"/>
        <v/>
      </c>
      <c r="Q239" s="19" t="str">
        <f t="shared" si="250"/>
        <v/>
      </c>
      <c r="R239" s="19" t="str">
        <f t="shared" si="251"/>
        <v>00001100</v>
      </c>
      <c r="S239" s="20" t="str">
        <f t="shared" si="252"/>
        <v/>
      </c>
      <c r="T239" s="6" t="str">
        <f t="shared" si="253"/>
        <v>14</v>
      </c>
      <c r="U239" s="6" t="str">
        <f t="shared" si="254"/>
        <v>00</v>
      </c>
      <c r="V239" s="21" t="str">
        <f t="shared" si="255"/>
        <v>0C</v>
      </c>
    </row>
    <row r="240" spans="1:22" ht="14.4" customHeight="1" x14ac:dyDescent="0.3">
      <c r="A240" s="14" t="s">
        <v>274</v>
      </c>
      <c r="B240" s="6">
        <v>33</v>
      </c>
      <c r="C240" s="6" t="str">
        <f t="shared" si="248"/>
        <v>0x021</v>
      </c>
      <c r="D240" s="6" t="s">
        <v>207</v>
      </c>
      <c r="F240" s="15" t="s">
        <v>282</v>
      </c>
      <c r="G240" s="16">
        <v>17</v>
      </c>
      <c r="H240" s="17" t="s">
        <v>151</v>
      </c>
      <c r="I240" s="6">
        <f t="shared" si="216"/>
        <v>2</v>
      </c>
      <c r="J240" s="6">
        <v>6</v>
      </c>
      <c r="K240" s="6">
        <v>1</v>
      </c>
      <c r="N240" s="18" t="str">
        <f t="shared" si="217"/>
        <v>010001</v>
      </c>
      <c r="O240" s="19" t="str">
        <f t="shared" si="218"/>
        <v>010</v>
      </c>
      <c r="P240" s="19" t="str">
        <f t="shared" si="249"/>
        <v>110</v>
      </c>
      <c r="Q240" s="19" t="str">
        <f t="shared" si="250"/>
        <v>001</v>
      </c>
      <c r="R240" s="19" t="str">
        <f t="shared" si="251"/>
        <v/>
      </c>
      <c r="S240" s="20" t="str">
        <f t="shared" si="252"/>
        <v/>
      </c>
      <c r="T240" s="6" t="str">
        <f t="shared" si="253"/>
        <v>45</v>
      </c>
      <c r="U240" s="6" t="str">
        <f t="shared" si="254"/>
        <v>62</v>
      </c>
      <c r="V240" s="21" t="str">
        <f t="shared" si="255"/>
        <v>00</v>
      </c>
    </row>
    <row r="241" spans="1:25" ht="14.4" customHeight="1" x14ac:dyDescent="0.3">
      <c r="B241" s="6">
        <v>36</v>
      </c>
      <c r="C241" s="6" t="str">
        <f t="shared" si="248"/>
        <v>0x024</v>
      </c>
      <c r="D241" s="6" t="s">
        <v>285</v>
      </c>
      <c r="F241" s="15" t="s">
        <v>284</v>
      </c>
      <c r="G241" s="16">
        <v>1</v>
      </c>
      <c r="H241" s="17" t="s">
        <v>42</v>
      </c>
      <c r="I241" s="6">
        <f t="shared" si="216"/>
        <v>6</v>
      </c>
      <c r="M241" s="6">
        <v>8</v>
      </c>
      <c r="N241" s="18" t="str">
        <f t="shared" si="217"/>
        <v>000001</v>
      </c>
      <c r="O241" s="19" t="str">
        <f t="shared" si="218"/>
        <v>110</v>
      </c>
      <c r="P241" s="19" t="str">
        <f t="shared" si="249"/>
        <v/>
      </c>
      <c r="Q241" s="19" t="str">
        <f t="shared" si="250"/>
        <v/>
      </c>
      <c r="R241" s="19" t="str">
        <f t="shared" si="251"/>
        <v/>
      </c>
      <c r="S241" s="20" t="str">
        <f t="shared" si="252"/>
        <v>00001000</v>
      </c>
      <c r="T241" s="6" t="str">
        <f t="shared" si="253"/>
        <v>07</v>
      </c>
      <c r="U241" s="6" t="str">
        <f t="shared" si="254"/>
        <v>00</v>
      </c>
      <c r="V241" s="21" t="str">
        <f t="shared" si="255"/>
        <v>08</v>
      </c>
    </row>
    <row r="242" spans="1:25" ht="14.4" customHeight="1" x14ac:dyDescent="0.3">
      <c r="B242" s="6">
        <v>39</v>
      </c>
      <c r="C242" s="6" t="str">
        <f t="shared" si="248"/>
        <v>0x027</v>
      </c>
      <c r="D242" s="6" t="s">
        <v>207</v>
      </c>
      <c r="G242" s="16">
        <v>17</v>
      </c>
      <c r="H242" s="17" t="s">
        <v>151</v>
      </c>
      <c r="I242" s="6">
        <f t="shared" si="216"/>
        <v>2</v>
      </c>
      <c r="J242" s="6">
        <v>6</v>
      </c>
      <c r="K242" s="6">
        <v>1</v>
      </c>
      <c r="N242" s="18" t="str">
        <f t="shared" si="217"/>
        <v>010001</v>
      </c>
      <c r="O242" s="19" t="str">
        <f t="shared" si="218"/>
        <v>010</v>
      </c>
      <c r="P242" s="19" t="str">
        <f t="shared" ref="P242" si="256">IF(J242="", "", TEXT(DEC2BIN(J242), "000"))</f>
        <v>110</v>
      </c>
      <c r="Q242" s="19" t="str">
        <f t="shared" ref="Q242" si="257">IF(K242="", "", TEXT(DEC2BIN(K242), "000"))</f>
        <v>001</v>
      </c>
      <c r="R242" s="19" t="str">
        <f t="shared" ref="R242" si="258">IF(L242="", "", TEXT(DEC2BIN(L242), "00000000"))</f>
        <v/>
      </c>
      <c r="S242" s="20" t="str">
        <f t="shared" ref="S242" si="259">IF(M242="", "", TEXT(DEC2BIN(M242), "00000000"))</f>
        <v/>
      </c>
      <c r="T242" s="6" t="str">
        <f t="shared" ref="T242" si="260">BIN2HEX(LEFT(CONCATENATE(N242,IF(O242="", "000", O242)), 8), 2)</f>
        <v>45</v>
      </c>
      <c r="U242" s="6" t="str">
        <f t="shared" ref="U242" si="261">BIN2HEX(CONCATENATE(RIGHT(O242, 1), IF(P242 = "", "000", P242), IF(Q242 = "", "000", Q242), "0"), 2)</f>
        <v>62</v>
      </c>
      <c r="V242" s="21" t="str">
        <f t="shared" ref="V242" si="262">IF(R242="", BIN2HEX(S242, 2), BIN2HEX(R242,2))</f>
        <v>00</v>
      </c>
    </row>
    <row r="243" spans="1:25" ht="14.4" customHeight="1" x14ac:dyDescent="0.3"/>
    <row r="245" spans="1:25" ht="14.4" customHeight="1" x14ac:dyDescent="0.3"/>
    <row r="246" spans="1:25" ht="14.4" customHeight="1" x14ac:dyDescent="0.3">
      <c r="D246" s="15" t="s">
        <v>299</v>
      </c>
    </row>
    <row r="247" spans="1:25" ht="14.4" customHeight="1" x14ac:dyDescent="0.3">
      <c r="B247" s="6">
        <v>0</v>
      </c>
      <c r="C247" s="6" t="str">
        <f t="shared" ref="C247:C248" si="263">"0x" &amp; DEC2HEX(B247,3)</f>
        <v>0x000</v>
      </c>
      <c r="D247" s="6" t="s">
        <v>201</v>
      </c>
      <c r="F247" s="15" t="s">
        <v>313</v>
      </c>
      <c r="G247" s="16">
        <v>1</v>
      </c>
      <c r="H247" s="17" t="s">
        <v>42</v>
      </c>
      <c r="I247" s="6">
        <f>IF(H247="", "", VLOOKUP(H247, $X$3:$Y$10, 2))</f>
        <v>6</v>
      </c>
      <c r="M247" s="6">
        <v>0</v>
      </c>
      <c r="N247" s="18" t="str">
        <f>IF(G247="", "", TEXT(DEC2BIN(G247), "000000"))</f>
        <v>000001</v>
      </c>
      <c r="O247" s="19" t="str">
        <f t="shared" ref="O247:Q248" si="264">IF(I247="", "", TEXT(DEC2BIN(I247), "000"))</f>
        <v>110</v>
      </c>
      <c r="P247" s="19" t="str">
        <f t="shared" si="264"/>
        <v/>
      </c>
      <c r="Q247" s="19" t="str">
        <f t="shared" si="264"/>
        <v/>
      </c>
      <c r="R247" s="19" t="str">
        <f t="shared" ref="R247:S249" si="265">IF(L247="", "", TEXT(DEC2BIN(L247), "00000000"))</f>
        <v/>
      </c>
      <c r="S247" s="20" t="str">
        <f t="shared" si="265"/>
        <v>00000000</v>
      </c>
      <c r="T247" s="6" t="str">
        <f>BIN2HEX(LEFT(CONCATENATE(N247,IF(O247="", "000", O247)), 8), 2)</f>
        <v>07</v>
      </c>
      <c r="U247" s="6" t="str">
        <f>BIN2HEX(CONCATENATE(RIGHT(O247, 1), IF(P247 = "", "000", P247), IF(Q247 = "", "000", Q247), "0"), 2)</f>
        <v>00</v>
      </c>
      <c r="V247" s="21" t="str">
        <f>IF(R247="", BIN2HEX(S247, 2), BIN2HEX(R247,2))</f>
        <v>00</v>
      </c>
      <c r="Y247" s="21"/>
    </row>
    <row r="248" spans="1:25" ht="14.4" customHeight="1" x14ac:dyDescent="0.3">
      <c r="A248" s="14" t="s">
        <v>317</v>
      </c>
      <c r="B248" s="6">
        <v>3</v>
      </c>
      <c r="C248" s="6" t="str">
        <f t="shared" si="263"/>
        <v>0x003</v>
      </c>
      <c r="D248" s="6" t="s">
        <v>280</v>
      </c>
      <c r="F248" s="15" t="s">
        <v>314</v>
      </c>
      <c r="G248" s="16">
        <v>1</v>
      </c>
      <c r="H248" s="17" t="s">
        <v>38</v>
      </c>
      <c r="I248" s="6">
        <f>IF(H248="", "", VLOOKUP(H248, $X$3:$Y$10, 2))</f>
        <v>0</v>
      </c>
      <c r="M248" s="6">
        <v>7</v>
      </c>
      <c r="N248" s="18" t="str">
        <f>IF(G248="", "", TEXT(DEC2BIN(G248), "000000"))</f>
        <v>000001</v>
      </c>
      <c r="O248" s="19" t="str">
        <f t="shared" si="264"/>
        <v>000</v>
      </c>
      <c r="P248" s="19" t="str">
        <f t="shared" si="264"/>
        <v/>
      </c>
      <c r="Q248" s="19" t="str">
        <f t="shared" si="264"/>
        <v/>
      </c>
      <c r="R248" s="19" t="str">
        <f t="shared" si="265"/>
        <v/>
      </c>
      <c r="S248" s="20" t="str">
        <f t="shared" si="265"/>
        <v>00000111</v>
      </c>
      <c r="T248" s="6" t="str">
        <f>BIN2HEX(LEFT(CONCATENATE(N248,IF(O248="", "000", O248)), 8), 2)</f>
        <v>04</v>
      </c>
      <c r="U248" s="6" t="str">
        <f>BIN2HEX(CONCATENATE(RIGHT(O248, 1), IF(P248 = "", "000", P248), IF(Q248 = "", "000", Q248), "0"), 2)</f>
        <v>00</v>
      </c>
      <c r="V248" s="21" t="str">
        <f>IF(R248="", BIN2HEX(S248, 2), BIN2HEX(R248,2))</f>
        <v>07</v>
      </c>
      <c r="Y248" s="21"/>
    </row>
    <row r="249" spans="1:25" ht="14.4" customHeight="1" x14ac:dyDescent="0.3">
      <c r="B249" s="6">
        <v>6</v>
      </c>
      <c r="C249" s="6" t="str">
        <f t="shared" ref="C249:C251" si="266">"0x" &amp; DEC2HEX(B249,3)</f>
        <v>0x006</v>
      </c>
      <c r="D249" s="6" t="s">
        <v>288</v>
      </c>
      <c r="F249" s="15" t="s">
        <v>320</v>
      </c>
      <c r="G249" s="16">
        <v>1</v>
      </c>
      <c r="H249" s="17" t="s">
        <v>39</v>
      </c>
      <c r="I249" s="6">
        <f t="shared" ref="I249:I252" si="267">IF(H249="", "", VLOOKUP(H249, $X$3:$Y$10, 2))</f>
        <v>1</v>
      </c>
      <c r="M249" s="6">
        <v>7</v>
      </c>
      <c r="N249" s="18" t="str">
        <f t="shared" ref="N249:N252" si="268">IF(G249="", "", TEXT(DEC2BIN(G249), "000000"))</f>
        <v>000001</v>
      </c>
      <c r="O249" s="19" t="str">
        <f t="shared" ref="O249:O252" si="269">IF(I249="", "", TEXT(DEC2BIN(I249), "000"))</f>
        <v>001</v>
      </c>
      <c r="P249" s="19" t="str">
        <f>IF(J249="", "", TEXT(DEC2BIN(J249), "000"))</f>
        <v/>
      </c>
      <c r="Q249" s="19" t="str">
        <f>IF(K249="", "", TEXT(DEC2BIN(K249), "000"))</f>
        <v/>
      </c>
      <c r="R249" s="19" t="str">
        <f t="shared" si="265"/>
        <v/>
      </c>
      <c r="S249" s="20" t="str">
        <f t="shared" si="265"/>
        <v>00000111</v>
      </c>
      <c r="T249" s="6" t="str">
        <f>BIN2HEX(LEFT(CONCATENATE(N249,IF(O249="", "000", O249)), 8), 2)</f>
        <v>04</v>
      </c>
      <c r="U249" s="6" t="str">
        <f>BIN2HEX(CONCATENATE(RIGHT(O249, 1), IF(P249 = "", "000", P249), IF(Q249 = "", "000", Q249), "0"), 2)</f>
        <v>80</v>
      </c>
      <c r="V249" s="21" t="str">
        <f>IF(R249="", BIN2HEX(S249, 2), BIN2HEX(R249,2))</f>
        <v>07</v>
      </c>
      <c r="Y249" s="21"/>
    </row>
    <row r="250" spans="1:25" ht="14.4" customHeight="1" x14ac:dyDescent="0.3">
      <c r="B250" s="6">
        <v>9</v>
      </c>
      <c r="C250" s="6" t="str">
        <f t="shared" si="266"/>
        <v>0x009</v>
      </c>
      <c r="D250" s="6" t="s">
        <v>267</v>
      </c>
      <c r="F250" s="15" t="s">
        <v>321</v>
      </c>
      <c r="G250" s="16">
        <v>1</v>
      </c>
      <c r="H250" s="17" t="s">
        <v>40</v>
      </c>
      <c r="I250" s="6">
        <f t="shared" si="267"/>
        <v>4</v>
      </c>
      <c r="M250" s="6">
        <v>7</v>
      </c>
      <c r="N250" s="18" t="str">
        <f t="shared" ref="N250:N251" si="270">IF(G250="", "", TEXT(DEC2BIN(G250), "000000"))</f>
        <v>000001</v>
      </c>
      <c r="O250" s="19" t="str">
        <f t="shared" ref="O250:O251" si="271">IF(I250="", "", TEXT(DEC2BIN(I250), "000"))</f>
        <v>100</v>
      </c>
      <c r="P250" s="19" t="str">
        <f t="shared" ref="P250" si="272">IF(J250="", "", TEXT(DEC2BIN(J250), "000"))</f>
        <v/>
      </c>
      <c r="Q250" s="19" t="str">
        <f t="shared" ref="Q250" si="273">IF(K250="", "", TEXT(DEC2BIN(K250), "000"))</f>
        <v/>
      </c>
      <c r="R250" s="19" t="str">
        <f t="shared" ref="R250" si="274">IF(L250="", "", TEXT(DEC2BIN(L250), "00000000"))</f>
        <v/>
      </c>
      <c r="S250" s="20" t="str">
        <f t="shared" ref="S250" si="275">IF(M250="", "", TEXT(DEC2BIN(M250), "00000000"))</f>
        <v>00000111</v>
      </c>
      <c r="T250" s="6" t="str">
        <f t="shared" ref="T250" si="276">BIN2HEX(LEFT(CONCATENATE(N250,IF(O250="", "000", O250)), 8), 2)</f>
        <v>06</v>
      </c>
      <c r="U250" s="6" t="str">
        <f t="shared" ref="U250" si="277">BIN2HEX(CONCATENATE(RIGHT(O250, 1), IF(P250 = "", "000", P250), IF(Q250 = "", "000", Q250), "0"), 2)</f>
        <v>00</v>
      </c>
      <c r="V250" s="21" t="str">
        <f t="shared" ref="V250" si="278">IF(R250="", BIN2HEX(S250, 2), BIN2HEX(R250,2))</f>
        <v>07</v>
      </c>
      <c r="Y250" s="21"/>
    </row>
    <row r="251" spans="1:25" ht="14.4" customHeight="1" x14ac:dyDescent="0.3">
      <c r="B251" s="6">
        <v>12</v>
      </c>
      <c r="C251" s="6" t="str">
        <f t="shared" si="266"/>
        <v>0x00C</v>
      </c>
      <c r="D251" s="6" t="s">
        <v>307</v>
      </c>
      <c r="F251" s="15" t="s">
        <v>291</v>
      </c>
      <c r="G251" s="16">
        <v>1</v>
      </c>
      <c r="H251" s="17" t="s">
        <v>150</v>
      </c>
      <c r="I251" s="6">
        <f t="shared" si="267"/>
        <v>7</v>
      </c>
      <c r="M251" s="6">
        <v>8</v>
      </c>
      <c r="N251" s="18" t="str">
        <f t="shared" si="270"/>
        <v>000001</v>
      </c>
      <c r="O251" s="19" t="str">
        <f t="shared" si="271"/>
        <v>111</v>
      </c>
      <c r="P251" s="19" t="str">
        <f>IF(J251="", "", TEXT(DEC2BIN(J251), "000"))</f>
        <v/>
      </c>
      <c r="Q251" s="19" t="str">
        <f>IF(K251="", "", TEXT(DEC2BIN(K251), "000"))</f>
        <v/>
      </c>
      <c r="R251" s="19" t="str">
        <f>IF(L251="", "", TEXT(DEC2BIN(L251), "00000000"))</f>
        <v/>
      </c>
      <c r="S251" s="20" t="str">
        <f>IF(M251="", "", TEXT(DEC2BIN(M251), "00000000"))</f>
        <v>00001000</v>
      </c>
      <c r="T251" s="6" t="str">
        <f>BIN2HEX(LEFT(CONCATENATE(N251,IF(O251="", "000", O251)), 8), 2)</f>
        <v>07</v>
      </c>
      <c r="U251" s="6" t="str">
        <f>BIN2HEX(CONCATENATE(RIGHT(O251, 1), IF(P251 = "", "000", P251), IF(Q251 = "", "000", Q251), "0"), 2)</f>
        <v>80</v>
      </c>
      <c r="V251" s="21" t="str">
        <f>IF(R251="", BIN2HEX(S251, 2), BIN2HEX(R251,2))</f>
        <v>08</v>
      </c>
      <c r="Y251" s="21"/>
    </row>
    <row r="252" spans="1:25" ht="14.4" customHeight="1" x14ac:dyDescent="0.3">
      <c r="A252" s="14" t="s">
        <v>268</v>
      </c>
      <c r="B252" s="6">
        <v>15</v>
      </c>
      <c r="C252" s="6" t="str">
        <f t="shared" ref="C252:C260" si="279">"0x" &amp; DEC2HEX(B252,3)</f>
        <v>0x00F</v>
      </c>
      <c r="D252" s="6" t="s">
        <v>265</v>
      </c>
      <c r="F252" s="15" t="s">
        <v>266</v>
      </c>
      <c r="G252" s="16">
        <v>1</v>
      </c>
      <c r="H252" s="17" t="s">
        <v>151</v>
      </c>
      <c r="I252" s="6">
        <f t="shared" si="267"/>
        <v>2</v>
      </c>
      <c r="M252" s="6">
        <v>1</v>
      </c>
      <c r="N252" s="18" t="str">
        <f t="shared" si="268"/>
        <v>000001</v>
      </c>
      <c r="O252" s="19" t="str">
        <f t="shared" si="269"/>
        <v>010</v>
      </c>
      <c r="P252" s="19" t="str">
        <f t="shared" ref="P252" si="280">IF(J252="", "", TEXT(DEC2BIN(J252), "000"))</f>
        <v/>
      </c>
      <c r="Q252" s="19" t="str">
        <f t="shared" ref="Q252" si="281">IF(K252="", "", TEXT(DEC2BIN(K252), "000"))</f>
        <v/>
      </c>
      <c r="R252" s="19" t="str">
        <f t="shared" ref="R252" si="282">IF(L252="", "", TEXT(DEC2BIN(L252), "00000000"))</f>
        <v/>
      </c>
      <c r="S252" s="20" t="str">
        <f t="shared" ref="S252" si="283">IF(M252="", "", TEXT(DEC2BIN(M252), "00000000"))</f>
        <v>00000001</v>
      </c>
      <c r="T252" s="6" t="str">
        <f t="shared" ref="T252" si="284">BIN2HEX(LEFT(CONCATENATE(N252,IF(O252="", "000", O252)), 8), 2)</f>
        <v>05</v>
      </c>
      <c r="U252" s="6" t="str">
        <f t="shared" ref="U252" si="285">BIN2HEX(CONCATENATE(RIGHT(O252, 1), IF(P252 = "", "000", P252), IF(Q252 = "", "000", Q252), "0"), 2)</f>
        <v>00</v>
      </c>
      <c r="V252" s="21" t="str">
        <f t="shared" ref="V252" si="286">IF(R252="", BIN2HEX(S252, 2), BIN2HEX(R252,2))</f>
        <v>01</v>
      </c>
      <c r="Y252" s="21"/>
    </row>
    <row r="253" spans="1:25" ht="14.4" customHeight="1" x14ac:dyDescent="0.3">
      <c r="A253" s="14" t="s">
        <v>273</v>
      </c>
      <c r="B253" s="6">
        <v>18</v>
      </c>
      <c r="C253" s="6" t="str">
        <f t="shared" si="279"/>
        <v>0x012</v>
      </c>
      <c r="D253" s="6" t="s">
        <v>269</v>
      </c>
      <c r="F253" s="15" t="s">
        <v>302</v>
      </c>
      <c r="G253" s="16">
        <v>2</v>
      </c>
      <c r="H253" s="17" t="s">
        <v>168</v>
      </c>
      <c r="I253" s="6">
        <f t="shared" ref="I253:I273" si="287">IF(H253="", "", VLOOKUP(H253, $X$3:$Y$10, 2))</f>
        <v>3</v>
      </c>
      <c r="J253" s="6">
        <v>0</v>
      </c>
      <c r="N253" s="18" t="str">
        <f t="shared" ref="N253:N268" si="288">IF(G253="", "", TEXT(DEC2BIN(G253), "000000"))</f>
        <v>000010</v>
      </c>
      <c r="O253" s="19" t="str">
        <f t="shared" ref="O253:O263" si="289">IF(I253="", "", TEXT(DEC2BIN(I253), "000"))</f>
        <v>011</v>
      </c>
      <c r="P253" s="19" t="str">
        <f t="shared" ref="P253:P262" si="290">IF(J253="", "", TEXT(DEC2BIN(J253), "000"))</f>
        <v>000</v>
      </c>
      <c r="Q253" s="19" t="str">
        <f t="shared" ref="Q253:Q262" si="291">IF(K253="", "", TEXT(DEC2BIN(K253), "000"))</f>
        <v/>
      </c>
      <c r="R253" s="19" t="str">
        <f t="shared" ref="R253:R262" si="292">IF(L253="", "", TEXT(DEC2BIN(L253), "00000000"))</f>
        <v/>
      </c>
      <c r="S253" s="20" t="str">
        <f t="shared" ref="S253:S262" si="293">IF(M253="", "", TEXT(DEC2BIN(M253), "00000000"))</f>
        <v/>
      </c>
      <c r="T253" s="6" t="str">
        <f t="shared" ref="T253:T262" si="294">BIN2HEX(LEFT(CONCATENATE(N253,IF(O253="", "000", O253)), 8), 2)</f>
        <v>09</v>
      </c>
      <c r="U253" s="6" t="str">
        <f t="shared" ref="U253:U262" si="295">BIN2HEX(CONCATENATE(RIGHT(O253, 1), IF(P253 = "", "000", P253), IF(Q253 = "", "000", Q253), "0"), 2)</f>
        <v>80</v>
      </c>
      <c r="V253" s="21" t="str">
        <f t="shared" ref="V253:V262" si="296">IF(R253="", BIN2HEX(S253, 2), BIN2HEX(R253,2))</f>
        <v>00</v>
      </c>
      <c r="Y253" s="21"/>
    </row>
    <row r="254" spans="1:25" ht="14.4" customHeight="1" x14ac:dyDescent="0.3">
      <c r="B254" s="6">
        <v>21</v>
      </c>
      <c r="C254" s="6" t="str">
        <f t="shared" si="279"/>
        <v>0x015</v>
      </c>
      <c r="D254" s="6" t="s">
        <v>271</v>
      </c>
      <c r="G254" s="16">
        <v>33</v>
      </c>
      <c r="H254" s="17" t="s">
        <v>168</v>
      </c>
      <c r="I254" s="6">
        <f t="shared" si="287"/>
        <v>3</v>
      </c>
      <c r="J254" s="6">
        <v>4</v>
      </c>
      <c r="N254" s="18" t="str">
        <f t="shared" si="288"/>
        <v>100001</v>
      </c>
      <c r="O254" s="19" t="str">
        <f t="shared" si="289"/>
        <v>011</v>
      </c>
      <c r="P254" s="19" t="str">
        <f t="shared" si="290"/>
        <v>100</v>
      </c>
      <c r="Q254" s="19" t="str">
        <f t="shared" si="291"/>
        <v/>
      </c>
      <c r="R254" s="19" t="str">
        <f t="shared" si="292"/>
        <v/>
      </c>
      <c r="S254" s="20" t="str">
        <f t="shared" si="293"/>
        <v/>
      </c>
      <c r="T254" s="6" t="str">
        <f t="shared" si="294"/>
        <v>85</v>
      </c>
      <c r="U254" s="6" t="str">
        <f t="shared" si="295"/>
        <v>C0</v>
      </c>
      <c r="V254" s="21" t="str">
        <f t="shared" si="296"/>
        <v>00</v>
      </c>
      <c r="Y254" s="21"/>
    </row>
    <row r="255" spans="1:25" ht="14.4" customHeight="1" x14ac:dyDescent="0.3">
      <c r="A255" s="6"/>
      <c r="B255" s="6">
        <v>24</v>
      </c>
      <c r="C255" s="6" t="str">
        <f t="shared" si="279"/>
        <v>0x018</v>
      </c>
      <c r="D255" s="6" t="s">
        <v>304</v>
      </c>
      <c r="G255" s="16">
        <v>6</v>
      </c>
      <c r="I255" s="6" t="str">
        <f t="shared" si="287"/>
        <v/>
      </c>
      <c r="L255" s="6">
        <v>39</v>
      </c>
      <c r="N255" s="18" t="str">
        <f t="shared" si="288"/>
        <v>000110</v>
      </c>
      <c r="O255" s="19" t="str">
        <f t="shared" si="289"/>
        <v/>
      </c>
      <c r="P255" s="19" t="str">
        <f t="shared" si="290"/>
        <v/>
      </c>
      <c r="Q255" s="19" t="str">
        <f t="shared" si="291"/>
        <v/>
      </c>
      <c r="R255" s="19" t="str">
        <f t="shared" si="292"/>
        <v>00100111</v>
      </c>
      <c r="S255" s="20" t="str">
        <f t="shared" si="293"/>
        <v/>
      </c>
      <c r="T255" s="6" t="str">
        <f t="shared" si="294"/>
        <v>18</v>
      </c>
      <c r="U255" s="6" t="str">
        <f t="shared" si="295"/>
        <v>00</v>
      </c>
      <c r="V255" s="21" t="str">
        <f t="shared" si="296"/>
        <v>27</v>
      </c>
      <c r="Y255" s="21"/>
    </row>
    <row r="256" spans="1:25" ht="14.4" customHeight="1" x14ac:dyDescent="0.3">
      <c r="B256" s="6">
        <v>27</v>
      </c>
      <c r="C256" s="6" t="str">
        <f t="shared" si="279"/>
        <v>0x01B</v>
      </c>
      <c r="D256" s="6" t="s">
        <v>277</v>
      </c>
      <c r="G256" s="16">
        <v>2</v>
      </c>
      <c r="H256" s="17" t="s">
        <v>41</v>
      </c>
      <c r="I256" s="6">
        <f t="shared" si="287"/>
        <v>5</v>
      </c>
      <c r="J256" s="6">
        <v>2</v>
      </c>
      <c r="N256" s="18" t="str">
        <f t="shared" si="288"/>
        <v>000010</v>
      </c>
      <c r="O256" s="19" t="str">
        <f t="shared" si="289"/>
        <v>101</v>
      </c>
      <c r="P256" s="19" t="str">
        <f t="shared" si="290"/>
        <v>010</v>
      </c>
      <c r="Q256" s="19" t="str">
        <f t="shared" si="291"/>
        <v/>
      </c>
      <c r="R256" s="19" t="str">
        <f t="shared" si="292"/>
        <v/>
      </c>
      <c r="S256" s="20" t="str">
        <f t="shared" si="293"/>
        <v/>
      </c>
      <c r="T256" s="6" t="str">
        <f t="shared" si="294"/>
        <v>0A</v>
      </c>
      <c r="U256" s="6" t="str">
        <f t="shared" si="295"/>
        <v>A0</v>
      </c>
      <c r="V256" s="21" t="str">
        <f t="shared" si="296"/>
        <v>00</v>
      </c>
      <c r="Y256" s="21"/>
    </row>
    <row r="257" spans="1:25" ht="14.4" customHeight="1" x14ac:dyDescent="0.3">
      <c r="B257" s="6">
        <v>30</v>
      </c>
      <c r="C257" s="6" t="str">
        <f t="shared" si="279"/>
        <v>0x01E</v>
      </c>
      <c r="D257" s="6" t="s">
        <v>278</v>
      </c>
      <c r="F257" s="15" t="s">
        <v>272</v>
      </c>
      <c r="G257" s="16">
        <v>32</v>
      </c>
      <c r="H257" s="17" t="s">
        <v>151</v>
      </c>
      <c r="I257" s="6">
        <f t="shared" si="287"/>
        <v>2</v>
      </c>
      <c r="J257" s="6">
        <v>5</v>
      </c>
      <c r="N257" s="18" t="str">
        <f t="shared" si="288"/>
        <v>100000</v>
      </c>
      <c r="O257" s="19" t="str">
        <f t="shared" si="289"/>
        <v>010</v>
      </c>
      <c r="P257" s="19" t="str">
        <f t="shared" si="290"/>
        <v>101</v>
      </c>
      <c r="Q257" s="19" t="str">
        <f t="shared" si="291"/>
        <v/>
      </c>
      <c r="R257" s="19" t="str">
        <f t="shared" si="292"/>
        <v/>
      </c>
      <c r="S257" s="20" t="str">
        <f t="shared" si="293"/>
        <v/>
      </c>
      <c r="T257" s="6" t="str">
        <f t="shared" si="294"/>
        <v>81</v>
      </c>
      <c r="U257" s="6" t="str">
        <f t="shared" si="295"/>
        <v>50</v>
      </c>
      <c r="V257" s="21" t="str">
        <f t="shared" si="296"/>
        <v>00</v>
      </c>
      <c r="Y257" s="21"/>
    </row>
    <row r="258" spans="1:25" ht="14.4" customHeight="1" x14ac:dyDescent="0.3">
      <c r="B258" s="6">
        <v>33</v>
      </c>
      <c r="C258" s="6" t="str">
        <f t="shared" si="279"/>
        <v>0x021</v>
      </c>
      <c r="D258" s="6" t="s">
        <v>166</v>
      </c>
      <c r="G258" s="16">
        <v>40</v>
      </c>
      <c r="H258" s="17" t="s">
        <v>38</v>
      </c>
      <c r="I258" s="6">
        <f t="shared" si="287"/>
        <v>0</v>
      </c>
      <c r="N258" s="18" t="str">
        <f t="shared" si="288"/>
        <v>101000</v>
      </c>
      <c r="O258" s="19" t="str">
        <f t="shared" si="289"/>
        <v>000</v>
      </c>
      <c r="P258" s="19" t="str">
        <f t="shared" si="290"/>
        <v/>
      </c>
      <c r="Q258" s="19" t="str">
        <f t="shared" si="291"/>
        <v/>
      </c>
      <c r="R258" s="19" t="str">
        <f t="shared" si="292"/>
        <v/>
      </c>
      <c r="S258" s="20" t="str">
        <f t="shared" si="293"/>
        <v/>
      </c>
      <c r="T258" s="6" t="str">
        <f t="shared" si="294"/>
        <v>A0</v>
      </c>
      <c r="U258" s="6" t="str">
        <f t="shared" si="295"/>
        <v>00</v>
      </c>
      <c r="V258" s="21" t="str">
        <f t="shared" si="296"/>
        <v>00</v>
      </c>
      <c r="Y258" s="21"/>
    </row>
    <row r="259" spans="1:25" ht="14.4" customHeight="1" x14ac:dyDescent="0.3">
      <c r="B259" s="6">
        <v>36</v>
      </c>
      <c r="C259" s="6" t="str">
        <f t="shared" si="279"/>
        <v>0x024</v>
      </c>
      <c r="D259" s="6" t="s">
        <v>309</v>
      </c>
      <c r="G259" s="16">
        <v>5</v>
      </c>
      <c r="I259" s="6" t="str">
        <f t="shared" si="287"/>
        <v/>
      </c>
      <c r="L259" s="6">
        <v>18</v>
      </c>
      <c r="N259" s="18" t="str">
        <f t="shared" si="288"/>
        <v>000101</v>
      </c>
      <c r="O259" s="19" t="str">
        <f t="shared" si="289"/>
        <v/>
      </c>
      <c r="P259" s="19" t="str">
        <f t="shared" si="290"/>
        <v/>
      </c>
      <c r="Q259" s="19" t="str">
        <f t="shared" si="291"/>
        <v/>
      </c>
      <c r="R259" s="19" t="str">
        <f t="shared" si="292"/>
        <v>00010010</v>
      </c>
      <c r="S259" s="20" t="str">
        <f t="shared" si="293"/>
        <v/>
      </c>
      <c r="T259" s="6" t="str">
        <f t="shared" si="294"/>
        <v>14</v>
      </c>
      <c r="U259" s="6" t="str">
        <f t="shared" si="295"/>
        <v>00</v>
      </c>
      <c r="V259" s="21" t="str">
        <f t="shared" si="296"/>
        <v>12</v>
      </c>
      <c r="Y259" s="21"/>
    </row>
    <row r="260" spans="1:25" ht="14.4" customHeight="1" x14ac:dyDescent="0.3">
      <c r="A260" s="14" t="s">
        <v>274</v>
      </c>
      <c r="B260" s="6">
        <v>39</v>
      </c>
      <c r="C260" s="6" t="str">
        <f t="shared" si="279"/>
        <v>0x027</v>
      </c>
      <c r="D260" s="6" t="s">
        <v>207</v>
      </c>
      <c r="F260" s="15" t="s">
        <v>282</v>
      </c>
      <c r="G260" s="16">
        <v>17</v>
      </c>
      <c r="H260" s="17" t="s">
        <v>151</v>
      </c>
      <c r="I260" s="6">
        <f t="shared" si="287"/>
        <v>2</v>
      </c>
      <c r="J260" s="6">
        <v>6</v>
      </c>
      <c r="K260" s="6">
        <v>1</v>
      </c>
      <c r="N260" s="18" t="str">
        <f t="shared" si="288"/>
        <v>010001</v>
      </c>
      <c r="O260" s="19" t="str">
        <f t="shared" si="289"/>
        <v>010</v>
      </c>
      <c r="P260" s="19" t="str">
        <f t="shared" si="290"/>
        <v>110</v>
      </c>
      <c r="Q260" s="19" t="str">
        <f t="shared" si="291"/>
        <v>001</v>
      </c>
      <c r="R260" s="19" t="str">
        <f t="shared" si="292"/>
        <v/>
      </c>
      <c r="S260" s="20" t="str">
        <f t="shared" si="293"/>
        <v/>
      </c>
      <c r="T260" s="6" t="str">
        <f t="shared" si="294"/>
        <v>45</v>
      </c>
      <c r="U260" s="6" t="str">
        <f t="shared" si="295"/>
        <v>62</v>
      </c>
      <c r="V260" s="21" t="str">
        <f t="shared" si="296"/>
        <v>00</v>
      </c>
      <c r="Y260" s="21"/>
    </row>
    <row r="261" spans="1:25" ht="14.4" customHeight="1" x14ac:dyDescent="0.3">
      <c r="B261" s="6">
        <v>42</v>
      </c>
      <c r="C261" s="6" t="str">
        <f t="shared" ref="C261:C267" si="297">"0x" &amp; DEC2HEX(B261,3)</f>
        <v>0x02A</v>
      </c>
      <c r="D261" s="6" t="s">
        <v>176</v>
      </c>
      <c r="G261" s="16">
        <v>1</v>
      </c>
      <c r="H261" s="17" t="s">
        <v>151</v>
      </c>
      <c r="I261" s="6">
        <f t="shared" si="287"/>
        <v>2</v>
      </c>
      <c r="M261" s="6">
        <v>0</v>
      </c>
      <c r="N261" s="18" t="str">
        <f t="shared" si="288"/>
        <v>000001</v>
      </c>
      <c r="O261" s="19" t="str">
        <f t="shared" si="289"/>
        <v>010</v>
      </c>
      <c r="P261" s="19" t="str">
        <f t="shared" si="290"/>
        <v/>
      </c>
      <c r="Q261" s="19" t="str">
        <f t="shared" si="291"/>
        <v/>
      </c>
      <c r="R261" s="19" t="str">
        <f t="shared" si="292"/>
        <v/>
      </c>
      <c r="S261" s="20" t="str">
        <f t="shared" si="293"/>
        <v>00000000</v>
      </c>
      <c r="T261" s="6" t="str">
        <f t="shared" si="294"/>
        <v>05</v>
      </c>
      <c r="U261" s="6" t="str">
        <f t="shared" si="295"/>
        <v>00</v>
      </c>
      <c r="V261" s="21" t="str">
        <f t="shared" si="296"/>
        <v>00</v>
      </c>
      <c r="Y261" s="21"/>
    </row>
    <row r="262" spans="1:25" ht="14.4" customHeight="1" x14ac:dyDescent="0.3">
      <c r="B262" s="6">
        <v>45</v>
      </c>
      <c r="C262" s="6" t="str">
        <f t="shared" si="297"/>
        <v>0x02D</v>
      </c>
      <c r="D262" s="6" t="s">
        <v>308</v>
      </c>
      <c r="F262" s="15" t="s">
        <v>284</v>
      </c>
      <c r="G262" s="16">
        <v>17</v>
      </c>
      <c r="H262" s="17" t="s">
        <v>151</v>
      </c>
      <c r="I262" s="6">
        <f t="shared" si="287"/>
        <v>2</v>
      </c>
      <c r="J262" s="6">
        <v>7</v>
      </c>
      <c r="K262" s="6">
        <v>1</v>
      </c>
      <c r="N262" s="18" t="str">
        <f t="shared" si="288"/>
        <v>010001</v>
      </c>
      <c r="O262" s="19" t="str">
        <f t="shared" si="289"/>
        <v>010</v>
      </c>
      <c r="P262" s="19" t="str">
        <f t="shared" si="290"/>
        <v>111</v>
      </c>
      <c r="Q262" s="19" t="str">
        <f t="shared" si="291"/>
        <v>001</v>
      </c>
      <c r="R262" s="19" t="str">
        <f t="shared" si="292"/>
        <v/>
      </c>
      <c r="S262" s="20" t="str">
        <f t="shared" si="293"/>
        <v/>
      </c>
      <c r="T262" s="6" t="str">
        <f t="shared" si="294"/>
        <v>45</v>
      </c>
      <c r="U262" s="6" t="str">
        <f t="shared" si="295"/>
        <v>72</v>
      </c>
      <c r="V262" s="21" t="str">
        <f t="shared" si="296"/>
        <v>00</v>
      </c>
      <c r="Y262" s="21"/>
    </row>
    <row r="263" spans="1:25" ht="14.4" customHeight="1" x14ac:dyDescent="0.3">
      <c r="B263" s="6">
        <v>48</v>
      </c>
      <c r="C263" s="6" t="str">
        <f t="shared" si="297"/>
        <v>0x030</v>
      </c>
      <c r="D263" s="6" t="s">
        <v>310</v>
      </c>
      <c r="G263" s="16">
        <v>1</v>
      </c>
      <c r="H263" s="25" t="s">
        <v>41</v>
      </c>
      <c r="I263" s="6">
        <f t="shared" si="287"/>
        <v>5</v>
      </c>
      <c r="M263" s="6">
        <v>0</v>
      </c>
      <c r="N263" s="18" t="str">
        <f t="shared" si="288"/>
        <v>000001</v>
      </c>
      <c r="O263" s="19" t="str">
        <f t="shared" si="289"/>
        <v>101</v>
      </c>
      <c r="P263" s="19" t="str">
        <f>IF(J263="", "", TEXT(DEC2BIN(J263), "000"))</f>
        <v/>
      </c>
      <c r="Q263" s="19" t="str">
        <f>IF(K263="", "", TEXT(DEC2BIN(K263), "000"))</f>
        <v/>
      </c>
      <c r="R263" s="19" t="str">
        <f>IF(L263="", "", TEXT(DEC2BIN(L263), "00000000"))</f>
        <v/>
      </c>
      <c r="S263" s="20" t="str">
        <f>IF(M263="", "", TEXT(DEC2BIN(M263), "00000000"))</f>
        <v>00000000</v>
      </c>
      <c r="T263" s="6" t="str">
        <f t="shared" ref="T263" si="298">BIN2HEX(LEFT(CONCATENATE(N263,IF(O263="", "000", O263)), 8), 2)</f>
        <v>06</v>
      </c>
      <c r="U263" s="6" t="str">
        <f t="shared" ref="U263" si="299">BIN2HEX(CONCATENATE(RIGHT(O263, 1), IF(P263 = "", "000", P263), IF(Q263 = "", "000", Q263), "0"), 2)</f>
        <v>80</v>
      </c>
      <c r="V263" s="21" t="str">
        <f t="shared" ref="V263" si="300">IF(R263="", BIN2HEX(S263, 2), BIN2HEX(R263,2))</f>
        <v>00</v>
      </c>
      <c r="Y263" s="21"/>
    </row>
    <row r="264" spans="1:25" ht="14.4" customHeight="1" x14ac:dyDescent="0.3">
      <c r="A264" s="6"/>
      <c r="B264" s="6">
        <v>51</v>
      </c>
      <c r="C264" s="6" t="str">
        <f t="shared" si="297"/>
        <v>0x033</v>
      </c>
      <c r="D264" s="6" t="s">
        <v>311</v>
      </c>
      <c r="F264" s="15" t="s">
        <v>301</v>
      </c>
      <c r="G264" s="16">
        <v>33</v>
      </c>
      <c r="H264" s="17" t="s">
        <v>39</v>
      </c>
      <c r="I264" s="6">
        <f t="shared" si="287"/>
        <v>1</v>
      </c>
      <c r="J264" s="6">
        <v>5</v>
      </c>
      <c r="N264" s="18" t="str">
        <f t="shared" si="288"/>
        <v>100001</v>
      </c>
      <c r="O264" s="19" t="str">
        <f t="shared" ref="O264:O269" si="301">IF(I264="", "", TEXT(DEC2BIN(I264), "000"))</f>
        <v>001</v>
      </c>
      <c r="P264" s="19" t="str">
        <f t="shared" ref="P264:P265" si="302">IF(J264="", "", TEXT(DEC2BIN(J264), "000"))</f>
        <v>101</v>
      </c>
      <c r="Q264" s="19" t="str">
        <f t="shared" ref="Q264:Q265" si="303">IF(K264="", "", TEXT(DEC2BIN(K264), "000"))</f>
        <v/>
      </c>
      <c r="R264" s="19" t="str">
        <f t="shared" ref="R264:R265" si="304">IF(L264="", "", TEXT(DEC2BIN(L264), "00000000"))</f>
        <v/>
      </c>
      <c r="S264" s="20" t="str">
        <f t="shared" ref="S264:S265" si="305">IF(M264="", "", TEXT(DEC2BIN(M264), "00000000"))</f>
        <v/>
      </c>
      <c r="T264" s="6" t="str">
        <f t="shared" ref="T264:T265" si="306">BIN2HEX(LEFT(CONCATENATE(N264,IF(O264="", "000", O264)), 8), 2)</f>
        <v>84</v>
      </c>
      <c r="U264" s="6" t="str">
        <f t="shared" ref="U264:U265" si="307">BIN2HEX(CONCATENATE(RIGHT(O264, 1), IF(P264 = "", "000", P264), IF(Q264 = "", "000", Q264), "0"), 2)</f>
        <v>D0</v>
      </c>
      <c r="V264" s="21" t="str">
        <f t="shared" ref="V264:V265" si="308">IF(R264="", BIN2HEX(S264, 2), BIN2HEX(R264,2))</f>
        <v>00</v>
      </c>
      <c r="Y264" s="21"/>
    </row>
    <row r="265" spans="1:25" ht="14.4" customHeight="1" x14ac:dyDescent="0.3">
      <c r="B265" s="6">
        <v>54</v>
      </c>
      <c r="C265" s="6" t="str">
        <f t="shared" si="297"/>
        <v>0x036</v>
      </c>
      <c r="D265" s="6" t="s">
        <v>323</v>
      </c>
      <c r="F265" s="15" t="s">
        <v>305</v>
      </c>
      <c r="G265" s="16">
        <v>6</v>
      </c>
      <c r="I265" s="6" t="str">
        <f t="shared" si="287"/>
        <v/>
      </c>
      <c r="L265" s="6">
        <v>66</v>
      </c>
      <c r="N265" s="18" t="str">
        <f t="shared" si="288"/>
        <v>000110</v>
      </c>
      <c r="O265" s="19" t="str">
        <f t="shared" si="301"/>
        <v/>
      </c>
      <c r="P265" s="19" t="str">
        <f t="shared" si="302"/>
        <v/>
      </c>
      <c r="Q265" s="19" t="str">
        <f t="shared" si="303"/>
        <v/>
      </c>
      <c r="R265" s="19" t="str">
        <f t="shared" si="304"/>
        <v>01000010</v>
      </c>
      <c r="S265" s="20" t="str">
        <f t="shared" si="305"/>
        <v/>
      </c>
      <c r="T265" s="6" t="str">
        <f t="shared" si="306"/>
        <v>18</v>
      </c>
      <c r="U265" s="6" t="str">
        <f t="shared" si="307"/>
        <v>00</v>
      </c>
      <c r="V265" s="21" t="str">
        <f t="shared" si="308"/>
        <v>42</v>
      </c>
      <c r="Y265" s="21"/>
    </row>
    <row r="266" spans="1:25" ht="14.4" customHeight="1" x14ac:dyDescent="0.3">
      <c r="B266" s="6">
        <v>57</v>
      </c>
      <c r="C266" s="6" t="str">
        <f t="shared" si="297"/>
        <v>0x039</v>
      </c>
      <c r="D266" s="6" t="s">
        <v>170</v>
      </c>
      <c r="F266" s="15" t="s">
        <v>300</v>
      </c>
      <c r="G266" s="16">
        <v>41</v>
      </c>
      <c r="H266" s="17" t="s">
        <v>39</v>
      </c>
      <c r="I266" s="6">
        <f t="shared" si="287"/>
        <v>1</v>
      </c>
      <c r="N266" s="18" t="str">
        <f t="shared" si="288"/>
        <v>101001</v>
      </c>
      <c r="O266" s="19" t="str">
        <f t="shared" si="301"/>
        <v>001</v>
      </c>
      <c r="P266" s="19" t="str">
        <f t="shared" ref="P266:P271" si="309">IF(J266="", "", TEXT(DEC2BIN(J266), "000"))</f>
        <v/>
      </c>
      <c r="Q266" s="19" t="str">
        <f t="shared" ref="Q266:Q271" si="310">IF(K266="", "", TEXT(DEC2BIN(K266), "000"))</f>
        <v/>
      </c>
      <c r="R266" s="19" t="str">
        <f t="shared" ref="R266:R271" si="311">IF(L266="", "", TEXT(DEC2BIN(L266), "00000000"))</f>
        <v/>
      </c>
      <c r="S266" s="20" t="str">
        <f t="shared" ref="S266:S271" si="312">IF(M266="", "", TEXT(DEC2BIN(M266), "00000000"))</f>
        <v/>
      </c>
      <c r="T266" s="6" t="str">
        <f t="shared" ref="T266:T271" si="313">BIN2HEX(LEFT(CONCATENATE(N266,IF(O266="", "000", O266)), 8), 2)</f>
        <v>A4</v>
      </c>
      <c r="U266" s="6" t="str">
        <f t="shared" ref="U266:U271" si="314">BIN2HEX(CONCATENATE(RIGHT(O266, 1), IF(P266 = "", "000", P266), IF(Q266 = "", "000", Q266), "0"), 2)</f>
        <v>80</v>
      </c>
      <c r="V266" s="21" t="str">
        <f t="shared" ref="V266:V271" si="315">IF(R266="", BIN2HEX(S266, 2), BIN2HEX(R266,2))</f>
        <v>00</v>
      </c>
    </row>
    <row r="267" spans="1:25" ht="14.4" customHeight="1" x14ac:dyDescent="0.3">
      <c r="B267" s="6">
        <v>60</v>
      </c>
      <c r="C267" s="6" t="str">
        <f t="shared" si="297"/>
        <v>0x03C</v>
      </c>
      <c r="D267" s="6" t="s">
        <v>47</v>
      </c>
      <c r="G267" s="16">
        <v>2</v>
      </c>
      <c r="H267" s="17" t="s">
        <v>38</v>
      </c>
      <c r="I267" s="6">
        <f t="shared" si="287"/>
        <v>0</v>
      </c>
      <c r="J267" s="6">
        <v>1</v>
      </c>
      <c r="N267" s="18" t="str">
        <f t="shared" si="288"/>
        <v>000010</v>
      </c>
      <c r="O267" s="19" t="str">
        <f t="shared" si="301"/>
        <v>000</v>
      </c>
      <c r="P267" s="19" t="str">
        <f>IF(J267="", "", TEXT(DEC2BIN(J267), "000"))</f>
        <v>001</v>
      </c>
      <c r="Q267" s="19" t="str">
        <f>IF(K267="", "", TEXT(DEC2BIN(K267), "000"))</f>
        <v/>
      </c>
      <c r="R267" s="19" t="str">
        <f>IF(L267="", "", TEXT(DEC2BIN(L267), "00000000"))</f>
        <v/>
      </c>
      <c r="S267" s="20" t="str">
        <f>IF(M267="", "", TEXT(DEC2BIN(M267), "00000000"))</f>
        <v/>
      </c>
      <c r="T267" s="6" t="str">
        <f>BIN2HEX(LEFT(CONCATENATE(N267,IF(O267="", "000", O267)), 8), 2)</f>
        <v>08</v>
      </c>
      <c r="U267" s="6" t="str">
        <f>BIN2HEX(CONCATENATE(RIGHT(O267, 1), IF(P267 = "", "000", P267), IF(Q267 = "", "000", Q267), "0"), 2)</f>
        <v>10</v>
      </c>
      <c r="V267" s="21" t="str">
        <f>IF(R267="", BIN2HEX(S267, 2), BIN2HEX(R267,2))</f>
        <v>00</v>
      </c>
    </row>
    <row r="268" spans="1:25" ht="14.4" customHeight="1" x14ac:dyDescent="0.3">
      <c r="B268" s="6">
        <v>63</v>
      </c>
      <c r="C268" s="6" t="str">
        <f t="shared" ref="C268:C273" si="316">"0x" &amp; DEC2HEX(B268,3)</f>
        <v>0x03F</v>
      </c>
      <c r="D268" s="6" t="s">
        <v>303</v>
      </c>
      <c r="F268" s="15" t="s">
        <v>306</v>
      </c>
      <c r="G268" s="16">
        <v>5</v>
      </c>
      <c r="I268" s="6" t="str">
        <f t="shared" si="287"/>
        <v/>
      </c>
      <c r="L268" s="6">
        <v>15</v>
      </c>
      <c r="N268" s="18" t="str">
        <f t="shared" si="288"/>
        <v>000101</v>
      </c>
      <c r="O268" s="19" t="str">
        <f t="shared" si="301"/>
        <v/>
      </c>
      <c r="P268" s="19" t="str">
        <f t="shared" si="309"/>
        <v/>
      </c>
      <c r="Q268" s="19" t="str">
        <f t="shared" si="310"/>
        <v/>
      </c>
      <c r="R268" s="19" t="str">
        <f t="shared" si="311"/>
        <v>00001111</v>
      </c>
      <c r="S268" s="20" t="str">
        <f t="shared" si="312"/>
        <v/>
      </c>
      <c r="T268" s="6" t="str">
        <f t="shared" si="313"/>
        <v>14</v>
      </c>
      <c r="U268" s="6" t="str">
        <f t="shared" si="314"/>
        <v>00</v>
      </c>
      <c r="V268" s="21" t="str">
        <f t="shared" si="315"/>
        <v>0F</v>
      </c>
    </row>
    <row r="269" spans="1:25" ht="14.4" customHeight="1" x14ac:dyDescent="0.3">
      <c r="A269" s="14" t="s">
        <v>322</v>
      </c>
      <c r="B269" s="6">
        <v>66</v>
      </c>
      <c r="C269" s="6" t="str">
        <f t="shared" si="316"/>
        <v>0x042</v>
      </c>
      <c r="D269" s="6" t="s">
        <v>58</v>
      </c>
      <c r="G269" s="16">
        <v>1</v>
      </c>
      <c r="H269" s="17" t="s">
        <v>38</v>
      </c>
      <c r="I269" s="6">
        <f>IF(H269="", "", VLOOKUP(H269, $X$3:$Y$10, 2))</f>
        <v>0</v>
      </c>
      <c r="M269" s="6">
        <v>0</v>
      </c>
      <c r="N269" s="18" t="str">
        <f>IF(G269="", "", TEXT(DEC2BIN(G269), "000000"))</f>
        <v>000001</v>
      </c>
      <c r="O269" s="19" t="str">
        <f t="shared" si="301"/>
        <v>000</v>
      </c>
      <c r="P269" s="19" t="str">
        <f>IF(J269="", "", TEXT(DEC2BIN(J269), "000"))</f>
        <v/>
      </c>
      <c r="Q269" s="19" t="str">
        <f>IF(K269="", "", TEXT(DEC2BIN(K269), "000"))</f>
        <v/>
      </c>
      <c r="R269" s="19" t="str">
        <f>IF(L269="", "", TEXT(DEC2BIN(L269), "00000000"))</f>
        <v/>
      </c>
      <c r="S269" s="20" t="str">
        <f>IF(M269="", "", TEXT(DEC2BIN(M269), "00000000"))</f>
        <v>00000000</v>
      </c>
      <c r="T269" s="6" t="str">
        <f>BIN2HEX(LEFT(CONCATENATE(N269,IF(O269="", "000", O269)), 8), 2)</f>
        <v>04</v>
      </c>
      <c r="U269" s="6" t="str">
        <f>BIN2HEX(CONCATENATE(RIGHT(O269, 1), IF(P269 = "", "000", P269), IF(Q269 = "", "000", Q269), "0"), 2)</f>
        <v>00</v>
      </c>
      <c r="V269" s="21" t="str">
        <f>IF(R269="", BIN2HEX(S269, 2), BIN2HEX(R269,2))</f>
        <v>00</v>
      </c>
    </row>
    <row r="270" spans="1:25" ht="14.4" customHeight="1" x14ac:dyDescent="0.3">
      <c r="A270" s="6"/>
      <c r="B270" s="6">
        <v>69</v>
      </c>
      <c r="C270" s="6" t="str">
        <f t="shared" si="316"/>
        <v>0x045</v>
      </c>
      <c r="D270" s="6" t="s">
        <v>204</v>
      </c>
      <c r="F270" s="15" t="s">
        <v>319</v>
      </c>
      <c r="G270" s="16">
        <v>17</v>
      </c>
      <c r="H270" s="17" t="s">
        <v>38</v>
      </c>
      <c r="I270" s="6">
        <f t="shared" si="287"/>
        <v>0</v>
      </c>
      <c r="J270" s="6">
        <v>6</v>
      </c>
      <c r="K270" s="6">
        <v>1</v>
      </c>
      <c r="N270" s="18" t="str">
        <f t="shared" ref="N270:N271" si="317">IF(G270="", "", TEXT(DEC2BIN(G270), "000000"))</f>
        <v>010001</v>
      </c>
      <c r="O270" s="19" t="str">
        <f t="shared" ref="O270:O271" si="318">IF(I270="", "", TEXT(DEC2BIN(I270), "000"))</f>
        <v>000</v>
      </c>
      <c r="P270" s="19" t="str">
        <f t="shared" si="309"/>
        <v>110</v>
      </c>
      <c r="Q270" s="19" t="str">
        <f t="shared" si="310"/>
        <v>001</v>
      </c>
      <c r="R270" s="19" t="str">
        <f t="shared" si="311"/>
        <v/>
      </c>
      <c r="S270" s="20" t="str">
        <f t="shared" si="312"/>
        <v/>
      </c>
      <c r="T270" s="6" t="str">
        <f t="shared" si="313"/>
        <v>44</v>
      </c>
      <c r="U270" s="6" t="str">
        <f t="shared" si="314"/>
        <v>62</v>
      </c>
      <c r="V270" s="21" t="str">
        <f t="shared" si="315"/>
        <v>00</v>
      </c>
    </row>
    <row r="271" spans="1:25" ht="14.4" customHeight="1" x14ac:dyDescent="0.3">
      <c r="B271" s="6">
        <v>72</v>
      </c>
      <c r="C271" s="6" t="str">
        <f t="shared" si="316"/>
        <v>0x048</v>
      </c>
      <c r="D271" s="6" t="s">
        <v>308</v>
      </c>
      <c r="F271" s="15" t="s">
        <v>284</v>
      </c>
      <c r="G271" s="16">
        <v>17</v>
      </c>
      <c r="H271" s="17" t="s">
        <v>151</v>
      </c>
      <c r="I271" s="6">
        <f t="shared" si="287"/>
        <v>2</v>
      </c>
      <c r="J271" s="6">
        <v>7</v>
      </c>
      <c r="K271" s="6">
        <v>1</v>
      </c>
      <c r="N271" s="18" t="str">
        <f t="shared" si="317"/>
        <v>010001</v>
      </c>
      <c r="O271" s="19" t="str">
        <f t="shared" si="318"/>
        <v>010</v>
      </c>
      <c r="P271" s="19" t="str">
        <f t="shared" si="309"/>
        <v>111</v>
      </c>
      <c r="Q271" s="19" t="str">
        <f t="shared" si="310"/>
        <v>001</v>
      </c>
      <c r="R271" s="19" t="str">
        <f t="shared" si="311"/>
        <v/>
      </c>
      <c r="S271" s="20" t="str">
        <f t="shared" si="312"/>
        <v/>
      </c>
      <c r="T271" s="6" t="str">
        <f t="shared" si="313"/>
        <v>45</v>
      </c>
      <c r="U271" s="6" t="str">
        <f t="shared" si="314"/>
        <v>72</v>
      </c>
      <c r="V271" s="21" t="str">
        <f t="shared" si="315"/>
        <v>00</v>
      </c>
    </row>
    <row r="272" spans="1:25" ht="14.4" customHeight="1" x14ac:dyDescent="0.3">
      <c r="B272" s="6">
        <v>75</v>
      </c>
      <c r="C272" s="6" t="str">
        <f t="shared" si="316"/>
        <v>0x04B</v>
      </c>
      <c r="D272" s="6" t="s">
        <v>318</v>
      </c>
      <c r="E272" s="6"/>
      <c r="F272" s="15" t="s">
        <v>315</v>
      </c>
      <c r="G272" s="16">
        <v>40</v>
      </c>
      <c r="H272" s="17" t="s">
        <v>42</v>
      </c>
      <c r="I272" s="6">
        <f t="shared" si="287"/>
        <v>6</v>
      </c>
      <c r="N272" s="18" t="str">
        <f t="shared" ref="N272" si="319">IF(G272="", "", TEXT(DEC2BIN(G272), "000000"))</f>
        <v>101000</v>
      </c>
      <c r="O272" s="19" t="str">
        <f>IF(I272="", "", TEXT(DEC2BIN(I272), "000"))</f>
        <v>110</v>
      </c>
      <c r="P272" s="19" t="str">
        <f t="shared" ref="P272" si="320">IF(J272="", "", TEXT(DEC2BIN(J272), "000"))</f>
        <v/>
      </c>
      <c r="Q272" s="19" t="str">
        <f t="shared" ref="Q272" si="321">IF(K272="", "", TEXT(DEC2BIN(K272), "000"))</f>
        <v/>
      </c>
      <c r="R272" s="19" t="str">
        <f t="shared" ref="R272" si="322">IF(L272="", "", TEXT(DEC2BIN(L272), "00000000"))</f>
        <v/>
      </c>
      <c r="S272" s="20" t="str">
        <f t="shared" ref="S272" si="323">IF(M272="", "", TEXT(DEC2BIN(M272), "00000000"))</f>
        <v/>
      </c>
      <c r="T272" s="6" t="str">
        <f t="shared" ref="T272" si="324">BIN2HEX(LEFT(CONCATENATE(N272,IF(O272="", "000", O272)), 8), 2)</f>
        <v>A3</v>
      </c>
      <c r="U272" s="6" t="str">
        <f t="shared" ref="U272" si="325">BIN2HEX(CONCATENATE(RIGHT(O272, 1), IF(P272 = "", "000", P272), IF(Q272 = "", "000", Q272), "0"), 2)</f>
        <v>00</v>
      </c>
      <c r="V272" s="21" t="str">
        <f t="shared" ref="V272" si="326">IF(R272="", BIN2HEX(S272, 2), BIN2HEX(R272,2))</f>
        <v>00</v>
      </c>
    </row>
    <row r="273" spans="2:22" ht="14.4" customHeight="1" x14ac:dyDescent="0.3">
      <c r="B273" s="6">
        <v>78</v>
      </c>
      <c r="C273" s="6" t="str">
        <f t="shared" si="316"/>
        <v>0x04E</v>
      </c>
      <c r="D273" s="6" t="s">
        <v>312</v>
      </c>
      <c r="E273" s="6"/>
      <c r="F273" s="15" t="s">
        <v>316</v>
      </c>
      <c r="G273" s="16">
        <v>5</v>
      </c>
      <c r="I273" s="6" t="str">
        <f t="shared" si="287"/>
        <v/>
      </c>
      <c r="L273" s="6">
        <v>3</v>
      </c>
      <c r="N273" s="18" t="str">
        <f t="shared" ref="N273" si="327">IF(G273="", "", TEXT(DEC2BIN(G273), "000000"))</f>
        <v>000101</v>
      </c>
      <c r="O273" s="19" t="str">
        <f>IF(I273="", "", TEXT(DEC2BIN(I273), "000"))</f>
        <v/>
      </c>
      <c r="P273" s="19" t="str">
        <f t="shared" ref="P273" si="328">IF(J273="", "", TEXT(DEC2BIN(J273), "000"))</f>
        <v/>
      </c>
      <c r="Q273" s="19" t="str">
        <f t="shared" ref="Q273" si="329">IF(K273="", "", TEXT(DEC2BIN(K273), "000"))</f>
        <v/>
      </c>
      <c r="R273" s="19" t="str">
        <f t="shared" ref="R273" si="330">IF(L273="", "", TEXT(DEC2BIN(L273), "00000000"))</f>
        <v>00000011</v>
      </c>
      <c r="S273" s="20" t="str">
        <f t="shared" ref="S273" si="331">IF(M273="", "", TEXT(DEC2BIN(M273), "00000000"))</f>
        <v/>
      </c>
      <c r="T273" s="6" t="str">
        <f t="shared" ref="T273" si="332">BIN2HEX(LEFT(CONCATENATE(N273,IF(O273="", "000", O273)), 8), 2)</f>
        <v>14</v>
      </c>
      <c r="U273" s="6" t="str">
        <f t="shared" ref="U273" si="333">BIN2HEX(CONCATENATE(RIGHT(O273, 1), IF(P273 = "", "000", P273), IF(Q273 = "", "000", Q273), "0"), 2)</f>
        <v>00</v>
      </c>
      <c r="V273" s="21" t="str">
        <f t="shared" ref="V273" si="334">IF(R273="", BIN2HEX(S273, 2), BIN2HEX(R273,2))</f>
        <v>03</v>
      </c>
    </row>
    <row r="274" spans="2:22" ht="14.4" customHeight="1" x14ac:dyDescent="0.3">
      <c r="E274" s="6"/>
      <c r="O274" s="19"/>
      <c r="P274" s="19"/>
      <c r="Q274" s="19"/>
      <c r="R274" s="19"/>
    </row>
    <row r="276" spans="2:22" ht="14.4" customHeight="1" x14ac:dyDescent="0.3">
      <c r="O276" s="19"/>
      <c r="P276" s="19"/>
      <c r="Q276" s="19"/>
      <c r="R276" s="19"/>
    </row>
    <row r="277" spans="2:22" ht="14.4" customHeight="1" x14ac:dyDescent="0.3">
      <c r="D277" s="15" t="s">
        <v>324</v>
      </c>
    </row>
    <row r="278" spans="2:22" ht="14.4" customHeight="1" x14ac:dyDescent="0.3">
      <c r="B278" s="6">
        <v>0</v>
      </c>
      <c r="C278" s="6" t="str">
        <f t="shared" ref="C278:C283" si="335">"0x" &amp; DEC2HEX(B278,3)</f>
        <v>0x000</v>
      </c>
      <c r="D278" s="6" t="s">
        <v>326</v>
      </c>
      <c r="G278" s="16">
        <v>1</v>
      </c>
      <c r="H278" s="17" t="s">
        <v>38</v>
      </c>
      <c r="I278" s="6">
        <f t="shared" ref="I278" si="336">IF(H278="", "", VLOOKUP(H278, $X$3:$Y$10, 2))</f>
        <v>0</v>
      </c>
      <c r="M278" s="6">
        <v>5</v>
      </c>
      <c r="N278" s="18" t="str">
        <f t="shared" ref="N278" si="337">IF(G278="", "", TEXT(DEC2BIN(G278), "000000"))</f>
        <v>000001</v>
      </c>
      <c r="O278" s="19" t="str">
        <f t="shared" ref="O278" si="338">IF(I278="", "", TEXT(DEC2BIN(I278), "000"))</f>
        <v>000</v>
      </c>
      <c r="P278" s="19" t="str">
        <f t="shared" ref="P278" si="339">IF(J278="", "", TEXT(DEC2BIN(J278), "000"))</f>
        <v/>
      </c>
      <c r="Q278" s="19" t="str">
        <f t="shared" ref="Q278" si="340">IF(K278="", "", TEXT(DEC2BIN(K278), "000"))</f>
        <v/>
      </c>
      <c r="R278" s="19" t="str">
        <f t="shared" ref="R278" si="341">IF(L278="", "", TEXT(DEC2BIN(L278), "00000000"))</f>
        <v/>
      </c>
      <c r="S278" s="20" t="str">
        <f t="shared" ref="S278" si="342">IF(M278="", "", TEXT(DEC2BIN(M278), "00000000"))</f>
        <v>00000101</v>
      </c>
      <c r="T278" s="6" t="str">
        <f t="shared" ref="T278" si="343">BIN2HEX(LEFT(CONCATENATE(N278,IF(O278="", "000", O278)), 8), 2)</f>
        <v>04</v>
      </c>
      <c r="U278" s="6" t="str">
        <f t="shared" ref="U278" si="344">BIN2HEX(CONCATENATE(RIGHT(O278, 1), IF(P278 = "", "000", P278), IF(Q278 = "", "000", Q278), "0"), 2)</f>
        <v>00</v>
      </c>
      <c r="V278" s="21" t="str">
        <f t="shared" ref="V278" si="345">IF(R278="", BIN2HEX(S278, 2), BIN2HEX(R278,2))</f>
        <v>05</v>
      </c>
    </row>
    <row r="279" spans="2:22" ht="14.4" customHeight="1" x14ac:dyDescent="0.3">
      <c r="B279" s="6">
        <v>3</v>
      </c>
      <c r="C279" s="6" t="str">
        <f t="shared" si="335"/>
        <v>0x003</v>
      </c>
      <c r="D279" s="6" t="s">
        <v>325</v>
      </c>
      <c r="G279" s="16">
        <v>7</v>
      </c>
      <c r="I279" s="6" t="str">
        <f t="shared" ref="I279:I280" si="346">IF(H279="", "", VLOOKUP(H279, $X$3:$Y$10, 2))</f>
        <v/>
      </c>
      <c r="L279" s="6">
        <v>48</v>
      </c>
      <c r="N279" s="18" t="str">
        <f t="shared" ref="N279:N280" si="347">IF(G279="", "", TEXT(DEC2BIN(G279), "000000"))</f>
        <v>000111</v>
      </c>
      <c r="O279" s="19" t="str">
        <f>IF(I279="", "", TEXT(DEC2BIN(I279), "000"))</f>
        <v/>
      </c>
      <c r="P279" s="19" t="str">
        <f t="shared" ref="P279:P280" si="348">IF(J279="", "", TEXT(DEC2BIN(J279), "000"))</f>
        <v/>
      </c>
      <c r="Q279" s="19" t="str">
        <f t="shared" ref="Q279:Q280" si="349">IF(K279="", "", TEXT(DEC2BIN(K279), "000"))</f>
        <v/>
      </c>
      <c r="R279" s="19" t="str">
        <f t="shared" ref="R279:R280" si="350">IF(L279="", "", TEXT(DEC2BIN(L279), "00000000"))</f>
        <v>00110000</v>
      </c>
      <c r="S279" s="20" t="str">
        <f t="shared" ref="S279:S280" si="351">IF(M279="", "", TEXT(DEC2BIN(M279), "00000000"))</f>
        <v/>
      </c>
      <c r="T279" s="6" t="str">
        <f t="shared" ref="T279:T280" si="352">BIN2HEX(LEFT(CONCATENATE(N279,IF(O279="", "000", O279)), 8), 2)</f>
        <v>1C</v>
      </c>
      <c r="U279" s="6" t="str">
        <f t="shared" ref="U279:U280" si="353">BIN2HEX(CONCATENATE(RIGHT(O279, 1), IF(P279 = "", "000", P279), IF(Q279 = "", "000", Q279), "0"), 2)</f>
        <v>00</v>
      </c>
      <c r="V279" s="21" t="str">
        <f t="shared" ref="V279:V280" si="354">IF(R279="", BIN2HEX(S279, 2), BIN2HEX(R279,2))</f>
        <v>30</v>
      </c>
    </row>
    <row r="280" spans="2:22" ht="14.4" customHeight="1" x14ac:dyDescent="0.3">
      <c r="B280" s="6">
        <v>6</v>
      </c>
      <c r="C280" s="6" t="str">
        <f t="shared" si="335"/>
        <v>0x006</v>
      </c>
      <c r="D280" s="6" t="s">
        <v>166</v>
      </c>
      <c r="G280" s="16">
        <v>40</v>
      </c>
      <c r="H280" s="17" t="s">
        <v>38</v>
      </c>
      <c r="I280" s="6">
        <f t="shared" si="346"/>
        <v>0</v>
      </c>
      <c r="N280" s="18" t="str">
        <f t="shared" si="347"/>
        <v>101000</v>
      </c>
      <c r="O280" s="19" t="str">
        <f t="shared" ref="O280" si="355">IF(I280="", "", TEXT(DEC2BIN(I280), "000"))</f>
        <v>000</v>
      </c>
      <c r="P280" s="19" t="str">
        <f t="shared" si="348"/>
        <v/>
      </c>
      <c r="Q280" s="19" t="str">
        <f t="shared" si="349"/>
        <v/>
      </c>
      <c r="R280" s="19" t="str">
        <f t="shared" si="350"/>
        <v/>
      </c>
      <c r="S280" s="20" t="str">
        <f t="shared" si="351"/>
        <v/>
      </c>
      <c r="T280" s="6" t="str">
        <f t="shared" si="352"/>
        <v>A0</v>
      </c>
      <c r="U280" s="6" t="str">
        <f t="shared" si="353"/>
        <v>00</v>
      </c>
      <c r="V280" s="21" t="str">
        <f t="shared" si="354"/>
        <v>00</v>
      </c>
    </row>
    <row r="281" spans="2:22" ht="14.4" customHeight="1" x14ac:dyDescent="0.3">
      <c r="D281" s="10"/>
    </row>
    <row r="282" spans="2:22" ht="14.4" customHeight="1" x14ac:dyDescent="0.3">
      <c r="B282" s="6">
        <v>48</v>
      </c>
      <c r="C282" s="6" t="str">
        <f t="shared" si="335"/>
        <v>0x030</v>
      </c>
      <c r="D282" s="6" t="s">
        <v>166</v>
      </c>
      <c r="G282" s="16">
        <v>40</v>
      </c>
      <c r="H282" s="17" t="s">
        <v>38</v>
      </c>
      <c r="I282" s="6">
        <f t="shared" ref="I282" si="356">IF(H282="", "", VLOOKUP(H282, $X$3:$Y$10, 2))</f>
        <v>0</v>
      </c>
      <c r="N282" s="18" t="str">
        <f t="shared" ref="N282" si="357">IF(G282="", "", TEXT(DEC2BIN(G282), "000000"))</f>
        <v>101000</v>
      </c>
      <c r="O282" s="19" t="str">
        <f t="shared" ref="O282" si="358">IF(I282="", "", TEXT(DEC2BIN(I282), "000"))</f>
        <v>000</v>
      </c>
      <c r="P282" s="19" t="str">
        <f t="shared" ref="P282" si="359">IF(J282="", "", TEXT(DEC2BIN(J282), "000"))</f>
        <v/>
      </c>
      <c r="Q282" s="19" t="str">
        <f t="shared" ref="Q282" si="360">IF(K282="", "", TEXT(DEC2BIN(K282), "000"))</f>
        <v/>
      </c>
      <c r="R282" s="19" t="str">
        <f t="shared" ref="R282" si="361">IF(L282="", "", TEXT(DEC2BIN(L282), "00000000"))</f>
        <v/>
      </c>
      <c r="S282" s="20" t="str">
        <f t="shared" ref="S282" si="362">IF(M282="", "", TEXT(DEC2BIN(M282), "00000000"))</f>
        <v/>
      </c>
      <c r="T282" s="6" t="str">
        <f t="shared" ref="T282" si="363">BIN2HEX(LEFT(CONCATENATE(N282,IF(O282="", "000", O282)), 8), 2)</f>
        <v>A0</v>
      </c>
      <c r="U282" s="6" t="str">
        <f t="shared" ref="U282" si="364">BIN2HEX(CONCATENATE(RIGHT(O282, 1), IF(P282 = "", "000", P282), IF(Q282 = "", "000", Q282), "0"), 2)</f>
        <v>00</v>
      </c>
      <c r="V282" s="21" t="str">
        <f t="shared" ref="V282" si="365">IF(R282="", BIN2HEX(S282, 2), BIN2HEX(R282,2))</f>
        <v>00</v>
      </c>
    </row>
    <row r="283" spans="2:22" ht="14.4" customHeight="1" x14ac:dyDescent="0.3">
      <c r="B283" s="6">
        <v>51</v>
      </c>
      <c r="C283" s="6" t="str">
        <f t="shared" si="335"/>
        <v>0x033</v>
      </c>
      <c r="D283" s="6" t="s">
        <v>19</v>
      </c>
      <c r="G283" s="16">
        <v>9</v>
      </c>
      <c r="I283" s="6" t="str">
        <f t="shared" ref="I283" si="366">IF(H283="", "", VLOOKUP(H283, $X$3:$Y$10, 2))</f>
        <v/>
      </c>
      <c r="N283" s="18" t="str">
        <f t="shared" ref="N283" si="367">IF(G283="", "", TEXT(DEC2BIN(G283), "000000"))</f>
        <v>001001</v>
      </c>
      <c r="O283" s="19" t="str">
        <f>IF(I283="", "", TEXT(DEC2BIN(I283), "000"))</f>
        <v/>
      </c>
      <c r="P283" s="19" t="str">
        <f t="shared" ref="P283" si="368">IF(J283="", "", TEXT(DEC2BIN(J283), "000"))</f>
        <v/>
      </c>
      <c r="Q283" s="19" t="str">
        <f t="shared" ref="Q283" si="369">IF(K283="", "", TEXT(DEC2BIN(K283), "000"))</f>
        <v/>
      </c>
      <c r="R283" s="19" t="str">
        <f t="shared" ref="R283" si="370">IF(L283="", "", TEXT(DEC2BIN(L283), "00000000"))</f>
        <v/>
      </c>
      <c r="S283" s="20" t="str">
        <f t="shared" ref="S283" si="371">IF(M283="", "", TEXT(DEC2BIN(M283), "00000000"))</f>
        <v/>
      </c>
      <c r="T283" s="6" t="str">
        <f t="shared" ref="T283" si="372">BIN2HEX(LEFT(CONCATENATE(N283,IF(O283="", "000", O283)), 8), 2)</f>
        <v>24</v>
      </c>
      <c r="U283" s="6" t="str">
        <f t="shared" ref="U283" si="373">BIN2HEX(CONCATENATE(RIGHT(O283, 1), IF(P283 = "", "000", P283), IF(Q283 = "", "000", Q283), "0"), 2)</f>
        <v>00</v>
      </c>
      <c r="V283" s="21" t="str">
        <f t="shared" ref="V283" si="374">IF(R283="", BIN2HEX(S283, 2), BIN2HEX(R283,2))</f>
        <v>00</v>
      </c>
    </row>
    <row r="287" spans="2:22" ht="14.4" customHeight="1" x14ac:dyDescent="0.3">
      <c r="D287" s="15" t="s">
        <v>327</v>
      </c>
    </row>
    <row r="288" spans="2:22" ht="14.4" customHeight="1" x14ac:dyDescent="0.3">
      <c r="B288" s="6">
        <v>0</v>
      </c>
      <c r="C288" s="6" t="str">
        <f t="shared" ref="C288" si="375">"0x" &amp; DEC2HEX(B288,3)</f>
        <v>0x000</v>
      </c>
      <c r="D288" s="6" t="s">
        <v>326</v>
      </c>
      <c r="G288" s="16">
        <v>1</v>
      </c>
      <c r="H288" s="17" t="s">
        <v>38</v>
      </c>
      <c r="I288" s="6">
        <f t="shared" ref="I288:I291" si="376">IF(H288="", "", VLOOKUP(H288, $X$3:$Y$10, 2))</f>
        <v>0</v>
      </c>
      <c r="M288" s="6">
        <v>5</v>
      </c>
      <c r="N288" s="18" t="str">
        <f t="shared" ref="N288:N291" si="377">IF(G288="", "", TEXT(DEC2BIN(G288), "000000"))</f>
        <v>000001</v>
      </c>
      <c r="O288" s="19" t="str">
        <f t="shared" ref="O288:O289" si="378">IF(I288="", "", TEXT(DEC2BIN(I288), "000"))</f>
        <v>000</v>
      </c>
      <c r="P288" s="19" t="str">
        <f t="shared" ref="P288:P291" si="379">IF(J288="", "", TEXT(DEC2BIN(J288), "000"))</f>
        <v/>
      </c>
      <c r="Q288" s="19" t="str">
        <f t="shared" ref="Q288:Q291" si="380">IF(K288="", "", TEXT(DEC2BIN(K288), "000"))</f>
        <v/>
      </c>
      <c r="R288" s="19" t="str">
        <f t="shared" ref="R288:R291" si="381">IF(L288="", "", TEXT(DEC2BIN(L288), "00000000"))</f>
        <v/>
      </c>
      <c r="S288" s="20" t="str">
        <f t="shared" ref="S288:S291" si="382">IF(M288="", "", TEXT(DEC2BIN(M288), "00000000"))</f>
        <v>00000101</v>
      </c>
      <c r="T288" s="6" t="str">
        <f t="shared" ref="T288:T291" si="383">BIN2HEX(LEFT(CONCATENATE(N288,IF(O288="", "000", O288)), 8), 2)</f>
        <v>04</v>
      </c>
      <c r="U288" s="6" t="str">
        <f t="shared" ref="U288:U291" si="384">BIN2HEX(CONCATENATE(RIGHT(O288, 1), IF(P288 = "", "000", P288), IF(Q288 = "", "000", Q288), "0"), 2)</f>
        <v>00</v>
      </c>
      <c r="V288" s="21" t="str">
        <f t="shared" ref="V288:V291" si="385">IF(R288="", BIN2HEX(S288, 2), BIN2HEX(R288,2))</f>
        <v>05</v>
      </c>
    </row>
    <row r="289" spans="2:22" ht="14.4" customHeight="1" x14ac:dyDescent="0.3">
      <c r="B289" s="6">
        <v>3</v>
      </c>
      <c r="C289" s="6" t="str">
        <f>"0x" &amp; DEC2HEX(B289,3)</f>
        <v>0x003</v>
      </c>
      <c r="D289" s="6" t="s">
        <v>232</v>
      </c>
      <c r="G289" s="16">
        <v>41</v>
      </c>
      <c r="H289" s="17" t="s">
        <v>38</v>
      </c>
      <c r="I289" s="6">
        <f t="shared" si="376"/>
        <v>0</v>
      </c>
      <c r="N289" s="18" t="str">
        <f t="shared" si="377"/>
        <v>101001</v>
      </c>
      <c r="O289" s="19" t="str">
        <f t="shared" si="378"/>
        <v>000</v>
      </c>
      <c r="P289" s="19" t="str">
        <f t="shared" si="379"/>
        <v/>
      </c>
      <c r="Q289" s="19" t="str">
        <f t="shared" si="380"/>
        <v/>
      </c>
      <c r="R289" s="19" t="str">
        <f t="shared" si="381"/>
        <v/>
      </c>
      <c r="S289" s="20" t="str">
        <f t="shared" si="382"/>
        <v/>
      </c>
      <c r="T289" s="6" t="str">
        <f t="shared" si="383"/>
        <v>A4</v>
      </c>
      <c r="U289" s="6" t="str">
        <f t="shared" si="384"/>
        <v>00</v>
      </c>
      <c r="V289" s="21" t="str">
        <f t="shared" si="385"/>
        <v>00</v>
      </c>
    </row>
    <row r="290" spans="2:22" ht="14.4" customHeight="1" x14ac:dyDescent="0.3">
      <c r="B290" s="6">
        <v>6</v>
      </c>
      <c r="C290" s="6" t="str">
        <f>"0x" &amp; DEC2HEX(B290,3)</f>
        <v>0x006</v>
      </c>
      <c r="D290" s="6" t="s">
        <v>328</v>
      </c>
      <c r="G290" s="16">
        <v>8</v>
      </c>
      <c r="I290" s="6" t="str">
        <f t="shared" si="376"/>
        <v/>
      </c>
      <c r="L290" s="6">
        <v>48</v>
      </c>
      <c r="N290" s="18" t="str">
        <f t="shared" si="377"/>
        <v>001000</v>
      </c>
      <c r="O290" s="19" t="str">
        <f>IF(I290="", "", TEXT(DEC2BIN(I290), "000"))</f>
        <v/>
      </c>
      <c r="P290" s="19" t="str">
        <f t="shared" si="379"/>
        <v/>
      </c>
      <c r="Q290" s="19" t="str">
        <f t="shared" si="380"/>
        <v/>
      </c>
      <c r="R290" s="19" t="str">
        <f t="shared" si="381"/>
        <v>00110000</v>
      </c>
      <c r="S290" s="20" t="str">
        <f t="shared" si="382"/>
        <v/>
      </c>
      <c r="T290" s="6" t="str">
        <f t="shared" si="383"/>
        <v>20</v>
      </c>
      <c r="U290" s="6" t="str">
        <f t="shared" si="384"/>
        <v>00</v>
      </c>
      <c r="V290" s="21" t="str">
        <f t="shared" si="385"/>
        <v>30</v>
      </c>
    </row>
    <row r="291" spans="2:22" ht="14.4" customHeight="1" x14ac:dyDescent="0.3">
      <c r="B291" s="6">
        <v>9</v>
      </c>
      <c r="C291" s="6" t="str">
        <f>"0x" &amp; DEC2HEX(B291,3)</f>
        <v>0x009</v>
      </c>
      <c r="D291" s="6" t="s">
        <v>312</v>
      </c>
      <c r="E291" s="6"/>
      <c r="G291" s="16">
        <v>5</v>
      </c>
      <c r="I291" s="6" t="str">
        <f t="shared" si="376"/>
        <v/>
      </c>
      <c r="L291" s="6">
        <v>3</v>
      </c>
      <c r="N291" s="18" t="str">
        <f t="shared" si="377"/>
        <v>000101</v>
      </c>
      <c r="O291" s="19" t="str">
        <f>IF(I291="", "", TEXT(DEC2BIN(I291), "000"))</f>
        <v/>
      </c>
      <c r="P291" s="19" t="str">
        <f t="shared" si="379"/>
        <v/>
      </c>
      <c r="Q291" s="19" t="str">
        <f t="shared" si="380"/>
        <v/>
      </c>
      <c r="R291" s="19" t="str">
        <f t="shared" si="381"/>
        <v>00000011</v>
      </c>
      <c r="S291" s="20" t="str">
        <f t="shared" si="382"/>
        <v/>
      </c>
      <c r="T291" s="6" t="str">
        <f t="shared" si="383"/>
        <v>14</v>
      </c>
      <c r="U291" s="6" t="str">
        <f t="shared" si="384"/>
        <v>00</v>
      </c>
      <c r="V291" s="21" t="str">
        <f t="shared" si="385"/>
        <v>03</v>
      </c>
    </row>
    <row r="292" spans="2:22" ht="14.4" customHeight="1" x14ac:dyDescent="0.3">
      <c r="D292" s="10"/>
    </row>
    <row r="293" spans="2:22" ht="14.4" customHeight="1" x14ac:dyDescent="0.3">
      <c r="B293" s="6">
        <v>48</v>
      </c>
      <c r="C293" s="6" t="str">
        <f t="shared" ref="C293:C294" si="386">"0x" &amp; DEC2HEX(B293,3)</f>
        <v>0x030</v>
      </c>
      <c r="D293" s="6" t="s">
        <v>326</v>
      </c>
      <c r="G293" s="16">
        <v>1</v>
      </c>
      <c r="H293" s="17" t="s">
        <v>38</v>
      </c>
      <c r="I293" s="6">
        <f t="shared" ref="I293" si="387">IF(H293="", "", VLOOKUP(H293, $X$3:$Y$10, 2))</f>
        <v>0</v>
      </c>
      <c r="M293" s="6">
        <v>5</v>
      </c>
      <c r="N293" s="18" t="str">
        <f t="shared" ref="N293" si="388">IF(G293="", "", TEXT(DEC2BIN(G293), "000000"))</f>
        <v>000001</v>
      </c>
      <c r="O293" s="19" t="str">
        <f t="shared" ref="O293" si="389">IF(I293="", "", TEXT(DEC2BIN(I293), "000"))</f>
        <v>000</v>
      </c>
      <c r="P293" s="19" t="str">
        <f t="shared" ref="P293" si="390">IF(J293="", "", TEXT(DEC2BIN(J293), "000"))</f>
        <v/>
      </c>
      <c r="Q293" s="19" t="str">
        <f t="shared" ref="Q293" si="391">IF(K293="", "", TEXT(DEC2BIN(K293), "000"))</f>
        <v/>
      </c>
      <c r="R293" s="19" t="str">
        <f t="shared" ref="R293" si="392">IF(L293="", "", TEXT(DEC2BIN(L293), "00000000"))</f>
        <v/>
      </c>
      <c r="S293" s="20" t="str">
        <f t="shared" ref="S293" si="393">IF(M293="", "", TEXT(DEC2BIN(M293), "00000000"))</f>
        <v>00000101</v>
      </c>
      <c r="T293" s="6" t="str">
        <f t="shared" ref="T293" si="394">BIN2HEX(LEFT(CONCATENATE(N293,IF(O293="", "000", O293)), 8), 2)</f>
        <v>04</v>
      </c>
      <c r="U293" s="6" t="str">
        <f t="shared" ref="U293" si="395">BIN2HEX(CONCATENATE(RIGHT(O293, 1), IF(P293 = "", "000", P293), IF(Q293 = "", "000", Q293), "0"), 2)</f>
        <v>00</v>
      </c>
      <c r="V293" s="21" t="str">
        <f t="shared" ref="V293" si="396">IF(R293="", BIN2HEX(S293, 2), BIN2HEX(R293,2))</f>
        <v>05</v>
      </c>
    </row>
    <row r="294" spans="2:22" ht="14.4" customHeight="1" x14ac:dyDescent="0.3">
      <c r="B294" s="6">
        <v>51</v>
      </c>
      <c r="C294" s="6" t="str">
        <f t="shared" si="386"/>
        <v>0x033</v>
      </c>
      <c r="D294" s="6" t="s">
        <v>19</v>
      </c>
      <c r="G294" s="16">
        <v>9</v>
      </c>
      <c r="I294" s="6" t="str">
        <f t="shared" ref="I294" si="397">IF(H294="", "", VLOOKUP(H294, $X$3:$Y$10, 2))</f>
        <v/>
      </c>
      <c r="N294" s="18" t="str">
        <f t="shared" ref="N294" si="398">IF(G294="", "", TEXT(DEC2BIN(G294), "000000"))</f>
        <v>001001</v>
      </c>
      <c r="O294" s="19" t="str">
        <f>IF(I294="", "", TEXT(DEC2BIN(I294), "000"))</f>
        <v/>
      </c>
      <c r="P294" s="19" t="str">
        <f t="shared" ref="P294" si="399">IF(J294="", "", TEXT(DEC2BIN(J294), "000"))</f>
        <v/>
      </c>
      <c r="Q294" s="19" t="str">
        <f t="shared" ref="Q294" si="400">IF(K294="", "", TEXT(DEC2BIN(K294), "000"))</f>
        <v/>
      </c>
      <c r="R294" s="19" t="str">
        <f t="shared" ref="R294" si="401">IF(L294="", "", TEXT(DEC2BIN(L294), "00000000"))</f>
        <v/>
      </c>
      <c r="S294" s="20" t="str">
        <f t="shared" ref="S294" si="402">IF(M294="", "", TEXT(DEC2BIN(M294), "00000000"))</f>
        <v/>
      </c>
      <c r="T294" s="6" t="str">
        <f t="shared" ref="T294" si="403">BIN2HEX(LEFT(CONCATENATE(N294,IF(O294="", "000", O294)), 8), 2)</f>
        <v>24</v>
      </c>
      <c r="U294" s="6" t="str">
        <f t="shared" ref="U294" si="404">BIN2HEX(CONCATENATE(RIGHT(O294, 1), IF(P294 = "", "000", P294), IF(Q294 = "", "000", Q294), "0"), 2)</f>
        <v>00</v>
      </c>
      <c r="V294" s="21" t="str">
        <f t="shared" ref="V294" si="405">IF(R294="", BIN2HEX(S294, 2), BIN2HEX(R294,2))</f>
        <v>00</v>
      </c>
    </row>
    <row r="298" spans="2:22" ht="14.4" customHeight="1" x14ac:dyDescent="0.3">
      <c r="D298" s="2" t="s">
        <v>330</v>
      </c>
    </row>
    <row r="299" spans="2:22" ht="14.4" customHeight="1" x14ac:dyDescent="0.3">
      <c r="B299" s="6">
        <v>0</v>
      </c>
      <c r="C299" s="6" t="str">
        <f t="shared" ref="C299" si="406">"0x" &amp; DEC2HEX(B299,3)</f>
        <v>0x000</v>
      </c>
      <c r="D299" s="6" t="s">
        <v>326</v>
      </c>
      <c r="G299" s="16">
        <v>1</v>
      </c>
      <c r="H299" s="17" t="s">
        <v>38</v>
      </c>
      <c r="I299" s="6">
        <f t="shared" ref="I299" si="407">IF(H299="", "", VLOOKUP(H299, $X$3:$Y$10, 2))</f>
        <v>0</v>
      </c>
      <c r="M299" s="6">
        <v>5</v>
      </c>
      <c r="N299" s="18" t="str">
        <f t="shared" ref="N299" si="408">IF(G299="", "", TEXT(DEC2BIN(G299), "000000"))</f>
        <v>000001</v>
      </c>
      <c r="O299" s="19" t="str">
        <f t="shared" ref="O299" si="409">IF(I299="", "", TEXT(DEC2BIN(I299), "000"))</f>
        <v>000</v>
      </c>
      <c r="P299" s="19" t="str">
        <f t="shared" ref="P299" si="410">IF(J299="", "", TEXT(DEC2BIN(J299), "000"))</f>
        <v/>
      </c>
      <c r="Q299" s="19" t="str">
        <f t="shared" ref="Q299" si="411">IF(K299="", "", TEXT(DEC2BIN(K299), "000"))</f>
        <v/>
      </c>
      <c r="R299" s="19" t="str">
        <f t="shared" ref="R299" si="412">IF(L299="", "", TEXT(DEC2BIN(L299), "00000000"))</f>
        <v/>
      </c>
      <c r="S299" s="20" t="str">
        <f t="shared" ref="S299" si="413">IF(M299="", "", TEXT(DEC2BIN(M299), "00000000"))</f>
        <v>00000101</v>
      </c>
      <c r="T299" s="6" t="str">
        <f t="shared" ref="T299" si="414">BIN2HEX(LEFT(CONCATENATE(N299,IF(O299="", "000", O299)), 8), 2)</f>
        <v>04</v>
      </c>
      <c r="U299" s="6" t="str">
        <f t="shared" ref="U299" si="415">BIN2HEX(CONCATENATE(RIGHT(O299, 1), IF(P299 = "", "000", P299), IF(Q299 = "", "000", Q299), "0"), 2)</f>
        <v>00</v>
      </c>
      <c r="V299" s="21" t="str">
        <f t="shared" ref="V299" si="416">IF(R299="", BIN2HEX(S299, 2), BIN2HEX(R299,2))</f>
        <v>05</v>
      </c>
    </row>
    <row r="300" spans="2:22" ht="14.4" customHeight="1" x14ac:dyDescent="0.3">
      <c r="B300" s="6">
        <v>3</v>
      </c>
      <c r="C300" s="6" t="str">
        <f t="shared" ref="C300" si="417">"0x" &amp; DEC2HEX(B300,3)</f>
        <v>0x003</v>
      </c>
      <c r="D300" s="27" t="s">
        <v>331</v>
      </c>
      <c r="G300" s="16">
        <v>1</v>
      </c>
      <c r="H300" s="28" t="s">
        <v>151</v>
      </c>
      <c r="I300" s="6">
        <f t="shared" ref="I300:I301" si="418">IF(H300="", "", VLOOKUP(H300, $X$3:$Y$10, 2))</f>
        <v>2</v>
      </c>
      <c r="M300" s="6">
        <v>6</v>
      </c>
      <c r="N300" s="18" t="str">
        <f t="shared" ref="N300:N301" si="419">IF(G300="", "", TEXT(DEC2BIN(G300), "000000"))</f>
        <v>000001</v>
      </c>
      <c r="O300" s="19" t="str">
        <f t="shared" ref="O300:O301" si="420">IF(I300="", "", TEXT(DEC2BIN(I300), "000"))</f>
        <v>010</v>
      </c>
      <c r="P300" s="19" t="str">
        <f t="shared" ref="P300:P301" si="421">IF(J300="", "", TEXT(DEC2BIN(J300), "000"))</f>
        <v/>
      </c>
      <c r="Q300" s="19" t="str">
        <f t="shared" ref="Q300:Q301" si="422">IF(K300="", "", TEXT(DEC2BIN(K300), "000"))</f>
        <v/>
      </c>
      <c r="R300" s="19" t="str">
        <f t="shared" ref="R300:R301" si="423">IF(L300="", "", TEXT(DEC2BIN(L300), "00000000"))</f>
        <v/>
      </c>
      <c r="S300" s="20" t="str">
        <f t="shared" ref="S300:S301" si="424">IF(M300="", "", TEXT(DEC2BIN(M300), "00000000"))</f>
        <v>00000110</v>
      </c>
      <c r="T300" s="6" t="str">
        <f t="shared" ref="T300:T301" si="425">BIN2HEX(LEFT(CONCATENATE(N300,IF(O300="", "000", O300)), 8), 2)</f>
        <v>05</v>
      </c>
      <c r="U300" s="6" t="str">
        <f t="shared" ref="U300:U301" si="426">BIN2HEX(CONCATENATE(RIGHT(O300, 1), IF(P300 = "", "000", P300), IF(Q300 = "", "000", Q300), "0"), 2)</f>
        <v>00</v>
      </c>
      <c r="V300" s="21" t="str">
        <f t="shared" ref="V300:V301" si="427">IF(R300="", BIN2HEX(S300, 2), BIN2HEX(R300,2))</f>
        <v>06</v>
      </c>
    </row>
    <row r="301" spans="2:22" ht="14.4" customHeight="1" x14ac:dyDescent="0.3">
      <c r="B301" s="6">
        <v>6</v>
      </c>
      <c r="C301" s="6" t="str">
        <f>"0x" &amp; DEC2HEX(B301,3)</f>
        <v>0x006</v>
      </c>
      <c r="D301" s="27" t="s">
        <v>332</v>
      </c>
      <c r="G301" s="16">
        <v>42</v>
      </c>
      <c r="H301" s="17" t="s">
        <v>38</v>
      </c>
      <c r="I301" s="6">
        <f t="shared" si="418"/>
        <v>0</v>
      </c>
      <c r="N301" s="18" t="str">
        <f t="shared" si="419"/>
        <v>101010</v>
      </c>
      <c r="O301" s="19" t="str">
        <f t="shared" si="420"/>
        <v>000</v>
      </c>
      <c r="P301" s="19" t="str">
        <f t="shared" si="421"/>
        <v/>
      </c>
      <c r="Q301" s="19" t="str">
        <f t="shared" si="422"/>
        <v/>
      </c>
      <c r="R301" s="19" t="str">
        <f t="shared" si="423"/>
        <v/>
      </c>
      <c r="S301" s="20" t="str">
        <f t="shared" si="424"/>
        <v/>
      </c>
      <c r="T301" s="6" t="str">
        <f t="shared" si="425"/>
        <v>A8</v>
      </c>
      <c r="U301" s="6" t="str">
        <f t="shared" si="426"/>
        <v>00</v>
      </c>
      <c r="V301" s="21" t="str">
        <f t="shared" si="427"/>
        <v>00</v>
      </c>
    </row>
    <row r="302" spans="2:22" ht="14.4" customHeight="1" x14ac:dyDescent="0.3">
      <c r="B302" s="6">
        <v>9</v>
      </c>
      <c r="C302" s="6" t="str">
        <f>"0x" &amp; DEC2HEX(B302,3)</f>
        <v>0x009</v>
      </c>
      <c r="D302" s="27" t="s">
        <v>333</v>
      </c>
      <c r="G302" s="16">
        <v>42</v>
      </c>
      <c r="H302" s="28" t="s">
        <v>151</v>
      </c>
      <c r="I302" s="6">
        <f t="shared" ref="I302" si="428">IF(H302="", "", VLOOKUP(H302, $X$3:$Y$10, 2))</f>
        <v>2</v>
      </c>
      <c r="N302" s="18" t="str">
        <f t="shared" ref="N302" si="429">IF(G302="", "", TEXT(DEC2BIN(G302), "000000"))</f>
        <v>101010</v>
      </c>
      <c r="O302" s="19" t="str">
        <f t="shared" ref="O302" si="430">IF(I302="", "", TEXT(DEC2BIN(I302), "000"))</f>
        <v>010</v>
      </c>
      <c r="P302" s="19" t="str">
        <f t="shared" ref="P302" si="431">IF(J302="", "", TEXT(DEC2BIN(J302), "000"))</f>
        <v/>
      </c>
      <c r="Q302" s="19" t="str">
        <f t="shared" ref="Q302" si="432">IF(K302="", "", TEXT(DEC2BIN(K302), "000"))</f>
        <v/>
      </c>
      <c r="R302" s="19" t="str">
        <f t="shared" ref="R302" si="433">IF(L302="", "", TEXT(DEC2BIN(L302), "00000000"))</f>
        <v/>
      </c>
      <c r="S302" s="20" t="str">
        <f t="shared" ref="S302" si="434">IF(M302="", "", TEXT(DEC2BIN(M302), "00000000"))</f>
        <v/>
      </c>
      <c r="T302" s="6" t="str">
        <f t="shared" ref="T302" si="435">BIN2HEX(LEFT(CONCATENATE(N302,IF(O302="", "000", O302)), 8), 2)</f>
        <v>A9</v>
      </c>
      <c r="U302" s="6" t="str">
        <f t="shared" ref="U302" si="436">BIN2HEX(CONCATENATE(RIGHT(O302, 1), IF(P302 = "", "000", P302), IF(Q302 = "", "000", Q302), "0"), 2)</f>
        <v>00</v>
      </c>
      <c r="V302" s="21" t="str">
        <f t="shared" ref="V302" si="437">IF(R302="", BIN2HEX(S302, 2), BIN2HEX(R302,2))</f>
        <v>00</v>
      </c>
    </row>
    <row r="306" spans="1:22" x14ac:dyDescent="0.3">
      <c r="D306" s="2" t="s">
        <v>371</v>
      </c>
    </row>
    <row r="307" spans="1:22" x14ac:dyDescent="0.3">
      <c r="B307" s="6">
        <v>0</v>
      </c>
      <c r="C307" s="6" t="str">
        <f t="shared" ref="C307:C308" si="438">"0x" &amp; DEC2HEX(B307,3)</f>
        <v>0x000</v>
      </c>
      <c r="D307" s="27" t="s">
        <v>59</v>
      </c>
      <c r="F307" s="2" t="s">
        <v>355</v>
      </c>
      <c r="G307" s="16">
        <v>1</v>
      </c>
      <c r="H307" s="28" t="s">
        <v>39</v>
      </c>
      <c r="I307" s="6">
        <f t="shared" ref="I307:I308" si="439">IF(H307="", "", VLOOKUP(H307, $X$3:$Y$10, 2))</f>
        <v>1</v>
      </c>
      <c r="M307" s="6">
        <v>65</v>
      </c>
      <c r="N307" s="18" t="str">
        <f t="shared" ref="N307:N308" si="440">IF(G307="", "", TEXT(DEC2BIN(G307), "000000"))</f>
        <v>000001</v>
      </c>
      <c r="O307" s="19" t="str">
        <f t="shared" ref="O307:O308" si="441">IF(I307="", "", TEXT(DEC2BIN(I307), "000"))</f>
        <v>001</v>
      </c>
      <c r="P307" s="19" t="str">
        <f t="shared" ref="P307:P308" si="442">IF(J307="", "", TEXT(DEC2BIN(J307), "000"))</f>
        <v/>
      </c>
      <c r="Q307" s="19" t="str">
        <f t="shared" ref="Q307:Q308" si="443">IF(K307="", "", TEXT(DEC2BIN(K307), "000"))</f>
        <v/>
      </c>
      <c r="R307" s="19" t="str">
        <f t="shared" ref="R307:R308" si="444">IF(L307="", "", TEXT(DEC2BIN(L307), "00000000"))</f>
        <v/>
      </c>
      <c r="S307" s="20" t="str">
        <f t="shared" ref="S307:S308" si="445">IF(M307="", "", TEXT(DEC2BIN(M307), "00000000"))</f>
        <v>01000001</v>
      </c>
      <c r="T307" s="6" t="str">
        <f t="shared" ref="T307:T308" si="446">BIN2HEX(LEFT(CONCATENATE(N307,IF(O307="", "000", O307)), 8), 2)</f>
        <v>04</v>
      </c>
      <c r="U307" s="6" t="str">
        <f t="shared" ref="U307:U308" si="447">BIN2HEX(CONCATENATE(RIGHT(O307, 1), IF(P307 = "", "000", P307), IF(Q307 = "", "000", Q307), "0"), 2)</f>
        <v>80</v>
      </c>
      <c r="V307" s="21" t="str">
        <f t="shared" ref="V307:V308" si="448">IF(R307="", BIN2HEX(S307, 2), BIN2HEX(R307,2))</f>
        <v>41</v>
      </c>
    </row>
    <row r="308" spans="1:22" x14ac:dyDescent="0.3">
      <c r="B308" s="6">
        <v>3</v>
      </c>
      <c r="C308" s="6" t="str">
        <f t="shared" si="438"/>
        <v>0x003</v>
      </c>
      <c r="D308" s="27" t="s">
        <v>362</v>
      </c>
      <c r="F308" s="2" t="s">
        <v>356</v>
      </c>
      <c r="G308" s="16">
        <v>1</v>
      </c>
      <c r="H308" s="28" t="s">
        <v>151</v>
      </c>
      <c r="I308" s="6">
        <f t="shared" si="439"/>
        <v>2</v>
      </c>
      <c r="M308" s="6">
        <v>67</v>
      </c>
      <c r="N308" s="18" t="str">
        <f t="shared" si="440"/>
        <v>000001</v>
      </c>
      <c r="O308" s="19" t="str">
        <f t="shared" si="441"/>
        <v>010</v>
      </c>
      <c r="P308" s="19" t="str">
        <f t="shared" si="442"/>
        <v/>
      </c>
      <c r="Q308" s="19" t="str">
        <f t="shared" si="443"/>
        <v/>
      </c>
      <c r="R308" s="19" t="str">
        <f t="shared" si="444"/>
        <v/>
      </c>
      <c r="S308" s="20" t="str">
        <f t="shared" si="445"/>
        <v>01000011</v>
      </c>
      <c r="T308" s="6" t="str">
        <f t="shared" si="446"/>
        <v>05</v>
      </c>
      <c r="U308" s="6" t="str">
        <f t="shared" si="447"/>
        <v>00</v>
      </c>
      <c r="V308" s="21" t="str">
        <f t="shared" si="448"/>
        <v>43</v>
      </c>
    </row>
    <row r="309" spans="1:22" x14ac:dyDescent="0.3">
      <c r="B309" s="6">
        <v>6</v>
      </c>
      <c r="C309" s="6" t="str">
        <f>"0x" &amp; DEC2HEX(B309,3)</f>
        <v>0x006</v>
      </c>
      <c r="D309" s="27" t="s">
        <v>58</v>
      </c>
      <c r="G309" s="16">
        <v>1</v>
      </c>
      <c r="H309" s="28" t="s">
        <v>38</v>
      </c>
      <c r="I309" s="6">
        <f t="shared" ref="I309:I312" si="449">IF(H309="", "", VLOOKUP(H309, $X$3:$Y$10, 2))</f>
        <v>0</v>
      </c>
      <c r="M309" s="6">
        <v>0</v>
      </c>
      <c r="N309" s="18" t="str">
        <f t="shared" ref="N309:N312" si="450">IF(G309="", "", TEXT(DEC2BIN(G309), "000000"))</f>
        <v>000001</v>
      </c>
      <c r="O309" s="19" t="str">
        <f t="shared" ref="O309:O312" si="451">IF(I309="", "", TEXT(DEC2BIN(I309), "000"))</f>
        <v>000</v>
      </c>
      <c r="P309" s="19" t="str">
        <f t="shared" ref="P309:P312" si="452">IF(J309="", "", TEXT(DEC2BIN(J309), "000"))</f>
        <v/>
      </c>
      <c r="Q309" s="19" t="str">
        <f t="shared" ref="Q309:Q312" si="453">IF(K309="", "", TEXT(DEC2BIN(K309), "000"))</f>
        <v/>
      </c>
      <c r="R309" s="19" t="str">
        <f t="shared" ref="R309:R312" si="454">IF(L309="", "", TEXT(DEC2BIN(L309), "00000000"))</f>
        <v/>
      </c>
      <c r="S309" s="20" t="str">
        <f t="shared" ref="S309:S312" si="455">IF(M309="", "", TEXT(DEC2BIN(M309), "00000000"))</f>
        <v>00000000</v>
      </c>
      <c r="T309" s="6" t="str">
        <f t="shared" ref="T309:T312" si="456">BIN2HEX(LEFT(CONCATENATE(N309,IF(O309="", "000", O309)), 8), 2)</f>
        <v>04</v>
      </c>
      <c r="U309" s="6" t="str">
        <f t="shared" ref="U309:U312" si="457">BIN2HEX(CONCATENATE(RIGHT(O309, 1), IF(P309 = "", "000", P309), IF(Q309 = "", "000", Q309), "0"), 2)</f>
        <v>00</v>
      </c>
      <c r="V309" s="21" t="str">
        <f t="shared" ref="V309:V312" si="458">IF(R309="", BIN2HEX(S309, 2), BIN2HEX(R309,2))</f>
        <v>00</v>
      </c>
    </row>
    <row r="310" spans="1:22" x14ac:dyDescent="0.3">
      <c r="B310" s="6">
        <v>9</v>
      </c>
      <c r="C310" s="6" t="str">
        <f>"0x" &amp; DEC2HEX(B310,3)</f>
        <v>0x009</v>
      </c>
      <c r="D310" s="27" t="s">
        <v>369</v>
      </c>
      <c r="G310" s="16">
        <v>1</v>
      </c>
      <c r="H310" s="28" t="s">
        <v>40</v>
      </c>
      <c r="I310" s="6">
        <f t="shared" si="449"/>
        <v>4</v>
      </c>
      <c r="M310" s="6">
        <v>5</v>
      </c>
      <c r="N310" s="18" t="str">
        <f t="shared" si="450"/>
        <v>000001</v>
      </c>
      <c r="O310" s="19" t="str">
        <f t="shared" si="451"/>
        <v>100</v>
      </c>
      <c r="P310" s="19" t="str">
        <f t="shared" si="452"/>
        <v/>
      </c>
      <c r="Q310" s="19" t="str">
        <f t="shared" si="453"/>
        <v/>
      </c>
      <c r="R310" s="19" t="str">
        <f t="shared" si="454"/>
        <v/>
      </c>
      <c r="S310" s="20" t="str">
        <f t="shared" si="455"/>
        <v>00000101</v>
      </c>
      <c r="T310" s="6" t="str">
        <f t="shared" si="456"/>
        <v>06</v>
      </c>
      <c r="U310" s="6" t="str">
        <f t="shared" si="457"/>
        <v>00</v>
      </c>
      <c r="V310" s="21" t="str">
        <f t="shared" si="458"/>
        <v>05</v>
      </c>
    </row>
    <row r="311" spans="1:22" x14ac:dyDescent="0.3">
      <c r="A311" s="14" t="s">
        <v>273</v>
      </c>
      <c r="B311" s="6">
        <v>12</v>
      </c>
      <c r="C311" s="6" t="str">
        <f t="shared" ref="C311:C319" si="459">"0x" &amp; DEC2HEX(B311,3)</f>
        <v>0x00C</v>
      </c>
      <c r="D311" s="27" t="s">
        <v>359</v>
      </c>
      <c r="G311" s="16">
        <v>2</v>
      </c>
      <c r="H311" s="28" t="s">
        <v>150</v>
      </c>
      <c r="I311" s="6">
        <f t="shared" si="449"/>
        <v>7</v>
      </c>
      <c r="J311" s="6">
        <v>0</v>
      </c>
      <c r="N311" s="18" t="str">
        <f t="shared" si="450"/>
        <v>000010</v>
      </c>
      <c r="O311" s="19" t="str">
        <f t="shared" si="451"/>
        <v>111</v>
      </c>
      <c r="P311" s="19" t="str">
        <f t="shared" si="452"/>
        <v>000</v>
      </c>
      <c r="Q311" s="19" t="str">
        <f t="shared" si="453"/>
        <v/>
      </c>
      <c r="R311" s="19" t="str">
        <f t="shared" si="454"/>
        <v/>
      </c>
      <c r="S311" s="20" t="str">
        <f t="shared" si="455"/>
        <v/>
      </c>
      <c r="T311" s="6" t="str">
        <f t="shared" si="456"/>
        <v>0B</v>
      </c>
      <c r="U311" s="6" t="str">
        <f t="shared" si="457"/>
        <v>80</v>
      </c>
      <c r="V311" s="21" t="str">
        <f t="shared" si="458"/>
        <v>00</v>
      </c>
    </row>
    <row r="312" spans="1:22" x14ac:dyDescent="0.3">
      <c r="B312" s="6">
        <v>15</v>
      </c>
      <c r="C312" s="6" t="str">
        <f t="shared" si="459"/>
        <v>0x00F</v>
      </c>
      <c r="D312" s="27" t="s">
        <v>354</v>
      </c>
      <c r="F312" s="2" t="s">
        <v>376</v>
      </c>
      <c r="G312" s="16">
        <v>33</v>
      </c>
      <c r="H312" s="28" t="s">
        <v>38</v>
      </c>
      <c r="I312" s="6">
        <f t="shared" si="449"/>
        <v>0</v>
      </c>
      <c r="J312" s="6">
        <v>4</v>
      </c>
      <c r="N312" s="18" t="str">
        <f t="shared" si="450"/>
        <v>100001</v>
      </c>
      <c r="O312" s="19" t="str">
        <f t="shared" si="451"/>
        <v>000</v>
      </c>
      <c r="P312" s="19" t="str">
        <f t="shared" si="452"/>
        <v>100</v>
      </c>
      <c r="Q312" s="19" t="str">
        <f t="shared" si="453"/>
        <v/>
      </c>
      <c r="R312" s="19" t="str">
        <f t="shared" si="454"/>
        <v/>
      </c>
      <c r="S312" s="20" t="str">
        <f t="shared" si="455"/>
        <v/>
      </c>
      <c r="T312" s="6" t="str">
        <f t="shared" si="456"/>
        <v>84</v>
      </c>
      <c r="U312" s="6" t="str">
        <f t="shared" si="457"/>
        <v>40</v>
      </c>
      <c r="V312" s="21" t="str">
        <f t="shared" si="458"/>
        <v>00</v>
      </c>
    </row>
    <row r="313" spans="1:22" x14ac:dyDescent="0.3">
      <c r="B313" s="6">
        <v>18</v>
      </c>
      <c r="C313" s="6" t="str">
        <f t="shared" si="459"/>
        <v>0x012</v>
      </c>
      <c r="D313" s="27" t="s">
        <v>360</v>
      </c>
      <c r="G313" s="16">
        <v>2</v>
      </c>
      <c r="H313" s="28" t="s">
        <v>38</v>
      </c>
      <c r="I313" s="6">
        <f t="shared" ref="I313:I315" si="460">IF(H313="", "", VLOOKUP(H313, $X$3:$Y$10, 2))</f>
        <v>0</v>
      </c>
      <c r="J313" s="6">
        <v>7</v>
      </c>
      <c r="N313" s="18" t="str">
        <f t="shared" ref="N313:N315" si="461">IF(G313="", "", TEXT(DEC2BIN(G313), "000000"))</f>
        <v>000010</v>
      </c>
      <c r="O313" s="19" t="str">
        <f t="shared" ref="O313" si="462">IF(I313="", "", TEXT(DEC2BIN(I313), "000"))</f>
        <v>000</v>
      </c>
      <c r="P313" s="19" t="str">
        <f t="shared" ref="P313:P315" si="463">IF(J313="", "", TEXT(DEC2BIN(J313), "000"))</f>
        <v>111</v>
      </c>
      <c r="Q313" s="19" t="str">
        <f t="shared" ref="Q313:Q315" si="464">IF(K313="", "", TEXT(DEC2BIN(K313), "000"))</f>
        <v/>
      </c>
      <c r="R313" s="19" t="str">
        <f t="shared" ref="R313:R315" si="465">IF(L313="", "", TEXT(DEC2BIN(L313), "00000000"))</f>
        <v/>
      </c>
      <c r="S313" s="20" t="str">
        <f t="shared" ref="S313:S315" si="466">IF(M313="", "", TEXT(DEC2BIN(M313), "00000000"))</f>
        <v/>
      </c>
      <c r="T313" s="6" t="str">
        <f t="shared" ref="T313:T315" si="467">BIN2HEX(LEFT(CONCATENATE(N313,IF(O313="", "000", O313)), 8), 2)</f>
        <v>08</v>
      </c>
      <c r="U313" s="6" t="str">
        <f t="shared" ref="U313:U315" si="468">BIN2HEX(CONCATENATE(RIGHT(O313, 1), IF(P313 = "", "000", P313), IF(Q313 = "", "000", Q313), "0"), 2)</f>
        <v>70</v>
      </c>
      <c r="V313" s="21" t="str">
        <f t="shared" ref="V313:V315" si="469">IF(R313="", BIN2HEX(S313, 2), BIN2HEX(R313,2))</f>
        <v>00</v>
      </c>
    </row>
    <row r="314" spans="1:22" x14ac:dyDescent="0.3">
      <c r="B314" s="6">
        <v>21</v>
      </c>
      <c r="C314" s="6" t="str">
        <f t="shared" si="459"/>
        <v>0x015</v>
      </c>
      <c r="D314" s="27" t="s">
        <v>367</v>
      </c>
      <c r="F314" s="2" t="s">
        <v>351</v>
      </c>
      <c r="G314" s="16">
        <v>12</v>
      </c>
      <c r="I314" s="6" t="str">
        <f t="shared" si="460"/>
        <v/>
      </c>
      <c r="L314" s="6">
        <v>30</v>
      </c>
      <c r="N314" s="18" t="str">
        <f t="shared" si="461"/>
        <v>001100</v>
      </c>
      <c r="O314" s="19" t="str">
        <f>IF(I314="", "", TEXT(DEC2BIN(I314), "000"))</f>
        <v/>
      </c>
      <c r="P314" s="19" t="str">
        <f t="shared" si="463"/>
        <v/>
      </c>
      <c r="Q314" s="19" t="str">
        <f t="shared" si="464"/>
        <v/>
      </c>
      <c r="R314" s="19" t="str">
        <f t="shared" si="465"/>
        <v>00011110</v>
      </c>
      <c r="S314" s="20" t="str">
        <f t="shared" si="466"/>
        <v/>
      </c>
      <c r="T314" s="6" t="str">
        <f t="shared" si="467"/>
        <v>30</v>
      </c>
      <c r="U314" s="6" t="str">
        <f t="shared" si="468"/>
        <v>00</v>
      </c>
      <c r="V314" s="21" t="str">
        <f t="shared" si="469"/>
        <v>1E</v>
      </c>
    </row>
    <row r="315" spans="1:22" x14ac:dyDescent="0.3">
      <c r="B315" s="6">
        <v>24</v>
      </c>
      <c r="C315" s="6" t="str">
        <f t="shared" si="459"/>
        <v>0x018</v>
      </c>
      <c r="D315" s="27" t="s">
        <v>94</v>
      </c>
      <c r="F315" s="2" t="s">
        <v>363</v>
      </c>
      <c r="G315" s="16">
        <v>17</v>
      </c>
      <c r="H315" s="59" t="s">
        <v>39</v>
      </c>
      <c r="I315" s="6">
        <f t="shared" si="460"/>
        <v>1</v>
      </c>
      <c r="K315" s="6">
        <v>0</v>
      </c>
      <c r="N315" s="18" t="str">
        <f t="shared" si="461"/>
        <v>010001</v>
      </c>
      <c r="O315" s="19" t="str">
        <f t="shared" ref="O315" si="470">IF(I315="", "", TEXT(DEC2BIN(I315), "000"))</f>
        <v>001</v>
      </c>
      <c r="P315" s="19" t="str">
        <f t="shared" si="463"/>
        <v/>
      </c>
      <c r="Q315" s="19" t="str">
        <f t="shared" si="464"/>
        <v>000</v>
      </c>
      <c r="R315" s="19" t="str">
        <f t="shared" si="465"/>
        <v/>
      </c>
      <c r="S315" s="20" t="str">
        <f t="shared" si="466"/>
        <v/>
      </c>
      <c r="T315" s="6" t="str">
        <f t="shared" si="467"/>
        <v>44</v>
      </c>
      <c r="U315" s="6" t="str">
        <f t="shared" si="468"/>
        <v>80</v>
      </c>
      <c r="V315" s="21" t="str">
        <f t="shared" si="469"/>
        <v>00</v>
      </c>
    </row>
    <row r="316" spans="1:22" x14ac:dyDescent="0.3">
      <c r="B316" s="6">
        <v>27</v>
      </c>
      <c r="C316" s="6" t="str">
        <f t="shared" si="459"/>
        <v>0x01B</v>
      </c>
      <c r="D316" s="27" t="s">
        <v>368</v>
      </c>
      <c r="G316" s="16">
        <v>5</v>
      </c>
      <c r="I316" s="6" t="str">
        <f t="shared" ref="I316" si="471">IF(H316="", "", VLOOKUP(H316, $X$3:$Y$10, 2))</f>
        <v/>
      </c>
      <c r="L316" s="6">
        <v>33</v>
      </c>
      <c r="N316" s="18" t="str">
        <f t="shared" ref="N316" si="472">IF(G316="", "", TEXT(DEC2BIN(G316), "000000"))</f>
        <v>000101</v>
      </c>
      <c r="O316" s="19" t="str">
        <f>IF(I316="", "", TEXT(DEC2BIN(I316), "000"))</f>
        <v/>
      </c>
      <c r="P316" s="19" t="str">
        <f t="shared" ref="P316" si="473">IF(J316="", "", TEXT(DEC2BIN(J316), "000"))</f>
        <v/>
      </c>
      <c r="Q316" s="19" t="str">
        <f t="shared" ref="Q316" si="474">IF(K316="", "", TEXT(DEC2BIN(K316), "000"))</f>
        <v/>
      </c>
      <c r="R316" s="19" t="str">
        <f t="shared" ref="R316" si="475">IF(L316="", "", TEXT(DEC2BIN(L316), "00000000"))</f>
        <v>00100001</v>
      </c>
      <c r="S316" s="20" t="str">
        <f t="shared" ref="S316" si="476">IF(M316="", "", TEXT(DEC2BIN(M316), "00000000"))</f>
        <v/>
      </c>
      <c r="T316" s="6" t="str">
        <f t="shared" ref="T316" si="477">BIN2HEX(LEFT(CONCATENATE(N316,IF(O316="", "000", O316)), 8), 2)</f>
        <v>14</v>
      </c>
      <c r="U316" s="6" t="str">
        <f t="shared" ref="U316" si="478">BIN2HEX(CONCATENATE(RIGHT(O316, 1), IF(P316 = "", "000", P316), IF(Q316 = "", "000", Q316), "0"), 2)</f>
        <v>00</v>
      </c>
      <c r="V316" s="21" t="str">
        <f t="shared" ref="V316" si="479">IF(R316="", BIN2HEX(S316, 2), BIN2HEX(R316,2))</f>
        <v>21</v>
      </c>
    </row>
    <row r="317" spans="1:22" x14ac:dyDescent="0.3">
      <c r="A317" s="14" t="s">
        <v>357</v>
      </c>
      <c r="B317" s="6">
        <v>30</v>
      </c>
      <c r="C317" s="6" t="str">
        <f t="shared" si="459"/>
        <v>0x01E</v>
      </c>
      <c r="D317" s="27" t="s">
        <v>197</v>
      </c>
      <c r="F317" s="2" t="s">
        <v>364</v>
      </c>
      <c r="G317" s="16">
        <v>17</v>
      </c>
      <c r="H317" s="59" t="s">
        <v>151</v>
      </c>
      <c r="I317" s="6">
        <f t="shared" ref="I317:I318" si="480">IF(H317="", "", VLOOKUP(H317, $X$3:$Y$10, 2))</f>
        <v>2</v>
      </c>
      <c r="K317" s="6">
        <v>0</v>
      </c>
      <c r="N317" s="18" t="str">
        <f t="shared" ref="N317:N318" si="481">IF(G317="", "", TEXT(DEC2BIN(G317), "000000"))</f>
        <v>010001</v>
      </c>
      <c r="O317" s="19" t="str">
        <f t="shared" ref="O317:O318" si="482">IF(I317="", "", TEXT(DEC2BIN(I317), "000"))</f>
        <v>010</v>
      </c>
      <c r="P317" s="19" t="str">
        <f t="shared" ref="P317:P318" si="483">IF(J317="", "", TEXT(DEC2BIN(J317), "000"))</f>
        <v/>
      </c>
      <c r="Q317" s="19" t="str">
        <f t="shared" ref="Q317:Q318" si="484">IF(K317="", "", TEXT(DEC2BIN(K317), "000"))</f>
        <v>000</v>
      </c>
      <c r="R317" s="19" t="str">
        <f t="shared" ref="R317:R318" si="485">IF(L317="", "", TEXT(DEC2BIN(L317), "00000000"))</f>
        <v/>
      </c>
      <c r="S317" s="20" t="str">
        <f t="shared" ref="S317:S318" si="486">IF(M317="", "", TEXT(DEC2BIN(M317), "00000000"))</f>
        <v/>
      </c>
      <c r="T317" s="6" t="str">
        <f t="shared" ref="T317:T318" si="487">BIN2HEX(LEFT(CONCATENATE(N317,IF(O317="", "000", O317)), 8), 2)</f>
        <v>45</v>
      </c>
      <c r="U317" s="6" t="str">
        <f t="shared" ref="U317:U318" si="488">BIN2HEX(CONCATENATE(RIGHT(O317, 1), IF(P317 = "", "000", P317), IF(Q317 = "", "000", Q317), "0"), 2)</f>
        <v>00</v>
      </c>
      <c r="V317" s="21" t="str">
        <f t="shared" ref="V317:V318" si="489">IF(R317="", BIN2HEX(S317, 2), BIN2HEX(R317,2))</f>
        <v>00</v>
      </c>
    </row>
    <row r="318" spans="1:22" x14ac:dyDescent="0.3">
      <c r="A318" s="14" t="s">
        <v>358</v>
      </c>
      <c r="B318" s="6">
        <v>33</v>
      </c>
      <c r="C318" s="6" t="str">
        <f t="shared" si="459"/>
        <v>0x021</v>
      </c>
      <c r="D318" s="27" t="s">
        <v>166</v>
      </c>
      <c r="G318" s="16">
        <v>40</v>
      </c>
      <c r="H318" s="17" t="s">
        <v>38</v>
      </c>
      <c r="I318" s="6">
        <f t="shared" si="480"/>
        <v>0</v>
      </c>
      <c r="N318" s="18" t="str">
        <f t="shared" si="481"/>
        <v>101000</v>
      </c>
      <c r="O318" s="19" t="str">
        <f t="shared" si="482"/>
        <v>000</v>
      </c>
      <c r="P318" s="19" t="str">
        <f t="shared" si="483"/>
        <v/>
      </c>
      <c r="Q318" s="19" t="str">
        <f t="shared" si="484"/>
        <v/>
      </c>
      <c r="R318" s="19" t="str">
        <f t="shared" si="485"/>
        <v/>
      </c>
      <c r="S318" s="20" t="str">
        <f t="shared" si="486"/>
        <v/>
      </c>
      <c r="T318" s="6" t="str">
        <f t="shared" si="487"/>
        <v>A0</v>
      </c>
      <c r="U318" s="6" t="str">
        <f t="shared" si="488"/>
        <v>00</v>
      </c>
      <c r="V318" s="21" t="str">
        <f t="shared" si="489"/>
        <v>00</v>
      </c>
    </row>
    <row r="319" spans="1:22" x14ac:dyDescent="0.3">
      <c r="B319" s="6">
        <v>36</v>
      </c>
      <c r="C319" s="6" t="str">
        <f t="shared" si="459"/>
        <v>0x024</v>
      </c>
      <c r="D319" s="27" t="s">
        <v>366</v>
      </c>
      <c r="G319" s="16">
        <v>5</v>
      </c>
      <c r="I319" s="6" t="str">
        <f t="shared" ref="I319" si="490">IF(H319="", "", VLOOKUP(H319, $X$3:$Y$10, 2))</f>
        <v/>
      </c>
      <c r="L319" s="6">
        <v>12</v>
      </c>
      <c r="N319" s="18" t="str">
        <f t="shared" ref="N319" si="491">IF(G319="", "", TEXT(DEC2BIN(G319), "000000"))</f>
        <v>000101</v>
      </c>
      <c r="O319" s="19" t="str">
        <f>IF(I319="", "", TEXT(DEC2BIN(I319), "000"))</f>
        <v/>
      </c>
      <c r="P319" s="19" t="str">
        <f t="shared" ref="P319" si="492">IF(J319="", "", TEXT(DEC2BIN(J319), "000"))</f>
        <v/>
      </c>
      <c r="Q319" s="19" t="str">
        <f t="shared" ref="Q319" si="493">IF(K319="", "", TEXT(DEC2BIN(K319), "000"))</f>
        <v/>
      </c>
      <c r="R319" s="19" t="str">
        <f t="shared" ref="R319" si="494">IF(L319="", "", TEXT(DEC2BIN(L319), "00000000"))</f>
        <v>00001100</v>
      </c>
      <c r="S319" s="20" t="str">
        <f t="shared" ref="S319" si="495">IF(M319="", "", TEXT(DEC2BIN(M319), "00000000"))</f>
        <v/>
      </c>
      <c r="T319" s="6" t="str">
        <f t="shared" ref="T319" si="496">BIN2HEX(LEFT(CONCATENATE(N319,IF(O319="", "000", O319)), 8), 2)</f>
        <v>14</v>
      </c>
      <c r="U319" s="6" t="str">
        <f t="shared" ref="U319" si="497">BIN2HEX(CONCATENATE(RIGHT(O319, 1), IF(P319 = "", "000", P319), IF(Q319 = "", "000", Q319), "0"), 2)</f>
        <v>00</v>
      </c>
      <c r="V319" s="21" t="str">
        <f t="shared" ref="V319" si="498">IF(R319="", BIN2HEX(S319, 2), BIN2HEX(R319,2))</f>
        <v>0C</v>
      </c>
    </row>
    <row r="320" spans="1:22" x14ac:dyDescent="0.3">
      <c r="F320" s="2" t="s">
        <v>361</v>
      </c>
    </row>
    <row r="321" spans="1:22" x14ac:dyDescent="0.3">
      <c r="F321" s="2" t="s">
        <v>365</v>
      </c>
    </row>
    <row r="324" spans="1:22" x14ac:dyDescent="0.3">
      <c r="D324" s="2" t="s">
        <v>372</v>
      </c>
    </row>
    <row r="325" spans="1:22" x14ac:dyDescent="0.3">
      <c r="B325" s="6">
        <v>0</v>
      </c>
      <c r="C325" s="6" t="str">
        <f t="shared" ref="C325:C326" si="499">"0x" &amp; DEC2HEX(B325,3)</f>
        <v>0x000</v>
      </c>
      <c r="D325" s="27" t="s">
        <v>59</v>
      </c>
      <c r="F325" s="2" t="s">
        <v>355</v>
      </c>
      <c r="G325" s="16">
        <v>1</v>
      </c>
      <c r="H325" s="28" t="s">
        <v>39</v>
      </c>
      <c r="I325" s="6">
        <f t="shared" ref="I325:I337" si="500">IF(H325="", "", VLOOKUP(H325, $X$3:$Y$10, 2))</f>
        <v>1</v>
      </c>
      <c r="M325" s="6">
        <v>65</v>
      </c>
      <c r="N325" s="18" t="str">
        <f t="shared" ref="N325:N337" si="501">IF(G325="", "", TEXT(DEC2BIN(G325), "000000"))</f>
        <v>000001</v>
      </c>
      <c r="O325" s="19" t="str">
        <f t="shared" ref="O325:O331" si="502">IF(I325="", "", TEXT(DEC2BIN(I325), "000"))</f>
        <v>001</v>
      </c>
      <c r="P325" s="19" t="str">
        <f t="shared" ref="P325:P337" si="503">IF(J325="", "", TEXT(DEC2BIN(J325), "000"))</f>
        <v/>
      </c>
      <c r="Q325" s="19" t="str">
        <f t="shared" ref="Q325:Q337" si="504">IF(K325="", "", TEXT(DEC2BIN(K325), "000"))</f>
        <v/>
      </c>
      <c r="R325" s="19" t="str">
        <f t="shared" ref="R325:R337" si="505">IF(L325="", "", TEXT(DEC2BIN(L325), "00000000"))</f>
        <v/>
      </c>
      <c r="S325" s="20" t="str">
        <f t="shared" ref="S325:S337" si="506">IF(M325="", "", TEXT(DEC2BIN(M325), "00000000"))</f>
        <v>01000001</v>
      </c>
      <c r="T325" s="6" t="str">
        <f t="shared" ref="T325:T337" si="507">BIN2HEX(LEFT(CONCATENATE(N325,IF(O325="", "000", O325)), 8), 2)</f>
        <v>04</v>
      </c>
      <c r="U325" s="6" t="str">
        <f t="shared" ref="U325:U337" si="508">BIN2HEX(CONCATENATE(RIGHT(O325, 1), IF(P325 = "", "000", P325), IF(Q325 = "", "000", Q325), "0"), 2)</f>
        <v>80</v>
      </c>
      <c r="V325" s="21" t="str">
        <f t="shared" ref="V325:V337" si="509">IF(R325="", BIN2HEX(S325, 2), BIN2HEX(R325,2))</f>
        <v>41</v>
      </c>
    </row>
    <row r="326" spans="1:22" x14ac:dyDescent="0.3">
      <c r="B326" s="6">
        <v>3</v>
      </c>
      <c r="C326" s="6" t="str">
        <f t="shared" si="499"/>
        <v>0x003</v>
      </c>
      <c r="D326" s="27" t="s">
        <v>362</v>
      </c>
      <c r="F326" s="2" t="s">
        <v>356</v>
      </c>
      <c r="G326" s="16">
        <v>1</v>
      </c>
      <c r="H326" s="28" t="s">
        <v>151</v>
      </c>
      <c r="I326" s="6">
        <f t="shared" si="500"/>
        <v>2</v>
      </c>
      <c r="M326" s="6">
        <v>67</v>
      </c>
      <c r="N326" s="18" t="str">
        <f t="shared" si="501"/>
        <v>000001</v>
      </c>
      <c r="O326" s="19" t="str">
        <f t="shared" si="502"/>
        <v>010</v>
      </c>
      <c r="P326" s="19" t="str">
        <f t="shared" si="503"/>
        <v/>
      </c>
      <c r="Q326" s="19" t="str">
        <f t="shared" si="504"/>
        <v/>
      </c>
      <c r="R326" s="19" t="str">
        <f t="shared" si="505"/>
        <v/>
      </c>
      <c r="S326" s="20" t="str">
        <f t="shared" si="506"/>
        <v>01000011</v>
      </c>
      <c r="T326" s="6" t="str">
        <f t="shared" si="507"/>
        <v>05</v>
      </c>
      <c r="U326" s="6" t="str">
        <f t="shared" si="508"/>
        <v>00</v>
      </c>
      <c r="V326" s="21" t="str">
        <f t="shared" si="509"/>
        <v>43</v>
      </c>
    </row>
    <row r="327" spans="1:22" x14ac:dyDescent="0.3">
      <c r="B327" s="6">
        <v>6</v>
      </c>
      <c r="C327" s="6" t="str">
        <f>"0x" &amp; DEC2HEX(B327,3)</f>
        <v>0x006</v>
      </c>
      <c r="D327" s="27" t="s">
        <v>58</v>
      </c>
      <c r="G327" s="16">
        <v>1</v>
      </c>
      <c r="H327" s="28" t="s">
        <v>38</v>
      </c>
      <c r="I327" s="6">
        <f t="shared" si="500"/>
        <v>0</v>
      </c>
      <c r="M327" s="6">
        <v>0</v>
      </c>
      <c r="N327" s="18" t="str">
        <f t="shared" si="501"/>
        <v>000001</v>
      </c>
      <c r="O327" s="19" t="str">
        <f t="shared" si="502"/>
        <v>000</v>
      </c>
      <c r="P327" s="19" t="str">
        <f t="shared" si="503"/>
        <v/>
      </c>
      <c r="Q327" s="19" t="str">
        <f t="shared" si="504"/>
        <v/>
      </c>
      <c r="R327" s="19" t="str">
        <f t="shared" si="505"/>
        <v/>
      </c>
      <c r="S327" s="20" t="str">
        <f t="shared" si="506"/>
        <v>00000000</v>
      </c>
      <c r="T327" s="6" t="str">
        <f t="shared" si="507"/>
        <v>04</v>
      </c>
      <c r="U327" s="6" t="str">
        <f t="shared" si="508"/>
        <v>00</v>
      </c>
      <c r="V327" s="21" t="str">
        <f t="shared" si="509"/>
        <v>00</v>
      </c>
    </row>
    <row r="328" spans="1:22" x14ac:dyDescent="0.3">
      <c r="B328" s="6">
        <v>9</v>
      </c>
      <c r="C328" s="6" t="str">
        <f>"0x" &amp; DEC2HEX(B328,3)</f>
        <v>0x009</v>
      </c>
      <c r="D328" s="27" t="s">
        <v>369</v>
      </c>
      <c r="G328" s="16">
        <v>1</v>
      </c>
      <c r="H328" s="28" t="s">
        <v>40</v>
      </c>
      <c r="I328" s="6">
        <f t="shared" si="500"/>
        <v>4</v>
      </c>
      <c r="M328" s="6">
        <v>5</v>
      </c>
      <c r="N328" s="18" t="str">
        <f t="shared" si="501"/>
        <v>000001</v>
      </c>
      <c r="O328" s="19" t="str">
        <f t="shared" si="502"/>
        <v>100</v>
      </c>
      <c r="P328" s="19" t="str">
        <f t="shared" si="503"/>
        <v/>
      </c>
      <c r="Q328" s="19" t="str">
        <f t="shared" si="504"/>
        <v/>
      </c>
      <c r="R328" s="19" t="str">
        <f t="shared" si="505"/>
        <v/>
      </c>
      <c r="S328" s="20" t="str">
        <f t="shared" si="506"/>
        <v>00000101</v>
      </c>
      <c r="T328" s="6" t="str">
        <f t="shared" si="507"/>
        <v>06</v>
      </c>
      <c r="U328" s="6" t="str">
        <f t="shared" si="508"/>
        <v>00</v>
      </c>
      <c r="V328" s="21" t="str">
        <f t="shared" si="509"/>
        <v>05</v>
      </c>
    </row>
    <row r="329" spans="1:22" x14ac:dyDescent="0.3">
      <c r="A329" s="14" t="s">
        <v>273</v>
      </c>
      <c r="B329" s="6">
        <v>12</v>
      </c>
      <c r="C329" s="6" t="str">
        <f t="shared" ref="C329:C337" si="510">"0x" &amp; DEC2HEX(B329,3)</f>
        <v>0x00C</v>
      </c>
      <c r="D329" s="27" t="s">
        <v>359</v>
      </c>
      <c r="G329" s="16">
        <v>2</v>
      </c>
      <c r="H329" s="28" t="s">
        <v>150</v>
      </c>
      <c r="I329" s="6">
        <f t="shared" si="500"/>
        <v>7</v>
      </c>
      <c r="J329" s="6">
        <v>0</v>
      </c>
      <c r="N329" s="18" t="str">
        <f t="shared" si="501"/>
        <v>000010</v>
      </c>
      <c r="O329" s="19" t="str">
        <f t="shared" si="502"/>
        <v>111</v>
      </c>
      <c r="P329" s="19" t="str">
        <f t="shared" si="503"/>
        <v>000</v>
      </c>
      <c r="Q329" s="19" t="str">
        <f t="shared" si="504"/>
        <v/>
      </c>
      <c r="R329" s="19" t="str">
        <f t="shared" si="505"/>
        <v/>
      </c>
      <c r="S329" s="20" t="str">
        <f t="shared" si="506"/>
        <v/>
      </c>
      <c r="T329" s="6" t="str">
        <f t="shared" si="507"/>
        <v>0B</v>
      </c>
      <c r="U329" s="6" t="str">
        <f t="shared" si="508"/>
        <v>80</v>
      </c>
      <c r="V329" s="21" t="str">
        <f t="shared" si="509"/>
        <v>00</v>
      </c>
    </row>
    <row r="330" spans="1:22" x14ac:dyDescent="0.3">
      <c r="B330" s="6">
        <v>15</v>
      </c>
      <c r="C330" s="6" t="str">
        <f t="shared" si="510"/>
        <v>0x00F</v>
      </c>
      <c r="D330" s="27" t="s">
        <v>373</v>
      </c>
      <c r="F330" s="2" t="s">
        <v>376</v>
      </c>
      <c r="G330" s="16">
        <v>43</v>
      </c>
      <c r="H330" s="28" t="s">
        <v>38</v>
      </c>
      <c r="I330" s="6">
        <f t="shared" si="500"/>
        <v>0</v>
      </c>
      <c r="J330" s="6">
        <v>4</v>
      </c>
      <c r="N330" s="18" t="str">
        <f t="shared" si="501"/>
        <v>101011</v>
      </c>
      <c r="O330" s="19" t="str">
        <f t="shared" si="502"/>
        <v>000</v>
      </c>
      <c r="P330" s="19" t="str">
        <f t="shared" si="503"/>
        <v>100</v>
      </c>
      <c r="Q330" s="19" t="str">
        <f t="shared" si="504"/>
        <v/>
      </c>
      <c r="R330" s="19" t="str">
        <f t="shared" si="505"/>
        <v/>
      </c>
      <c r="S330" s="20" t="str">
        <f t="shared" si="506"/>
        <v/>
      </c>
      <c r="T330" s="6" t="str">
        <f t="shared" si="507"/>
        <v>AC</v>
      </c>
      <c r="U330" s="6" t="str">
        <f t="shared" si="508"/>
        <v>40</v>
      </c>
      <c r="V330" s="21" t="str">
        <f t="shared" si="509"/>
        <v>00</v>
      </c>
    </row>
    <row r="331" spans="1:22" x14ac:dyDescent="0.3">
      <c r="B331" s="6">
        <v>18</v>
      </c>
      <c r="C331" s="6" t="str">
        <f t="shared" si="510"/>
        <v>0x012</v>
      </c>
      <c r="D331" s="27" t="s">
        <v>360</v>
      </c>
      <c r="G331" s="16">
        <v>2</v>
      </c>
      <c r="H331" s="28" t="s">
        <v>38</v>
      </c>
      <c r="I331" s="6">
        <f t="shared" si="500"/>
        <v>0</v>
      </c>
      <c r="J331" s="6">
        <v>7</v>
      </c>
      <c r="N331" s="18" t="str">
        <f t="shared" si="501"/>
        <v>000010</v>
      </c>
      <c r="O331" s="19" t="str">
        <f t="shared" si="502"/>
        <v>000</v>
      </c>
      <c r="P331" s="19" t="str">
        <f t="shared" si="503"/>
        <v>111</v>
      </c>
      <c r="Q331" s="19" t="str">
        <f t="shared" si="504"/>
        <v/>
      </c>
      <c r="R331" s="19" t="str">
        <f t="shared" si="505"/>
        <v/>
      </c>
      <c r="S331" s="20" t="str">
        <f t="shared" si="506"/>
        <v/>
      </c>
      <c r="T331" s="6" t="str">
        <f t="shared" si="507"/>
        <v>08</v>
      </c>
      <c r="U331" s="6" t="str">
        <f t="shared" si="508"/>
        <v>70</v>
      </c>
      <c r="V331" s="21" t="str">
        <f t="shared" si="509"/>
        <v>00</v>
      </c>
    </row>
    <row r="332" spans="1:22" x14ac:dyDescent="0.3">
      <c r="B332" s="6">
        <v>21</v>
      </c>
      <c r="C332" s="6" t="str">
        <f t="shared" si="510"/>
        <v>0x015</v>
      </c>
      <c r="D332" s="27" t="s">
        <v>367</v>
      </c>
      <c r="F332" s="2" t="s">
        <v>352</v>
      </c>
      <c r="G332" s="16">
        <v>12</v>
      </c>
      <c r="I332" s="6" t="str">
        <f t="shared" si="500"/>
        <v/>
      </c>
      <c r="L332" s="6">
        <v>30</v>
      </c>
      <c r="N332" s="18" t="str">
        <f t="shared" si="501"/>
        <v>001100</v>
      </c>
      <c r="O332" s="19" t="str">
        <f>IF(I332="", "", TEXT(DEC2BIN(I332), "000"))</f>
        <v/>
      </c>
      <c r="P332" s="19" t="str">
        <f t="shared" si="503"/>
        <v/>
      </c>
      <c r="Q332" s="19" t="str">
        <f t="shared" si="504"/>
        <v/>
      </c>
      <c r="R332" s="19" t="str">
        <f t="shared" si="505"/>
        <v>00011110</v>
      </c>
      <c r="S332" s="20" t="str">
        <f t="shared" si="506"/>
        <v/>
      </c>
      <c r="T332" s="6" t="str">
        <f t="shared" si="507"/>
        <v>30</v>
      </c>
      <c r="U332" s="6" t="str">
        <f t="shared" si="508"/>
        <v>00</v>
      </c>
      <c r="V332" s="21" t="str">
        <f t="shared" si="509"/>
        <v>1E</v>
      </c>
    </row>
    <row r="333" spans="1:22" x14ac:dyDescent="0.3">
      <c r="B333" s="6">
        <v>24</v>
      </c>
      <c r="C333" s="6" t="str">
        <f t="shared" si="510"/>
        <v>0x018</v>
      </c>
      <c r="D333" s="27" t="s">
        <v>94</v>
      </c>
      <c r="F333" s="2" t="s">
        <v>374</v>
      </c>
      <c r="G333" s="16">
        <v>17</v>
      </c>
      <c r="H333" s="59" t="s">
        <v>39</v>
      </c>
      <c r="I333" s="6">
        <f t="shared" si="500"/>
        <v>1</v>
      </c>
      <c r="K333" s="6">
        <v>0</v>
      </c>
      <c r="N333" s="18" t="str">
        <f t="shared" si="501"/>
        <v>010001</v>
      </c>
      <c r="O333" s="19" t="str">
        <f t="shared" ref="O333" si="511">IF(I333="", "", TEXT(DEC2BIN(I333), "000"))</f>
        <v>001</v>
      </c>
      <c r="P333" s="19" t="str">
        <f t="shared" si="503"/>
        <v/>
      </c>
      <c r="Q333" s="19" t="str">
        <f t="shared" si="504"/>
        <v>000</v>
      </c>
      <c r="R333" s="19" t="str">
        <f t="shared" si="505"/>
        <v/>
      </c>
      <c r="S333" s="20" t="str">
        <f t="shared" si="506"/>
        <v/>
      </c>
      <c r="T333" s="6" t="str">
        <f t="shared" si="507"/>
        <v>44</v>
      </c>
      <c r="U333" s="6" t="str">
        <f t="shared" si="508"/>
        <v>80</v>
      </c>
      <c r="V333" s="21" t="str">
        <f t="shared" si="509"/>
        <v>00</v>
      </c>
    </row>
    <row r="334" spans="1:22" x14ac:dyDescent="0.3">
      <c r="B334" s="6">
        <v>27</v>
      </c>
      <c r="C334" s="6" t="str">
        <f t="shared" si="510"/>
        <v>0x01B</v>
      </c>
      <c r="D334" s="27" t="s">
        <v>368</v>
      </c>
      <c r="G334" s="16">
        <v>5</v>
      </c>
      <c r="I334" s="6" t="str">
        <f t="shared" si="500"/>
        <v/>
      </c>
      <c r="L334" s="6">
        <v>33</v>
      </c>
      <c r="N334" s="18" t="str">
        <f t="shared" si="501"/>
        <v>000101</v>
      </c>
      <c r="O334" s="19" t="str">
        <f>IF(I334="", "", TEXT(DEC2BIN(I334), "000"))</f>
        <v/>
      </c>
      <c r="P334" s="19" t="str">
        <f t="shared" si="503"/>
        <v/>
      </c>
      <c r="Q334" s="19" t="str">
        <f t="shared" si="504"/>
        <v/>
      </c>
      <c r="R334" s="19" t="str">
        <f t="shared" si="505"/>
        <v>00100001</v>
      </c>
      <c r="S334" s="20" t="str">
        <f t="shared" si="506"/>
        <v/>
      </c>
      <c r="T334" s="6" t="str">
        <f t="shared" si="507"/>
        <v>14</v>
      </c>
      <c r="U334" s="6" t="str">
        <f t="shared" si="508"/>
        <v>00</v>
      </c>
      <c r="V334" s="21" t="str">
        <f t="shared" si="509"/>
        <v>21</v>
      </c>
    </row>
    <row r="335" spans="1:22" x14ac:dyDescent="0.3">
      <c r="A335" s="14" t="s">
        <v>357</v>
      </c>
      <c r="B335" s="6">
        <v>30</v>
      </c>
      <c r="C335" s="6" t="str">
        <f t="shared" si="510"/>
        <v>0x01E</v>
      </c>
      <c r="D335" s="27" t="s">
        <v>197</v>
      </c>
      <c r="F335" s="2" t="s">
        <v>364</v>
      </c>
      <c r="G335" s="16">
        <v>17</v>
      </c>
      <c r="H335" s="59" t="s">
        <v>151</v>
      </c>
      <c r="I335" s="6">
        <f t="shared" si="500"/>
        <v>2</v>
      </c>
      <c r="K335" s="6">
        <v>0</v>
      </c>
      <c r="N335" s="18" t="str">
        <f t="shared" si="501"/>
        <v>010001</v>
      </c>
      <c r="O335" s="19" t="str">
        <f t="shared" ref="O335:O336" si="512">IF(I335="", "", TEXT(DEC2BIN(I335), "000"))</f>
        <v>010</v>
      </c>
      <c r="P335" s="19" t="str">
        <f t="shared" si="503"/>
        <v/>
      </c>
      <c r="Q335" s="19" t="str">
        <f t="shared" si="504"/>
        <v>000</v>
      </c>
      <c r="R335" s="19" t="str">
        <f t="shared" si="505"/>
        <v/>
      </c>
      <c r="S335" s="20" t="str">
        <f t="shared" si="506"/>
        <v/>
      </c>
      <c r="T335" s="6" t="str">
        <f t="shared" si="507"/>
        <v>45</v>
      </c>
      <c r="U335" s="6" t="str">
        <f t="shared" si="508"/>
        <v>00</v>
      </c>
      <c r="V335" s="21" t="str">
        <f t="shared" si="509"/>
        <v>00</v>
      </c>
    </row>
    <row r="336" spans="1:22" x14ac:dyDescent="0.3">
      <c r="A336" s="14" t="s">
        <v>358</v>
      </c>
      <c r="B336" s="6">
        <v>33</v>
      </c>
      <c r="C336" s="6" t="str">
        <f t="shared" si="510"/>
        <v>0x021</v>
      </c>
      <c r="D336" s="27" t="s">
        <v>166</v>
      </c>
      <c r="G336" s="16">
        <v>40</v>
      </c>
      <c r="H336" s="17" t="s">
        <v>38</v>
      </c>
      <c r="I336" s="6">
        <f t="shared" si="500"/>
        <v>0</v>
      </c>
      <c r="N336" s="18" t="str">
        <f t="shared" si="501"/>
        <v>101000</v>
      </c>
      <c r="O336" s="19" t="str">
        <f t="shared" si="512"/>
        <v>000</v>
      </c>
      <c r="P336" s="19" t="str">
        <f t="shared" si="503"/>
        <v/>
      </c>
      <c r="Q336" s="19" t="str">
        <f t="shared" si="504"/>
        <v/>
      </c>
      <c r="R336" s="19" t="str">
        <f t="shared" si="505"/>
        <v/>
      </c>
      <c r="S336" s="20" t="str">
        <f t="shared" si="506"/>
        <v/>
      </c>
      <c r="T336" s="6" t="str">
        <f t="shared" si="507"/>
        <v>A0</v>
      </c>
      <c r="U336" s="6" t="str">
        <f t="shared" si="508"/>
        <v>00</v>
      </c>
      <c r="V336" s="21" t="str">
        <f t="shared" si="509"/>
        <v>00</v>
      </c>
    </row>
    <row r="337" spans="1:22" x14ac:dyDescent="0.3">
      <c r="B337" s="6">
        <v>36</v>
      </c>
      <c r="C337" s="6" t="str">
        <f t="shared" si="510"/>
        <v>0x024</v>
      </c>
      <c r="D337" s="27" t="s">
        <v>366</v>
      </c>
      <c r="G337" s="16">
        <v>5</v>
      </c>
      <c r="I337" s="6" t="str">
        <f t="shared" si="500"/>
        <v/>
      </c>
      <c r="L337" s="6">
        <v>12</v>
      </c>
      <c r="N337" s="18" t="str">
        <f t="shared" si="501"/>
        <v>000101</v>
      </c>
      <c r="O337" s="19" t="str">
        <f>IF(I337="", "", TEXT(DEC2BIN(I337), "000"))</f>
        <v/>
      </c>
      <c r="P337" s="19" t="str">
        <f t="shared" si="503"/>
        <v/>
      </c>
      <c r="Q337" s="19" t="str">
        <f t="shared" si="504"/>
        <v/>
      </c>
      <c r="R337" s="19" t="str">
        <f t="shared" si="505"/>
        <v>00001100</v>
      </c>
      <c r="S337" s="20" t="str">
        <f t="shared" si="506"/>
        <v/>
      </c>
      <c r="T337" s="6" t="str">
        <f t="shared" si="507"/>
        <v>14</v>
      </c>
      <c r="U337" s="6" t="str">
        <f t="shared" si="508"/>
        <v>00</v>
      </c>
      <c r="V337" s="21" t="str">
        <f t="shared" si="509"/>
        <v>0C</v>
      </c>
    </row>
    <row r="338" spans="1:22" x14ac:dyDescent="0.3">
      <c r="F338" s="2" t="s">
        <v>361</v>
      </c>
    </row>
    <row r="339" spans="1:22" x14ac:dyDescent="0.3">
      <c r="F339" s="2" t="s">
        <v>375</v>
      </c>
    </row>
    <row r="342" spans="1:22" x14ac:dyDescent="0.3">
      <c r="D342" s="2" t="s">
        <v>387</v>
      </c>
    </row>
    <row r="343" spans="1:22" x14ac:dyDescent="0.3">
      <c r="B343" s="6">
        <v>0</v>
      </c>
      <c r="C343" s="6" t="str">
        <f t="shared" ref="C343:C345" si="513">"0x" &amp; DEC2HEX(B343,3)</f>
        <v>0x000</v>
      </c>
      <c r="D343" s="27" t="s">
        <v>388</v>
      </c>
      <c r="F343" s="2"/>
      <c r="G343" s="16">
        <v>16</v>
      </c>
      <c r="H343" s="59" t="s">
        <v>38</v>
      </c>
      <c r="I343" s="6">
        <f t="shared" ref="I343:I345" si="514">IF(H343="", "", VLOOKUP(H343, $X$3:$Y$10, 2))</f>
        <v>0</v>
      </c>
      <c r="K343" s="6">
        <v>0</v>
      </c>
      <c r="N343" s="18" t="str">
        <f t="shared" ref="N343:N345" si="515">IF(G343="", "", TEXT(DEC2BIN(G343), "000000"))</f>
        <v>010000</v>
      </c>
      <c r="O343" s="19" t="str">
        <f t="shared" ref="O343:O344" si="516">IF(I343="", "", TEXT(DEC2BIN(I343), "000"))</f>
        <v>000</v>
      </c>
      <c r="P343" s="19" t="str">
        <f t="shared" ref="P343:P345" si="517">IF(J343="", "", TEXT(DEC2BIN(J343), "000"))</f>
        <v/>
      </c>
      <c r="Q343" s="19" t="str">
        <f t="shared" ref="Q343:Q345" si="518">IF(K343="", "", TEXT(DEC2BIN(K343), "000"))</f>
        <v>000</v>
      </c>
      <c r="R343" s="19" t="str">
        <f t="shared" ref="R343:R345" si="519">IF(L343="", "", TEXT(DEC2BIN(L343), "00000000"))</f>
        <v/>
      </c>
      <c r="S343" s="20" t="str">
        <f t="shared" ref="S343:S345" si="520">IF(M343="", "", TEXT(DEC2BIN(M343), "00000000"))</f>
        <v/>
      </c>
      <c r="T343" s="6" t="str">
        <f t="shared" ref="T343:T345" si="521">BIN2HEX(LEFT(CONCATENATE(N343,IF(O343="", "000", O343)), 8), 2)</f>
        <v>40</v>
      </c>
      <c r="U343" s="6" t="str">
        <f t="shared" ref="U343:U345" si="522">BIN2HEX(CONCATENATE(RIGHT(O343, 1), IF(P343 = "", "000", P343), IF(Q343 = "", "000", Q343), "0"), 2)</f>
        <v>00</v>
      </c>
      <c r="V343" s="21" t="str">
        <f t="shared" ref="V343:V345" si="523">IF(R343="", BIN2HEX(S343, 2), BIN2HEX(R343,2))</f>
        <v>00</v>
      </c>
    </row>
    <row r="344" spans="1:22" x14ac:dyDescent="0.3">
      <c r="B344" s="6">
        <v>3</v>
      </c>
      <c r="C344" s="6" t="str">
        <f t="shared" si="513"/>
        <v>0x003</v>
      </c>
      <c r="D344" s="27" t="s">
        <v>102</v>
      </c>
      <c r="F344" s="2"/>
      <c r="G344" s="16">
        <v>17</v>
      </c>
      <c r="H344" s="59" t="s">
        <v>38</v>
      </c>
      <c r="I344" s="6">
        <f t="shared" si="514"/>
        <v>0</v>
      </c>
      <c r="K344" s="6">
        <v>0</v>
      </c>
      <c r="N344" s="18" t="str">
        <f t="shared" si="515"/>
        <v>010001</v>
      </c>
      <c r="O344" s="19" t="str">
        <f t="shared" si="516"/>
        <v>000</v>
      </c>
      <c r="P344" s="19" t="str">
        <f t="shared" si="517"/>
        <v/>
      </c>
      <c r="Q344" s="19" t="str">
        <f t="shared" si="518"/>
        <v>000</v>
      </c>
      <c r="R344" s="19" t="str">
        <f t="shared" si="519"/>
        <v/>
      </c>
      <c r="S344" s="20" t="str">
        <f t="shared" si="520"/>
        <v/>
      </c>
      <c r="T344" s="6" t="str">
        <f t="shared" si="521"/>
        <v>44</v>
      </c>
      <c r="U344" s="6" t="str">
        <f t="shared" si="522"/>
        <v>00</v>
      </c>
      <c r="V344" s="21" t="str">
        <f t="shared" si="523"/>
        <v>00</v>
      </c>
    </row>
    <row r="345" spans="1:22" x14ac:dyDescent="0.3">
      <c r="A345" s="70"/>
      <c r="B345" s="6">
        <v>6</v>
      </c>
      <c r="C345" s="6" t="str">
        <f t="shared" si="513"/>
        <v>0x006</v>
      </c>
      <c r="D345" s="27" t="s">
        <v>389</v>
      </c>
      <c r="G345" s="16">
        <v>5</v>
      </c>
      <c r="I345" s="6" t="str">
        <f t="shared" si="514"/>
        <v/>
      </c>
      <c r="L345" s="6">
        <v>0</v>
      </c>
      <c r="N345" s="18" t="str">
        <f t="shared" si="515"/>
        <v>000101</v>
      </c>
      <c r="O345" s="19" t="str">
        <f>IF(I345="", "", TEXT(DEC2BIN(I345), "000"))</f>
        <v/>
      </c>
      <c r="P345" s="19" t="str">
        <f t="shared" si="517"/>
        <v/>
      </c>
      <c r="Q345" s="19" t="str">
        <f t="shared" si="518"/>
        <v/>
      </c>
      <c r="R345" s="19" t="str">
        <f t="shared" si="519"/>
        <v>00000000</v>
      </c>
      <c r="S345" s="20" t="str">
        <f t="shared" si="520"/>
        <v/>
      </c>
      <c r="T345" s="6" t="str">
        <f t="shared" si="521"/>
        <v>14</v>
      </c>
      <c r="U345" s="6" t="str">
        <f t="shared" si="522"/>
        <v>00</v>
      </c>
      <c r="V345" s="21" t="str">
        <f t="shared" si="523"/>
        <v>00</v>
      </c>
    </row>
    <row r="346" spans="1:22" x14ac:dyDescent="0.3">
      <c r="D346" s="27"/>
      <c r="H346" s="28"/>
      <c r="O346" s="19"/>
      <c r="P346" s="19"/>
      <c r="Q346" s="19"/>
      <c r="R346" s="19"/>
    </row>
    <row r="347" spans="1:22" x14ac:dyDescent="0.3">
      <c r="D347" s="27"/>
      <c r="H347" s="28"/>
      <c r="O347" s="19"/>
      <c r="P347" s="19"/>
      <c r="Q347" s="19"/>
      <c r="R347" s="19"/>
    </row>
    <row r="348" spans="1:22" x14ac:dyDescent="0.3">
      <c r="D348" s="27"/>
      <c r="F348" s="2"/>
      <c r="H348" s="28"/>
      <c r="O348" s="19"/>
      <c r="P348" s="19"/>
      <c r="Q348" s="19"/>
      <c r="R348" s="19"/>
    </row>
    <row r="349" spans="1:22" x14ac:dyDescent="0.3">
      <c r="D349" s="27"/>
      <c r="H349" s="28"/>
      <c r="O349" s="19"/>
      <c r="P349" s="19"/>
      <c r="Q349" s="19"/>
      <c r="R349" s="19"/>
    </row>
    <row r="350" spans="1:22" x14ac:dyDescent="0.3">
      <c r="D350" s="27"/>
      <c r="F350" s="2"/>
      <c r="O350" s="19"/>
      <c r="P350" s="19"/>
      <c r="Q350" s="19"/>
      <c r="R350" s="19"/>
    </row>
    <row r="351" spans="1:22" x14ac:dyDescent="0.3">
      <c r="D351" s="27"/>
      <c r="F351" s="2"/>
      <c r="H351" s="59"/>
      <c r="O351" s="19"/>
      <c r="P351" s="19"/>
      <c r="Q351" s="19"/>
      <c r="R351" s="19"/>
    </row>
    <row r="352" spans="1:22" x14ac:dyDescent="0.3">
      <c r="D352" s="27"/>
      <c r="O352" s="19"/>
      <c r="P352" s="19"/>
      <c r="Q352" s="19"/>
      <c r="R352" s="19"/>
    </row>
    <row r="353" spans="4:18" x14ac:dyDescent="0.3">
      <c r="D353" s="27"/>
      <c r="F353" s="2"/>
      <c r="H353" s="59"/>
      <c r="O353" s="19"/>
      <c r="P353" s="19"/>
      <c r="Q353" s="19"/>
      <c r="R353" s="19"/>
    </row>
    <row r="354" spans="4:18" x14ac:dyDescent="0.3">
      <c r="D354" s="27"/>
      <c r="O354" s="19"/>
      <c r="P354" s="19"/>
      <c r="Q354" s="19"/>
      <c r="R354" s="19"/>
    </row>
    <row r="355" spans="4:18" x14ac:dyDescent="0.3">
      <c r="D355" s="27"/>
      <c r="O355" s="19"/>
      <c r="P355" s="19"/>
      <c r="Q355" s="19"/>
      <c r="R355" s="19"/>
    </row>
    <row r="356" spans="4:18" x14ac:dyDescent="0.3">
      <c r="F356" s="2"/>
    </row>
    <row r="357" spans="4:18" x14ac:dyDescent="0.3">
      <c r="F357" s="2"/>
    </row>
  </sheetData>
  <sortState ref="X16:Y18">
    <sortCondition ref="X13"/>
  </sortState>
  <mergeCells count="1">
    <mergeCell ref="T1:V1"/>
  </mergeCells>
  <dataValidations count="2">
    <dataValidation type="list" allowBlank="1" showInputMessage="1" showErrorMessage="1" sqref="Z17">
      <formula1>$X$16:$X$18</formula1>
    </dataValidation>
    <dataValidation type="list" allowBlank="1" showInputMessage="1" showErrorMessage="1" sqref="H3:H6 H9:H11 H201:H224 H141:H149 H102:H112 H117:H132 H83:H93 H49 H41:H42 H31:H33 H17:H26 H229:H242 H154:H174 H276 H247:H273 H282:H283 H278:H280 H293:H294 H288:H291 H299:H302 H307:H319 H325:H337 H343:H355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31" zoomScale="80" zoomScaleNormal="80" workbookViewId="0">
      <selection activeCell="B78" sqref="B78"/>
    </sheetView>
  </sheetViews>
  <sheetFormatPr defaultRowHeight="14.4" x14ac:dyDescent="0.3"/>
  <cols>
    <col min="2" max="2" width="22.5546875" style="1" customWidth="1"/>
  </cols>
  <sheetData>
    <row r="1" spans="1:4" x14ac:dyDescent="0.3">
      <c r="A1" t="s">
        <v>216</v>
      </c>
    </row>
    <row r="2" spans="1:4" x14ac:dyDescent="0.3">
      <c r="A2">
        <v>0</v>
      </c>
      <c r="B2" s="1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1">
        <v>10000001</v>
      </c>
      <c r="C3" t="str">
        <f t="shared" ref="C3:C65" si="0">BIN2HEX(B3, 2)</f>
        <v>81</v>
      </c>
    </row>
    <row r="4" spans="1:4" x14ac:dyDescent="0.3">
      <c r="B4" s="1">
        <v>10000001</v>
      </c>
      <c r="C4" t="str">
        <f t="shared" si="0"/>
        <v>81</v>
      </c>
    </row>
    <row r="5" spans="1:4" x14ac:dyDescent="0.3">
      <c r="B5" s="1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1">
        <v>10000001</v>
      </c>
      <c r="C6" t="str">
        <f t="shared" si="0"/>
        <v>81</v>
      </c>
    </row>
    <row r="7" spans="1:4" x14ac:dyDescent="0.3">
      <c r="B7" s="1">
        <v>10000001</v>
      </c>
      <c r="C7" t="str">
        <f t="shared" si="0"/>
        <v>81</v>
      </c>
    </row>
    <row r="8" spans="1:4" x14ac:dyDescent="0.3">
      <c r="B8" s="1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">
        <v>11111111</v>
      </c>
      <c r="C9" s="3" t="str">
        <f t="shared" si="0"/>
        <v>FF</v>
      </c>
      <c r="D9" s="3"/>
    </row>
    <row r="10" spans="1:4" x14ac:dyDescent="0.3">
      <c r="A10">
        <v>1</v>
      </c>
      <c r="B10" s="1" t="str">
        <f>"00000000"</f>
        <v>00000000</v>
      </c>
      <c r="C10" t="str">
        <f>BIN2HEX(B10, 2)</f>
        <v>00</v>
      </c>
    </row>
    <row r="11" spans="1:4" x14ac:dyDescent="0.3">
      <c r="B11" s="1" t="str">
        <f>"01111110"</f>
        <v>01111110</v>
      </c>
      <c r="C11" t="str">
        <f t="shared" si="0"/>
        <v>7E</v>
      </c>
    </row>
    <row r="12" spans="1:4" x14ac:dyDescent="0.3">
      <c r="B12" s="1" t="str">
        <f>"01000010"</f>
        <v>01000010</v>
      </c>
      <c r="C12" t="str">
        <f t="shared" si="0"/>
        <v>42</v>
      </c>
    </row>
    <row r="13" spans="1:4" x14ac:dyDescent="0.3">
      <c r="B13" s="1" t="str">
        <f t="shared" ref="B13:B15" si="1">"01000010"</f>
        <v>01000010</v>
      </c>
      <c r="C13" t="str">
        <f t="shared" si="0"/>
        <v>42</v>
      </c>
    </row>
    <row r="14" spans="1:4" x14ac:dyDescent="0.3">
      <c r="B14" s="1" t="str">
        <f t="shared" si="1"/>
        <v>01000010</v>
      </c>
      <c r="C14" t="str">
        <f t="shared" si="0"/>
        <v>42</v>
      </c>
    </row>
    <row r="15" spans="1:4" x14ac:dyDescent="0.3">
      <c r="B15" s="1" t="str">
        <f t="shared" si="1"/>
        <v>01000010</v>
      </c>
      <c r="C15" t="str">
        <f t="shared" si="0"/>
        <v>42</v>
      </c>
    </row>
    <row r="16" spans="1:4" x14ac:dyDescent="0.3">
      <c r="B16" s="1" t="str">
        <f>"01111110"</f>
        <v>01111110</v>
      </c>
      <c r="C16" t="str">
        <f t="shared" si="0"/>
        <v>7E</v>
      </c>
    </row>
    <row r="17" spans="1:3" x14ac:dyDescent="0.3">
      <c r="B17" s="4" t="str">
        <f>"00000000"</f>
        <v>00000000</v>
      </c>
      <c r="C17" s="3" t="str">
        <f t="shared" si="0"/>
        <v>00</v>
      </c>
    </row>
    <row r="18" spans="1:3" x14ac:dyDescent="0.3">
      <c r="A18">
        <v>2</v>
      </c>
      <c r="B18" s="1" t="str">
        <f>"00000000"</f>
        <v>00000000</v>
      </c>
      <c r="C18" t="str">
        <f>BIN2HEX(B18, 2)</f>
        <v>00</v>
      </c>
    </row>
    <row r="19" spans="1:3" x14ac:dyDescent="0.3">
      <c r="B19" s="1" t="str">
        <f>"00000000"</f>
        <v>00000000</v>
      </c>
      <c r="C19" t="str">
        <f t="shared" si="0"/>
        <v>00</v>
      </c>
    </row>
    <row r="20" spans="1:3" x14ac:dyDescent="0.3">
      <c r="B20" s="1" t="str">
        <f>"00111100"</f>
        <v>00111100</v>
      </c>
      <c r="C20" t="str">
        <f t="shared" si="0"/>
        <v>3C</v>
      </c>
    </row>
    <row r="21" spans="1:3" x14ac:dyDescent="0.3">
      <c r="B21" s="1" t="str">
        <f>"00100100"</f>
        <v>00100100</v>
      </c>
      <c r="C21" t="str">
        <f t="shared" si="0"/>
        <v>24</v>
      </c>
    </row>
    <row r="22" spans="1:3" x14ac:dyDescent="0.3">
      <c r="B22" s="1" t="str">
        <f>"00100100"</f>
        <v>00100100</v>
      </c>
      <c r="C22" t="str">
        <f t="shared" si="0"/>
        <v>24</v>
      </c>
    </row>
    <row r="23" spans="1:3" x14ac:dyDescent="0.3">
      <c r="B23" s="1" t="str">
        <f>"00111100"</f>
        <v>00111100</v>
      </c>
      <c r="C23" t="str">
        <f t="shared" si="0"/>
        <v>3C</v>
      </c>
    </row>
    <row r="24" spans="1:3" x14ac:dyDescent="0.3">
      <c r="B24" s="1" t="str">
        <f>"00000000"</f>
        <v>00000000</v>
      </c>
      <c r="C24" t="str">
        <f t="shared" si="0"/>
        <v>00</v>
      </c>
    </row>
    <row r="25" spans="1:3" x14ac:dyDescent="0.3">
      <c r="B25" s="4" t="str">
        <f>"00000000"</f>
        <v>00000000</v>
      </c>
      <c r="C25" s="3" t="str">
        <f t="shared" si="0"/>
        <v>00</v>
      </c>
    </row>
    <row r="26" spans="1:3" x14ac:dyDescent="0.3">
      <c r="A26">
        <v>3</v>
      </c>
      <c r="B26" s="1" t="str">
        <f>"00000000"</f>
        <v>00000000</v>
      </c>
      <c r="C26" t="str">
        <f>BIN2HEX(B26, 2)</f>
        <v>00</v>
      </c>
    </row>
    <row r="27" spans="1:3" x14ac:dyDescent="0.3">
      <c r="B27" s="1" t="str">
        <f>"00000000"</f>
        <v>00000000</v>
      </c>
      <c r="C27" t="str">
        <f t="shared" si="0"/>
        <v>00</v>
      </c>
    </row>
    <row r="28" spans="1:3" x14ac:dyDescent="0.3">
      <c r="B28" s="1" t="str">
        <f>"00000000"</f>
        <v>00000000</v>
      </c>
      <c r="C28" t="str">
        <f t="shared" si="0"/>
        <v>00</v>
      </c>
    </row>
    <row r="29" spans="1:3" x14ac:dyDescent="0.3">
      <c r="B29" s="1" t="str">
        <f>"00011000"</f>
        <v>00011000</v>
      </c>
      <c r="C29" t="str">
        <f t="shared" si="0"/>
        <v>18</v>
      </c>
    </row>
    <row r="30" spans="1:3" x14ac:dyDescent="0.3">
      <c r="B30" s="1" t="str">
        <f>"00011000"</f>
        <v>00011000</v>
      </c>
      <c r="C30" t="str">
        <f t="shared" si="0"/>
        <v>18</v>
      </c>
    </row>
    <row r="31" spans="1:3" x14ac:dyDescent="0.3">
      <c r="B31" s="1" t="str">
        <f t="shared" ref="B31:B36" si="2">"00000000"</f>
        <v>00000000</v>
      </c>
      <c r="C31" t="str">
        <f t="shared" si="0"/>
        <v>00</v>
      </c>
    </row>
    <row r="32" spans="1:3" x14ac:dyDescent="0.3">
      <c r="B32" s="1" t="str">
        <f t="shared" si="2"/>
        <v>00000000</v>
      </c>
      <c r="C32" t="str">
        <f t="shared" si="0"/>
        <v>00</v>
      </c>
    </row>
    <row r="33" spans="1:3" x14ac:dyDescent="0.3">
      <c r="B33" s="4" t="str">
        <f t="shared" si="2"/>
        <v>00000000</v>
      </c>
      <c r="C33" s="3" t="str">
        <f t="shared" si="0"/>
        <v>00</v>
      </c>
    </row>
    <row r="34" spans="1:3" x14ac:dyDescent="0.3">
      <c r="A34">
        <v>4</v>
      </c>
      <c r="B34" s="1" t="str">
        <f t="shared" si="2"/>
        <v>00000000</v>
      </c>
      <c r="C34" t="str">
        <f>BIN2HEX(B34, 2)</f>
        <v>00</v>
      </c>
    </row>
    <row r="35" spans="1:3" x14ac:dyDescent="0.3">
      <c r="B35" s="1" t="str">
        <f t="shared" si="2"/>
        <v>00000000</v>
      </c>
      <c r="C35" t="str">
        <f t="shared" si="0"/>
        <v>00</v>
      </c>
    </row>
    <row r="36" spans="1:3" x14ac:dyDescent="0.3">
      <c r="B36" s="1" t="str">
        <f t="shared" si="2"/>
        <v>00000000</v>
      </c>
      <c r="C36" t="str">
        <f t="shared" si="0"/>
        <v>00</v>
      </c>
    </row>
    <row r="37" spans="1:3" x14ac:dyDescent="0.3">
      <c r="B37" s="1" t="str">
        <f t="shared" ref="B37:B38" si="3">"00000000"</f>
        <v>00000000</v>
      </c>
      <c r="C37" t="str">
        <f t="shared" si="0"/>
        <v>00</v>
      </c>
    </row>
    <row r="38" spans="1:3" x14ac:dyDescent="0.3">
      <c r="B38" s="1" t="str">
        <f t="shared" si="3"/>
        <v>00000000</v>
      </c>
      <c r="C38" t="str">
        <f t="shared" si="0"/>
        <v>00</v>
      </c>
    </row>
    <row r="39" spans="1:3" x14ac:dyDescent="0.3">
      <c r="B39" s="1" t="str">
        <f t="shared" ref="B39:B44" si="4">"00000000"</f>
        <v>00000000</v>
      </c>
      <c r="C39" t="str">
        <f t="shared" si="0"/>
        <v>00</v>
      </c>
    </row>
    <row r="40" spans="1:3" x14ac:dyDescent="0.3">
      <c r="B40" s="1" t="str">
        <f t="shared" si="4"/>
        <v>00000000</v>
      </c>
      <c r="C40" t="str">
        <f t="shared" si="0"/>
        <v>00</v>
      </c>
    </row>
    <row r="41" spans="1:3" x14ac:dyDescent="0.3">
      <c r="B41" s="4" t="str">
        <f t="shared" si="4"/>
        <v>00000000</v>
      </c>
      <c r="C41" s="3" t="str">
        <f t="shared" si="0"/>
        <v>00</v>
      </c>
    </row>
    <row r="42" spans="1:3" x14ac:dyDescent="0.3">
      <c r="A42">
        <v>5</v>
      </c>
      <c r="B42" s="1" t="str">
        <f t="shared" si="4"/>
        <v>00000000</v>
      </c>
      <c r="C42" t="str">
        <f>BIN2HEX(B42, 2)</f>
        <v>00</v>
      </c>
    </row>
    <row r="43" spans="1:3" x14ac:dyDescent="0.3">
      <c r="B43" s="1" t="str">
        <f t="shared" si="4"/>
        <v>00000000</v>
      </c>
      <c r="C43" t="str">
        <f t="shared" si="0"/>
        <v>00</v>
      </c>
    </row>
    <row r="44" spans="1:3" x14ac:dyDescent="0.3">
      <c r="B44" s="1" t="str">
        <f t="shared" si="4"/>
        <v>00000000</v>
      </c>
      <c r="C44" t="str">
        <f t="shared" si="0"/>
        <v>00</v>
      </c>
    </row>
    <row r="45" spans="1:3" x14ac:dyDescent="0.3">
      <c r="B45" s="1" t="str">
        <f>"00011000"</f>
        <v>00011000</v>
      </c>
      <c r="C45" t="str">
        <f t="shared" si="0"/>
        <v>18</v>
      </c>
    </row>
    <row r="46" spans="1:3" x14ac:dyDescent="0.3">
      <c r="B46" s="1" t="str">
        <f>"00011000"</f>
        <v>00011000</v>
      </c>
      <c r="C46" t="str">
        <f t="shared" si="0"/>
        <v>18</v>
      </c>
    </row>
    <row r="47" spans="1:3" x14ac:dyDescent="0.3">
      <c r="B47" s="1" t="str">
        <f>"00000000"</f>
        <v>00000000</v>
      </c>
      <c r="C47" t="str">
        <f t="shared" si="0"/>
        <v>00</v>
      </c>
    </row>
    <row r="48" spans="1:3" x14ac:dyDescent="0.3">
      <c r="B48" s="1" t="str">
        <f>"00000000"</f>
        <v>00000000</v>
      </c>
      <c r="C48" t="str">
        <f t="shared" si="0"/>
        <v>00</v>
      </c>
    </row>
    <row r="49" spans="1:3" x14ac:dyDescent="0.3">
      <c r="B49" s="4" t="str">
        <f>"00000000"</f>
        <v>00000000</v>
      </c>
      <c r="C49" s="3" t="str">
        <f t="shared" si="0"/>
        <v>00</v>
      </c>
    </row>
    <row r="50" spans="1:3" x14ac:dyDescent="0.3">
      <c r="A50">
        <v>6</v>
      </c>
      <c r="B50" s="1" t="str">
        <f>"00000000"</f>
        <v>00000000</v>
      </c>
      <c r="C50" t="str">
        <f>BIN2HEX(B50, 2)</f>
        <v>00</v>
      </c>
    </row>
    <row r="51" spans="1:3" x14ac:dyDescent="0.3">
      <c r="B51" s="1" t="str">
        <f>"00000000"</f>
        <v>00000000</v>
      </c>
      <c r="C51" t="str">
        <f t="shared" si="0"/>
        <v>00</v>
      </c>
    </row>
    <row r="52" spans="1:3" x14ac:dyDescent="0.3">
      <c r="B52" s="1" t="str">
        <f>"00111100"</f>
        <v>00111100</v>
      </c>
      <c r="C52" t="str">
        <f t="shared" si="0"/>
        <v>3C</v>
      </c>
    </row>
    <row r="53" spans="1:3" x14ac:dyDescent="0.3">
      <c r="B53" s="1" t="str">
        <f>"00100100"</f>
        <v>00100100</v>
      </c>
      <c r="C53" t="str">
        <f t="shared" si="0"/>
        <v>24</v>
      </c>
    </row>
    <row r="54" spans="1:3" x14ac:dyDescent="0.3">
      <c r="B54" s="1" t="str">
        <f>"00100100"</f>
        <v>00100100</v>
      </c>
      <c r="C54" t="str">
        <f t="shared" si="0"/>
        <v>24</v>
      </c>
    </row>
    <row r="55" spans="1:3" x14ac:dyDescent="0.3">
      <c r="B55" s="1" t="str">
        <f>"00111100"</f>
        <v>00111100</v>
      </c>
      <c r="C55" t="str">
        <f t="shared" si="0"/>
        <v>3C</v>
      </c>
    </row>
    <row r="56" spans="1:3" x14ac:dyDescent="0.3">
      <c r="B56" s="1" t="str">
        <f>"00000000"</f>
        <v>00000000</v>
      </c>
      <c r="C56" t="str">
        <f t="shared" si="0"/>
        <v>00</v>
      </c>
    </row>
    <row r="57" spans="1:3" x14ac:dyDescent="0.3">
      <c r="B57" s="4" t="str">
        <f>"00000000"</f>
        <v>00000000</v>
      </c>
      <c r="C57" s="3" t="str">
        <f t="shared" si="0"/>
        <v>00</v>
      </c>
    </row>
    <row r="58" spans="1:3" x14ac:dyDescent="0.3">
      <c r="A58">
        <v>7</v>
      </c>
      <c r="B58" s="1" t="str">
        <f>"00000000"</f>
        <v>00000000</v>
      </c>
      <c r="C58" t="str">
        <f>BIN2HEX(B58, 2)</f>
        <v>00</v>
      </c>
    </row>
    <row r="59" spans="1:3" x14ac:dyDescent="0.3">
      <c r="B59" s="1" t="str">
        <f>"01111110"</f>
        <v>01111110</v>
      </c>
      <c r="C59" t="str">
        <f t="shared" si="0"/>
        <v>7E</v>
      </c>
    </row>
    <row r="60" spans="1:3" x14ac:dyDescent="0.3">
      <c r="B60" s="1" t="str">
        <f>"01000010"</f>
        <v>01000010</v>
      </c>
      <c r="C60" t="str">
        <f t="shared" si="0"/>
        <v>42</v>
      </c>
    </row>
    <row r="61" spans="1:3" x14ac:dyDescent="0.3">
      <c r="B61" s="1" t="str">
        <f t="shared" ref="B61:B63" si="5">"01000010"</f>
        <v>01000010</v>
      </c>
      <c r="C61" t="str">
        <f t="shared" si="0"/>
        <v>42</v>
      </c>
    </row>
    <row r="62" spans="1:3" x14ac:dyDescent="0.3">
      <c r="B62" s="1" t="str">
        <f t="shared" si="5"/>
        <v>01000010</v>
      </c>
      <c r="C62" t="str">
        <f t="shared" si="0"/>
        <v>42</v>
      </c>
    </row>
    <row r="63" spans="1:3" x14ac:dyDescent="0.3">
      <c r="B63" s="1" t="str">
        <f t="shared" si="5"/>
        <v>01000010</v>
      </c>
      <c r="C63" t="str">
        <f t="shared" si="0"/>
        <v>42</v>
      </c>
    </row>
    <row r="64" spans="1:3" x14ac:dyDescent="0.3">
      <c r="B64" s="1" t="str">
        <f>"01111110"</f>
        <v>01111110</v>
      </c>
      <c r="C64" t="str">
        <f t="shared" si="0"/>
        <v>7E</v>
      </c>
    </row>
    <row r="65" spans="2:3" x14ac:dyDescent="0.3">
      <c r="B65" s="4" t="str">
        <f>"00000000"</f>
        <v>00000000</v>
      </c>
      <c r="C65" s="3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29"/>
  <sheetViews>
    <sheetView workbookViewId="0">
      <selection activeCell="L26" sqref="L26"/>
    </sheetView>
  </sheetViews>
  <sheetFormatPr defaultRowHeight="14.4" x14ac:dyDescent="0.3"/>
  <cols>
    <col min="2" max="2" width="11.109375" bestFit="1" customWidth="1"/>
    <col min="3" max="3" width="10.33203125" bestFit="1" customWidth="1"/>
    <col min="11" max="11" width="13.6640625" customWidth="1"/>
  </cols>
  <sheetData>
    <row r="6" spans="2:12" x14ac:dyDescent="0.3">
      <c r="J6" s="54" t="s">
        <v>345</v>
      </c>
      <c r="K6" s="55" t="s">
        <v>344</v>
      </c>
      <c r="L6" s="55" t="s">
        <v>346</v>
      </c>
    </row>
    <row r="7" spans="2:12" x14ac:dyDescent="0.3">
      <c r="J7" s="56" t="s">
        <v>341</v>
      </c>
      <c r="K7" s="57" t="s">
        <v>151</v>
      </c>
      <c r="L7" s="57" t="s">
        <v>342</v>
      </c>
    </row>
    <row r="8" spans="2:12" x14ac:dyDescent="0.3">
      <c r="J8" s="56" t="s">
        <v>338</v>
      </c>
      <c r="K8" s="57" t="s">
        <v>151</v>
      </c>
      <c r="L8" s="57" t="s">
        <v>343</v>
      </c>
    </row>
    <row r="9" spans="2:12" x14ac:dyDescent="0.3">
      <c r="J9" s="56" t="s">
        <v>341</v>
      </c>
      <c r="K9" s="57" t="s">
        <v>168</v>
      </c>
      <c r="L9" s="57" t="s">
        <v>340</v>
      </c>
    </row>
    <row r="10" spans="2:12" x14ac:dyDescent="0.3">
      <c r="J10" s="56" t="s">
        <v>338</v>
      </c>
      <c r="K10" s="57" t="s">
        <v>168</v>
      </c>
      <c r="L10" s="57" t="s">
        <v>339</v>
      </c>
    </row>
    <row r="16" spans="2:12" x14ac:dyDescent="0.3">
      <c r="B16" t="s">
        <v>25</v>
      </c>
    </row>
    <row r="17" spans="1:3" x14ac:dyDescent="0.3">
      <c r="B17" t="s">
        <v>349</v>
      </c>
    </row>
    <row r="18" spans="1:3" x14ac:dyDescent="0.3">
      <c r="A18" t="s">
        <v>348</v>
      </c>
      <c r="C18" t="s">
        <v>350</v>
      </c>
    </row>
    <row r="20" spans="1:3" x14ac:dyDescent="0.3">
      <c r="A20" t="s">
        <v>347</v>
      </c>
      <c r="C20" t="s">
        <v>351</v>
      </c>
    </row>
    <row r="25" spans="1:3" x14ac:dyDescent="0.3">
      <c r="B25" t="s">
        <v>337</v>
      </c>
    </row>
    <row r="26" spans="1:3" x14ac:dyDescent="0.3">
      <c r="B26" t="s">
        <v>349</v>
      </c>
    </row>
    <row r="27" spans="1:3" x14ac:dyDescent="0.3">
      <c r="A27" t="s">
        <v>348</v>
      </c>
      <c r="C27" t="s">
        <v>353</v>
      </c>
    </row>
    <row r="29" spans="1:3" x14ac:dyDescent="0.3">
      <c r="A29" t="s">
        <v>347</v>
      </c>
      <c r="C29" t="s">
        <v>352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 Lines</vt:lpstr>
      <vt:lpstr>Test Programs</vt:lpstr>
      <vt:lpstr>Animations</vt:lpstr>
      <vt:lpstr>Magnitude comparison instr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2017-11-26T19:32:13Z</dcterms:modified>
</cp:coreProperties>
</file>