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 D\ANAMARÍA\2025\Informe de Tarifas\07 Julio\"/>
    </mc:Choice>
  </mc:AlternateContent>
  <xr:revisionPtr revIDLastSave="0" documentId="13_ncr:1_{29AA5BFF-2D2C-4D94-BA88-EFD577D522FD}" xr6:coauthVersionLast="36" xr6:coauthVersionMax="36" xr10:uidLastSave="{00000000-0000-0000-0000-000000000000}"/>
  <bookViews>
    <workbookView xWindow="0" yWindow="0" windowWidth="27410" windowHeight="12890" tabRatio="279" xr2:uid="{00000000-000D-0000-FFFF-FFFF00000000}"/>
  </bookViews>
  <sheets>
    <sheet name="T_OtrosConceptos" sheetId="2" r:id="rId1"/>
    <sheet name="Formato Model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69" i="2" l="1"/>
  <c r="AW67" i="2"/>
  <c r="AW66" i="2"/>
  <c r="AW65" i="2"/>
  <c r="AW64" i="2"/>
  <c r="AW63" i="2"/>
  <c r="AW68" i="2"/>
  <c r="AS69" i="2" l="1"/>
  <c r="AR69" i="2"/>
  <c r="F69" i="2" l="1"/>
  <c r="AX5" i="2" l="1"/>
  <c r="AS1" i="2" l="1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F37" i="2" l="1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AF38" i="2"/>
  <c r="AE42" i="2" l="1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V41" i="2" l="1"/>
  <c r="K16" i="2" l="1"/>
</calcChain>
</file>

<file path=xl/sharedStrings.xml><?xml version="1.0" encoding="utf-8"?>
<sst xmlns="http://schemas.openxmlformats.org/spreadsheetml/2006/main" count="97" uniqueCount="52">
  <si>
    <t>Mínima potencia contractual (kW)</t>
  </si>
  <si>
    <t>Maxima potencia coincidente (kW)</t>
  </si>
  <si>
    <t>Compra de Capacidad/Potencia (Soles)</t>
  </si>
  <si>
    <t>Compra de Energia Otros Conceptos (Soles)</t>
  </si>
  <si>
    <t>Potencia facturada BT (kW)</t>
  </si>
  <si>
    <t>Potencia facturada MT (kW)</t>
  </si>
  <si>
    <t>Potencia facturada Clientes Libres (kW)</t>
  </si>
  <si>
    <t>Compra de Energía (Soles)</t>
  </si>
  <si>
    <t>Ingreso Potencia Generación BT en MAT (MW-mes)</t>
  </si>
  <si>
    <t xml:space="preserve"> Ingreso Potencia Generación MT en MAT (MW-mes)</t>
  </si>
  <si>
    <t>Energía ingresada en MAT - Ventas BT (GWh)</t>
  </si>
  <si>
    <t>Energía ingresada en MAT - Ventas MT (GWh)</t>
  </si>
  <si>
    <t>Provisión PNG - Potencia (Soles)</t>
  </si>
  <si>
    <t>Provisión PNG - Energia (Soles)</t>
  </si>
  <si>
    <t>Provisión AP - En concepto de cargo por Energía (Soles)</t>
  </si>
  <si>
    <t>Datos de la EENF - Mercado BT (Soles)</t>
  </si>
  <si>
    <t>Datos de la EENF - Mercado MT  (Soles)</t>
  </si>
  <si>
    <t>Datos de la EENF - Desfase ALP  (Soles)</t>
  </si>
  <si>
    <t>Datos de la EENF - Provisión AP  (Soles)</t>
  </si>
  <si>
    <t>Transferencias por Peaje Secundario - Libres Distrib mes "m-1"  (Soles)</t>
  </si>
  <si>
    <t>Transferencias por Peaje Secundario - Regulados mes "m-1"  (Soles)</t>
  </si>
  <si>
    <t>Provisión PNG (Soles)</t>
  </si>
  <si>
    <t>Transferencias por Peaje Secundario (Soles)</t>
  </si>
  <si>
    <t>Energía Entregada y no Facturada (Soles)</t>
  </si>
  <si>
    <r>
      <t xml:space="preserve">Transferencias por Peaje Secundario - Energía Ingresada MT - Ventas BT mes "m-1"  </t>
    </r>
    <r>
      <rPr>
        <b/>
        <sz val="11"/>
        <color theme="0"/>
        <rFont val="Calibri"/>
        <family val="2"/>
        <scheme val="minor"/>
      </rPr>
      <t>(MWh)</t>
    </r>
  </si>
  <si>
    <t>Mmm-YY</t>
  </si>
  <si>
    <t>ML- Pot. Gx (kW)</t>
  </si>
  <si>
    <t>ML-Energ Gx (kWh)</t>
  </si>
  <si>
    <t>ML-Pot. Transm (Soles)</t>
  </si>
  <si>
    <t>Compra ML (Soles)</t>
  </si>
  <si>
    <t>Compra Regulados 
(Soles)</t>
  </si>
  <si>
    <t>Compras Regulados MT
(Soles)</t>
  </si>
  <si>
    <t>Compras Regulados BT
(Soles)</t>
  </si>
  <si>
    <t>Transferencias por Peaje Secundario - Energía Ingresada MT - Ventas MT mes "m-1"   (MWh)</t>
  </si>
  <si>
    <t>Compra de Energía Regulados (kWh)</t>
  </si>
  <si>
    <t>Maxima Demanda Regulados
 (kW)</t>
  </si>
  <si>
    <t>TT Peaje Secundario -BT5 (Soles)</t>
  </si>
  <si>
    <t>TT por Peaje Secundario -Resto BT (Soles)</t>
  </si>
  <si>
    <t>TT por Peaje Secundario -media tensión  (Soles)</t>
  </si>
  <si>
    <t>TT por Peaje Secundario -Libres (Soles)</t>
  </si>
  <si>
    <t>Datos de la EENF - Mercado BT5 (Soles)</t>
  </si>
  <si>
    <t>Datos de la EENF - Mercado Resto BT (Soles)</t>
  </si>
  <si>
    <t>PNG-BT5 (Soles)</t>
  </si>
  <si>
    <t>PNG-Resto BT (Soles)</t>
  </si>
  <si>
    <t>PNG-media tensión  (Soles)</t>
  </si>
  <si>
    <t>Adendas (kW)</t>
  </si>
  <si>
    <t>Suma</t>
  </si>
  <si>
    <t>SEIN</t>
  </si>
  <si>
    <t>Termoch</t>
  </si>
  <si>
    <t>Kallpa1</t>
  </si>
  <si>
    <t>Kallpa2</t>
  </si>
  <si>
    <t>TOTAL Compra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</si>
</sst>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"/>
    <numFmt numFmtId="172" formatCode="0.0%"/>
    <numFmt numFmtId="173" formatCode="0.000%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 tint="0.499984740745262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3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right" vertical="center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right" vertical="center"/>
    </xf>
    <xf numFmtId="0" fontId="5" fillId="7" borderId="0" xfId="0" applyFont="1" applyFill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167" fontId="1" fillId="0" borderId="0" xfId="0" applyNumberFormat="1" applyFont="1" applyAlignment="1">
      <alignment horizontal="center"/>
    </xf>
    <xf numFmtId="9" fontId="2" fillId="0" borderId="1" xfId="2" applyFont="1" applyFill="1" applyBorder="1" applyAlignment="1">
      <alignment horizontal="right" vertical="center"/>
    </xf>
    <xf numFmtId="172" fontId="2" fillId="0" borderId="1" xfId="2" applyNumberFormat="1" applyFont="1" applyFill="1" applyBorder="1" applyAlignment="1">
      <alignment horizontal="right" vertical="center"/>
    </xf>
    <xf numFmtId="173" fontId="2" fillId="0" borderId="1" xfId="2" applyNumberFormat="1" applyFont="1" applyFill="1" applyBorder="1" applyAlignment="1">
      <alignment horizontal="right" vertical="center"/>
    </xf>
  </cellXfs>
  <cellStyles count="3">
    <cellStyle name="A3 297 x 420 mm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C87"/>
  <sheetViews>
    <sheetView showGridLines="0" tabSelected="1" zoomScale="70" zoomScaleNormal="70" workbookViewId="0">
      <pane xSplit="1" ySplit="2" topLeftCell="AA30" activePane="bottomRight" state="frozen"/>
      <selection pane="topRight" activeCell="B1" sqref="B1"/>
      <selection pane="bottomLeft" activeCell="A3" sqref="A3"/>
      <selection pane="bottomRight" activeCell="AZ69" sqref="AZ69"/>
    </sheetView>
  </sheetViews>
  <sheetFormatPr baseColWidth="10" defaultColWidth="10.81640625" defaultRowHeight="14.5" x14ac:dyDescent="0.35"/>
  <cols>
    <col min="1" max="1" width="10.81640625" style="1"/>
    <col min="2" max="13" width="18.1796875" style="1" customWidth="1"/>
    <col min="14" max="27" width="21.7265625" style="1" customWidth="1"/>
    <col min="28" max="31" width="16.453125" style="1" customWidth="1"/>
    <col min="32" max="36" width="15.1796875" style="1" customWidth="1"/>
    <col min="37" max="45" width="18.26953125" style="1" customWidth="1"/>
    <col min="46" max="46" width="18.1796875" style="1" customWidth="1"/>
    <col min="47" max="47" width="13.453125" style="1" customWidth="1"/>
    <col min="48" max="48" width="10.81640625" style="1"/>
    <col min="49" max="49" width="11.36328125" style="1" bestFit="1" customWidth="1"/>
    <col min="50" max="16384" width="10.81640625" style="1"/>
  </cols>
  <sheetData>
    <row r="1" spans="1:55" x14ac:dyDescent="0.35">
      <c r="B1" s="1">
        <f>IF(B2='Formato Modelo'!B2,0,1)</f>
        <v>0</v>
      </c>
      <c r="C1" s="1">
        <f>IF(C2='Formato Modelo'!C2,0,1)</f>
        <v>0</v>
      </c>
      <c r="D1" s="1">
        <f>IF(D2='Formato Modelo'!D2,0,1)</f>
        <v>0</v>
      </c>
      <c r="E1" s="1">
        <f>IF(E2='Formato Modelo'!E2,0,1)</f>
        <v>0</v>
      </c>
      <c r="F1" s="1">
        <f>IF(F2='Formato Modelo'!F2,0,1)</f>
        <v>0</v>
      </c>
      <c r="G1" s="1">
        <f>IF(G2='Formato Modelo'!G2,0,1)</f>
        <v>0</v>
      </c>
      <c r="H1" s="1">
        <f>IF(H2='Formato Modelo'!H2,0,1)</f>
        <v>0</v>
      </c>
      <c r="I1" s="1">
        <f>IF(I2='Formato Modelo'!I2,0,1)</f>
        <v>0</v>
      </c>
      <c r="J1" s="1">
        <f>IF(J2='Formato Modelo'!J2,0,1)</f>
        <v>0</v>
      </c>
      <c r="K1" s="1">
        <f>IF(K2='Formato Modelo'!K2,0,1)</f>
        <v>0</v>
      </c>
      <c r="L1" s="1">
        <f>IF(L2='Formato Modelo'!L2,0,1)</f>
        <v>0</v>
      </c>
      <c r="M1" s="1">
        <f>IF(M2='Formato Modelo'!M2,0,1)</f>
        <v>0</v>
      </c>
      <c r="N1" s="1">
        <f>IF(N2='Formato Modelo'!N2,0,1)</f>
        <v>0</v>
      </c>
      <c r="O1" s="1">
        <f>IF(O2='Formato Modelo'!O2,0,1)</f>
        <v>0</v>
      </c>
      <c r="P1" s="1">
        <f>IF(P2='Formato Modelo'!P2,0,1)</f>
        <v>0</v>
      </c>
      <c r="Q1" s="1">
        <f>IF(Q2='Formato Modelo'!Q2,0,1)</f>
        <v>0</v>
      </c>
      <c r="R1" s="1">
        <f>IF(R2='Formato Modelo'!R2,0,1)</f>
        <v>0</v>
      </c>
      <c r="S1" s="1">
        <f>IF(S2='Formato Modelo'!S2,0,1)</f>
        <v>0</v>
      </c>
      <c r="T1" s="1">
        <f>IF(T2='Formato Modelo'!T2,0,1)</f>
        <v>0</v>
      </c>
      <c r="U1" s="1">
        <f>IF(U2='Formato Modelo'!U2,0,1)</f>
        <v>0</v>
      </c>
      <c r="V1" s="1">
        <f>IF(V2='Formato Modelo'!V2,0,1)</f>
        <v>0</v>
      </c>
      <c r="W1" s="1">
        <f>IF(W2='Formato Modelo'!W2,0,1)</f>
        <v>0</v>
      </c>
      <c r="X1" s="1">
        <f>IF(X2='Formato Modelo'!X2,0,1)</f>
        <v>0</v>
      </c>
      <c r="Y1" s="1">
        <f>IF(Y2='Formato Modelo'!Y2,0,1)</f>
        <v>0</v>
      </c>
      <c r="Z1" s="1">
        <f>IF(Z2='Formato Modelo'!Z2,0,1)</f>
        <v>0</v>
      </c>
      <c r="AA1" s="1">
        <f>IF(AA2='Formato Modelo'!AA2,0,1)</f>
        <v>0</v>
      </c>
      <c r="AB1" s="1">
        <f>IF(AB2='Formato Modelo'!AB2,0,1)</f>
        <v>0</v>
      </c>
      <c r="AC1" s="1">
        <f>IF(AC2='Formato Modelo'!AC2,0,1)</f>
        <v>0</v>
      </c>
      <c r="AD1" s="1">
        <f>IF(AD2='Formato Modelo'!AD2,0,1)</f>
        <v>0</v>
      </c>
      <c r="AE1" s="1">
        <f>IF(AE2='Formato Modelo'!AE2,0,1)</f>
        <v>0</v>
      </c>
      <c r="AF1" s="1">
        <f>IF(AF2='Formato Modelo'!AF2,0,1)</f>
        <v>0</v>
      </c>
      <c r="AG1" s="1">
        <f>IF(AG2='Formato Modelo'!AG2,0,1)</f>
        <v>0</v>
      </c>
      <c r="AH1" s="1">
        <f>IF(AH2='Formato Modelo'!AH2,0,1)</f>
        <v>0</v>
      </c>
      <c r="AI1" s="1">
        <f>IF(AI2='Formato Modelo'!AI2,0,1)</f>
        <v>0</v>
      </c>
      <c r="AJ1" s="1">
        <f>IF(AJ2='Formato Modelo'!AJ2,0,1)</f>
        <v>0</v>
      </c>
      <c r="AK1" s="1">
        <f>IF(AK2='Formato Modelo'!AK2,0,1)</f>
        <v>0</v>
      </c>
      <c r="AL1" s="1">
        <f>IF(AL2='Formato Modelo'!AL2,0,1)</f>
        <v>0</v>
      </c>
      <c r="AM1" s="1">
        <f>IF(AM2='Formato Modelo'!AM2,0,1)</f>
        <v>0</v>
      </c>
      <c r="AN1" s="1">
        <f>IF(AN2='Formato Modelo'!AN2,0,1)</f>
        <v>0</v>
      </c>
      <c r="AO1" s="1">
        <f>IF(AO2='Formato Modelo'!AO2,0,1)</f>
        <v>0</v>
      </c>
      <c r="AP1" s="1">
        <f>IF(AP2='Formato Modelo'!AP2,0,1)</f>
        <v>0</v>
      </c>
      <c r="AQ1" s="1">
        <f>IF(AQ2='Formato Modelo'!AQ2,0,1)</f>
        <v>0</v>
      </c>
      <c r="AR1" s="1">
        <f>IF(AR2='Formato Modelo'!AR2,0,1)</f>
        <v>0</v>
      </c>
      <c r="AS1" s="1">
        <f>IF(AS2='Formato Modelo'!AS2,0,1)</f>
        <v>0</v>
      </c>
    </row>
    <row r="2" spans="1:55" ht="120.75" customHeight="1" x14ac:dyDescent="0.35">
      <c r="A2" s="2" t="s">
        <v>25</v>
      </c>
      <c r="B2" s="3" t="s">
        <v>0</v>
      </c>
      <c r="C2" s="3" t="s">
        <v>1</v>
      </c>
      <c r="D2" s="3" t="s">
        <v>2</v>
      </c>
      <c r="E2" s="3" t="s">
        <v>7</v>
      </c>
      <c r="F2" s="3" t="s">
        <v>3</v>
      </c>
      <c r="G2" s="3" t="s">
        <v>4</v>
      </c>
      <c r="H2" s="3" t="s">
        <v>5</v>
      </c>
      <c r="I2" s="3" t="s">
        <v>6</v>
      </c>
      <c r="J2" s="7" t="s">
        <v>12</v>
      </c>
      <c r="K2" s="7" t="s">
        <v>13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20</v>
      </c>
      <c r="Q2" s="7" t="s">
        <v>19</v>
      </c>
      <c r="R2" s="7" t="s">
        <v>24</v>
      </c>
      <c r="S2" s="7" t="s">
        <v>33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14</v>
      </c>
      <c r="Y2" s="6" t="s">
        <v>21</v>
      </c>
      <c r="Z2" s="6" t="s">
        <v>22</v>
      </c>
      <c r="AA2" s="6" t="s">
        <v>23</v>
      </c>
      <c r="AB2" s="3" t="s">
        <v>26</v>
      </c>
      <c r="AC2" s="3" t="s">
        <v>27</v>
      </c>
      <c r="AD2" s="3" t="s">
        <v>28</v>
      </c>
      <c r="AE2" s="3" t="s">
        <v>29</v>
      </c>
      <c r="AF2" s="9" t="s">
        <v>30</v>
      </c>
      <c r="AG2" s="9" t="s">
        <v>31</v>
      </c>
      <c r="AH2" s="9" t="s">
        <v>32</v>
      </c>
      <c r="AI2" s="10" t="s">
        <v>35</v>
      </c>
      <c r="AJ2" s="10" t="s">
        <v>34</v>
      </c>
      <c r="AK2" s="12" t="s">
        <v>42</v>
      </c>
      <c r="AL2" s="12" t="s">
        <v>43</v>
      </c>
      <c r="AM2" s="12" t="s">
        <v>44</v>
      </c>
      <c r="AN2" s="12" t="s">
        <v>36</v>
      </c>
      <c r="AO2" s="12" t="s">
        <v>37</v>
      </c>
      <c r="AP2" s="12" t="s">
        <v>38</v>
      </c>
      <c r="AQ2" s="12" t="s">
        <v>39</v>
      </c>
      <c r="AR2" s="12" t="s">
        <v>40</v>
      </c>
      <c r="AS2" s="12" t="s">
        <v>41</v>
      </c>
      <c r="AT2" s="3" t="s">
        <v>45</v>
      </c>
      <c r="AU2" s="22" t="s">
        <v>51</v>
      </c>
    </row>
    <row r="3" spans="1:55" x14ac:dyDescent="0.35">
      <c r="A3" s="4">
        <v>43831</v>
      </c>
      <c r="B3" s="8">
        <v>1508161.0000000005</v>
      </c>
      <c r="C3" s="8">
        <v>1021794.7393616852</v>
      </c>
      <c r="D3" s="5">
        <v>-35245199.380000003</v>
      </c>
      <c r="E3" s="5">
        <v>-103848976.8629</v>
      </c>
      <c r="F3" s="5">
        <v>-38944993.350000001</v>
      </c>
      <c r="G3" s="5">
        <v>270461.35999999993</v>
      </c>
      <c r="H3" s="5">
        <v>328728.5</v>
      </c>
      <c r="I3" s="5">
        <v>27137.230000000003</v>
      </c>
      <c r="J3" s="5">
        <v>406228</v>
      </c>
      <c r="K3" s="5">
        <v>-2654532</v>
      </c>
      <c r="L3" s="5">
        <v>1075.0304129914143</v>
      </c>
      <c r="M3" s="5">
        <v>225.72858536239636</v>
      </c>
      <c r="N3" s="5">
        <v>450.53027006782236</v>
      </c>
      <c r="O3" s="5">
        <v>115.77019680576124</v>
      </c>
      <c r="P3" s="5">
        <v>-1785476.44</v>
      </c>
      <c r="Q3" s="5">
        <v>-37779.03</v>
      </c>
      <c r="R3" s="5">
        <v>429002.02196636749</v>
      </c>
      <c r="S3" s="5">
        <v>110579.85849714403</v>
      </c>
      <c r="T3" s="5">
        <v>6017000</v>
      </c>
      <c r="U3" s="5">
        <v>663000</v>
      </c>
      <c r="V3" s="5"/>
      <c r="W3" s="5">
        <v>0</v>
      </c>
      <c r="X3" s="5">
        <v>0</v>
      </c>
      <c r="Y3" s="5">
        <v>-2248304</v>
      </c>
      <c r="Z3" s="5">
        <v>-1823255.4700000002</v>
      </c>
      <c r="AA3" s="5">
        <v>6680000</v>
      </c>
      <c r="AB3" s="5">
        <v>-396676.11</v>
      </c>
      <c r="AC3" s="5">
        <v>-1531514.81</v>
      </c>
      <c r="AD3" s="5">
        <v>-709910.14</v>
      </c>
      <c r="AE3" s="5">
        <f t="shared" ref="AE3:AE42" si="0">SUM(AB3:AD3)</f>
        <v>-2638101.06</v>
      </c>
      <c r="AF3" s="11">
        <f t="shared" ref="AF3:AF37" si="1">AG3+AH3</f>
        <v>-175401068.53290001</v>
      </c>
      <c r="AG3" s="11">
        <v>-35762665.489791125</v>
      </c>
      <c r="AH3" s="11">
        <v>-139638403.04310888</v>
      </c>
      <c r="AI3" s="8">
        <v>1056184.5863734614</v>
      </c>
      <c r="AJ3" s="8">
        <v>575779877.0239867</v>
      </c>
      <c r="AK3" s="8">
        <v>-1301788</v>
      </c>
      <c r="AL3" s="8">
        <v>-445511</v>
      </c>
      <c r="AM3" s="8">
        <v>-501005.65908422321</v>
      </c>
      <c r="AN3" s="8">
        <v>1057163.45</v>
      </c>
      <c r="AO3" s="8">
        <v>362404.24</v>
      </c>
      <c r="AP3" s="8">
        <v>365908.75</v>
      </c>
      <c r="AQ3" s="8">
        <v>37779.03</v>
      </c>
      <c r="AR3" s="8">
        <v>5223000</v>
      </c>
      <c r="AS3" s="8">
        <v>794000</v>
      </c>
      <c r="AT3" s="8">
        <v>448000</v>
      </c>
    </row>
    <row r="4" spans="1:55" x14ac:dyDescent="0.35">
      <c r="A4" s="4">
        <v>43862</v>
      </c>
      <c r="B4" s="8">
        <v>1508161.0000000005</v>
      </c>
      <c r="C4" s="8">
        <v>1051210.4367482627</v>
      </c>
      <c r="D4" s="5">
        <v>-35289127.240000002</v>
      </c>
      <c r="E4" s="5">
        <v>-101463560.01739998</v>
      </c>
      <c r="F4" s="5">
        <v>-38676945.07</v>
      </c>
      <c r="G4" s="5">
        <v>285948.74</v>
      </c>
      <c r="H4" s="5">
        <v>340563.12000000011</v>
      </c>
      <c r="I4" s="5">
        <v>27834.059999999998</v>
      </c>
      <c r="J4" s="5">
        <v>511382</v>
      </c>
      <c r="K4" s="5">
        <v>-1551744</v>
      </c>
      <c r="L4" s="5">
        <v>1095.9586336614093</v>
      </c>
      <c r="M4" s="5">
        <v>235.27657603969581</v>
      </c>
      <c r="N4" s="5">
        <v>463.22245592655332</v>
      </c>
      <c r="O4" s="5">
        <v>125.98810731562173</v>
      </c>
      <c r="P4" s="5">
        <v>-1829790.3</v>
      </c>
      <c r="Q4" s="5">
        <v>-43332.3</v>
      </c>
      <c r="R4" s="5">
        <v>439928.00514385558</v>
      </c>
      <c r="S4" s="5">
        <v>113045.79318988501</v>
      </c>
      <c r="T4" s="5">
        <v>-2347000</v>
      </c>
      <c r="U4" s="5">
        <v>-2821000</v>
      </c>
      <c r="V4" s="5"/>
      <c r="W4" s="5">
        <v>0</v>
      </c>
      <c r="X4" s="5">
        <v>0</v>
      </c>
      <c r="Y4" s="5">
        <v>-1040362</v>
      </c>
      <c r="Z4" s="5">
        <v>-1873122.5999999999</v>
      </c>
      <c r="AA4" s="5">
        <v>-5168000</v>
      </c>
      <c r="AB4" s="5">
        <v>-445051.76</v>
      </c>
      <c r="AC4" s="5">
        <v>-1506726.0399999998</v>
      </c>
      <c r="AD4" s="5">
        <v>-772693.41</v>
      </c>
      <c r="AE4" s="5">
        <f t="shared" si="0"/>
        <v>-2724471.21</v>
      </c>
      <c r="AF4" s="11">
        <f t="shared" si="1"/>
        <v>-172705161.11739996</v>
      </c>
      <c r="AG4" s="11">
        <v>-36625192.180413663</v>
      </c>
      <c r="AH4" s="11">
        <v>-136079968.9369863</v>
      </c>
      <c r="AI4" s="8">
        <v>1084519.7663360492</v>
      </c>
      <c r="AJ4" s="8">
        <v>561291962.03096914</v>
      </c>
      <c r="AK4" s="8">
        <v>-586833</v>
      </c>
      <c r="AL4" s="8">
        <v>-212997</v>
      </c>
      <c r="AM4" s="8">
        <v>-240532</v>
      </c>
      <c r="AN4" s="8">
        <v>1084554.31</v>
      </c>
      <c r="AO4" s="8">
        <v>371167.46</v>
      </c>
      <c r="AP4" s="8">
        <v>374068.52999999997</v>
      </c>
      <c r="AQ4" s="8">
        <v>43332.3</v>
      </c>
      <c r="AR4" s="8">
        <v>446000</v>
      </c>
      <c r="AS4" s="8">
        <v>-2793000</v>
      </c>
      <c r="AT4" s="8">
        <v>448000</v>
      </c>
      <c r="AX4" s="14" t="s">
        <v>46</v>
      </c>
      <c r="AY4" s="15" t="s">
        <v>47</v>
      </c>
      <c r="AZ4" s="16" t="s">
        <v>48</v>
      </c>
      <c r="BA4"/>
      <c r="BB4" s="17" t="s">
        <v>49</v>
      </c>
      <c r="BC4" s="16" t="s">
        <v>50</v>
      </c>
    </row>
    <row r="5" spans="1:55" x14ac:dyDescent="0.35">
      <c r="A5" s="4">
        <v>43891</v>
      </c>
      <c r="B5" s="8">
        <v>1508161.0000000005</v>
      </c>
      <c r="C5" s="8">
        <v>1051857.3381994646</v>
      </c>
      <c r="D5" s="5">
        <v>-35277911.560000002</v>
      </c>
      <c r="E5" s="5">
        <v>-97444331.332699999</v>
      </c>
      <c r="F5" s="5">
        <v>-38276130.149999999</v>
      </c>
      <c r="G5" s="5">
        <v>258679.82000000007</v>
      </c>
      <c r="H5" s="5">
        <v>323725.7</v>
      </c>
      <c r="I5" s="5">
        <v>28032.489999999994</v>
      </c>
      <c r="J5" s="5">
        <v>526846</v>
      </c>
      <c r="K5" s="5">
        <v>-1656308</v>
      </c>
      <c r="L5" s="5">
        <v>1056.0790414953403</v>
      </c>
      <c r="M5" s="5">
        <v>214.74116427904619</v>
      </c>
      <c r="N5" s="5">
        <v>435.75362467550349</v>
      </c>
      <c r="O5" s="5">
        <v>101.1978441884974</v>
      </c>
      <c r="P5" s="5">
        <v>-1886555.46</v>
      </c>
      <c r="Q5" s="5">
        <v>-42634.61</v>
      </c>
      <c r="R5" s="5">
        <v>452321.50759354944</v>
      </c>
      <c r="S5" s="5">
        <v>123023.247061441</v>
      </c>
      <c r="T5" s="5">
        <v>7175000</v>
      </c>
      <c r="U5" s="5">
        <v>-26000</v>
      </c>
      <c r="V5" s="5"/>
      <c r="W5" s="5">
        <v>0</v>
      </c>
      <c r="X5" s="5">
        <v>0</v>
      </c>
      <c r="Y5" s="5">
        <v>-1129462</v>
      </c>
      <c r="Z5" s="5">
        <v>-1929190.07</v>
      </c>
      <c r="AA5" s="5">
        <v>7149000</v>
      </c>
      <c r="AB5" s="5">
        <v>-431377.51999999996</v>
      </c>
      <c r="AC5" s="5">
        <v>-1159461.06</v>
      </c>
      <c r="AD5" s="5">
        <v>-746281.04000000027</v>
      </c>
      <c r="AE5" s="5">
        <f t="shared" si="0"/>
        <v>-2337119.62</v>
      </c>
      <c r="AF5" s="11">
        <f t="shared" si="1"/>
        <v>-168661253.42269999</v>
      </c>
      <c r="AG5" s="11">
        <v>-31213312.326099679</v>
      </c>
      <c r="AH5" s="11">
        <v>-137447941.09660029</v>
      </c>
      <c r="AI5" s="8">
        <v>1105328.6967235231</v>
      </c>
      <c r="AJ5" s="8">
        <v>541923279.45824146</v>
      </c>
      <c r="AK5" s="8">
        <v>-687921</v>
      </c>
      <c r="AL5" s="8">
        <v>-211509</v>
      </c>
      <c r="AM5" s="8">
        <v>-230032</v>
      </c>
      <c r="AN5" s="8">
        <v>1088191.7</v>
      </c>
      <c r="AO5" s="8">
        <v>394970.53</v>
      </c>
      <c r="AP5" s="8">
        <v>403393.23</v>
      </c>
      <c r="AQ5" s="8">
        <v>42634.61</v>
      </c>
      <c r="AR5" s="8">
        <v>7268000</v>
      </c>
      <c r="AS5" s="8">
        <v>-93000</v>
      </c>
      <c r="AT5" s="8">
        <v>448000</v>
      </c>
      <c r="AX5" s="18">
        <f>AY5+AZ5</f>
        <v>448</v>
      </c>
      <c r="AY5" s="19">
        <v>436</v>
      </c>
      <c r="AZ5" s="20">
        <v>12</v>
      </c>
      <c r="BA5"/>
      <c r="BB5" s="21">
        <v>40</v>
      </c>
      <c r="BC5" s="20">
        <v>40</v>
      </c>
    </row>
    <row r="6" spans="1:55" x14ac:dyDescent="0.35">
      <c r="A6" s="4">
        <v>43922</v>
      </c>
      <c r="B6" s="8">
        <v>1508161.0000000005</v>
      </c>
      <c r="C6" s="8">
        <v>829995.66832371324</v>
      </c>
      <c r="D6" s="5">
        <v>-35014657.710000001</v>
      </c>
      <c r="E6" s="5">
        <v>-79091299.613700017</v>
      </c>
      <c r="F6" s="5">
        <v>-30278998.539999999</v>
      </c>
      <c r="G6" s="5">
        <v>150806.01</v>
      </c>
      <c r="H6" s="5">
        <v>187904.83</v>
      </c>
      <c r="I6" s="5">
        <v>11197.599999999999</v>
      </c>
      <c r="J6" s="5">
        <v>542721</v>
      </c>
      <c r="K6" s="5">
        <v>-1100744</v>
      </c>
      <c r="L6" s="5">
        <v>995.78211586332463</v>
      </c>
      <c r="M6" s="5">
        <v>131.82025923813819</v>
      </c>
      <c r="N6" s="5">
        <v>416.38493968626767</v>
      </c>
      <c r="O6" s="5">
        <v>71.336970649056653</v>
      </c>
      <c r="P6" s="5">
        <v>-1717133.14</v>
      </c>
      <c r="Q6" s="5">
        <v>-32770.959999999999</v>
      </c>
      <c r="R6" s="5">
        <v>425499.09645103384</v>
      </c>
      <c r="S6" s="5">
        <v>98816.369679227995</v>
      </c>
      <c r="T6" s="5">
        <v>-11983000</v>
      </c>
      <c r="U6" s="5">
        <v>-1185000</v>
      </c>
      <c r="V6" s="5"/>
      <c r="W6" s="5">
        <v>0</v>
      </c>
      <c r="X6" s="5">
        <v>0</v>
      </c>
      <c r="Y6" s="5">
        <v>-558023</v>
      </c>
      <c r="Z6" s="5">
        <v>-1749904.1</v>
      </c>
      <c r="AA6" s="5">
        <v>-13168000</v>
      </c>
      <c r="AB6" s="5">
        <v>-148073.70000000001</v>
      </c>
      <c r="AC6" s="5">
        <v>-585934.92000000004</v>
      </c>
      <c r="AD6" s="5">
        <v>-256166.75000000006</v>
      </c>
      <c r="AE6" s="5">
        <f t="shared" si="0"/>
        <v>-990175.37000000011</v>
      </c>
      <c r="AF6" s="11">
        <f t="shared" si="1"/>
        <v>-143394780.4937</v>
      </c>
      <c r="AG6" s="11">
        <v>-22231342.754891276</v>
      </c>
      <c r="AH6" s="11">
        <v>-121163437.73880872</v>
      </c>
      <c r="AI6" s="8">
        <v>850104.49069695943</v>
      </c>
      <c r="AJ6" s="8">
        <v>440686168.1167267</v>
      </c>
      <c r="AK6" s="8">
        <v>-381884</v>
      </c>
      <c r="AL6" s="8">
        <v>-89509</v>
      </c>
      <c r="AM6" s="8">
        <v>-86630</v>
      </c>
      <c r="AN6" s="8">
        <v>1065813.8799999999</v>
      </c>
      <c r="AO6" s="8">
        <v>327695.65000000002</v>
      </c>
      <c r="AP6" s="8">
        <v>323623.61</v>
      </c>
      <c r="AQ6" s="8">
        <v>32770.959999999999</v>
      </c>
      <c r="AR6" s="8">
        <v>-11252000</v>
      </c>
      <c r="AS6" s="8">
        <v>-731000</v>
      </c>
      <c r="AT6" s="8">
        <v>448000</v>
      </c>
    </row>
    <row r="7" spans="1:55" x14ac:dyDescent="0.35">
      <c r="A7" s="4">
        <v>43952</v>
      </c>
      <c r="B7" s="8">
        <v>1508161.0000000005</v>
      </c>
      <c r="C7" s="8">
        <v>853250.50440513156</v>
      </c>
      <c r="D7" s="5">
        <v>-35066874.850000001</v>
      </c>
      <c r="E7" s="5">
        <v>-81511939.616400048</v>
      </c>
      <c r="F7" s="5">
        <v>-30795182.329999998</v>
      </c>
      <c r="G7" s="5">
        <v>156486.86000000002</v>
      </c>
      <c r="H7" s="5">
        <v>197218.89000000004</v>
      </c>
      <c r="I7" s="5">
        <v>13540.820000000002</v>
      </c>
      <c r="J7" s="5">
        <v>544416</v>
      </c>
      <c r="K7" s="5">
        <v>-976793</v>
      </c>
      <c r="L7" s="5">
        <v>976.18198235993111</v>
      </c>
      <c r="M7" s="5">
        <v>136.84501470686817</v>
      </c>
      <c r="N7" s="5">
        <v>411.93435963741086</v>
      </c>
      <c r="O7" s="5">
        <v>73.670831330683669</v>
      </c>
      <c r="P7" s="5">
        <v>-1559700.47</v>
      </c>
      <c r="Q7" s="5">
        <v>-16579.490000000002</v>
      </c>
      <c r="R7" s="5">
        <v>406586.21197760745</v>
      </c>
      <c r="S7" s="5">
        <v>69658.207840110015</v>
      </c>
      <c r="T7" s="5">
        <v>-103000</v>
      </c>
      <c r="U7" s="5">
        <v>447000</v>
      </c>
      <c r="V7" s="5"/>
      <c r="W7" s="5">
        <v>0</v>
      </c>
      <c r="X7" s="5">
        <v>0</v>
      </c>
      <c r="Y7" s="5">
        <v>-432377</v>
      </c>
      <c r="Z7" s="5">
        <v>-1576279.96</v>
      </c>
      <c r="AA7" s="5">
        <v>344000</v>
      </c>
      <c r="AB7" s="5">
        <v>-200686.69</v>
      </c>
      <c r="AC7" s="5">
        <v>-698087.60000000009</v>
      </c>
      <c r="AD7" s="5">
        <v>-347186.98</v>
      </c>
      <c r="AE7" s="5">
        <f t="shared" si="0"/>
        <v>-1245961.27</v>
      </c>
      <c r="AF7" s="11">
        <f t="shared" si="1"/>
        <v>-146128035.52640006</v>
      </c>
      <c r="AG7" s="11">
        <v>-24037079.334868122</v>
      </c>
      <c r="AH7" s="11">
        <v>-122090956.19153194</v>
      </c>
      <c r="AI7" s="8">
        <v>857601.33748893638</v>
      </c>
      <c r="AJ7" s="8">
        <v>452365694.58579576</v>
      </c>
      <c r="AK7" s="8">
        <v>-288284</v>
      </c>
      <c r="AL7" s="8">
        <v>-73800</v>
      </c>
      <c r="AM7" s="8">
        <v>-70293.20000000298</v>
      </c>
      <c r="AN7" s="8">
        <v>1078729.67</v>
      </c>
      <c r="AO7" s="8">
        <v>252840.17</v>
      </c>
      <c r="AP7" s="8">
        <v>228130.63000000003</v>
      </c>
      <c r="AQ7" s="8">
        <v>16579.490000000002</v>
      </c>
      <c r="AR7" s="8">
        <v>-671000</v>
      </c>
      <c r="AS7" s="8">
        <v>568000</v>
      </c>
      <c r="AT7" s="8">
        <v>448000</v>
      </c>
    </row>
    <row r="8" spans="1:55" x14ac:dyDescent="0.35">
      <c r="A8" s="4">
        <v>43983</v>
      </c>
      <c r="B8" s="8">
        <v>1508161.0000000005</v>
      </c>
      <c r="C8" s="8">
        <v>842810.12891203573</v>
      </c>
      <c r="D8" s="5">
        <v>-35071356.18</v>
      </c>
      <c r="E8" s="5">
        <v>-82663333.174800023</v>
      </c>
      <c r="F8" s="5">
        <v>-30473053.010000002</v>
      </c>
      <c r="G8" s="5">
        <v>164561.01000000004</v>
      </c>
      <c r="H8" s="5">
        <v>218644.37</v>
      </c>
      <c r="I8" s="5">
        <v>19181.080000000002</v>
      </c>
      <c r="J8" s="5">
        <v>180797</v>
      </c>
      <c r="K8" s="5">
        <v>-2072501</v>
      </c>
      <c r="L8" s="5">
        <v>878.03373584495284</v>
      </c>
      <c r="M8" s="5">
        <v>149.92288682288054</v>
      </c>
      <c r="N8" s="5">
        <v>367.42657630525133</v>
      </c>
      <c r="O8" s="5">
        <v>77.756264301291964</v>
      </c>
      <c r="P8" s="5">
        <v>-1552931.71</v>
      </c>
      <c r="Q8" s="5">
        <v>-20148.48</v>
      </c>
      <c r="R8" s="5">
        <v>402240.47873888112</v>
      </c>
      <c r="S8" s="5">
        <v>71937.14610944601</v>
      </c>
      <c r="T8" s="5">
        <v>7434000</v>
      </c>
      <c r="U8" s="5">
        <v>1282000</v>
      </c>
      <c r="V8" s="5"/>
      <c r="W8" s="5">
        <v>0</v>
      </c>
      <c r="X8" s="5">
        <v>0</v>
      </c>
      <c r="Y8" s="5">
        <v>-1891704</v>
      </c>
      <c r="Z8" s="5">
        <v>-1573080.19</v>
      </c>
      <c r="AA8" s="5">
        <v>8716000</v>
      </c>
      <c r="AB8" s="5">
        <v>-213066.97000000003</v>
      </c>
      <c r="AC8" s="5">
        <v>-1003776.7200000001</v>
      </c>
      <c r="AD8" s="5">
        <v>-368604.83999999991</v>
      </c>
      <c r="AE8" s="5">
        <f t="shared" si="0"/>
        <v>-1585448.53</v>
      </c>
      <c r="AF8" s="11">
        <f t="shared" si="1"/>
        <v>-146622293.8348</v>
      </c>
      <c r="AG8" s="11">
        <v>-26120342.7344561</v>
      </c>
      <c r="AH8" s="11">
        <v>-120501951.10034391</v>
      </c>
      <c r="AI8" s="8">
        <v>886918.44364130485</v>
      </c>
      <c r="AJ8" s="8">
        <v>456473871.37074846</v>
      </c>
      <c r="AK8" s="8">
        <v>-1186174</v>
      </c>
      <c r="AL8" s="8">
        <v>-345280</v>
      </c>
      <c r="AM8" s="8">
        <v>-360250.46000000089</v>
      </c>
      <c r="AN8" s="8">
        <v>1048836.75</v>
      </c>
      <c r="AO8" s="8">
        <v>268500.81</v>
      </c>
      <c r="AP8" s="8">
        <v>235594.14999999997</v>
      </c>
      <c r="AQ8" s="8">
        <v>20148.48</v>
      </c>
      <c r="AR8" s="8">
        <v>6307000</v>
      </c>
      <c r="AS8" s="8">
        <v>1127000</v>
      </c>
      <c r="AT8" s="8">
        <v>448000</v>
      </c>
    </row>
    <row r="9" spans="1:55" x14ac:dyDescent="0.35">
      <c r="A9" s="4">
        <v>44013</v>
      </c>
      <c r="B9" s="8">
        <v>1508161.0000000005</v>
      </c>
      <c r="C9" s="8">
        <v>914740.37811285467</v>
      </c>
      <c r="D9" s="5">
        <v>-36263694.579999998</v>
      </c>
      <c r="E9" s="5">
        <v>-92027415.608400002</v>
      </c>
      <c r="F9" s="5">
        <v>-35951775.810000002</v>
      </c>
      <c r="G9" s="5">
        <v>172734.35</v>
      </c>
      <c r="H9" s="5">
        <v>224365.24000000002</v>
      </c>
      <c r="I9" s="5">
        <v>22142.69</v>
      </c>
      <c r="J9" s="5">
        <v>973162</v>
      </c>
      <c r="K9" s="5">
        <v>-77026</v>
      </c>
      <c r="L9" s="5">
        <v>944.83210181387346</v>
      </c>
      <c r="M9" s="5">
        <v>155.2268224343062</v>
      </c>
      <c r="N9" s="5">
        <v>393.75235479429887</v>
      </c>
      <c r="O9" s="5">
        <v>80.538641359011791</v>
      </c>
      <c r="P9" s="5">
        <v>-1478001.84</v>
      </c>
      <c r="Q9" s="5">
        <v>-28801.599999999999</v>
      </c>
      <c r="R9" s="5">
        <v>358779.98685967491</v>
      </c>
      <c r="S9" s="5">
        <v>75926.437165600975</v>
      </c>
      <c r="T9" s="5">
        <v>15584082.300000001</v>
      </c>
      <c r="U9" s="5">
        <v>321000</v>
      </c>
      <c r="V9" s="5"/>
      <c r="W9" s="5">
        <v>0</v>
      </c>
      <c r="X9" s="5">
        <v>0</v>
      </c>
      <c r="Y9" s="5">
        <v>896136</v>
      </c>
      <c r="Z9" s="5">
        <v>-1506803.44</v>
      </c>
      <c r="AA9" s="5">
        <v>15905082.300000001</v>
      </c>
      <c r="AB9" s="5">
        <v>-333565.56</v>
      </c>
      <c r="AC9" s="5">
        <v>-1320879.8399999999</v>
      </c>
      <c r="AD9" s="5">
        <v>-614905.72</v>
      </c>
      <c r="AE9" s="5">
        <f t="shared" si="0"/>
        <v>-2269351.12</v>
      </c>
      <c r="AF9" s="11">
        <f t="shared" si="1"/>
        <v>-161973534.8784</v>
      </c>
      <c r="AG9" s="11">
        <v>-26797384.5821332</v>
      </c>
      <c r="AH9" s="11">
        <v>-135176150.29626679</v>
      </c>
      <c r="AI9" s="8">
        <v>915915.07617298642</v>
      </c>
      <c r="AJ9" s="8">
        <v>489997404.23053211</v>
      </c>
      <c r="AK9" s="8">
        <v>562037</v>
      </c>
      <c r="AL9" s="8">
        <v>164448</v>
      </c>
      <c r="AM9" s="8">
        <v>169652.02000000328</v>
      </c>
      <c r="AN9" s="8">
        <v>944825.39</v>
      </c>
      <c r="AO9" s="8">
        <v>275026.56</v>
      </c>
      <c r="AP9" s="8">
        <v>258149.89000000007</v>
      </c>
      <c r="AQ9" s="8">
        <v>28801.599999999999</v>
      </c>
      <c r="AR9" s="8">
        <v>16316082.300000001</v>
      </c>
      <c r="AS9" s="8">
        <v>-732000</v>
      </c>
      <c r="AT9" s="8">
        <v>448000</v>
      </c>
    </row>
    <row r="10" spans="1:55" x14ac:dyDescent="0.35">
      <c r="A10" s="4">
        <v>44044</v>
      </c>
      <c r="B10" s="8">
        <v>1508161.0000000005</v>
      </c>
      <c r="C10" s="8">
        <v>920930.50187074742</v>
      </c>
      <c r="D10" s="5">
        <v>-36406979.240000002</v>
      </c>
      <c r="E10" s="5">
        <v>-92911022.924500018</v>
      </c>
      <c r="F10" s="5">
        <v>-39787439.280000001</v>
      </c>
      <c r="G10" s="5">
        <v>174904.58000000005</v>
      </c>
      <c r="H10" s="5">
        <v>225697.97999999998</v>
      </c>
      <c r="I10" s="5">
        <v>22693.849999999995</v>
      </c>
      <c r="J10" s="5">
        <v>953222</v>
      </c>
      <c r="K10" s="5">
        <v>1271047</v>
      </c>
      <c r="L10" s="5">
        <v>969.91649982715296</v>
      </c>
      <c r="M10" s="5">
        <v>157.12363721802413</v>
      </c>
      <c r="N10" s="5">
        <v>406.12626161084455</v>
      </c>
      <c r="O10" s="5">
        <v>84.287181392524019</v>
      </c>
      <c r="P10" s="5">
        <v>-1583438.72</v>
      </c>
      <c r="Q10" s="5">
        <v>-38100.18</v>
      </c>
      <c r="R10" s="5">
        <v>384485.85672193981</v>
      </c>
      <c r="S10" s="5">
        <v>78643.336938787033</v>
      </c>
      <c r="T10" s="5">
        <v>3260000</v>
      </c>
      <c r="U10" s="5">
        <v>-129000</v>
      </c>
      <c r="V10" s="5"/>
      <c r="W10" s="5">
        <v>0</v>
      </c>
      <c r="X10" s="5">
        <v>0</v>
      </c>
      <c r="Y10" s="5">
        <v>2224269</v>
      </c>
      <c r="Z10" s="5">
        <v>-1621538.9</v>
      </c>
      <c r="AA10" s="5">
        <v>3131000</v>
      </c>
      <c r="AB10" s="5">
        <v>-339303.97000000003</v>
      </c>
      <c r="AC10" s="5">
        <v>-1333774.1599999999</v>
      </c>
      <c r="AD10" s="5">
        <v>-682235.31999999983</v>
      </c>
      <c r="AE10" s="5">
        <f t="shared" si="0"/>
        <v>-2355313.4499999997</v>
      </c>
      <c r="AF10" s="11">
        <f t="shared" si="1"/>
        <v>-166750127.99450004</v>
      </c>
      <c r="AG10" s="11">
        <v>-28511006.870241385</v>
      </c>
      <c r="AH10" s="11">
        <v>-138239121.12425867</v>
      </c>
      <c r="AI10" s="8">
        <v>925523.13728923001</v>
      </c>
      <c r="AJ10" s="8">
        <v>493010915.16239589</v>
      </c>
      <c r="AK10" s="8">
        <v>1397274</v>
      </c>
      <c r="AL10" s="8">
        <v>401809</v>
      </c>
      <c r="AM10" s="8">
        <v>425185.65999999642</v>
      </c>
      <c r="AN10" s="8">
        <v>1016992.75</v>
      </c>
      <c r="AO10" s="8">
        <v>297564.40000000002</v>
      </c>
      <c r="AP10" s="8">
        <v>268881.56999999995</v>
      </c>
      <c r="AQ10" s="8">
        <v>38100.18</v>
      </c>
      <c r="AR10" s="8">
        <v>2738000</v>
      </c>
      <c r="AS10" s="8">
        <v>522000</v>
      </c>
      <c r="AT10" s="8">
        <v>448000</v>
      </c>
    </row>
    <row r="11" spans="1:55" x14ac:dyDescent="0.35">
      <c r="A11" s="4">
        <v>44075</v>
      </c>
      <c r="B11" s="8">
        <v>1508161.0000000005</v>
      </c>
      <c r="C11" s="8">
        <v>923115.29273313959</v>
      </c>
      <c r="D11" s="5">
        <v>-36445824.670000002</v>
      </c>
      <c r="E11" s="5">
        <v>-90705058.124900013</v>
      </c>
      <c r="F11" s="5">
        <v>-40514673.770000003</v>
      </c>
      <c r="G11" s="5">
        <v>178460.79999999996</v>
      </c>
      <c r="H11" s="5">
        <v>225763.80000000002</v>
      </c>
      <c r="I11" s="5">
        <v>23071.360000000001</v>
      </c>
      <c r="J11" s="5">
        <v>939841</v>
      </c>
      <c r="K11" s="5">
        <v>1302642</v>
      </c>
      <c r="L11" s="5">
        <v>979.0861254575251</v>
      </c>
      <c r="M11" s="5">
        <v>157.24795507070701</v>
      </c>
      <c r="N11" s="5">
        <v>410.79892480879306</v>
      </c>
      <c r="O11" s="5">
        <v>87.47554915939503</v>
      </c>
      <c r="P11" s="5">
        <v>-1641449.37</v>
      </c>
      <c r="Q11" s="5">
        <v>-39143.79</v>
      </c>
      <c r="R11" s="5">
        <v>396568.94991782506</v>
      </c>
      <c r="S11" s="5">
        <v>82303.663111536007</v>
      </c>
      <c r="T11" s="5">
        <v>-6557000</v>
      </c>
      <c r="U11" s="5">
        <v>-1009000</v>
      </c>
      <c r="V11" s="5"/>
      <c r="W11" s="5">
        <v>0</v>
      </c>
      <c r="X11" s="5">
        <v>0</v>
      </c>
      <c r="Y11" s="5">
        <v>2242483</v>
      </c>
      <c r="Z11" s="5">
        <v>-1680593.16</v>
      </c>
      <c r="AA11" s="5">
        <v>-7566000</v>
      </c>
      <c r="AB11" s="5">
        <v>-375293.99000000005</v>
      </c>
      <c r="AC11" s="5">
        <v>-1378171.53</v>
      </c>
      <c r="AD11" s="5">
        <v>-758292.66999999993</v>
      </c>
      <c r="AE11" s="5">
        <f t="shared" si="0"/>
        <v>-2511758.19</v>
      </c>
      <c r="AF11" s="11">
        <f t="shared" si="1"/>
        <v>-165153798.37490001</v>
      </c>
      <c r="AG11" s="11">
        <v>-29298372.200670384</v>
      </c>
      <c r="AH11" s="11">
        <v>-135855426.17422962</v>
      </c>
      <c r="AI11" s="8">
        <v>927924.66980358434</v>
      </c>
      <c r="AJ11" s="8">
        <v>480577198.48761278</v>
      </c>
      <c r="AK11" s="8">
        <v>1390289</v>
      </c>
      <c r="AL11" s="8">
        <v>414757</v>
      </c>
      <c r="AM11" s="8">
        <v>437436.77000000328</v>
      </c>
      <c r="AN11" s="8">
        <v>1055739.1100000001</v>
      </c>
      <c r="AO11" s="8">
        <v>303594.95</v>
      </c>
      <c r="AP11" s="8">
        <v>282115.31</v>
      </c>
      <c r="AQ11" s="8">
        <v>39143.79</v>
      </c>
      <c r="AR11" s="8">
        <v>-3008000</v>
      </c>
      <c r="AS11" s="8">
        <v>-3549000</v>
      </c>
      <c r="AT11" s="8">
        <v>448000</v>
      </c>
    </row>
    <row r="12" spans="1:55" x14ac:dyDescent="0.35">
      <c r="A12" s="4">
        <v>44105</v>
      </c>
      <c r="B12" s="8">
        <v>1508161.0000000005</v>
      </c>
      <c r="C12" s="8">
        <v>911590.31919672841</v>
      </c>
      <c r="D12" s="5">
        <v>-36711863.649999999</v>
      </c>
      <c r="E12" s="5">
        <v>-94744740.268600002</v>
      </c>
      <c r="F12" s="5">
        <v>-40697773.880000003</v>
      </c>
      <c r="G12" s="5">
        <v>185397.12</v>
      </c>
      <c r="H12" s="5">
        <v>232254.84</v>
      </c>
      <c r="I12" s="5">
        <v>20318.460000000006</v>
      </c>
      <c r="J12" s="5">
        <v>1272966</v>
      </c>
      <c r="K12" s="5">
        <v>2074399</v>
      </c>
      <c r="L12" s="5">
        <v>989.60119978974274</v>
      </c>
      <c r="M12" s="5">
        <v>163.33637541635693</v>
      </c>
      <c r="N12" s="5">
        <v>413.06416312785495</v>
      </c>
      <c r="O12" s="5">
        <v>86.225461510094306</v>
      </c>
      <c r="P12" s="5">
        <v>-1663996.3999999997</v>
      </c>
      <c r="Q12" s="5">
        <v>-40334.109999999993</v>
      </c>
      <c r="R12" s="5">
        <v>401131.65199569665</v>
      </c>
      <c r="S12" s="5">
        <v>85416.999472117008</v>
      </c>
      <c r="T12" s="5">
        <v>-1824000</v>
      </c>
      <c r="U12" s="5">
        <v>1350000</v>
      </c>
      <c r="V12" s="5"/>
      <c r="W12" s="5">
        <v>0</v>
      </c>
      <c r="X12" s="5">
        <v>0</v>
      </c>
      <c r="Y12" s="5">
        <v>3347366</v>
      </c>
      <c r="Z12" s="5">
        <v>-1704330.51</v>
      </c>
      <c r="AA12" s="5">
        <v>-474000</v>
      </c>
      <c r="AB12" s="5">
        <v>-306159.2</v>
      </c>
      <c r="AC12" s="5">
        <v>-1311996.05</v>
      </c>
      <c r="AD12" s="5">
        <v>-628292.55999999994</v>
      </c>
      <c r="AE12" s="5">
        <f t="shared" si="0"/>
        <v>-2246447.81</v>
      </c>
      <c r="AF12" s="11">
        <f t="shared" si="1"/>
        <v>-169907929.98859999</v>
      </c>
      <c r="AG12" s="11">
        <v>-30432491.08673913</v>
      </c>
      <c r="AH12" s="11">
        <v>-139475438.90186086</v>
      </c>
      <c r="AI12" s="8">
        <v>937032.52263304079</v>
      </c>
      <c r="AJ12" s="8">
        <v>498878668.4715941</v>
      </c>
      <c r="AK12" s="8">
        <v>2091181</v>
      </c>
      <c r="AL12" s="8">
        <v>615751</v>
      </c>
      <c r="AM12" s="8">
        <v>640433.80000001192</v>
      </c>
      <c r="AN12" s="8">
        <v>1056646.53</v>
      </c>
      <c r="AO12" s="8">
        <v>315223.73</v>
      </c>
      <c r="AP12" s="8">
        <v>292126.13999999966</v>
      </c>
      <c r="AQ12" s="8">
        <v>40334.109999999993</v>
      </c>
      <c r="AR12" s="8">
        <v>-3671000</v>
      </c>
      <c r="AS12" s="8">
        <v>1847000</v>
      </c>
      <c r="AT12" s="8">
        <v>448000</v>
      </c>
    </row>
    <row r="13" spans="1:55" x14ac:dyDescent="0.35">
      <c r="A13" s="4">
        <v>44136</v>
      </c>
      <c r="B13" s="8">
        <v>1508161.0000000005</v>
      </c>
      <c r="C13" s="8">
        <v>848015.50845896767</v>
      </c>
      <c r="D13" s="5">
        <v>-36748061.159999996</v>
      </c>
      <c r="E13" s="5">
        <v>-91714080.358099982</v>
      </c>
      <c r="F13" s="5">
        <v>-37351782.5</v>
      </c>
      <c r="G13" s="5">
        <v>190533.59999999998</v>
      </c>
      <c r="H13" s="5">
        <v>234038.41999999998</v>
      </c>
      <c r="I13" s="5">
        <v>21874.43</v>
      </c>
      <c r="J13" s="5">
        <v>658450</v>
      </c>
      <c r="K13" s="5">
        <v>-3383841</v>
      </c>
      <c r="L13" s="5">
        <v>987.99091479132278</v>
      </c>
      <c r="M13" s="5">
        <v>164.61362886127449</v>
      </c>
      <c r="N13" s="5">
        <v>415.00815116776113</v>
      </c>
      <c r="O13" s="5">
        <v>89.693511412282206</v>
      </c>
      <c r="P13" s="5">
        <v>-1667386.49</v>
      </c>
      <c r="Q13" s="5">
        <v>-38410.01</v>
      </c>
      <c r="R13" s="5">
        <v>403343.58278278989</v>
      </c>
      <c r="S13" s="5">
        <v>84196.329958104019</v>
      </c>
      <c r="T13" s="5">
        <v>-4776000</v>
      </c>
      <c r="U13" s="5">
        <v>-997000</v>
      </c>
      <c r="V13" s="5"/>
      <c r="W13" s="5">
        <v>0</v>
      </c>
      <c r="X13" s="5">
        <v>0</v>
      </c>
      <c r="Y13" s="5">
        <v>-2725391</v>
      </c>
      <c r="Z13" s="5">
        <v>-1705796.51</v>
      </c>
      <c r="AA13" s="5">
        <v>-5773000</v>
      </c>
      <c r="AB13" s="5">
        <v>-312412.21000000002</v>
      </c>
      <c r="AC13" s="5">
        <v>-1431476.2500000005</v>
      </c>
      <c r="AD13" s="5">
        <v>-634518.94999999984</v>
      </c>
      <c r="AE13" s="5">
        <f t="shared" si="0"/>
        <v>-2378407.41</v>
      </c>
      <c r="AF13" s="11">
        <f t="shared" si="1"/>
        <v>-163435516.60809997</v>
      </c>
      <c r="AG13" s="11">
        <v>-29416319.100434504</v>
      </c>
      <c r="AH13" s="11">
        <v>-134019197.50766546</v>
      </c>
      <c r="AI13" s="8">
        <v>926967.23303841823</v>
      </c>
      <c r="AJ13" s="8">
        <v>482876768.51518404</v>
      </c>
      <c r="AK13" s="8">
        <v>-1685096</v>
      </c>
      <c r="AL13" s="8">
        <v>-505001</v>
      </c>
      <c r="AM13" s="8">
        <v>-535294.49000000209</v>
      </c>
      <c r="AN13" s="8">
        <v>1065652.45</v>
      </c>
      <c r="AO13" s="8">
        <v>313782.59999999998</v>
      </c>
      <c r="AP13" s="8">
        <v>287951.44000000006</v>
      </c>
      <c r="AQ13" s="8">
        <v>38410.01</v>
      </c>
      <c r="AR13" s="8">
        <v>-2199000</v>
      </c>
      <c r="AS13" s="8">
        <v>-2577000</v>
      </c>
      <c r="AT13" s="8">
        <v>448000</v>
      </c>
    </row>
    <row r="14" spans="1:55" x14ac:dyDescent="0.35">
      <c r="A14" s="4">
        <v>44166</v>
      </c>
      <c r="B14" s="8">
        <v>1508161.0000000005</v>
      </c>
      <c r="C14" s="8">
        <v>924230.85165954509</v>
      </c>
      <c r="D14" s="5">
        <v>-36792595.43</v>
      </c>
      <c r="E14" s="5">
        <v>-95862853.577199981</v>
      </c>
      <c r="F14" s="5">
        <v>-40612492.259999998</v>
      </c>
      <c r="G14" s="5">
        <v>200490.24999999994</v>
      </c>
      <c r="H14" s="5">
        <v>240520.37</v>
      </c>
      <c r="I14" s="5">
        <v>23411.570000000003</v>
      </c>
      <c r="J14" s="5">
        <v>584248</v>
      </c>
      <c r="K14" s="5">
        <v>-4004261</v>
      </c>
      <c r="L14" s="5">
        <v>999.40341123598603</v>
      </c>
      <c r="M14" s="5">
        <v>168.76493062757262</v>
      </c>
      <c r="N14" s="5">
        <v>417.65954325890351</v>
      </c>
      <c r="O14" s="5">
        <v>88.560564266063594</v>
      </c>
      <c r="P14" s="5">
        <v>-1685460.1199999999</v>
      </c>
      <c r="Q14" s="5">
        <v>-39209.599999999999</v>
      </c>
      <c r="R14" s="5">
        <v>405241.82322796714</v>
      </c>
      <c r="S14" s="5">
        <v>87582.766733993005</v>
      </c>
      <c r="T14" s="5">
        <v>3617000</v>
      </c>
      <c r="U14" s="5">
        <v>1419000</v>
      </c>
      <c r="V14" s="5">
        <v>-107000</v>
      </c>
      <c r="W14" s="5">
        <v>-1579000</v>
      </c>
      <c r="X14" s="5">
        <v>0</v>
      </c>
      <c r="Y14" s="5">
        <v>-3420013</v>
      </c>
      <c r="Z14" s="5">
        <v>-1724669.72</v>
      </c>
      <c r="AA14" s="5">
        <v>3350000</v>
      </c>
      <c r="AB14" s="5">
        <v>-345324.01</v>
      </c>
      <c r="AC14" s="5">
        <v>-1444279.47</v>
      </c>
      <c r="AD14" s="5">
        <v>-700579.77</v>
      </c>
      <c r="AE14" s="5">
        <f t="shared" si="0"/>
        <v>-2490183.25</v>
      </c>
      <c r="AF14" s="11">
        <f t="shared" si="1"/>
        <v>-170777758.01719996</v>
      </c>
      <c r="AG14" s="11">
        <v>-31063877.541200023</v>
      </c>
      <c r="AH14" s="11">
        <v>-139713880.47599995</v>
      </c>
      <c r="AI14" s="8">
        <v>930909.42066838325</v>
      </c>
      <c r="AJ14" s="8">
        <v>504717703.18275994</v>
      </c>
      <c r="AK14" s="8">
        <v>-2123301</v>
      </c>
      <c r="AL14" s="8">
        <v>-633846</v>
      </c>
      <c r="AM14" s="8">
        <v>-662865.83999998868</v>
      </c>
      <c r="AN14" s="8">
        <v>1066354.81</v>
      </c>
      <c r="AO14" s="8">
        <v>319572.25</v>
      </c>
      <c r="AP14" s="8">
        <v>299533.05999999982</v>
      </c>
      <c r="AQ14" s="8">
        <v>39209.599999999999</v>
      </c>
      <c r="AR14" s="8">
        <v>2028000</v>
      </c>
      <c r="AS14" s="8">
        <v>1589000</v>
      </c>
      <c r="AT14" s="8">
        <v>448000</v>
      </c>
    </row>
    <row r="15" spans="1:55" x14ac:dyDescent="0.35">
      <c r="A15" s="4">
        <v>44197</v>
      </c>
      <c r="B15" s="8">
        <v>1508161.0000000005</v>
      </c>
      <c r="C15" s="8">
        <v>932367.75799410127</v>
      </c>
      <c r="D15" s="5">
        <v>-36814672.119999997</v>
      </c>
      <c r="E15" s="5">
        <v>-98020143.553199992</v>
      </c>
      <c r="F15" s="5">
        <v>-40882566.409999996</v>
      </c>
      <c r="G15" s="5">
        <v>210381.3</v>
      </c>
      <c r="H15" s="5">
        <v>248510.53999999998</v>
      </c>
      <c r="I15" s="5">
        <v>21313.3</v>
      </c>
      <c r="J15" s="5">
        <v>609633</v>
      </c>
      <c r="K15" s="5">
        <v>-4088851</v>
      </c>
      <c r="L15" s="5">
        <v>1010.3805315535458</v>
      </c>
      <c r="M15" s="5">
        <v>172.895723799027</v>
      </c>
      <c r="N15" s="5">
        <v>421.72487425213893</v>
      </c>
      <c r="O15" s="5">
        <v>89.504712943726616</v>
      </c>
      <c r="P15" s="5">
        <v>-1690530.96</v>
      </c>
      <c r="Q15" s="5">
        <v>-39580.14</v>
      </c>
      <c r="R15" s="5">
        <v>407830.82048521034</v>
      </c>
      <c r="S15" s="5">
        <v>86476.481072223003</v>
      </c>
      <c r="T15" s="5">
        <v>2451000</v>
      </c>
      <c r="U15" s="5">
        <v>-121000</v>
      </c>
      <c r="V15" s="5">
        <v>365000</v>
      </c>
      <c r="W15" s="5">
        <v>216000</v>
      </c>
      <c r="X15" s="5">
        <v>0</v>
      </c>
      <c r="Y15" s="5">
        <v>-3479218</v>
      </c>
      <c r="Z15" s="5">
        <v>-1730111.0999999999</v>
      </c>
      <c r="AA15" s="5">
        <v>2911000</v>
      </c>
      <c r="AB15" s="5">
        <v>-341412.47</v>
      </c>
      <c r="AC15" s="5">
        <v>-1428492.97</v>
      </c>
      <c r="AD15" s="5">
        <v>-694969.82</v>
      </c>
      <c r="AE15" s="5">
        <f t="shared" si="0"/>
        <v>-2464875.2599999998</v>
      </c>
      <c r="AF15" s="11">
        <f t="shared" si="1"/>
        <v>-173252506.82319999</v>
      </c>
      <c r="AG15" s="11">
        <v>-29866206.295051109</v>
      </c>
      <c r="AH15" s="11">
        <v>-143386300.52814889</v>
      </c>
      <c r="AI15" s="8">
        <v>948337.56775982841</v>
      </c>
      <c r="AJ15" s="8">
        <v>516851766.04884887</v>
      </c>
      <c r="AK15" s="8">
        <v>-2154941</v>
      </c>
      <c r="AL15" s="8">
        <v>-650841</v>
      </c>
      <c r="AM15" s="8">
        <v>-673436</v>
      </c>
      <c r="AN15" s="8">
        <v>1074132.17</v>
      </c>
      <c r="AO15" s="8">
        <v>320649.23</v>
      </c>
      <c r="AP15" s="8">
        <v>295749.56000000006</v>
      </c>
      <c r="AQ15" s="8">
        <v>39580.14</v>
      </c>
      <c r="AR15" s="8">
        <v>2422000</v>
      </c>
      <c r="AS15" s="8">
        <v>29000</v>
      </c>
      <c r="AT15" s="8">
        <v>448000</v>
      </c>
    </row>
    <row r="16" spans="1:55" x14ac:dyDescent="0.35">
      <c r="A16" s="4">
        <v>44228</v>
      </c>
      <c r="B16" s="8">
        <v>1508161.0000000005</v>
      </c>
      <c r="C16" s="8">
        <v>917792.4549471261</v>
      </c>
      <c r="D16" s="5">
        <v>-36823029.229999997</v>
      </c>
      <c r="E16" s="5">
        <v>-89178477.882399946</v>
      </c>
      <c r="F16" s="5">
        <v>-37786767.549999997</v>
      </c>
      <c r="G16" s="5">
        <v>213148.35</v>
      </c>
      <c r="H16" s="5">
        <v>248333.06999999998</v>
      </c>
      <c r="I16" s="5">
        <v>20072.830000000002</v>
      </c>
      <c r="J16" s="5">
        <v>-203566</v>
      </c>
      <c r="K16" s="5">
        <f>-4422506-380997</f>
        <v>-4803503</v>
      </c>
      <c r="L16" s="5">
        <v>1011.5862529249275</v>
      </c>
      <c r="M16" s="5">
        <v>171.8599423044175</v>
      </c>
      <c r="N16" s="5">
        <v>424.23380227666007</v>
      </c>
      <c r="O16" s="5">
        <v>95.072023814832477</v>
      </c>
      <c r="P16" s="5">
        <v>-1707260.21</v>
      </c>
      <c r="Q16" s="5">
        <v>-39127.58</v>
      </c>
      <c r="R16" s="5">
        <v>411800.48262097366</v>
      </c>
      <c r="S16" s="5">
        <v>87398.411233010993</v>
      </c>
      <c r="T16" s="5">
        <v>-14102000</v>
      </c>
      <c r="U16" s="5">
        <v>-3443000</v>
      </c>
      <c r="V16" s="5">
        <v>-1184000</v>
      </c>
      <c r="W16" s="5">
        <v>-512000</v>
      </c>
      <c r="X16" s="5">
        <v>0</v>
      </c>
      <c r="Y16" s="5">
        <v>-5007069</v>
      </c>
      <c r="Z16" s="5">
        <v>-1746387.79</v>
      </c>
      <c r="AA16" s="5">
        <v>-19241000</v>
      </c>
      <c r="AB16" s="5">
        <v>-345162.92999999993</v>
      </c>
      <c r="AC16" s="5">
        <v>-1418485.1799999997</v>
      </c>
      <c r="AD16" s="5">
        <v>-657491.30000000005</v>
      </c>
      <c r="AE16" s="5">
        <f t="shared" si="0"/>
        <v>-2421139.4099999997</v>
      </c>
      <c r="AF16" s="11">
        <f t="shared" si="1"/>
        <v>-161367135.25239995</v>
      </c>
      <c r="AG16" s="11">
        <v>-29990954.9540352</v>
      </c>
      <c r="AH16" s="11">
        <v>-131376180.29836476</v>
      </c>
      <c r="AI16" s="8">
        <v>932070.43556837004</v>
      </c>
      <c r="AJ16" s="8">
        <v>467705795.51120955</v>
      </c>
      <c r="AK16" s="8">
        <v>-2833907</v>
      </c>
      <c r="AL16" s="8">
        <v>-862847</v>
      </c>
      <c r="AM16" s="8">
        <v>-929318</v>
      </c>
      <c r="AN16" s="8">
        <v>1081669.31</v>
      </c>
      <c r="AO16" s="8">
        <v>326688.33</v>
      </c>
      <c r="AP16" s="8">
        <v>298902.56999999989</v>
      </c>
      <c r="AQ16" s="8">
        <v>39127.58</v>
      </c>
      <c r="AR16" s="8">
        <v>-10505000</v>
      </c>
      <c r="AS16" s="8">
        <v>-3597000</v>
      </c>
      <c r="AT16" s="8">
        <v>448000</v>
      </c>
    </row>
    <row r="17" spans="1:46" x14ac:dyDescent="0.35">
      <c r="A17" s="4">
        <v>44256</v>
      </c>
      <c r="B17" s="8">
        <v>1508161.0000000005</v>
      </c>
      <c r="C17" s="8">
        <v>925299.82975683024</v>
      </c>
      <c r="D17" s="5">
        <v>-36836804.960000001</v>
      </c>
      <c r="E17" s="5">
        <v>-102841497.4427</v>
      </c>
      <c r="F17" s="5">
        <v>-37555513.659999996</v>
      </c>
      <c r="G17" s="5">
        <v>219759.61</v>
      </c>
      <c r="H17" s="5">
        <v>252299.22</v>
      </c>
      <c r="I17" s="5">
        <v>22378.550000000007</v>
      </c>
      <c r="J17" s="5">
        <v>-309354</v>
      </c>
      <c r="K17" s="5">
        <v>-5380387</v>
      </c>
      <c r="L17" s="5">
        <v>1022.1525621515291</v>
      </c>
      <c r="M17" s="5">
        <v>174.3721844602575</v>
      </c>
      <c r="N17" s="5">
        <v>423.52102014412583</v>
      </c>
      <c r="O17" s="5">
        <v>87.68159484075764</v>
      </c>
      <c r="P17" s="5">
        <v>-1734230.9500000002</v>
      </c>
      <c r="Q17" s="5">
        <v>-38655.14</v>
      </c>
      <c r="R17" s="5">
        <v>414250.3683982619</v>
      </c>
      <c r="S17" s="5">
        <v>92834.707367281007</v>
      </c>
      <c r="T17" s="5">
        <v>11198000</v>
      </c>
      <c r="U17" s="5">
        <v>4108000</v>
      </c>
      <c r="V17" s="5">
        <v>676000</v>
      </c>
      <c r="W17" s="5">
        <v>-757000</v>
      </c>
      <c r="X17" s="5">
        <v>0</v>
      </c>
      <c r="Y17" s="5">
        <v>-5689741</v>
      </c>
      <c r="Z17" s="5">
        <v>-1772886.09</v>
      </c>
      <c r="AA17" s="5">
        <v>15225000</v>
      </c>
      <c r="AB17" s="5">
        <v>-358859.94999999995</v>
      </c>
      <c r="AC17" s="5">
        <v>-1688710.6200000003</v>
      </c>
      <c r="AD17" s="5">
        <v>-677929.57</v>
      </c>
      <c r="AE17" s="5">
        <f t="shared" si="0"/>
        <v>-2725500.14</v>
      </c>
      <c r="AF17" s="11">
        <f t="shared" si="1"/>
        <v>-174508315.92270002</v>
      </c>
      <c r="AG17" s="11">
        <v>-31448080.7909442</v>
      </c>
      <c r="AH17" s="11">
        <v>-143060235.13175583</v>
      </c>
      <c r="AI17" s="8">
        <v>969670.17018559156</v>
      </c>
      <c r="AJ17" s="8">
        <v>539807511.9509964</v>
      </c>
      <c r="AK17" s="8">
        <v>-3542299</v>
      </c>
      <c r="AL17" s="8">
        <v>-1048483</v>
      </c>
      <c r="AM17" s="8">
        <v>-1098959</v>
      </c>
      <c r="AN17" s="8">
        <v>1086060.44</v>
      </c>
      <c r="AO17" s="8">
        <v>330675.81</v>
      </c>
      <c r="AP17" s="8">
        <v>317494.70000000024</v>
      </c>
      <c r="AQ17" s="8">
        <v>38655.14</v>
      </c>
      <c r="AR17" s="8">
        <v>6784000</v>
      </c>
      <c r="AS17" s="8">
        <v>4414000</v>
      </c>
      <c r="AT17" s="8">
        <v>448000</v>
      </c>
    </row>
    <row r="18" spans="1:46" x14ac:dyDescent="0.35">
      <c r="A18" s="4">
        <v>44287</v>
      </c>
      <c r="B18" s="8">
        <v>1508161.0000000005</v>
      </c>
      <c r="C18" s="8">
        <v>908374.58548142132</v>
      </c>
      <c r="D18" s="5">
        <v>-39092586.719999999</v>
      </c>
      <c r="E18" s="5">
        <v>-95842166.745700002</v>
      </c>
      <c r="F18" s="5">
        <v>-39147557.560000002</v>
      </c>
      <c r="G18" s="5">
        <v>210358.73</v>
      </c>
      <c r="H18" s="5">
        <v>244146.37000000002</v>
      </c>
      <c r="I18" s="5">
        <v>21639.809999999998</v>
      </c>
      <c r="J18" s="5">
        <v>1924137</v>
      </c>
      <c r="K18" s="5">
        <v>-2837409</v>
      </c>
      <c r="L18" s="5">
        <v>1021.8632197734584</v>
      </c>
      <c r="M18" s="5">
        <v>168.76310286544646</v>
      </c>
      <c r="N18" s="5">
        <v>428.17830061976633</v>
      </c>
      <c r="O18" s="5">
        <v>89.920471352510404</v>
      </c>
      <c r="P18" s="5">
        <v>-1707170.1300000001</v>
      </c>
      <c r="Q18" s="5">
        <v>-45759.69</v>
      </c>
      <c r="R18" s="5">
        <v>413554.36006652261</v>
      </c>
      <c r="S18" s="5">
        <v>85618.196309694031</v>
      </c>
      <c r="T18" s="5">
        <v>-1729000</v>
      </c>
      <c r="U18" s="5">
        <v>-1848000</v>
      </c>
      <c r="V18" s="5">
        <v>365000</v>
      </c>
      <c r="W18" s="5">
        <v>488000</v>
      </c>
      <c r="X18" s="5">
        <v>0</v>
      </c>
      <c r="Y18" s="5">
        <v>-913272</v>
      </c>
      <c r="Z18" s="5">
        <v>-1752929.82</v>
      </c>
      <c r="AA18" s="5">
        <v>-2724000</v>
      </c>
      <c r="AB18" s="5">
        <v>-385745.62</v>
      </c>
      <c r="AC18" s="5">
        <v>-1523443.5899999999</v>
      </c>
      <c r="AD18" s="5">
        <v>-709391.39000000025</v>
      </c>
      <c r="AE18" s="5">
        <f t="shared" si="0"/>
        <v>-2618580.6</v>
      </c>
      <c r="AF18" s="11">
        <f t="shared" si="1"/>
        <v>-171463730.42570001</v>
      </c>
      <c r="AG18" s="11">
        <v>-29757016.120648596</v>
      </c>
      <c r="AH18" s="11">
        <v>-141706714.30505142</v>
      </c>
      <c r="AI18" s="8">
        <v>947550.36129807762</v>
      </c>
      <c r="AJ18" s="8">
        <v>493409090.56631434</v>
      </c>
      <c r="AK18" s="8">
        <v>-564285</v>
      </c>
      <c r="AL18" s="8">
        <v>-172891</v>
      </c>
      <c r="AM18" s="8">
        <v>-176096.05000000447</v>
      </c>
      <c r="AN18" s="8">
        <v>1091332.8500000001</v>
      </c>
      <c r="AO18" s="8">
        <v>323023.05</v>
      </c>
      <c r="AP18" s="8">
        <v>292814.23000000004</v>
      </c>
      <c r="AQ18" s="8">
        <v>45759.69</v>
      </c>
      <c r="AR18" s="8">
        <v>47000</v>
      </c>
      <c r="AS18" s="8">
        <v>-1776000</v>
      </c>
      <c r="AT18" s="8">
        <v>448000</v>
      </c>
    </row>
    <row r="19" spans="1:46" x14ac:dyDescent="0.35">
      <c r="A19" s="4">
        <v>44317</v>
      </c>
      <c r="B19" s="8">
        <v>1508161.0000000005</v>
      </c>
      <c r="C19" s="8">
        <v>866886.64896442217</v>
      </c>
      <c r="D19" s="5">
        <v>-39355124</v>
      </c>
      <c r="E19" s="5">
        <v>-95773942.473800033</v>
      </c>
      <c r="F19" s="5">
        <v>-32207499.300000001</v>
      </c>
      <c r="G19" s="5">
        <v>194380.65</v>
      </c>
      <c r="H19" s="5">
        <v>225593.03000000006</v>
      </c>
      <c r="I19" s="5">
        <v>22585.31</v>
      </c>
      <c r="J19" s="5">
        <v>1280831</v>
      </c>
      <c r="K19" s="5">
        <v>73981</v>
      </c>
      <c r="L19" s="5">
        <v>997.86290860820941</v>
      </c>
      <c r="M19" s="5">
        <v>156.32642031907213</v>
      </c>
      <c r="N19" s="5">
        <v>415.95285753918074</v>
      </c>
      <c r="O19" s="5">
        <v>81.207185356252197</v>
      </c>
      <c r="P19" s="5">
        <v>-1834922.5999999999</v>
      </c>
      <c r="Q19" s="5">
        <v>-43783.090000000004</v>
      </c>
      <c r="R19" s="5">
        <v>418102.04142150789</v>
      </c>
      <c r="S19" s="5">
        <v>87804.385658149011</v>
      </c>
      <c r="T19" s="5">
        <v>932000</v>
      </c>
      <c r="U19" s="5">
        <v>791000</v>
      </c>
      <c r="V19" s="5">
        <v>461000</v>
      </c>
      <c r="W19" s="5">
        <v>2265000</v>
      </c>
      <c r="X19" s="5">
        <v>0</v>
      </c>
      <c r="Y19" s="5">
        <v>1354812</v>
      </c>
      <c r="Z19" s="5">
        <v>-1878705.69</v>
      </c>
      <c r="AA19" s="5">
        <v>4449000</v>
      </c>
      <c r="AB19" s="5">
        <v>-408555.08999999991</v>
      </c>
      <c r="AC19" s="5">
        <v>-1488267.4</v>
      </c>
      <c r="AD19" s="5">
        <v>-726453.54</v>
      </c>
      <c r="AE19" s="5">
        <f t="shared" si="0"/>
        <v>-2623276.0299999998</v>
      </c>
      <c r="AF19" s="11">
        <f t="shared" si="1"/>
        <v>-164713289.74380004</v>
      </c>
      <c r="AG19" s="11">
        <v>-27506429.175881278</v>
      </c>
      <c r="AH19" s="11">
        <v>-137206860.56791878</v>
      </c>
      <c r="AI19" s="8">
        <v>919430.56001495488</v>
      </c>
      <c r="AJ19" s="8">
        <v>497582089.49637932</v>
      </c>
      <c r="AK19" s="8">
        <v>850064</v>
      </c>
      <c r="AL19" s="8">
        <v>255516</v>
      </c>
      <c r="AM19" s="8">
        <v>249232</v>
      </c>
      <c r="AN19" s="8">
        <v>1160799.06</v>
      </c>
      <c r="AO19" s="8">
        <v>355657.03</v>
      </c>
      <c r="AP19" s="8">
        <v>318466.50999999978</v>
      </c>
      <c r="AQ19" s="8">
        <v>43783.090000000004</v>
      </c>
      <c r="AR19" s="8">
        <v>19000</v>
      </c>
      <c r="AS19" s="8">
        <v>913000</v>
      </c>
      <c r="AT19" s="8">
        <v>448000</v>
      </c>
    </row>
    <row r="20" spans="1:46" x14ac:dyDescent="0.35">
      <c r="A20" s="4">
        <v>44348</v>
      </c>
      <c r="B20" s="8">
        <v>1508161.0000000005</v>
      </c>
      <c r="C20" s="8">
        <v>852003.23588681873</v>
      </c>
      <c r="D20" s="5">
        <v>-39329231.770000003</v>
      </c>
      <c r="E20" s="5">
        <v>-93701879.277125984</v>
      </c>
      <c r="F20" s="5">
        <v>-32692342.379999999</v>
      </c>
      <c r="G20" s="5">
        <v>192330.75</v>
      </c>
      <c r="H20" s="5">
        <v>219697.25999999998</v>
      </c>
      <c r="I20" s="5">
        <v>21860.389999999989</v>
      </c>
      <c r="J20" s="5">
        <v>1300711</v>
      </c>
      <c r="K20" s="5">
        <v>-269570</v>
      </c>
      <c r="L20" s="5">
        <v>1006.9817438651324</v>
      </c>
      <c r="M20" s="5">
        <v>152.67045369629193</v>
      </c>
      <c r="N20" s="5">
        <v>422.50869258854698</v>
      </c>
      <c r="O20" s="5">
        <v>83.461600490230779</v>
      </c>
      <c r="P20" s="5">
        <v>-1793876.45</v>
      </c>
      <c r="Q20" s="5">
        <v>-45324.97</v>
      </c>
      <c r="R20" s="5">
        <v>408397.50372035423</v>
      </c>
      <c r="S20" s="5">
        <v>79732.140752334002</v>
      </c>
      <c r="T20" s="5">
        <v>-4603000</v>
      </c>
      <c r="U20" s="5">
        <v>-1237000</v>
      </c>
      <c r="V20" s="5">
        <v>150000</v>
      </c>
      <c r="W20" s="5">
        <v>938000</v>
      </c>
      <c r="X20" s="5">
        <v>0</v>
      </c>
      <c r="Y20" s="5">
        <v>1031141</v>
      </c>
      <c r="Z20" s="5">
        <v>-1839201.4200000004</v>
      </c>
      <c r="AA20" s="5">
        <v>-4752000</v>
      </c>
      <c r="AB20" s="5">
        <v>-378149.76999999996</v>
      </c>
      <c r="AC20" s="5">
        <v>-1575157.4400000004</v>
      </c>
      <c r="AD20" s="5">
        <v>-679898.94999999984</v>
      </c>
      <c r="AE20" s="5">
        <f t="shared" si="0"/>
        <v>-2633206.16</v>
      </c>
      <c r="AF20" s="11">
        <f t="shared" si="1"/>
        <v>-163090247.26712599</v>
      </c>
      <c r="AG20" s="11">
        <v>-27005706.22215309</v>
      </c>
      <c r="AH20" s="11">
        <v>-136084541.0449729</v>
      </c>
      <c r="AI20" s="8">
        <v>927776.23185696534</v>
      </c>
      <c r="AJ20" s="8">
        <v>487312861.36201155</v>
      </c>
      <c r="AK20" s="8">
        <v>638814</v>
      </c>
      <c r="AL20" s="8">
        <v>200357</v>
      </c>
      <c r="AM20" s="8">
        <v>191970</v>
      </c>
      <c r="AN20" s="8">
        <v>1153990.03</v>
      </c>
      <c r="AO20" s="8">
        <v>346870.8</v>
      </c>
      <c r="AP20" s="8">
        <v>293015.61999999994</v>
      </c>
      <c r="AQ20" s="8">
        <v>45324.97</v>
      </c>
      <c r="AR20" s="8">
        <v>-3270000</v>
      </c>
      <c r="AS20" s="8">
        <v>-1333000</v>
      </c>
      <c r="AT20" s="8">
        <v>448000</v>
      </c>
    </row>
    <row r="21" spans="1:46" x14ac:dyDescent="0.35">
      <c r="A21" s="4">
        <v>44378</v>
      </c>
      <c r="B21" s="8">
        <v>1508161.0000000005</v>
      </c>
      <c r="C21" s="8">
        <v>910764.84872134624</v>
      </c>
      <c r="D21" s="5">
        <v>-39377017.109999999</v>
      </c>
      <c r="E21" s="5">
        <v>-95512792.159777001</v>
      </c>
      <c r="F21" s="5">
        <v>-35873108.229999997</v>
      </c>
      <c r="G21" s="5">
        <v>187600.46000000005</v>
      </c>
      <c r="H21" s="5">
        <v>216413.47</v>
      </c>
      <c r="I21" s="5">
        <v>21476.160000000003</v>
      </c>
      <c r="J21" s="5">
        <v>1326913</v>
      </c>
      <c r="K21" s="5">
        <v>-266960</v>
      </c>
      <c r="L21" s="5">
        <v>1008.9171849086111</v>
      </c>
      <c r="M21" s="5">
        <v>151.61670492103255</v>
      </c>
      <c r="N21" s="5">
        <v>420.61640986545876</v>
      </c>
      <c r="O21" s="5">
        <v>79.775566200497138</v>
      </c>
      <c r="P21" s="5">
        <v>-1824770.1966757374</v>
      </c>
      <c r="Q21" s="5">
        <v>-47577.293324262937</v>
      </c>
      <c r="R21" s="5">
        <v>414630.70911535539</v>
      </c>
      <c r="S21" s="5">
        <v>81905.397929569008</v>
      </c>
      <c r="T21" s="5">
        <v>6396000</v>
      </c>
      <c r="U21" s="5">
        <v>1158000</v>
      </c>
      <c r="V21" s="5">
        <v>674000</v>
      </c>
      <c r="W21" s="5">
        <v>-474000</v>
      </c>
      <c r="X21" s="5">
        <v>0</v>
      </c>
      <c r="Y21" s="5">
        <v>1059953</v>
      </c>
      <c r="Z21" s="5">
        <v>-1872347.48</v>
      </c>
      <c r="AA21" s="5">
        <v>7754000</v>
      </c>
      <c r="AB21" s="5">
        <v>-382157.78</v>
      </c>
      <c r="AC21" s="5">
        <v>-1585647.78</v>
      </c>
      <c r="AD21" s="5">
        <v>-678016.75</v>
      </c>
      <c r="AE21" s="5">
        <f t="shared" si="0"/>
        <v>-2645822.31</v>
      </c>
      <c r="AF21" s="11">
        <f t="shared" si="1"/>
        <v>-168117095.18977699</v>
      </c>
      <c r="AG21" s="11">
        <v>-27800582.555091772</v>
      </c>
      <c r="AH21" s="11">
        <v>-140316512.63468522</v>
      </c>
      <c r="AI21" s="8">
        <v>925267.44465294364</v>
      </c>
      <c r="AJ21" s="8">
        <v>497466329.00703371</v>
      </c>
      <c r="AK21" s="8">
        <v>665427</v>
      </c>
      <c r="AL21" s="8">
        <v>202347</v>
      </c>
      <c r="AM21" s="8">
        <v>192179</v>
      </c>
      <c r="AN21" s="8">
        <v>1159959.71</v>
      </c>
      <c r="AO21" s="8">
        <v>363808.15</v>
      </c>
      <c r="AP21" s="8">
        <v>301002.3366757374</v>
      </c>
      <c r="AQ21" s="8">
        <v>47577.293324262937</v>
      </c>
      <c r="AR21" s="8">
        <v>5076000</v>
      </c>
      <c r="AS21" s="8">
        <v>1320000</v>
      </c>
      <c r="AT21" s="8">
        <v>448000</v>
      </c>
    </row>
    <row r="22" spans="1:46" x14ac:dyDescent="0.35">
      <c r="A22" s="4">
        <v>44409</v>
      </c>
      <c r="B22" s="8">
        <v>1508161.0000000005</v>
      </c>
      <c r="C22" s="8">
        <v>814222.2003272298</v>
      </c>
      <c r="D22" s="5">
        <v>-39407691.649999999</v>
      </c>
      <c r="E22" s="5">
        <v>-95531447.701326728</v>
      </c>
      <c r="F22" s="5">
        <v>-31235582.289999999</v>
      </c>
      <c r="G22" s="5">
        <v>187994.77</v>
      </c>
      <c r="H22" s="5">
        <v>216374.52000000002</v>
      </c>
      <c r="I22" s="5">
        <v>21080.039999999997</v>
      </c>
      <c r="J22" s="5">
        <v>-287805</v>
      </c>
      <c r="K22" s="5">
        <v>-6645684</v>
      </c>
      <c r="L22" s="5">
        <v>989.36816753184144</v>
      </c>
      <c r="M22" s="5">
        <v>150.51157531798964</v>
      </c>
      <c r="N22" s="5">
        <v>413.03220063303831</v>
      </c>
      <c r="O22" s="5">
        <v>79.762107383150834</v>
      </c>
      <c r="P22" s="5">
        <v>-1882239.879730975</v>
      </c>
      <c r="Q22" s="5">
        <v>-50309.690269024883</v>
      </c>
      <c r="R22" s="5">
        <v>412773.70938710379</v>
      </c>
      <c r="S22" s="5">
        <v>78288.092444059977</v>
      </c>
      <c r="T22" s="5">
        <v>4925000</v>
      </c>
      <c r="U22" s="5">
        <v>-38000</v>
      </c>
      <c r="V22" s="5">
        <v>673000</v>
      </c>
      <c r="W22" s="5">
        <v>-838000</v>
      </c>
      <c r="X22" s="5">
        <v>0</v>
      </c>
      <c r="Y22" s="5">
        <v>-6933489</v>
      </c>
      <c r="Z22" s="5">
        <v>-1932549.5799999998</v>
      </c>
      <c r="AA22" s="5">
        <v>4722000</v>
      </c>
      <c r="AB22" s="5">
        <v>-399721.70999999996</v>
      </c>
      <c r="AC22" s="5">
        <v>-1705678.6899999995</v>
      </c>
      <c r="AD22" s="5">
        <v>-684553.32</v>
      </c>
      <c r="AE22" s="5">
        <f t="shared" si="0"/>
        <v>-2789953.7199999993</v>
      </c>
      <c r="AF22" s="11">
        <f t="shared" si="1"/>
        <v>-163384767.92132673</v>
      </c>
      <c r="AG22" s="11">
        <v>-26118399.010169275</v>
      </c>
      <c r="AH22" s="11">
        <v>-137266368.91115746</v>
      </c>
      <c r="AI22" s="8">
        <v>924491.75806731998</v>
      </c>
      <c r="AJ22" s="8">
        <v>495755702.85442394</v>
      </c>
      <c r="AK22" s="8">
        <v>-4315347</v>
      </c>
      <c r="AL22" s="8">
        <v>-1342609</v>
      </c>
      <c r="AM22" s="8">
        <v>-1275533</v>
      </c>
      <c r="AN22" s="8">
        <v>1213233.77</v>
      </c>
      <c r="AO22" s="8">
        <v>368927.85</v>
      </c>
      <c r="AP22" s="8">
        <v>300078.25973097503</v>
      </c>
      <c r="AQ22" s="8">
        <v>50309.690269024883</v>
      </c>
      <c r="AR22" s="8">
        <v>4990000</v>
      </c>
      <c r="AS22" s="8">
        <v>-65000</v>
      </c>
      <c r="AT22" s="8">
        <v>448000</v>
      </c>
    </row>
    <row r="23" spans="1:46" x14ac:dyDescent="0.35">
      <c r="A23" s="4">
        <v>44440</v>
      </c>
      <c r="B23" s="8">
        <v>1508161.0000000005</v>
      </c>
      <c r="C23" s="8">
        <v>904567.0752798426</v>
      </c>
      <c r="D23" s="5">
        <v>-39430169.310000002</v>
      </c>
      <c r="E23" s="5">
        <v>-94307923.367194116</v>
      </c>
      <c r="F23" s="5">
        <v>-35236794.259999998</v>
      </c>
      <c r="G23" s="5">
        <v>190829.64</v>
      </c>
      <c r="H23" s="5">
        <v>216863.04000000004</v>
      </c>
      <c r="I23" s="5">
        <v>20962.519999999997</v>
      </c>
      <c r="J23" s="5">
        <v>-466873</v>
      </c>
      <c r="K23" s="5">
        <v>-7102947</v>
      </c>
      <c r="L23" s="5">
        <v>985.82219887158135</v>
      </c>
      <c r="M23" s="5">
        <v>152.05323210580727</v>
      </c>
      <c r="N23" s="5">
        <v>413.35824597046036</v>
      </c>
      <c r="O23" s="5">
        <v>82.25448787918198</v>
      </c>
      <c r="P23" s="5">
        <v>-1863816.754680098</v>
      </c>
      <c r="Q23" s="5">
        <v>-50499.735319901869</v>
      </c>
      <c r="R23" s="5">
        <v>405330.91328070528</v>
      </c>
      <c r="S23" s="5">
        <v>78274.884576203011</v>
      </c>
      <c r="T23" s="5">
        <v>157000</v>
      </c>
      <c r="U23" s="5">
        <v>-907000</v>
      </c>
      <c r="V23" s="5">
        <v>-294000</v>
      </c>
      <c r="W23" s="5">
        <v>-1388000</v>
      </c>
      <c r="X23" s="5">
        <v>0</v>
      </c>
      <c r="Y23" s="5">
        <v>-7569820</v>
      </c>
      <c r="Z23" s="5">
        <v>-1914316.48</v>
      </c>
      <c r="AA23" s="5">
        <v>-2432000</v>
      </c>
      <c r="AB23" s="5">
        <v>-430280.94</v>
      </c>
      <c r="AC23" s="5">
        <v>-1812963.0499999998</v>
      </c>
      <c r="AD23" s="5">
        <v>-719438.06999999983</v>
      </c>
      <c r="AE23" s="5">
        <f t="shared" si="0"/>
        <v>-2962682.0599999996</v>
      </c>
      <c r="AF23" s="11">
        <f t="shared" si="1"/>
        <v>-166012204.87719411</v>
      </c>
      <c r="AG23" s="11">
        <v>-27314845.536842857</v>
      </c>
      <c r="AH23" s="11">
        <v>-138697359.34035125</v>
      </c>
      <c r="AI23" s="8">
        <v>930433.12623989803</v>
      </c>
      <c r="AJ23" s="8">
        <v>486572284.00737554</v>
      </c>
      <c r="AK23" s="8">
        <v>-4667161</v>
      </c>
      <c r="AL23" s="8">
        <v>-1470616</v>
      </c>
      <c r="AM23" s="8">
        <v>-1432043</v>
      </c>
      <c r="AN23" s="8">
        <v>1191454.8999999999</v>
      </c>
      <c r="AO23" s="8">
        <v>370690.45</v>
      </c>
      <c r="AP23" s="8">
        <v>301671.40468009812</v>
      </c>
      <c r="AQ23" s="8">
        <v>50499.735319901869</v>
      </c>
      <c r="AR23" s="8">
        <v>1144000</v>
      </c>
      <c r="AS23" s="8">
        <v>-987000</v>
      </c>
      <c r="AT23" s="8">
        <v>448000</v>
      </c>
    </row>
    <row r="24" spans="1:46" x14ac:dyDescent="0.35">
      <c r="A24" s="4">
        <v>44470</v>
      </c>
      <c r="B24" s="8">
        <v>1508161.0000000005</v>
      </c>
      <c r="C24" s="8">
        <v>912492.85661164834</v>
      </c>
      <c r="D24" s="5">
        <v>-43858724.43</v>
      </c>
      <c r="E24" s="5">
        <v>-105748415.50389504</v>
      </c>
      <c r="F24" s="5">
        <v>-35489494.409999996</v>
      </c>
      <c r="G24" s="5">
        <v>194794.05000000005</v>
      </c>
      <c r="H24" s="5">
        <v>219572.43999999994</v>
      </c>
      <c r="I24" s="5">
        <v>20882.200000000004</v>
      </c>
      <c r="J24" s="5">
        <v>596389</v>
      </c>
      <c r="K24" s="5">
        <v>-6024094</v>
      </c>
      <c r="L24" s="5">
        <v>986.93826609148641</v>
      </c>
      <c r="M24" s="5">
        <v>153.32064234687596</v>
      </c>
      <c r="N24" s="5">
        <v>411.1125293592026</v>
      </c>
      <c r="O24" s="5">
        <v>79.708402757187827</v>
      </c>
      <c r="P24" s="5">
        <v>-1951323.1443770572</v>
      </c>
      <c r="Q24" s="5">
        <v>-55863.485622942935</v>
      </c>
      <c r="R24" s="5">
        <v>405650.8792644362</v>
      </c>
      <c r="S24" s="5">
        <v>80720.792815684006</v>
      </c>
      <c r="T24" s="5">
        <v>12129000</v>
      </c>
      <c r="U24" s="5">
        <v>1519000</v>
      </c>
      <c r="V24" s="5">
        <v>799000</v>
      </c>
      <c r="W24" s="5">
        <v>91000</v>
      </c>
      <c r="X24" s="5">
        <v>0</v>
      </c>
      <c r="Y24" s="5">
        <v>-5427705</v>
      </c>
      <c r="Z24" s="5">
        <v>-2007186.6300000004</v>
      </c>
      <c r="AA24" s="5">
        <v>14538000</v>
      </c>
      <c r="AB24" s="5">
        <v>-423822.7</v>
      </c>
      <c r="AC24" s="5">
        <v>-1890799.4500000004</v>
      </c>
      <c r="AD24" s="5">
        <v>-707212.38</v>
      </c>
      <c r="AE24" s="5">
        <f t="shared" si="0"/>
        <v>-3021834.5300000003</v>
      </c>
      <c r="AF24" s="11">
        <f t="shared" si="1"/>
        <v>-182074799.81389505</v>
      </c>
      <c r="AG24" s="11">
        <v>-30143877.128818568</v>
      </c>
      <c r="AH24" s="11">
        <v>-151930922.68507648</v>
      </c>
      <c r="AI24" s="8">
        <v>932716.747493729</v>
      </c>
      <c r="AJ24" s="8">
        <v>497607488.09043908</v>
      </c>
      <c r="AK24" s="8">
        <v>-3389278</v>
      </c>
      <c r="AL24" s="8">
        <v>-1039311</v>
      </c>
      <c r="AM24" s="8">
        <v>-999116</v>
      </c>
      <c r="AN24" s="8">
        <v>1237527.94</v>
      </c>
      <c r="AO24" s="8">
        <v>389943.39</v>
      </c>
      <c r="AP24" s="8">
        <v>323851.81437705725</v>
      </c>
      <c r="AQ24" s="8">
        <v>55863.485622942935</v>
      </c>
      <c r="AR24" s="8">
        <v>10449000</v>
      </c>
      <c r="AS24" s="8">
        <v>1680000</v>
      </c>
      <c r="AT24" s="8">
        <v>448000</v>
      </c>
    </row>
    <row r="25" spans="1:46" x14ac:dyDescent="0.35">
      <c r="A25" s="4">
        <v>44501</v>
      </c>
      <c r="B25" s="8">
        <v>1508161.0000000005</v>
      </c>
      <c r="C25" s="8">
        <v>919352.11040988006</v>
      </c>
      <c r="D25" s="5">
        <v>-44418083.5</v>
      </c>
      <c r="E25" s="5">
        <v>-104963308.4245805</v>
      </c>
      <c r="F25" s="5">
        <v>-37732385.07</v>
      </c>
      <c r="G25" s="5">
        <v>202212.21000000002</v>
      </c>
      <c r="H25" s="5">
        <v>221538.19000000003</v>
      </c>
      <c r="I25" s="5">
        <v>23349</v>
      </c>
      <c r="J25" s="5">
        <v>726694</v>
      </c>
      <c r="K25" s="5">
        <v>-1869163</v>
      </c>
      <c r="L25" s="5">
        <v>1001.8389716436126</v>
      </c>
      <c r="M25" s="5">
        <v>154.7442546778247</v>
      </c>
      <c r="N25" s="5">
        <v>420.39246447404258</v>
      </c>
      <c r="O25" s="5">
        <v>83.418075614143746</v>
      </c>
      <c r="P25" s="5">
        <v>-1940163.6044551304</v>
      </c>
      <c r="Q25" s="5">
        <v>-51612.755544869724</v>
      </c>
      <c r="R25" s="5">
        <v>403447.03568125836</v>
      </c>
      <c r="S25" s="5">
        <v>78222.181312255008</v>
      </c>
      <c r="T25" s="5">
        <v>-6267000</v>
      </c>
      <c r="U25" s="5">
        <v>-1165000</v>
      </c>
      <c r="V25" s="5">
        <v>-790000</v>
      </c>
      <c r="W25" s="5">
        <v>1197000</v>
      </c>
      <c r="X25" s="5">
        <v>0</v>
      </c>
      <c r="Y25" s="5">
        <v>-1142469</v>
      </c>
      <c r="Z25" s="5">
        <v>-1991776.3699999999</v>
      </c>
      <c r="AA25" s="5">
        <v>-7025000</v>
      </c>
      <c r="AB25" s="5">
        <v>-464611.28</v>
      </c>
      <c r="AC25" s="5">
        <v>-2005429.8900000004</v>
      </c>
      <c r="AD25" s="5">
        <v>-813517.27</v>
      </c>
      <c r="AE25" s="5">
        <f t="shared" si="0"/>
        <v>-3283558.4400000004</v>
      </c>
      <c r="AF25" s="11">
        <f t="shared" si="1"/>
        <v>-183830218.55458051</v>
      </c>
      <c r="AG25" s="11">
        <v>-30521327.908605251</v>
      </c>
      <c r="AH25" s="11">
        <v>-153308890.64597526</v>
      </c>
      <c r="AI25" s="8">
        <v>934221.32341663388</v>
      </c>
      <c r="AJ25" s="8">
        <v>487491319.59642112</v>
      </c>
      <c r="AK25" s="8">
        <v>-703834</v>
      </c>
      <c r="AL25" s="8">
        <v>-221937</v>
      </c>
      <c r="AM25" s="8">
        <v>-216698</v>
      </c>
      <c r="AN25" s="8">
        <v>1243706.3</v>
      </c>
      <c r="AO25" s="8">
        <v>381378.36</v>
      </c>
      <c r="AP25" s="8">
        <v>315078.94445513037</v>
      </c>
      <c r="AQ25" s="8">
        <v>51612.755544869724</v>
      </c>
      <c r="AR25" s="8">
        <v>-5110000</v>
      </c>
      <c r="AS25" s="8">
        <v>-1157000</v>
      </c>
      <c r="AT25" s="8">
        <v>448000</v>
      </c>
    </row>
    <row r="26" spans="1:46" x14ac:dyDescent="0.35">
      <c r="A26" s="4">
        <v>44531</v>
      </c>
      <c r="B26" s="8">
        <v>1508161.0000000005</v>
      </c>
      <c r="C26" s="8">
        <v>929603.50843869359</v>
      </c>
      <c r="D26" s="5">
        <v>-44438319.890000001</v>
      </c>
      <c r="E26" s="5">
        <v>-108596293.31888121</v>
      </c>
      <c r="F26" s="5">
        <v>-37955651.880000003</v>
      </c>
      <c r="G26" s="5">
        <v>210813.24</v>
      </c>
      <c r="H26" s="5">
        <v>226815.03000000003</v>
      </c>
      <c r="I26" s="5">
        <v>24353.68</v>
      </c>
      <c r="J26" s="5">
        <v>740503</v>
      </c>
      <c r="K26" s="5">
        <v>-1853598</v>
      </c>
      <c r="L26" s="5">
        <v>1016.429067855155</v>
      </c>
      <c r="M26" s="5">
        <v>157.55693913339738</v>
      </c>
      <c r="N26" s="5">
        <v>424.04577802726982</v>
      </c>
      <c r="O26" s="5">
        <v>81.689746357707534</v>
      </c>
      <c r="P26" s="5">
        <v>-2010297.9823981633</v>
      </c>
      <c r="Q26" s="5">
        <v>-59855.297601836413</v>
      </c>
      <c r="R26" s="5">
        <v>412553.93962123914</v>
      </c>
      <c r="S26" s="5">
        <v>81862.684606618001</v>
      </c>
      <c r="T26" s="5">
        <v>5872000</v>
      </c>
      <c r="U26" s="5">
        <v>1378000</v>
      </c>
      <c r="V26" s="5">
        <v>-16000</v>
      </c>
      <c r="W26" s="5">
        <v>-21000</v>
      </c>
      <c r="X26" s="5">
        <v>0</v>
      </c>
      <c r="Y26" s="5">
        <v>-1113095</v>
      </c>
      <c r="Z26" s="5">
        <v>-2070153.2799999998</v>
      </c>
      <c r="AA26" s="5">
        <v>7213000</v>
      </c>
      <c r="AB26" s="5">
        <v>-473121.00999999995</v>
      </c>
      <c r="AC26" s="5">
        <v>-1999715.6399999994</v>
      </c>
      <c r="AD26" s="5">
        <v>-833533.99</v>
      </c>
      <c r="AE26" s="5">
        <f t="shared" si="0"/>
        <v>-3306370.6399999997</v>
      </c>
      <c r="AF26" s="11">
        <f t="shared" si="1"/>
        <v>-187683894.44888121</v>
      </c>
      <c r="AG26" s="11">
        <v>-31283474.887180161</v>
      </c>
      <c r="AH26" s="11">
        <v>-156400419.56170106</v>
      </c>
      <c r="AI26" s="8">
        <v>929603.5299782767</v>
      </c>
      <c r="AJ26" s="8">
        <v>507266277.05684829</v>
      </c>
      <c r="AK26" s="8">
        <v>-693125</v>
      </c>
      <c r="AL26" s="8">
        <v>-213380</v>
      </c>
      <c r="AM26" s="8">
        <v>-206590</v>
      </c>
      <c r="AN26" s="8">
        <v>1275307.6000000001</v>
      </c>
      <c r="AO26" s="8">
        <v>402136.71</v>
      </c>
      <c r="AP26" s="8">
        <v>332853.67239816318</v>
      </c>
      <c r="AQ26" s="8">
        <v>59855.297601836413</v>
      </c>
      <c r="AR26" s="8">
        <v>4115000</v>
      </c>
      <c r="AS26" s="8">
        <v>1757000</v>
      </c>
      <c r="AT26" s="8">
        <v>448000</v>
      </c>
    </row>
    <row r="27" spans="1:46" x14ac:dyDescent="0.35">
      <c r="A27" s="4">
        <v>44562</v>
      </c>
      <c r="B27" s="8">
        <v>1177160</v>
      </c>
      <c r="C27" s="8">
        <v>896777.74749333074</v>
      </c>
      <c r="D27" s="5">
        <v>-34630007.950000003</v>
      </c>
      <c r="E27" s="5">
        <v>-110678164.12300003</v>
      </c>
      <c r="F27" s="5">
        <v>-36777996.170000002</v>
      </c>
      <c r="G27" s="5">
        <v>219667.66999999995</v>
      </c>
      <c r="H27" s="5">
        <v>238778.61</v>
      </c>
      <c r="I27" s="5">
        <v>20499.759999999998</v>
      </c>
      <c r="J27" s="5">
        <v>481185</v>
      </c>
      <c r="K27" s="5">
        <v>-1851779</v>
      </c>
      <c r="L27" s="5">
        <v>1016.9504396810263</v>
      </c>
      <c r="M27" s="5">
        <v>163.16683739986615</v>
      </c>
      <c r="N27" s="5">
        <v>424.33752483475462</v>
      </c>
      <c r="O27" s="5">
        <v>83.45815169964591</v>
      </c>
      <c r="P27" s="5">
        <v>-2019964.2507064212</v>
      </c>
      <c r="Q27" s="5">
        <v>-59771.789293578717</v>
      </c>
      <c r="R27" s="5">
        <v>416139.13447229587</v>
      </c>
      <c r="S27" s="5">
        <v>80166.581312765033</v>
      </c>
      <c r="T27" s="5">
        <v>3602000</v>
      </c>
      <c r="U27" s="5">
        <v>-66000</v>
      </c>
      <c r="V27" s="5">
        <v>163000</v>
      </c>
      <c r="W27" s="5">
        <v>-626000</v>
      </c>
      <c r="X27" s="5">
        <v>-1000000</v>
      </c>
      <c r="Y27" s="5">
        <v>-1370594</v>
      </c>
      <c r="Z27" s="5">
        <v>-2079736.04</v>
      </c>
      <c r="AA27" s="5">
        <v>3073000</v>
      </c>
      <c r="AB27" s="5">
        <v>-431346.19</v>
      </c>
      <c r="AC27" s="5">
        <v>-1949381.5499999998</v>
      </c>
      <c r="AD27" s="5">
        <v>-759936.04</v>
      </c>
      <c r="AE27" s="5">
        <f t="shared" si="0"/>
        <v>-3140663.78</v>
      </c>
      <c r="AF27" s="11">
        <f t="shared" si="1"/>
        <v>-178945504.46300003</v>
      </c>
      <c r="AG27" s="11">
        <v>-28739270.297900219</v>
      </c>
      <c r="AH27" s="11">
        <v>-150206234.1650998</v>
      </c>
      <c r="AI27" s="8">
        <v>942868.39142488793</v>
      </c>
      <c r="AJ27" s="8">
        <v>518454256.04672068</v>
      </c>
      <c r="AK27" s="8">
        <v>-849396</v>
      </c>
      <c r="AL27" s="8">
        <v>-263981</v>
      </c>
      <c r="AM27" s="8">
        <v>-257217</v>
      </c>
      <c r="AN27" s="8">
        <v>1295012.9099999999</v>
      </c>
      <c r="AO27" s="8">
        <v>398673.36</v>
      </c>
      <c r="AP27" s="8">
        <v>326277.98070642131</v>
      </c>
      <c r="AQ27" s="8">
        <v>59771.789293578717</v>
      </c>
      <c r="AR27" s="8">
        <v>3479000</v>
      </c>
      <c r="AS27" s="8">
        <v>123000</v>
      </c>
      <c r="AT27" s="13"/>
    </row>
    <row r="28" spans="1:46" x14ac:dyDescent="0.35">
      <c r="A28" s="4">
        <v>44593</v>
      </c>
      <c r="B28" s="8">
        <v>1177160</v>
      </c>
      <c r="C28" s="8">
        <v>933789.1571088162</v>
      </c>
      <c r="D28" s="5">
        <v>-34712171.590000004</v>
      </c>
      <c r="E28" s="5">
        <v>-101543669.33</v>
      </c>
      <c r="F28" s="5">
        <v>-37746482.75</v>
      </c>
      <c r="G28" s="5">
        <v>230296.72999999992</v>
      </c>
      <c r="H28" s="5">
        <v>243565.98</v>
      </c>
      <c r="I28" s="5">
        <v>22603.810000000009</v>
      </c>
      <c r="J28" s="5">
        <v>776035</v>
      </c>
      <c r="K28" s="5">
        <v>-4614469</v>
      </c>
      <c r="L28" s="5">
        <v>1051.8915967249523</v>
      </c>
      <c r="M28" s="5">
        <v>168.02812450686204</v>
      </c>
      <c r="N28" s="5">
        <v>442.81963778462153</v>
      </c>
      <c r="O28" s="5">
        <v>91.244511970213168</v>
      </c>
      <c r="P28" s="5">
        <v>-2028192.7354329193</v>
      </c>
      <c r="Q28" s="5">
        <v>-58272.384567080531</v>
      </c>
      <c r="R28" s="5">
        <v>416425.4414472566</v>
      </c>
      <c r="S28" s="5">
        <v>81902.013444205979</v>
      </c>
      <c r="T28" s="5">
        <v>-18087000</v>
      </c>
      <c r="U28" s="5">
        <v>-3467000</v>
      </c>
      <c r="V28" s="5">
        <v>-1679000</v>
      </c>
      <c r="W28" s="5">
        <v>-1147000</v>
      </c>
      <c r="X28" s="5">
        <v>-1000000</v>
      </c>
      <c r="Y28" s="5">
        <v>-3838434</v>
      </c>
      <c r="Z28" s="5">
        <v>-2086465.12</v>
      </c>
      <c r="AA28" s="5">
        <v>-24380000</v>
      </c>
      <c r="AB28" s="5">
        <v>-466494.01445801539</v>
      </c>
      <c r="AC28" s="5">
        <v>-1982549.8700000003</v>
      </c>
      <c r="AD28" s="5">
        <v>-836550.42554198485</v>
      </c>
      <c r="AE28" s="5">
        <f t="shared" si="0"/>
        <v>-3285594.3100000005</v>
      </c>
      <c r="AF28" s="11">
        <f t="shared" si="1"/>
        <v>-170716729.36000001</v>
      </c>
      <c r="AG28" s="11">
        <v>-29800045.562536236</v>
      </c>
      <c r="AH28" s="11">
        <v>-140916683.79746377</v>
      </c>
      <c r="AI28" s="8">
        <v>951856.30340758199</v>
      </c>
      <c r="AJ28" s="8">
        <v>480002074.6356988</v>
      </c>
      <c r="AK28" s="8">
        <v>-2341052</v>
      </c>
      <c r="AL28" s="8">
        <v>-757328</v>
      </c>
      <c r="AM28" s="8">
        <v>-740054</v>
      </c>
      <c r="AN28" s="8">
        <v>1293003.77</v>
      </c>
      <c r="AO28" s="8">
        <v>401847.78</v>
      </c>
      <c r="AP28" s="8">
        <v>333341.1854329193</v>
      </c>
      <c r="AQ28" s="8">
        <v>58272.384567080531</v>
      </c>
      <c r="AR28" s="8">
        <v>-14160000</v>
      </c>
      <c r="AS28" s="8">
        <v>-3927000</v>
      </c>
      <c r="AT28" s="13"/>
    </row>
    <row r="29" spans="1:46" x14ac:dyDescent="0.35">
      <c r="A29" s="4">
        <v>44621</v>
      </c>
      <c r="B29" s="8">
        <v>1177160</v>
      </c>
      <c r="C29" s="8">
        <v>945407.24929092696</v>
      </c>
      <c r="D29" s="5">
        <v>-34737720.100000001</v>
      </c>
      <c r="E29" s="5">
        <v>-117452830.19999999</v>
      </c>
      <c r="F29" s="5">
        <v>-38142748.119999997</v>
      </c>
      <c r="G29" s="5">
        <v>237947.06999999998</v>
      </c>
      <c r="H29" s="5">
        <v>246783.03999999995</v>
      </c>
      <c r="I29" s="5">
        <v>23311.419999999995</v>
      </c>
      <c r="J29" s="5">
        <v>810000</v>
      </c>
      <c r="K29" s="5">
        <v>-3396848</v>
      </c>
      <c r="L29" s="5">
        <v>1071.6499822050566</v>
      </c>
      <c r="M29" s="5">
        <v>169.37921765198584</v>
      </c>
      <c r="N29" s="5">
        <v>443.3975156135395</v>
      </c>
      <c r="O29" s="5">
        <v>82.501628070518876</v>
      </c>
      <c r="P29" s="5">
        <v>-2207535.0455678054</v>
      </c>
      <c r="Q29" s="5">
        <v>-60102.18443219451</v>
      </c>
      <c r="R29" s="5">
        <v>434562.94188873569</v>
      </c>
      <c r="S29" s="5">
        <v>89543.191334851013</v>
      </c>
      <c r="T29" s="5">
        <v>9552000</v>
      </c>
      <c r="U29" s="5">
        <v>4358000</v>
      </c>
      <c r="V29" s="5">
        <v>500000</v>
      </c>
      <c r="W29" s="5">
        <v>-527000</v>
      </c>
      <c r="X29" s="5">
        <v>-1000000</v>
      </c>
      <c r="Y29" s="5">
        <v>-2586848</v>
      </c>
      <c r="Z29" s="5">
        <v>-2267637.2200000002</v>
      </c>
      <c r="AA29" s="5">
        <v>13883000</v>
      </c>
      <c r="AB29" s="5">
        <v>-484022.19999999995</v>
      </c>
      <c r="AC29" s="5">
        <v>-2278930.1499999994</v>
      </c>
      <c r="AD29" s="5">
        <v>-869913.87</v>
      </c>
      <c r="AE29" s="5">
        <f t="shared" si="0"/>
        <v>-3632866.2199999997</v>
      </c>
      <c r="AF29" s="11">
        <f t="shared" si="1"/>
        <v>-186700432.19999999</v>
      </c>
      <c r="AG29" s="11">
        <v>-31547041.3365288</v>
      </c>
      <c r="AH29" s="11">
        <v>-155153390.86347118</v>
      </c>
      <c r="AI29" s="8">
        <v>987669.45236257138</v>
      </c>
      <c r="AJ29" s="8">
        <v>540748202.88192666</v>
      </c>
      <c r="AK29" s="8">
        <v>-1619780</v>
      </c>
      <c r="AL29" s="8">
        <v>-494161</v>
      </c>
      <c r="AM29" s="8">
        <v>-472907</v>
      </c>
      <c r="AN29" s="8">
        <v>1382985.02</v>
      </c>
      <c r="AO29" s="8">
        <v>447394.1</v>
      </c>
      <c r="AP29" s="8">
        <v>377155.92556780542</v>
      </c>
      <c r="AQ29" s="8">
        <v>60102.18443219451</v>
      </c>
      <c r="AR29" s="8">
        <v>4365000</v>
      </c>
      <c r="AS29" s="8">
        <v>5187000</v>
      </c>
      <c r="AT29" s="13"/>
    </row>
    <row r="30" spans="1:46" x14ac:dyDescent="0.35">
      <c r="A30" s="4">
        <v>44652</v>
      </c>
      <c r="B30" s="8">
        <v>1177160</v>
      </c>
      <c r="C30" s="8">
        <v>934762.54262763553</v>
      </c>
      <c r="D30" s="5">
        <v>-33943600.329999998</v>
      </c>
      <c r="E30" s="5">
        <v>-108648629.13</v>
      </c>
      <c r="F30" s="5">
        <v>-37800344.049999997</v>
      </c>
      <c r="G30" s="5">
        <v>227828.69</v>
      </c>
      <c r="H30" s="5">
        <v>236602.29</v>
      </c>
      <c r="I30" s="5">
        <v>25087.030000000002</v>
      </c>
      <c r="J30" s="5">
        <v>-38493</v>
      </c>
      <c r="K30" s="5">
        <v>-505148</v>
      </c>
      <c r="L30" s="5">
        <v>1043.5896711237219</v>
      </c>
      <c r="M30" s="5">
        <v>159.2690727004294</v>
      </c>
      <c r="N30" s="5">
        <v>435.43311868747412</v>
      </c>
      <c r="O30" s="5">
        <v>82.927458594602896</v>
      </c>
      <c r="P30" s="5">
        <v>-2182558.8631192166</v>
      </c>
      <c r="Q30" s="5">
        <v>-69345.806880783828</v>
      </c>
      <c r="R30" s="5">
        <v>435130.04476304143</v>
      </c>
      <c r="S30" s="5">
        <v>80963.324897466999</v>
      </c>
      <c r="T30" s="5">
        <v>-3395000</v>
      </c>
      <c r="U30" s="5">
        <v>-2125000</v>
      </c>
      <c r="V30" s="5">
        <v>200000</v>
      </c>
      <c r="W30" s="5">
        <v>419000</v>
      </c>
      <c r="X30" s="5">
        <v>-1000000</v>
      </c>
      <c r="Y30" s="5">
        <v>-543641</v>
      </c>
      <c r="Z30" s="5">
        <v>-2251904.6700000004</v>
      </c>
      <c r="AA30" s="5">
        <v>-4901000</v>
      </c>
      <c r="AB30" s="5">
        <v>-527426.68999999994</v>
      </c>
      <c r="AC30" s="5">
        <v>-1960628.4799999995</v>
      </c>
      <c r="AD30" s="5">
        <v>-947923.02</v>
      </c>
      <c r="AE30" s="5">
        <f t="shared" si="0"/>
        <v>-3435978.1899999995</v>
      </c>
      <c r="AF30" s="11">
        <f t="shared" si="1"/>
        <v>-176956595.31999999</v>
      </c>
      <c r="AG30" s="11">
        <v>-28238243.609760188</v>
      </c>
      <c r="AH30" s="11">
        <v>-148718351.7102398</v>
      </c>
      <c r="AI30" s="8">
        <v>963289.83535933646</v>
      </c>
      <c r="AJ30" s="8">
        <v>492977871.19699502</v>
      </c>
      <c r="AK30" s="8">
        <v>-335899</v>
      </c>
      <c r="AL30" s="8">
        <v>-107214</v>
      </c>
      <c r="AM30" s="8">
        <v>-100528</v>
      </c>
      <c r="AN30" s="8">
        <v>1410002.49</v>
      </c>
      <c r="AO30" s="8">
        <v>430162.48</v>
      </c>
      <c r="AP30" s="8">
        <v>342393.89311921666</v>
      </c>
      <c r="AQ30" s="8">
        <v>69345.806880783828</v>
      </c>
      <c r="AR30" s="8">
        <v>-956000</v>
      </c>
      <c r="AS30" s="8">
        <v>-2439000</v>
      </c>
      <c r="AT30" s="13"/>
    </row>
    <row r="31" spans="1:46" x14ac:dyDescent="0.35">
      <c r="A31" s="4">
        <v>44682</v>
      </c>
      <c r="B31" s="8">
        <v>1177160</v>
      </c>
      <c r="C31" s="8">
        <v>913853.3798534465</v>
      </c>
      <c r="D31" s="5">
        <v>-33883061.850000001</v>
      </c>
      <c r="E31" s="5">
        <v>-111342413</v>
      </c>
      <c r="F31" s="5">
        <v>-34638477.850000001</v>
      </c>
      <c r="G31" s="5">
        <v>217649.16999999998</v>
      </c>
      <c r="H31" s="5">
        <v>219874.04000000007</v>
      </c>
      <c r="I31" s="5">
        <v>28004.100000000006</v>
      </c>
      <c r="J31" s="5">
        <v>1341134</v>
      </c>
      <c r="K31" s="5">
        <v>-1616747</v>
      </c>
      <c r="L31" s="5">
        <v>1003.8709398198378</v>
      </c>
      <c r="M31" s="5">
        <v>150.54531572968239</v>
      </c>
      <c r="N31" s="5">
        <v>418.69330646063889</v>
      </c>
      <c r="O31" s="5">
        <v>78.09140225110032</v>
      </c>
      <c r="P31" s="5">
        <v>-2151272.6980024078</v>
      </c>
      <c r="Q31" s="5">
        <v>-65879.291997591994</v>
      </c>
      <c r="R31" s="5">
        <v>427314.1498405044</v>
      </c>
      <c r="S31" s="5">
        <v>81381.215500100996</v>
      </c>
      <c r="T31" s="5">
        <v>5636000</v>
      </c>
      <c r="U31" s="5">
        <v>1241000</v>
      </c>
      <c r="V31" s="5">
        <v>551000</v>
      </c>
      <c r="W31" s="5">
        <v>1212000</v>
      </c>
      <c r="X31" s="5">
        <v>-1000000</v>
      </c>
      <c r="Y31" s="5">
        <v>-275613</v>
      </c>
      <c r="Z31" s="5">
        <v>-2217151.9899999998</v>
      </c>
      <c r="AA31" s="5">
        <v>8640000</v>
      </c>
      <c r="AB31" s="5">
        <v>-593803.71000000008</v>
      </c>
      <c r="AC31" s="5">
        <v>-2519578.62</v>
      </c>
      <c r="AD31" s="5">
        <v>-1024674.1400000001</v>
      </c>
      <c r="AE31" s="5">
        <f t="shared" si="0"/>
        <v>-4138056.47</v>
      </c>
      <c r="AF31" s="11">
        <f t="shared" si="1"/>
        <v>-175725896.22999999</v>
      </c>
      <c r="AG31" s="11">
        <v>-28215446.37915162</v>
      </c>
      <c r="AH31" s="11">
        <v>-147510449.85084838</v>
      </c>
      <c r="AI31" s="8">
        <v>940596.46607453504</v>
      </c>
      <c r="AJ31" s="8">
        <v>500523247.84309685</v>
      </c>
      <c r="AK31" s="8">
        <v>-168246</v>
      </c>
      <c r="AL31" s="8">
        <v>-54855</v>
      </c>
      <c r="AM31" s="8">
        <v>-52512</v>
      </c>
      <c r="AN31" s="8">
        <v>1369870.31</v>
      </c>
      <c r="AO31" s="8">
        <v>437241.23</v>
      </c>
      <c r="AP31" s="8">
        <v>344161.15800240776</v>
      </c>
      <c r="AQ31" s="8">
        <v>65879.291997591994</v>
      </c>
      <c r="AR31" s="8">
        <v>4016000</v>
      </c>
      <c r="AS31" s="8">
        <v>1620000</v>
      </c>
      <c r="AT31" s="13"/>
    </row>
    <row r="32" spans="1:46" hidden="1" x14ac:dyDescent="0.35">
      <c r="A32" s="4">
        <v>44713</v>
      </c>
      <c r="B32" s="8">
        <v>1177160</v>
      </c>
      <c r="C32" s="8">
        <v>912229.21467751765</v>
      </c>
      <c r="D32" s="5">
        <v>-33911248.450000003</v>
      </c>
      <c r="E32" s="5">
        <v>-107872525.40000002</v>
      </c>
      <c r="F32" s="5">
        <v>-34747598.229999997</v>
      </c>
      <c r="G32" s="5">
        <v>208814.23</v>
      </c>
      <c r="H32" s="5">
        <v>209445.98999999993</v>
      </c>
      <c r="I32" s="5">
        <v>29923.5</v>
      </c>
      <c r="J32" s="5">
        <v>1339583</v>
      </c>
      <c r="K32" s="5">
        <v>-1568061</v>
      </c>
      <c r="L32" s="5">
        <v>995.5071227001215</v>
      </c>
      <c r="M32" s="5">
        <v>144.9041613374618</v>
      </c>
      <c r="N32" s="5">
        <v>417.91894666340329</v>
      </c>
      <c r="O32" s="5">
        <v>77.736623780027443</v>
      </c>
      <c r="P32" s="5">
        <v>-2577527.73</v>
      </c>
      <c r="Q32" s="5">
        <v>-104516.18999999999</v>
      </c>
      <c r="R32" s="5">
        <v>410886.46365126484</v>
      </c>
      <c r="S32" s="5">
        <v>76635.330962806998</v>
      </c>
      <c r="T32" s="5">
        <v>-3478000</v>
      </c>
      <c r="U32" s="5">
        <v>-1477000</v>
      </c>
      <c r="V32" s="5">
        <v>423000</v>
      </c>
      <c r="W32" s="5">
        <v>632000</v>
      </c>
      <c r="X32" s="5">
        <v>-1000000</v>
      </c>
      <c r="Y32" s="5">
        <v>-228478</v>
      </c>
      <c r="Z32" s="5">
        <v>-2682043.9200000004</v>
      </c>
      <c r="AA32" s="5">
        <v>-3900000</v>
      </c>
      <c r="AB32" s="5">
        <v>-628198.18999999994</v>
      </c>
      <c r="AC32" s="5">
        <v>-2523493.0900000003</v>
      </c>
      <c r="AD32" s="5">
        <v>-1084598.6200000001</v>
      </c>
      <c r="AE32" s="5">
        <f t="shared" si="0"/>
        <v>-4236289.9000000004</v>
      </c>
      <c r="AF32" s="11">
        <f t="shared" si="1"/>
        <v>-172295082.18000001</v>
      </c>
      <c r="AG32" s="11">
        <v>-26538166.055426881</v>
      </c>
      <c r="AH32" s="11">
        <v>-145756916.12457311</v>
      </c>
      <c r="AI32" s="8">
        <v>929975.18741796457</v>
      </c>
      <c r="AJ32" s="8">
        <v>484682407.28232157</v>
      </c>
      <c r="AK32" s="8">
        <v>-138916</v>
      </c>
      <c r="AL32" s="8">
        <v>-46183</v>
      </c>
      <c r="AM32" s="8">
        <v>-43379</v>
      </c>
      <c r="AN32" s="8">
        <v>1638226.41</v>
      </c>
      <c r="AO32" s="8">
        <v>534130.31999999995</v>
      </c>
      <c r="AP32" s="8">
        <v>405171.00000000012</v>
      </c>
      <c r="AQ32" s="8">
        <v>104516.18999999999</v>
      </c>
      <c r="AR32" s="8">
        <v>-1801000</v>
      </c>
      <c r="AS32" s="8">
        <v>-1677000</v>
      </c>
      <c r="AT32" s="13"/>
    </row>
    <row r="33" spans="1:47" hidden="1" x14ac:dyDescent="0.35">
      <c r="A33" s="4">
        <v>44743</v>
      </c>
      <c r="B33" s="8">
        <v>1177160</v>
      </c>
      <c r="C33" s="8">
        <v>915579.24204707309</v>
      </c>
      <c r="D33" s="5">
        <v>-34904912.899999999</v>
      </c>
      <c r="E33" s="5">
        <v>-115159984.23000002</v>
      </c>
      <c r="F33" s="5">
        <v>-34936778.109999999</v>
      </c>
      <c r="G33" s="5">
        <v>204882.87</v>
      </c>
      <c r="H33" s="5">
        <v>205366.08000000005</v>
      </c>
      <c r="I33" s="5">
        <v>31309.700000000008</v>
      </c>
      <c r="J33" s="5">
        <v>2321030</v>
      </c>
      <c r="K33" s="5">
        <v>3814012</v>
      </c>
      <c r="L33" s="5">
        <v>983.88952140277024</v>
      </c>
      <c r="M33" s="5">
        <v>142.56500320943104</v>
      </c>
      <c r="N33" s="5">
        <v>409.76385591101933</v>
      </c>
      <c r="O33" s="5">
        <v>71.45087641807379</v>
      </c>
      <c r="P33" s="5">
        <v>-2578479.08</v>
      </c>
      <c r="Q33" s="5">
        <v>-103513.84</v>
      </c>
      <c r="R33" s="5">
        <v>410126.54235859012</v>
      </c>
      <c r="S33" s="5">
        <v>76287.16759570899</v>
      </c>
      <c r="T33" s="5">
        <v>13051000</v>
      </c>
      <c r="U33" s="5">
        <v>1069000</v>
      </c>
      <c r="V33" s="5">
        <v>1363000</v>
      </c>
      <c r="W33" s="5">
        <v>139000</v>
      </c>
      <c r="X33" s="5">
        <v>-1000000</v>
      </c>
      <c r="Y33" s="5">
        <v>6135042</v>
      </c>
      <c r="Z33" s="5">
        <v>-2681992.92</v>
      </c>
      <c r="AA33" s="5">
        <v>15622000</v>
      </c>
      <c r="AB33" s="5">
        <v>-658105.32999999996</v>
      </c>
      <c r="AC33" s="5">
        <v>-2822657.0699999994</v>
      </c>
      <c r="AD33" s="5">
        <v>-1137740.7800000003</v>
      </c>
      <c r="AE33" s="5">
        <f t="shared" si="0"/>
        <v>-4618503.18</v>
      </c>
      <c r="AF33" s="11">
        <f t="shared" si="1"/>
        <v>-180383172.06</v>
      </c>
      <c r="AG33" s="11">
        <v>-26833266.602553029</v>
      </c>
      <c r="AH33" s="11">
        <v>-153549905.45744696</v>
      </c>
      <c r="AI33" s="8">
        <v>925332.40824395604</v>
      </c>
      <c r="AJ33" s="8">
        <v>492798920.13994682</v>
      </c>
      <c r="AK33" s="8">
        <v>3773002</v>
      </c>
      <c r="AL33" s="8">
        <v>1216228</v>
      </c>
      <c r="AM33" s="8">
        <v>1145812</v>
      </c>
      <c r="AN33" s="8">
        <v>1631636.87</v>
      </c>
      <c r="AO33" s="8">
        <v>542443.93000000005</v>
      </c>
      <c r="AP33" s="8">
        <v>404398.27999999991</v>
      </c>
      <c r="AQ33" s="8">
        <v>103513.84</v>
      </c>
      <c r="AR33" s="8">
        <v>11491000</v>
      </c>
      <c r="AS33" s="8">
        <v>1560000</v>
      </c>
      <c r="AT33" s="13"/>
    </row>
    <row r="34" spans="1:47" hidden="1" x14ac:dyDescent="0.35">
      <c r="A34" s="4">
        <v>44774</v>
      </c>
      <c r="B34" s="8">
        <v>1177160</v>
      </c>
      <c r="C34" s="8">
        <v>882824.8885499551</v>
      </c>
      <c r="D34" s="5">
        <v>-35315961.049999997</v>
      </c>
      <c r="E34" s="5">
        <v>-118516529.34</v>
      </c>
      <c r="F34" s="5">
        <v>-37079848.039999999</v>
      </c>
      <c r="G34" s="5">
        <v>205136.50000000003</v>
      </c>
      <c r="H34" s="5">
        <v>205033.77000000002</v>
      </c>
      <c r="I34" s="5">
        <v>41319.069999999963</v>
      </c>
      <c r="J34" s="5">
        <v>1161940</v>
      </c>
      <c r="K34" s="5">
        <v>2243802</v>
      </c>
      <c r="L34" s="5">
        <v>1000.0405900827774</v>
      </c>
      <c r="M34" s="5">
        <v>143.78511231770935</v>
      </c>
      <c r="N34" s="5">
        <v>417.37622375838771</v>
      </c>
      <c r="O34" s="5">
        <v>73.406363243519138</v>
      </c>
      <c r="P34" s="5">
        <v>-2503355.5499999998</v>
      </c>
      <c r="Q34" s="5">
        <v>-116227.07999999999</v>
      </c>
      <c r="R34" s="5">
        <v>402123.50923554413</v>
      </c>
      <c r="S34" s="5">
        <v>70118.622588884988</v>
      </c>
      <c r="T34" s="5">
        <v>8530000</v>
      </c>
      <c r="U34" s="5">
        <v>62000</v>
      </c>
      <c r="V34" s="5">
        <v>1116000</v>
      </c>
      <c r="W34" s="5">
        <v>16000</v>
      </c>
      <c r="X34" s="5">
        <v>-1000000</v>
      </c>
      <c r="Y34" s="5">
        <v>3405742</v>
      </c>
      <c r="Z34" s="5">
        <v>-2619582.6300000008</v>
      </c>
      <c r="AA34" s="5">
        <v>9724000</v>
      </c>
      <c r="AB34" s="5">
        <v>-938037.05</v>
      </c>
      <c r="AC34" s="5">
        <v>-3730435.1599999997</v>
      </c>
      <c r="AD34" s="5">
        <v>-1756599.6600000004</v>
      </c>
      <c r="AE34" s="5">
        <f t="shared" si="0"/>
        <v>-6425071.8700000001</v>
      </c>
      <c r="AF34" s="11">
        <f t="shared" si="1"/>
        <v>-184487266.55999997</v>
      </c>
      <c r="AG34" s="11">
        <v>-27003741.911819551</v>
      </c>
      <c r="AH34" s="11">
        <v>-157483524.64818043</v>
      </c>
      <c r="AI34" s="8">
        <v>932336.45449593</v>
      </c>
      <c r="AJ34" s="8">
        <v>500823635.42151511</v>
      </c>
      <c r="AK34" s="8">
        <v>2061512</v>
      </c>
      <c r="AL34" s="8">
        <v>667851</v>
      </c>
      <c r="AM34" s="8">
        <v>676379</v>
      </c>
      <c r="AN34" s="8">
        <v>1612021.25</v>
      </c>
      <c r="AO34" s="8">
        <v>519635.48</v>
      </c>
      <c r="AP34" s="8">
        <v>371698.81999999983</v>
      </c>
      <c r="AQ34" s="8">
        <v>116227.07999999999</v>
      </c>
      <c r="AR34" s="8">
        <v>8504000</v>
      </c>
      <c r="AS34" s="8">
        <v>26000</v>
      </c>
      <c r="AT34" s="13"/>
    </row>
    <row r="35" spans="1:47" hidden="1" x14ac:dyDescent="0.35">
      <c r="A35" s="4">
        <v>44805</v>
      </c>
      <c r="B35" s="8">
        <v>1177160</v>
      </c>
      <c r="C35" s="8">
        <v>923103.16635531909</v>
      </c>
      <c r="D35" s="5">
        <v>-35328409.600000001</v>
      </c>
      <c r="E35" s="5">
        <v>-115866276.44999997</v>
      </c>
      <c r="F35" s="5">
        <v>-39024914.969999999</v>
      </c>
      <c r="G35" s="5">
        <v>208473.06999999998</v>
      </c>
      <c r="H35" s="5">
        <v>205242.04000000004</v>
      </c>
      <c r="I35" s="5">
        <v>42550.630000000005</v>
      </c>
      <c r="J35" s="5">
        <v>1012159</v>
      </c>
      <c r="K35" s="5">
        <v>2134963</v>
      </c>
      <c r="L35" s="5">
        <v>1022.1234192852208</v>
      </c>
      <c r="M35" s="5">
        <v>142.55300419984286</v>
      </c>
      <c r="N35" s="5">
        <v>428.32976108373316</v>
      </c>
      <c r="O35" s="5">
        <v>75.145922785734228</v>
      </c>
      <c r="P35" s="5">
        <v>-2553129.04</v>
      </c>
      <c r="Q35" s="5">
        <v>-149205</v>
      </c>
      <c r="R35" s="5">
        <v>409593.93891892792</v>
      </c>
      <c r="S35" s="5">
        <v>72037.647932796011</v>
      </c>
      <c r="T35" s="5">
        <v>-3728000</v>
      </c>
      <c r="U35" s="5">
        <v>-1072000</v>
      </c>
      <c r="V35" s="5">
        <v>-570000</v>
      </c>
      <c r="W35" s="5">
        <v>-23000</v>
      </c>
      <c r="X35" s="5">
        <v>-1000000</v>
      </c>
      <c r="Y35" s="5">
        <v>3147122</v>
      </c>
      <c r="Z35" s="5">
        <v>-2702334.0399999996</v>
      </c>
      <c r="AA35" s="5">
        <v>-5393000</v>
      </c>
      <c r="AB35" s="5">
        <v>-950594.12999999989</v>
      </c>
      <c r="AC35" s="5">
        <v>-3814983.8800000008</v>
      </c>
      <c r="AD35" s="5">
        <v>-1794992.4699999995</v>
      </c>
      <c r="AE35" s="5">
        <f t="shared" si="0"/>
        <v>-6560570.4800000004</v>
      </c>
      <c r="AF35" s="11">
        <f t="shared" si="1"/>
        <v>-183659030.53999999</v>
      </c>
      <c r="AG35" s="11">
        <v>-27525728.022946302</v>
      </c>
      <c r="AH35" s="11">
        <v>-156133302.51705369</v>
      </c>
      <c r="AI35" s="8">
        <v>928640.48636711203</v>
      </c>
      <c r="AJ35" s="8">
        <v>487373024.67000002</v>
      </c>
      <c r="AK35" s="8">
        <v>1907169</v>
      </c>
      <c r="AL35" s="8">
        <v>615817</v>
      </c>
      <c r="AM35" s="8">
        <v>624136</v>
      </c>
      <c r="AN35" s="8">
        <v>1639969.9</v>
      </c>
      <c r="AO35" s="8">
        <v>531287.56999999995</v>
      </c>
      <c r="AP35" s="8">
        <v>381871.56999999972</v>
      </c>
      <c r="AQ35" s="8">
        <v>149205</v>
      </c>
      <c r="AR35" s="8">
        <v>-2544000</v>
      </c>
      <c r="AS35" s="8">
        <v>-1184000</v>
      </c>
      <c r="AT35" s="13"/>
    </row>
    <row r="36" spans="1:47" hidden="1" x14ac:dyDescent="0.35">
      <c r="A36" s="4">
        <v>44835</v>
      </c>
      <c r="B36" s="8">
        <v>1177160</v>
      </c>
      <c r="C36" s="8">
        <v>896259.01100684097</v>
      </c>
      <c r="D36" s="5">
        <v>-36954019.840000004</v>
      </c>
      <c r="E36" s="5">
        <v>-122035936.93000001</v>
      </c>
      <c r="F36" s="5">
        <v>-38628133.039999999</v>
      </c>
      <c r="G36" s="5">
        <v>210087.53000000003</v>
      </c>
      <c r="H36" s="5">
        <v>206262.74999999997</v>
      </c>
      <c r="I36" s="5">
        <v>43593.86</v>
      </c>
      <c r="J36" s="5">
        <v>2586361</v>
      </c>
      <c r="K36" s="5">
        <v>6346315</v>
      </c>
      <c r="L36" s="5">
        <v>1025.8892991974712</v>
      </c>
      <c r="M36" s="5">
        <v>142.74619053352137</v>
      </c>
      <c r="N36" s="5">
        <v>427.39276025988636</v>
      </c>
      <c r="O36" s="5">
        <v>72.848094794517465</v>
      </c>
      <c r="P36" s="5">
        <v>-2619160.56</v>
      </c>
      <c r="Q36" s="5">
        <v>-153641.98000000001</v>
      </c>
      <c r="R36" s="5">
        <v>420343.23953261366</v>
      </c>
      <c r="S36" s="5">
        <v>73744.772115539003</v>
      </c>
      <c r="T36" s="5">
        <v>3899000</v>
      </c>
      <c r="U36" s="5">
        <v>1245000</v>
      </c>
      <c r="V36" s="5">
        <v>-135000</v>
      </c>
      <c r="W36" s="5">
        <v>-335000</v>
      </c>
      <c r="X36" s="5">
        <v>-1000000</v>
      </c>
      <c r="Y36" s="5">
        <v>8932676</v>
      </c>
      <c r="Z36" s="5">
        <v>-2772802.54</v>
      </c>
      <c r="AA36" s="5">
        <v>4674000</v>
      </c>
      <c r="AB36" s="5">
        <v>-1005585.47</v>
      </c>
      <c r="AC36" s="5">
        <v>-3971630.8700000006</v>
      </c>
      <c r="AD36" s="5">
        <v>-1866025.96</v>
      </c>
      <c r="AE36" s="5">
        <f t="shared" si="0"/>
        <v>-6843242.3000000007</v>
      </c>
      <c r="AF36" s="11">
        <f t="shared" si="1"/>
        <v>-190774847.50999999</v>
      </c>
      <c r="AG36" s="11">
        <v>-28893554.528001379</v>
      </c>
      <c r="AH36" s="11">
        <v>-161881292.98199862</v>
      </c>
      <c r="AI36" s="8">
        <v>925024.15450856939</v>
      </c>
      <c r="AJ36" s="8">
        <v>496615508.7162348</v>
      </c>
      <c r="AK36" s="8">
        <v>5466227</v>
      </c>
      <c r="AL36" s="8">
        <v>1709867</v>
      </c>
      <c r="AM36" s="8">
        <v>1756582</v>
      </c>
      <c r="AN36" s="8">
        <v>1684364.96</v>
      </c>
      <c r="AO36" s="8">
        <v>543874.55000000005</v>
      </c>
      <c r="AP36" s="8">
        <v>390921.0399999998</v>
      </c>
      <c r="AQ36" s="8">
        <v>153641.99</v>
      </c>
      <c r="AR36" s="8">
        <v>2330000</v>
      </c>
      <c r="AS36" s="8">
        <v>1569000</v>
      </c>
      <c r="AT36" s="13"/>
    </row>
    <row r="37" spans="1:47" hidden="1" x14ac:dyDescent="0.35">
      <c r="A37" s="4">
        <v>44866</v>
      </c>
      <c r="B37" s="8">
        <v>1177160</v>
      </c>
      <c r="C37" s="8">
        <v>860601.57370303932</v>
      </c>
      <c r="D37" s="5">
        <v>-37161941.530000001</v>
      </c>
      <c r="E37" s="5">
        <v>-121396683.33</v>
      </c>
      <c r="F37" s="5">
        <v>-38329355.490000002</v>
      </c>
      <c r="G37" s="5">
        <v>221440.09999999998</v>
      </c>
      <c r="H37" s="5">
        <v>211559.74999999991</v>
      </c>
      <c r="I37" s="5">
        <v>43004.780000000021</v>
      </c>
      <c r="J37" s="5">
        <v>1255520</v>
      </c>
      <c r="K37" s="5">
        <v>-4971050</v>
      </c>
      <c r="L37" s="5">
        <v>1006.5281163602763</v>
      </c>
      <c r="M37" s="5">
        <v>148.72551450118189</v>
      </c>
      <c r="N37" s="5">
        <v>434.65393459675914</v>
      </c>
      <c r="O37" s="5">
        <v>76.536972121690738</v>
      </c>
      <c r="P37" s="5">
        <v>-2670569.44</v>
      </c>
      <c r="Q37" s="5">
        <v>-162467.48000000001</v>
      </c>
      <c r="R37" s="5">
        <v>419423.70977417694</v>
      </c>
      <c r="S37" s="5">
        <v>71489.788807181001</v>
      </c>
      <c r="T37" s="5">
        <v>-3129000</v>
      </c>
      <c r="U37" s="5">
        <v>-696000</v>
      </c>
      <c r="V37" s="5">
        <v>-266000</v>
      </c>
      <c r="W37" s="5">
        <v>-530000</v>
      </c>
      <c r="X37" s="5">
        <v>-1000000</v>
      </c>
      <c r="Y37" s="5">
        <v>-3715530</v>
      </c>
      <c r="Z37" s="5">
        <v>-2833036.92</v>
      </c>
      <c r="AA37" s="5">
        <v>-4621000</v>
      </c>
      <c r="AB37" s="5">
        <v>-1010073.19</v>
      </c>
      <c r="AC37" s="5">
        <v>-4215825.16</v>
      </c>
      <c r="AD37" s="5">
        <v>-1925429.2299999993</v>
      </c>
      <c r="AE37" s="5">
        <f t="shared" si="0"/>
        <v>-7151327.5799999991</v>
      </c>
      <c r="AF37" s="11">
        <f t="shared" si="1"/>
        <v>-189736652.77000001</v>
      </c>
      <c r="AG37" s="11">
        <v>-28755076.115838896</v>
      </c>
      <c r="AH37" s="11">
        <v>-160981576.65416113</v>
      </c>
      <c r="AI37" s="8">
        <v>948546.75955816091</v>
      </c>
      <c r="AJ37" s="8">
        <v>490541877.11333686</v>
      </c>
      <c r="AK37" s="8">
        <v>-2240583</v>
      </c>
      <c r="AL37" s="8">
        <v>-721248</v>
      </c>
      <c r="AM37" s="8">
        <v>-753699</v>
      </c>
      <c r="AN37" s="8">
        <v>1738006.61</v>
      </c>
      <c r="AO37" s="8">
        <v>543658.38</v>
      </c>
      <c r="AP37" s="8">
        <v>388904.44999999937</v>
      </c>
      <c r="AQ37" s="8">
        <v>162467.48000000004</v>
      </c>
      <c r="AR37" s="8">
        <v>-2300000</v>
      </c>
      <c r="AS37" s="8">
        <v>-829000</v>
      </c>
      <c r="AT37" s="13"/>
    </row>
    <row r="38" spans="1:47" hidden="1" x14ac:dyDescent="0.35">
      <c r="A38" s="4">
        <v>44896</v>
      </c>
      <c r="B38" s="8">
        <v>1177160</v>
      </c>
      <c r="C38" s="8">
        <v>969837.55860635685</v>
      </c>
      <c r="D38" s="5">
        <v>-37310888.93</v>
      </c>
      <c r="E38" s="5">
        <v>-128537556.39</v>
      </c>
      <c r="F38" s="5">
        <v>-43306750.380000003</v>
      </c>
      <c r="G38" s="5">
        <v>239416.93999999989</v>
      </c>
      <c r="H38" s="5">
        <v>226347.99</v>
      </c>
      <c r="I38" s="5">
        <v>49820.400000000038</v>
      </c>
      <c r="J38" s="5">
        <v>1093999</v>
      </c>
      <c r="K38" s="5">
        <v>-6657457</v>
      </c>
      <c r="L38" s="5">
        <v>1029.9404783130647</v>
      </c>
      <c r="M38" s="5">
        <v>156.70894724548512</v>
      </c>
      <c r="N38" s="5">
        <v>438.95759355953049</v>
      </c>
      <c r="O38" s="5">
        <v>77.070761518720516</v>
      </c>
      <c r="P38" s="5">
        <v>-2754611.64</v>
      </c>
      <c r="Q38" s="5">
        <v>-174204.37</v>
      </c>
      <c r="R38" s="5">
        <v>426549.494206829</v>
      </c>
      <c r="S38" s="5">
        <v>75109.884319617995</v>
      </c>
      <c r="T38" s="5">
        <v>5857000</v>
      </c>
      <c r="U38" s="5">
        <v>1930000</v>
      </c>
      <c r="V38" s="5">
        <v>-429000</v>
      </c>
      <c r="W38" s="5">
        <v>-408000</v>
      </c>
      <c r="X38" s="5">
        <v>-7200000</v>
      </c>
      <c r="Y38" s="5">
        <v>-5563458</v>
      </c>
      <c r="Z38" s="5">
        <v>-2928816.01</v>
      </c>
      <c r="AA38" s="5">
        <v>6950000</v>
      </c>
      <c r="AB38" s="5">
        <v>-1164379.8599999999</v>
      </c>
      <c r="AC38" s="5">
        <v>-4399304.9500000011</v>
      </c>
      <c r="AD38" s="5">
        <v>-2227245.7099999995</v>
      </c>
      <c r="AE38" s="5">
        <f t="shared" si="0"/>
        <v>-7790930.5199999996</v>
      </c>
      <c r="AF38" s="11">
        <f>AG38+AH38</f>
        <v>-201364265.17999998</v>
      </c>
      <c r="AG38" s="11">
        <v>-31011429.031687815</v>
      </c>
      <c r="AH38" s="11">
        <v>-170352836.14831215</v>
      </c>
      <c r="AI38" s="8">
        <v>950967.19425770291</v>
      </c>
      <c r="AJ38" s="8">
        <v>520181061.34020501</v>
      </c>
      <c r="AK38" s="8">
        <v>-3370537</v>
      </c>
      <c r="AL38" s="8">
        <v>-1061911</v>
      </c>
      <c r="AM38" s="8">
        <v>-1131010</v>
      </c>
      <c r="AN38" s="8">
        <v>1770951.11</v>
      </c>
      <c r="AO38" s="8">
        <v>570073.03</v>
      </c>
      <c r="AP38" s="8">
        <v>413587.48999999976</v>
      </c>
      <c r="AQ38" s="8">
        <v>174204.37999999998</v>
      </c>
      <c r="AR38" s="8">
        <v>3244000</v>
      </c>
      <c r="AS38" s="8">
        <v>2613000</v>
      </c>
      <c r="AT38" s="13"/>
    </row>
    <row r="39" spans="1:47" hidden="1" x14ac:dyDescent="0.35">
      <c r="A39" s="4">
        <v>44927</v>
      </c>
      <c r="B39" s="8">
        <v>1177160</v>
      </c>
      <c r="C39" s="8">
        <v>882764.42380396696</v>
      </c>
      <c r="D39" s="5">
        <v>-37378469.539999999</v>
      </c>
      <c r="E39" s="5">
        <v>-132079849.89</v>
      </c>
      <c r="F39" s="5">
        <v>-39794154.730417803</v>
      </c>
      <c r="G39" s="5">
        <v>243415.41000000003</v>
      </c>
      <c r="H39" s="5">
        <v>231655.11</v>
      </c>
      <c r="I39" s="5">
        <v>48335.960000000014</v>
      </c>
      <c r="J39" s="5">
        <v>1091573</v>
      </c>
      <c r="K39" s="5">
        <v>-6034613</v>
      </c>
      <c r="L39" s="5">
        <v>1023.7019202672774</v>
      </c>
      <c r="M39" s="5">
        <v>160.04066595208829</v>
      </c>
      <c r="N39" s="5">
        <v>438.34325442908676</v>
      </c>
      <c r="O39" s="5">
        <v>80.681633274016662</v>
      </c>
      <c r="P39" s="5">
        <v>-2782704.41</v>
      </c>
      <c r="Q39" s="5">
        <v>-180183.07</v>
      </c>
      <c r="R39" s="5">
        <v>430772.90830179647</v>
      </c>
      <c r="S39" s="5">
        <v>75633.720823081967</v>
      </c>
      <c r="T39" s="5">
        <v>5514000</v>
      </c>
      <c r="U39" s="5">
        <v>31000</v>
      </c>
      <c r="V39" s="5">
        <v>184000</v>
      </c>
      <c r="W39" s="5">
        <v>-1111000</v>
      </c>
      <c r="X39" s="5">
        <v>0</v>
      </c>
      <c r="Y39" s="5">
        <v>-4943040</v>
      </c>
      <c r="Z39" s="5">
        <v>-2962887.48</v>
      </c>
      <c r="AA39" s="5">
        <v>4618000</v>
      </c>
      <c r="AB39" s="5">
        <v>-1217840.2300000002</v>
      </c>
      <c r="AC39" s="5">
        <v>-4994423.2399999984</v>
      </c>
      <c r="AD39" s="5">
        <v>-2328789.7300000004</v>
      </c>
      <c r="AE39" s="5">
        <f t="shared" si="0"/>
        <v>-8541053.1999999993</v>
      </c>
      <c r="AF39" s="5">
        <v>-200711420.96000001</v>
      </c>
      <c r="AG39" s="5">
        <v>-30666270.550000001</v>
      </c>
      <c r="AH39" s="5">
        <v>-170045150.41</v>
      </c>
      <c r="AI39" s="8">
        <v>964094.0387146431</v>
      </c>
      <c r="AJ39" s="8">
        <v>529209243.74502689</v>
      </c>
      <c r="AK39" s="8">
        <v>-2930179</v>
      </c>
      <c r="AL39" s="8">
        <v>-948389</v>
      </c>
      <c r="AM39" s="8">
        <v>-1064472</v>
      </c>
      <c r="AN39" s="8">
        <v>1799995.78</v>
      </c>
      <c r="AO39" s="8">
        <v>567101.32999999996</v>
      </c>
      <c r="AP39" s="8">
        <v>415607.30000000016</v>
      </c>
      <c r="AQ39" s="8">
        <v>180183.07</v>
      </c>
      <c r="AR39" s="8">
        <v>5241000</v>
      </c>
      <c r="AS39" s="8">
        <v>273000</v>
      </c>
      <c r="AT39" s="13"/>
    </row>
    <row r="40" spans="1:47" hidden="1" x14ac:dyDescent="0.35">
      <c r="A40" s="4">
        <v>44958</v>
      </c>
      <c r="B40" s="8">
        <v>1177160</v>
      </c>
      <c r="C40" s="8">
        <v>906027.27929493994</v>
      </c>
      <c r="D40" s="5">
        <v>-37821216.630000003</v>
      </c>
      <c r="E40" s="5">
        <v>-128785658.98999999</v>
      </c>
      <c r="F40" s="5">
        <v>-35888859.890000001</v>
      </c>
      <c r="G40" s="5">
        <v>268259.51</v>
      </c>
      <c r="H40" s="5">
        <v>251244.60999999996</v>
      </c>
      <c r="I40" s="5">
        <v>68085.509999999995</v>
      </c>
      <c r="J40" s="5">
        <v>1435914</v>
      </c>
      <c r="K40" s="5">
        <v>-2830331</v>
      </c>
      <c r="L40" s="5">
        <v>1087.3717251770488</v>
      </c>
      <c r="M40" s="5">
        <v>173.98219213997453</v>
      </c>
      <c r="N40" s="5">
        <v>470.03636865424698</v>
      </c>
      <c r="O40" s="5">
        <v>91.729263840616255</v>
      </c>
      <c r="P40" s="5">
        <v>-2798863.37</v>
      </c>
      <c r="Q40" s="5">
        <v>-199426.21</v>
      </c>
      <c r="R40" s="5">
        <v>430170.0239735886</v>
      </c>
      <c r="S40" s="5">
        <v>79177.265234560022</v>
      </c>
      <c r="T40" s="5">
        <v>-25526000</v>
      </c>
      <c r="U40" s="5">
        <v>-3886000</v>
      </c>
      <c r="V40" s="5">
        <v>-2286000</v>
      </c>
      <c r="W40" s="5">
        <v>-1989000</v>
      </c>
      <c r="X40" s="5">
        <v>0</v>
      </c>
      <c r="Y40" s="5">
        <v>-1394417</v>
      </c>
      <c r="Z40" s="5">
        <v>-2998289.5799999996</v>
      </c>
      <c r="AA40" s="5">
        <v>-33687000</v>
      </c>
      <c r="AB40" s="5">
        <v>-1670954.63</v>
      </c>
      <c r="AC40" s="5">
        <v>-5050611.7399999993</v>
      </c>
      <c r="AD40" s="5">
        <v>-2754134.39</v>
      </c>
      <c r="AE40" s="5">
        <f t="shared" si="0"/>
        <v>-9475700.7599999998</v>
      </c>
      <c r="AF40" s="5">
        <v>-193020035.24000001</v>
      </c>
      <c r="AG40" s="5">
        <v>-31960932.210000001</v>
      </c>
      <c r="AH40" s="5">
        <v>-161059103.03</v>
      </c>
      <c r="AI40" s="8">
        <v>1002136.2371673097</v>
      </c>
      <c r="AJ40" s="8">
        <v>513832152.83437347</v>
      </c>
      <c r="AK40" s="8">
        <v>-812275</v>
      </c>
      <c r="AL40" s="8">
        <v>-278083</v>
      </c>
      <c r="AM40" s="8">
        <v>-304059</v>
      </c>
      <c r="AN40" s="8">
        <v>1785790.68</v>
      </c>
      <c r="AO40" s="8">
        <v>577993.62</v>
      </c>
      <c r="AP40" s="8">
        <v>435079.06999999972</v>
      </c>
      <c r="AQ40" s="8">
        <v>199426.21</v>
      </c>
      <c r="AR40" s="8">
        <v>-20192000</v>
      </c>
      <c r="AS40" s="8">
        <v>-5334000</v>
      </c>
      <c r="AT40" s="13"/>
    </row>
    <row r="41" spans="1:47" hidden="1" x14ac:dyDescent="0.35">
      <c r="A41" s="4">
        <v>44986</v>
      </c>
      <c r="B41" s="8">
        <v>1177160</v>
      </c>
      <c r="C41" s="8">
        <v>1000389.0000226001</v>
      </c>
      <c r="D41" s="5">
        <v>-37604929.980000012</v>
      </c>
      <c r="E41" s="5">
        <v>-143742613.59999999</v>
      </c>
      <c r="F41" s="5">
        <v>-38232872.030000001</v>
      </c>
      <c r="G41" s="5">
        <v>274465.45000000007</v>
      </c>
      <c r="H41" s="5">
        <v>254307.80000000002</v>
      </c>
      <c r="I41" s="5">
        <v>59318.219999999965</v>
      </c>
      <c r="J41" s="5">
        <v>1470845</v>
      </c>
      <c r="K41" s="5">
        <v>-4204506</v>
      </c>
      <c r="L41" s="5">
        <v>1105.8819431234838</v>
      </c>
      <c r="M41" s="5">
        <v>174.49483650609361</v>
      </c>
      <c r="N41" s="5">
        <v>468.67665637206198</v>
      </c>
      <c r="O41" s="5">
        <v>82.304467007966309</v>
      </c>
      <c r="P41" s="5">
        <v>-3103217.61</v>
      </c>
      <c r="Q41" s="5">
        <v>-203273.85</v>
      </c>
      <c r="R41" s="5">
        <v>461272.19691290188</v>
      </c>
      <c r="S41" s="5">
        <v>90018.90465222401</v>
      </c>
      <c r="T41" s="5">
        <v>14889000</v>
      </c>
      <c r="U41" s="5">
        <v>4791000</v>
      </c>
      <c r="V41" s="5">
        <f>629*1000</f>
        <v>629000</v>
      </c>
      <c r="W41" s="5">
        <v>-2279000</v>
      </c>
      <c r="X41" s="5">
        <v>0</v>
      </c>
      <c r="Y41" s="5">
        <v>-2733661</v>
      </c>
      <c r="Z41" s="5">
        <v>-3306491.46</v>
      </c>
      <c r="AA41" s="5">
        <v>18030000</v>
      </c>
      <c r="AB41" s="5">
        <v>-1452685.73</v>
      </c>
      <c r="AC41" s="5">
        <v>-5738845.2700000005</v>
      </c>
      <c r="AD41" s="5">
        <v>-2348355.63</v>
      </c>
      <c r="AE41" s="5">
        <f t="shared" si="0"/>
        <v>-9539886.629999999</v>
      </c>
      <c r="AF41" s="5">
        <v>-210040528.98000002</v>
      </c>
      <c r="AG41" s="5">
        <v>-33072373.07</v>
      </c>
      <c r="AH41" s="5">
        <v>-176968155.91000003</v>
      </c>
      <c r="AI41" s="8">
        <v>1042838.5418247989</v>
      </c>
      <c r="AJ41" s="8">
        <v>578388418.78464079</v>
      </c>
      <c r="AK41" s="8">
        <v>-1632315</v>
      </c>
      <c r="AL41" s="8">
        <v>-518353</v>
      </c>
      <c r="AM41" s="8">
        <v>-582993</v>
      </c>
      <c r="AN41" s="8">
        <v>1934293.61</v>
      </c>
      <c r="AO41" s="8">
        <v>662207.59</v>
      </c>
      <c r="AP41" s="8">
        <v>506716.42000000004</v>
      </c>
      <c r="AQ41" s="8">
        <v>203273.83999999997</v>
      </c>
      <c r="AR41" s="8">
        <v>8155000</v>
      </c>
      <c r="AS41" s="8">
        <v>6734000</v>
      </c>
      <c r="AT41" s="13"/>
    </row>
    <row r="42" spans="1:47" hidden="1" x14ac:dyDescent="0.35">
      <c r="A42" s="4">
        <v>45017</v>
      </c>
      <c r="B42" s="8">
        <v>1177160</v>
      </c>
      <c r="C42" s="8">
        <v>1015514.3999615498</v>
      </c>
      <c r="D42" s="5">
        <v>-37609951.429999992</v>
      </c>
      <c r="E42" s="5">
        <v>-134906554.62</v>
      </c>
      <c r="F42" s="5">
        <v>-37800656.570000008</v>
      </c>
      <c r="G42" s="5">
        <v>279045.65000000002</v>
      </c>
      <c r="H42" s="5">
        <v>258863.95</v>
      </c>
      <c r="I42" s="5">
        <v>62117.999999999993</v>
      </c>
      <c r="J42" s="5">
        <v>1470688</v>
      </c>
      <c r="K42" s="5">
        <v>-4444541</v>
      </c>
      <c r="L42" s="5">
        <v>1124.0049426933913</v>
      </c>
      <c r="M42" s="5">
        <v>176.98895524751481</v>
      </c>
      <c r="N42" s="5">
        <v>482.57579771691894</v>
      </c>
      <c r="O42" s="5">
        <v>89.061620257291068</v>
      </c>
      <c r="P42" s="5">
        <v>-3052294.8500000006</v>
      </c>
      <c r="Q42" s="5">
        <v>-231643.44999999998</v>
      </c>
      <c r="R42" s="5">
        <v>80769.840047071979</v>
      </c>
      <c r="S42" s="5">
        <v>459937.83746031584</v>
      </c>
      <c r="T42" s="5">
        <v>-6228000</v>
      </c>
      <c r="U42" s="5">
        <v>-1964000</v>
      </c>
      <c r="V42" s="5">
        <v>-46000</v>
      </c>
      <c r="W42" s="5">
        <v>771000</v>
      </c>
      <c r="X42" s="5">
        <v>0</v>
      </c>
      <c r="Y42" s="5">
        <v>-2973853</v>
      </c>
      <c r="Z42" s="5">
        <v>-3283938.3</v>
      </c>
      <c r="AA42" s="5">
        <v>-7467000</v>
      </c>
      <c r="AB42" s="5">
        <v>-1459313.92</v>
      </c>
      <c r="AC42" s="5">
        <v>-5609122.0800000001</v>
      </c>
      <c r="AD42" s="5">
        <v>-2383021.2999999998</v>
      </c>
      <c r="AE42" s="5">
        <f t="shared" si="0"/>
        <v>-9451457.3000000007</v>
      </c>
      <c r="AF42" s="5">
        <v>-200865704.81999999</v>
      </c>
      <c r="AG42" s="5">
        <v>-31591291.449999999</v>
      </c>
      <c r="AH42" s="5">
        <v>-169274413.37</v>
      </c>
      <c r="AI42" s="8">
        <v>1059101.5089230526</v>
      </c>
      <c r="AJ42" s="8">
        <v>545471983.95922947</v>
      </c>
      <c r="AK42" s="8">
        <v>-1744604</v>
      </c>
      <c r="AL42" s="8">
        <v>-589870</v>
      </c>
      <c r="AM42" s="8">
        <v>-639379</v>
      </c>
      <c r="AN42" s="8">
        <v>1970578.55</v>
      </c>
      <c r="AO42" s="8">
        <v>625770.55000000005</v>
      </c>
      <c r="AP42" s="8">
        <v>455945.75000000047</v>
      </c>
      <c r="AQ42" s="8">
        <v>231643.44999999998</v>
      </c>
      <c r="AR42" s="8">
        <v>-3415000</v>
      </c>
      <c r="AS42" s="8">
        <v>-2813000</v>
      </c>
      <c r="AT42" s="13"/>
    </row>
    <row r="43" spans="1:47" hidden="1" x14ac:dyDescent="0.35">
      <c r="A43" s="4">
        <v>45047</v>
      </c>
      <c r="B43" s="8">
        <v>1177160</v>
      </c>
      <c r="C43" s="8">
        <v>933296.28009482776</v>
      </c>
      <c r="D43" s="5">
        <v>-37698427.399999999</v>
      </c>
      <c r="E43" s="5">
        <v>-130907278.19</v>
      </c>
      <c r="F43" s="5">
        <v>-37153129.359999992</v>
      </c>
      <c r="G43" s="5">
        <v>261546.94</v>
      </c>
      <c r="H43" s="5">
        <v>237722.36999999997</v>
      </c>
      <c r="I43" s="5">
        <v>63803.119999999974</v>
      </c>
      <c r="J43" s="5">
        <v>1435083</v>
      </c>
      <c r="K43" s="5">
        <v>1612843</v>
      </c>
      <c r="L43" s="5">
        <v>1065.103272096221</v>
      </c>
      <c r="M43" s="5">
        <v>163.16209563807973</v>
      </c>
      <c r="N43" s="5">
        <v>451.83602964989353</v>
      </c>
      <c r="O43" s="5">
        <v>78.405151686031644</v>
      </c>
      <c r="P43" s="5">
        <v>-3108383.65</v>
      </c>
      <c r="Q43" s="5">
        <v>-219061.63</v>
      </c>
      <c r="R43" s="5">
        <v>87401.001233847972</v>
      </c>
      <c r="S43" s="5">
        <v>473577.81915301172</v>
      </c>
      <c r="T43" s="5">
        <v>-4152000</v>
      </c>
      <c r="U43" s="5">
        <v>688000</v>
      </c>
      <c r="V43" s="5">
        <v>362000</v>
      </c>
      <c r="W43" s="5">
        <v>3060000</v>
      </c>
      <c r="X43" s="5">
        <v>0</v>
      </c>
      <c r="Y43" s="5">
        <v>3047926</v>
      </c>
      <c r="Z43" s="5">
        <v>-3327445.28</v>
      </c>
      <c r="AA43" s="5">
        <v>-42000</v>
      </c>
      <c r="AB43" s="5">
        <v>-1546766.1500000001</v>
      </c>
      <c r="AC43" s="5">
        <v>-5856337.1699999999</v>
      </c>
      <c r="AD43" s="5">
        <v>-2625066.64</v>
      </c>
      <c r="AE43" s="5">
        <v>-10028169.960000001</v>
      </c>
      <c r="AF43" s="5">
        <v>-195730664.73999998</v>
      </c>
      <c r="AG43" s="5">
        <v>-29968140.539999999</v>
      </c>
      <c r="AH43" s="5">
        <v>-165762524.19999999</v>
      </c>
      <c r="AI43" s="8">
        <v>956973.88346024102</v>
      </c>
      <c r="AJ43" s="8">
        <v>520824854.86404562</v>
      </c>
      <c r="AK43" s="8">
        <v>1798165</v>
      </c>
      <c r="AL43" s="8">
        <v>597011</v>
      </c>
      <c r="AM43" s="8">
        <v>652750</v>
      </c>
      <c r="AN43" s="8">
        <v>1961043.64</v>
      </c>
      <c r="AO43" s="8">
        <v>663051.06000000006</v>
      </c>
      <c r="AP43" s="8">
        <v>484288.94999999995</v>
      </c>
      <c r="AQ43" s="8">
        <v>219061.63</v>
      </c>
      <c r="AR43" s="8">
        <v>-5465000</v>
      </c>
      <c r="AS43" s="8">
        <v>1313000</v>
      </c>
      <c r="AT43" s="13"/>
    </row>
    <row r="44" spans="1:47" hidden="1" x14ac:dyDescent="0.35">
      <c r="A44" s="4">
        <v>45078</v>
      </c>
      <c r="B44" s="8">
        <v>1177160.0000000005</v>
      </c>
      <c r="C44" s="8">
        <v>915620.10086208151</v>
      </c>
      <c r="D44" s="5">
        <v>-37649642.20000001</v>
      </c>
      <c r="E44" s="5">
        <v>-120451439.7348852</v>
      </c>
      <c r="F44" s="5">
        <v>-36391529.979999997</v>
      </c>
      <c r="G44" s="5">
        <v>242229.65000000002</v>
      </c>
      <c r="H44" s="5">
        <v>217067.42000000004</v>
      </c>
      <c r="I44" s="5">
        <v>61671.889999999956</v>
      </c>
      <c r="J44" s="5">
        <v>1433678</v>
      </c>
      <c r="K44" s="5">
        <v>-3278691</v>
      </c>
      <c r="L44" s="5">
        <v>1028.7861314036211</v>
      </c>
      <c r="M44" s="5">
        <v>151.48085800775488</v>
      </c>
      <c r="N44" s="5">
        <v>441.26662435443131</v>
      </c>
      <c r="O44" s="5">
        <v>78.163758068488519</v>
      </c>
      <c r="P44" s="5">
        <v>-2690232.49</v>
      </c>
      <c r="Q44" s="5">
        <v>-212287.68999999997</v>
      </c>
      <c r="R44" s="5">
        <v>76943.230310139013</v>
      </c>
      <c r="S44" s="5">
        <v>443411.21653571504</v>
      </c>
      <c r="T44" s="5">
        <v>-10527000</v>
      </c>
      <c r="U44" s="5">
        <v>-1746000</v>
      </c>
      <c r="V44" s="5">
        <v>-148000</v>
      </c>
      <c r="W44" s="5">
        <v>1526000</v>
      </c>
      <c r="X44" s="5">
        <v>0</v>
      </c>
      <c r="Y44" s="5">
        <v>-1845013</v>
      </c>
      <c r="Z44" s="5">
        <v>-2902520.1800000006</v>
      </c>
      <c r="AA44" s="5">
        <v>-10895000</v>
      </c>
      <c r="AB44" s="5">
        <v>-1489197.96</v>
      </c>
      <c r="AC44" s="5">
        <v>-5478409</v>
      </c>
      <c r="AD44" s="5">
        <v>-2526164.0499999998</v>
      </c>
      <c r="AE44" s="5">
        <v>-9493771.0099999998</v>
      </c>
      <c r="AF44" s="5">
        <v>-184998840.90488526</v>
      </c>
      <c r="AG44" s="5">
        <v>-27914769.149999999</v>
      </c>
      <c r="AH44" s="5">
        <v>-157084071.75488526</v>
      </c>
      <c r="AI44" s="8">
        <v>947290.64101372333</v>
      </c>
      <c r="AJ44" s="8">
        <v>497793152.56016231</v>
      </c>
      <c r="AK44" s="8">
        <v>-1075749</v>
      </c>
      <c r="AL44" s="8">
        <v>-371662</v>
      </c>
      <c r="AM44" s="8">
        <v>-397602</v>
      </c>
      <c r="AN44" s="8">
        <v>1721033.49</v>
      </c>
      <c r="AO44" s="8">
        <v>571402.5</v>
      </c>
      <c r="AP44" s="8">
        <v>397796.50000000023</v>
      </c>
      <c r="AQ44" s="8">
        <v>212287.68999999997</v>
      </c>
      <c r="AR44" s="8">
        <v>-8158000</v>
      </c>
      <c r="AS44" s="8">
        <v>-2369000</v>
      </c>
      <c r="AT44" s="13"/>
    </row>
    <row r="45" spans="1:47" hidden="1" x14ac:dyDescent="0.35">
      <c r="A45" s="4">
        <v>45108</v>
      </c>
      <c r="B45" s="8">
        <v>1177159.9999999993</v>
      </c>
      <c r="C45" s="8">
        <v>898082.98471361073</v>
      </c>
      <c r="D45" s="5">
        <v>-35871561.469999999</v>
      </c>
      <c r="E45" s="5">
        <v>-127908094.34999999</v>
      </c>
      <c r="F45" s="5">
        <v>-35533888.75</v>
      </c>
      <c r="G45" s="5">
        <v>235448.87000000005</v>
      </c>
      <c r="H45" s="5">
        <v>214261.83999999994</v>
      </c>
      <c r="I45" s="5">
        <v>56740.829999999987</v>
      </c>
      <c r="J45" s="5">
        <v>-218508</v>
      </c>
      <c r="K45" s="5">
        <v>3201966</v>
      </c>
      <c r="L45" s="5">
        <v>1010.3567442276092</v>
      </c>
      <c r="M45" s="5">
        <v>149.53963166892555</v>
      </c>
      <c r="N45" s="5">
        <v>429.59979955718552</v>
      </c>
      <c r="O45" s="5">
        <v>74.188583000660074</v>
      </c>
      <c r="P45" s="5">
        <v>-2635382.79</v>
      </c>
      <c r="Q45" s="5">
        <v>-204572.98999999996</v>
      </c>
      <c r="R45" s="5">
        <v>76706.337653080001</v>
      </c>
      <c r="S45" s="5">
        <v>433038.88552937331</v>
      </c>
      <c r="T45" s="5">
        <v>5321000</v>
      </c>
      <c r="U45" s="5">
        <v>1252000</v>
      </c>
      <c r="V45" s="5">
        <v>775000</v>
      </c>
      <c r="W45" s="5">
        <v>625000</v>
      </c>
      <c r="X45" s="5">
        <v>0</v>
      </c>
      <c r="Y45" s="5">
        <v>2983458</v>
      </c>
      <c r="Z45" s="5">
        <v>-2839955.78</v>
      </c>
      <c r="AA45" s="5">
        <v>7973000</v>
      </c>
      <c r="AB45" s="5">
        <v>-1368069.9</v>
      </c>
      <c r="AC45" s="5">
        <v>-5425170.6100000003</v>
      </c>
      <c r="AD45" s="5">
        <v>-2320691.4800000004</v>
      </c>
      <c r="AE45" s="5">
        <v>-9113931.9900000002</v>
      </c>
      <c r="AF45" s="5">
        <v>-190199612.57999998</v>
      </c>
      <c r="AG45" s="5">
        <v>-28897801.260000002</v>
      </c>
      <c r="AH45" s="5">
        <v>-161301811.31999999</v>
      </c>
      <c r="AI45" s="8">
        <v>943634.96908769885</v>
      </c>
      <c r="AJ45" s="8">
        <v>502955330.18535072</v>
      </c>
      <c r="AK45" s="8">
        <v>1757082</v>
      </c>
      <c r="AL45" s="8">
        <v>587960</v>
      </c>
      <c r="AM45" s="8">
        <v>638416</v>
      </c>
      <c r="AN45" s="8">
        <v>1663936.07</v>
      </c>
      <c r="AO45" s="8">
        <v>574874.94999999995</v>
      </c>
      <c r="AP45" s="8">
        <v>396571.77</v>
      </c>
      <c r="AQ45" s="8">
        <v>204572.98999999996</v>
      </c>
      <c r="AR45" s="8">
        <v>3657000</v>
      </c>
      <c r="AS45" s="8">
        <v>1664000</v>
      </c>
      <c r="AT45" s="13"/>
      <c r="AU45" s="8">
        <v>545842054.17182243</v>
      </c>
    </row>
    <row r="46" spans="1:47" hidden="1" x14ac:dyDescent="0.35">
      <c r="A46" s="4">
        <v>45139</v>
      </c>
      <c r="B46" s="8">
        <v>1177159.9999999995</v>
      </c>
      <c r="C46" s="8">
        <v>927189.0154865185</v>
      </c>
      <c r="D46" s="5">
        <v>-36345915.530000001</v>
      </c>
      <c r="E46" s="5">
        <v>-135007637.80327627</v>
      </c>
      <c r="F46" s="5">
        <v>-35221016.829999998</v>
      </c>
      <c r="G46" s="5">
        <v>231671.28999999995</v>
      </c>
      <c r="H46" s="5">
        <v>217201.55</v>
      </c>
      <c r="I46" s="5">
        <v>90790.449999999895</v>
      </c>
      <c r="J46" s="5">
        <v>959309</v>
      </c>
      <c r="K46" s="5">
        <v>3347425</v>
      </c>
      <c r="L46" s="5">
        <v>991.50758667542584</v>
      </c>
      <c r="M46" s="5">
        <v>153.57899523657753</v>
      </c>
      <c r="N46" s="5">
        <v>428.82694599028861</v>
      </c>
      <c r="O46" s="5">
        <v>77.216566703299492</v>
      </c>
      <c r="P46" s="5">
        <v>-2556021.52</v>
      </c>
      <c r="Q46" s="5">
        <v>-203032.19</v>
      </c>
      <c r="R46" s="5">
        <v>72805.282630677219</v>
      </c>
      <c r="S46" s="5">
        <v>421589.59721019189</v>
      </c>
      <c r="T46" s="5">
        <v>487000</v>
      </c>
      <c r="U46" s="5">
        <v>-239000</v>
      </c>
      <c r="V46" s="5">
        <v>301000</v>
      </c>
      <c r="W46" s="5">
        <v>311000</v>
      </c>
      <c r="X46" s="5">
        <v>0</v>
      </c>
      <c r="Y46" s="5">
        <v>4306734</v>
      </c>
      <c r="Z46" s="5">
        <v>-2759053.71</v>
      </c>
      <c r="AA46" s="5">
        <v>860000</v>
      </c>
      <c r="AB46" s="5">
        <v>-2042198.64</v>
      </c>
      <c r="AC46" s="5">
        <v>-16805283.029825278</v>
      </c>
      <c r="AD46" s="5">
        <v>-3231683.1800000006</v>
      </c>
      <c r="AE46" s="5">
        <v>-22079164.849825278</v>
      </c>
      <c r="AF46" s="5">
        <v>-184495404.3101747</v>
      </c>
      <c r="AG46" s="5">
        <v>-27972846.07</v>
      </c>
      <c r="AH46" s="5">
        <v>-156522558.24017471</v>
      </c>
      <c r="AI46" s="8">
        <v>936505.29502713738</v>
      </c>
      <c r="AJ46" s="8">
        <v>510536648.50375521</v>
      </c>
      <c r="AK46" s="8">
        <v>2426226</v>
      </c>
      <c r="AL46" s="8">
        <v>835154</v>
      </c>
      <c r="AM46" s="8">
        <v>1045354</v>
      </c>
      <c r="AN46" s="8">
        <v>1633133.73</v>
      </c>
      <c r="AO46" s="8">
        <v>546484.47999999998</v>
      </c>
      <c r="AP46" s="8">
        <v>376403.31000000006</v>
      </c>
      <c r="AQ46" s="8">
        <v>203032.19</v>
      </c>
      <c r="AR46" s="8">
        <v>437000</v>
      </c>
      <c r="AS46" s="8">
        <v>50000</v>
      </c>
      <c r="AT46" s="13"/>
      <c r="AU46" s="8">
        <v>571367110.18689561</v>
      </c>
    </row>
    <row r="47" spans="1:47" hidden="1" x14ac:dyDescent="0.35">
      <c r="A47" s="4">
        <v>45170</v>
      </c>
      <c r="B47" s="8">
        <v>1177160</v>
      </c>
      <c r="C47" s="8">
        <v>927589.50117379054</v>
      </c>
      <c r="D47" s="5">
        <v>-36168632.680000007</v>
      </c>
      <c r="E47" s="5">
        <v>-129052386.72411117</v>
      </c>
      <c r="F47" s="5">
        <v>-34689782.020000003</v>
      </c>
      <c r="G47" s="5">
        <v>227959.03000000006</v>
      </c>
      <c r="H47" s="5">
        <v>221837.65999999995</v>
      </c>
      <c r="I47" s="5">
        <v>80680.93999999993</v>
      </c>
      <c r="J47" s="5">
        <v>1098736</v>
      </c>
      <c r="K47" s="5">
        <v>3139157</v>
      </c>
      <c r="L47" s="5">
        <v>989.3032689154096</v>
      </c>
      <c r="M47" s="5">
        <v>156.73177295268124</v>
      </c>
      <c r="N47" s="5">
        <v>423.86889120149766</v>
      </c>
      <c r="O47" s="5">
        <v>80.790420688042587</v>
      </c>
      <c r="P47" s="5">
        <v>-2562821.33</v>
      </c>
      <c r="Q47" s="5">
        <v>-288319.40999999997</v>
      </c>
      <c r="R47" s="5">
        <v>75776.807363394997</v>
      </c>
      <c r="S47" s="5">
        <v>419933.31492941361</v>
      </c>
      <c r="T47" s="5">
        <v>-1233000</v>
      </c>
      <c r="U47" s="5">
        <v>-1157000</v>
      </c>
      <c r="V47" s="5">
        <v>-51000</v>
      </c>
      <c r="W47" s="5">
        <v>-766000</v>
      </c>
      <c r="X47" s="5">
        <v>0</v>
      </c>
      <c r="Y47" s="5">
        <v>4237893</v>
      </c>
      <c r="Z47" s="5">
        <v>-2851140.74</v>
      </c>
      <c r="AA47" s="5">
        <v>-3207000</v>
      </c>
      <c r="AB47" s="5">
        <v>-1869625.4599999995</v>
      </c>
      <c r="AC47" s="5">
        <v>-15242067.024309365</v>
      </c>
      <c r="AD47" s="5">
        <v>-2935749.97</v>
      </c>
      <c r="AE47" s="5">
        <v>-20047442.454309363</v>
      </c>
      <c r="AF47" s="5">
        <v>-179863358.96980181</v>
      </c>
      <c r="AG47" s="5">
        <v>-28741126.440000001</v>
      </c>
      <c r="AH47" s="5">
        <v>-151122232.52980199</v>
      </c>
      <c r="AI47" s="8">
        <v>929108.07697133638</v>
      </c>
      <c r="AJ47" s="8">
        <v>493008525.5458039</v>
      </c>
      <c r="AK47" s="8">
        <v>2399857.5534529355</v>
      </c>
      <c r="AL47" s="8">
        <v>810549.92363035958</v>
      </c>
      <c r="AM47" s="8">
        <v>1027485.522916705</v>
      </c>
      <c r="AN47" s="8">
        <v>1615105.06</v>
      </c>
      <c r="AO47" s="8">
        <v>555950.18999999994</v>
      </c>
      <c r="AP47" s="8">
        <v>391766.1</v>
      </c>
      <c r="AQ47" s="8">
        <v>288319.41000000003</v>
      </c>
      <c r="AR47" s="8">
        <v>1130000</v>
      </c>
      <c r="AS47" s="8">
        <v>-2363000</v>
      </c>
      <c r="AT47" s="13"/>
      <c r="AU47" s="8">
        <v>548644974.88844407</v>
      </c>
    </row>
    <row r="48" spans="1:47" hidden="1" x14ac:dyDescent="0.35">
      <c r="A48" s="4">
        <v>45200</v>
      </c>
      <c r="B48" s="8">
        <v>1177160.0000000007</v>
      </c>
      <c r="C48" s="8">
        <v>936498.60522294126</v>
      </c>
      <c r="D48" s="5">
        <v>-37380476.230000004</v>
      </c>
      <c r="E48" s="5">
        <v>-133297495.10967276</v>
      </c>
      <c r="F48" s="5">
        <v>-35041151.229999997</v>
      </c>
      <c r="G48" s="5">
        <v>228914.90000000002</v>
      </c>
      <c r="H48" s="5">
        <v>223168.96999999997</v>
      </c>
      <c r="I48" s="5">
        <v>73741.729999999981</v>
      </c>
      <c r="J48" s="5">
        <v>2399180</v>
      </c>
      <c r="K48" s="5">
        <v>10995202</v>
      </c>
      <c r="L48" s="5">
        <v>998.6751444915958</v>
      </c>
      <c r="M48" s="5">
        <v>157.43513329223268</v>
      </c>
      <c r="N48" s="5">
        <v>428.41338580618969</v>
      </c>
      <c r="O48" s="5">
        <v>79.989670319224217</v>
      </c>
      <c r="P48" s="5">
        <v>-2560391.25</v>
      </c>
      <c r="Q48" s="5">
        <v>-262461.82</v>
      </c>
      <c r="R48" s="5">
        <v>79284.024227715985</v>
      </c>
      <c r="S48" s="5">
        <v>415956.06477406225</v>
      </c>
      <c r="T48" s="5">
        <v>6276000</v>
      </c>
      <c r="U48" s="5">
        <v>1395000</v>
      </c>
      <c r="V48" s="5">
        <v>93000</v>
      </c>
      <c r="W48" s="5">
        <v>-311000</v>
      </c>
      <c r="X48" s="5">
        <v>0</v>
      </c>
      <c r="Y48" s="5">
        <v>13394382</v>
      </c>
      <c r="Z48" s="5">
        <v>-2822853.07</v>
      </c>
      <c r="AA48" s="5">
        <v>7453000</v>
      </c>
      <c r="AB48" s="5">
        <v>-1775554.8800000001</v>
      </c>
      <c r="AC48" s="5">
        <v>-7775775.3275455665</v>
      </c>
      <c r="AD48" s="5">
        <v>-2791445.0600000005</v>
      </c>
      <c r="AE48" s="5">
        <v>-12342775.267545568</v>
      </c>
      <c r="AF48" s="5">
        <v>-193376347.30212718</v>
      </c>
      <c r="AG48" s="5">
        <v>-31374038.07</v>
      </c>
      <c r="AH48" s="5">
        <v>-162002309.23212719</v>
      </c>
      <c r="AI48" s="8">
        <v>961428.98226800247</v>
      </c>
      <c r="AJ48" s="8">
        <v>511301726.64895558</v>
      </c>
      <c r="AK48" s="8">
        <v>7638436</v>
      </c>
      <c r="AL48" s="8">
        <v>2523912</v>
      </c>
      <c r="AM48" s="8">
        <v>3232034</v>
      </c>
      <c r="AN48" s="8">
        <v>1607545.63</v>
      </c>
      <c r="AO48" s="8">
        <v>542947.22</v>
      </c>
      <c r="AP48" s="8">
        <v>409898.40000000014</v>
      </c>
      <c r="AQ48" s="8">
        <v>262461.82</v>
      </c>
      <c r="AR48" s="8">
        <v>4427000</v>
      </c>
      <c r="AS48" s="8">
        <v>1849000</v>
      </c>
      <c r="AT48" s="13"/>
      <c r="AU48" s="8">
        <v>567344302.64821458</v>
      </c>
    </row>
    <row r="49" spans="1:49" hidden="1" x14ac:dyDescent="0.35">
      <c r="A49" s="4">
        <v>45231</v>
      </c>
      <c r="B49" s="8">
        <v>1177159.9999999995</v>
      </c>
      <c r="C49" s="8">
        <v>949296.6416223048</v>
      </c>
      <c r="D49" s="5">
        <v>-37656328.43999999</v>
      </c>
      <c r="E49" s="5">
        <v>-131651014.13677032</v>
      </c>
      <c r="F49" s="5">
        <v>-34719213.530000001</v>
      </c>
      <c r="G49" s="5">
        <v>239908.67999999996</v>
      </c>
      <c r="H49" s="5">
        <v>231687.91999999998</v>
      </c>
      <c r="I49" s="5">
        <v>79626.41999999994</v>
      </c>
      <c r="J49" s="5">
        <v>1473229</v>
      </c>
      <c r="K49" s="5">
        <v>-2003975</v>
      </c>
      <c r="L49" s="5">
        <v>1021.1979821260163</v>
      </c>
      <c r="M49" s="5">
        <v>162.85881468124398</v>
      </c>
      <c r="N49" s="5">
        <v>438.4989772162354</v>
      </c>
      <c r="O49" s="5">
        <v>84.787924341408228</v>
      </c>
      <c r="P49" s="5">
        <v>-2551109.8699999996</v>
      </c>
      <c r="Q49" s="5">
        <v>-260706.18000000002</v>
      </c>
      <c r="R49" s="5">
        <v>78498.204434959975</v>
      </c>
      <c r="S49" s="5">
        <v>419668.1442816878</v>
      </c>
      <c r="T49" s="5">
        <v>420000</v>
      </c>
      <c r="U49" s="5">
        <v>-924000</v>
      </c>
      <c r="V49" s="5">
        <v>-198000</v>
      </c>
      <c r="W49" s="5">
        <v>295000</v>
      </c>
      <c r="X49" s="5">
        <v>0</v>
      </c>
      <c r="Y49" s="5">
        <v>-530746</v>
      </c>
      <c r="Z49" s="5">
        <v>-2811816.07</v>
      </c>
      <c r="AA49" s="5">
        <v>-407000</v>
      </c>
      <c r="AB49" s="5">
        <v>-1891245.2800000003</v>
      </c>
      <c r="AC49" s="5">
        <v>-7685548.8407174628</v>
      </c>
      <c r="AD49" s="5">
        <v>-2893224.9699999997</v>
      </c>
      <c r="AE49" s="5">
        <v>-12470019.090717461</v>
      </c>
      <c r="AF49" s="5">
        <v>-191556537.01928255</v>
      </c>
      <c r="AG49" s="5">
        <v>-31344712.780000001</v>
      </c>
      <c r="AH49" s="5">
        <v>-160211824.23928255</v>
      </c>
      <c r="AI49" s="8">
        <v>961134.33353751351</v>
      </c>
      <c r="AJ49" s="8">
        <v>503983653.23410809</v>
      </c>
      <c r="AK49" s="8">
        <v>-300644</v>
      </c>
      <c r="AL49" s="8">
        <v>-100601</v>
      </c>
      <c r="AM49" s="8">
        <v>-129501</v>
      </c>
      <c r="AN49" s="8">
        <v>1615366.88</v>
      </c>
      <c r="AO49" s="8">
        <v>533753.68000000005</v>
      </c>
      <c r="AP49" s="8">
        <v>401989.30999999971</v>
      </c>
      <c r="AQ49" s="8">
        <v>260706.18000000002</v>
      </c>
      <c r="AR49" s="8">
        <v>1910000</v>
      </c>
      <c r="AS49" s="8">
        <v>-1490000</v>
      </c>
      <c r="AT49" s="13">
        <v>0</v>
      </c>
      <c r="AU49" s="8">
        <v>560748307.19316459</v>
      </c>
    </row>
    <row r="50" spans="1:49" hidden="1" x14ac:dyDescent="0.35">
      <c r="A50" s="4">
        <v>45261</v>
      </c>
      <c r="B50" s="8">
        <v>1177160.0000000014</v>
      </c>
      <c r="C50" s="8">
        <v>939971.12577294186</v>
      </c>
      <c r="D50" s="5">
        <v>-37688549.469999999</v>
      </c>
      <c r="E50" s="5">
        <v>-137908583.49227995</v>
      </c>
      <c r="F50" s="5">
        <v>-34480942.089999996</v>
      </c>
      <c r="G50" s="5">
        <v>248595.28000000003</v>
      </c>
      <c r="H50" s="5">
        <v>235468.99000000011</v>
      </c>
      <c r="I50" s="5">
        <v>80143.230000000054</v>
      </c>
      <c r="J50" s="5">
        <v>1342763</v>
      </c>
      <c r="K50" s="5">
        <v>-2699341</v>
      </c>
      <c r="L50" s="5">
        <v>1048.6923192174324</v>
      </c>
      <c r="M50" s="5">
        <v>165.64944340830669</v>
      </c>
      <c r="N50" s="5">
        <v>446.9529606223324</v>
      </c>
      <c r="O50" s="5">
        <v>82.172517002476184</v>
      </c>
      <c r="P50" s="5">
        <v>-2626705.1099999994</v>
      </c>
      <c r="Q50" s="5">
        <v>-264819.93</v>
      </c>
      <c r="R50" s="5">
        <v>83206.991502854013</v>
      </c>
      <c r="S50" s="5">
        <v>430322.84319552052</v>
      </c>
      <c r="T50" s="5">
        <v>4892000</v>
      </c>
      <c r="U50" s="5">
        <v>1611000</v>
      </c>
      <c r="V50" s="5">
        <v>-297000</v>
      </c>
      <c r="W50" s="5">
        <v>-960000</v>
      </c>
      <c r="X50" s="5">
        <v>0</v>
      </c>
      <c r="Y50" s="5">
        <v>-1356578</v>
      </c>
      <c r="Z50" s="5">
        <v>-2891525.04</v>
      </c>
      <c r="AA50" s="5">
        <v>5246000</v>
      </c>
      <c r="AB50" s="5">
        <v>-1914603.4899999998</v>
      </c>
      <c r="AC50" s="5">
        <v>-7748661.7146967705</v>
      </c>
      <c r="AD50" s="5">
        <v>-2931758.4800000004</v>
      </c>
      <c r="AE50" s="5">
        <v>-12595023.684696771</v>
      </c>
      <c r="AF50" s="5">
        <v>-197483051.36530325</v>
      </c>
      <c r="AG50" s="5">
        <v>-31777093.829999998</v>
      </c>
      <c r="AH50" s="5">
        <v>-165705957.53530324</v>
      </c>
      <c r="AI50" s="8">
        <v>952500.50015636324</v>
      </c>
      <c r="AJ50" s="8">
        <v>527735450.27211958</v>
      </c>
      <c r="AK50" s="8">
        <v>-782169</v>
      </c>
      <c r="AL50" s="8">
        <v>-251389</v>
      </c>
      <c r="AM50" s="8">
        <v>-323020</v>
      </c>
      <c r="AN50" s="8">
        <v>1649237.42</v>
      </c>
      <c r="AO50" s="8">
        <v>551863.93000000005</v>
      </c>
      <c r="AP50" s="8">
        <v>425603.75999999943</v>
      </c>
      <c r="AQ50" s="8">
        <v>264819.93</v>
      </c>
      <c r="AR50" s="8">
        <v>2691000</v>
      </c>
      <c r="AS50" s="8">
        <v>2201000</v>
      </c>
      <c r="AT50" s="13"/>
      <c r="AU50" s="8">
        <v>585193365.49625158</v>
      </c>
    </row>
    <row r="51" spans="1:49" hidden="1" x14ac:dyDescent="0.35">
      <c r="A51" s="4">
        <v>45292</v>
      </c>
      <c r="B51" s="8">
        <v>1010072.5397575387</v>
      </c>
      <c r="C51" s="8">
        <v>1010072.5397575386</v>
      </c>
      <c r="D51" s="5">
        <v>-33193611.010000002</v>
      </c>
      <c r="E51" s="5">
        <v>-154110465.50393465</v>
      </c>
      <c r="F51" s="5">
        <v>-37080784.260000005</v>
      </c>
      <c r="G51" s="5">
        <v>266512.56999999995</v>
      </c>
      <c r="H51" s="5">
        <v>258380.72</v>
      </c>
      <c r="I51" s="5">
        <v>87956.399999999921</v>
      </c>
      <c r="J51" s="5">
        <v>1256150</v>
      </c>
      <c r="K51" s="5">
        <v>-1588118</v>
      </c>
      <c r="L51" s="5">
        <v>1072.3105721207321</v>
      </c>
      <c r="M51" s="5">
        <v>178.43023383082766</v>
      </c>
      <c r="N51" s="5">
        <v>459.30249849015428</v>
      </c>
      <c r="O51" s="5">
        <v>90.149963805796645</v>
      </c>
      <c r="P51" s="5">
        <v>-2656012.58</v>
      </c>
      <c r="Q51" s="5">
        <v>-266374.24</v>
      </c>
      <c r="R51" s="5">
        <v>80640.350345904022</v>
      </c>
      <c r="S51" s="5">
        <v>438619.19590022817</v>
      </c>
      <c r="T51" s="5">
        <v>11126000</v>
      </c>
      <c r="U51" s="5">
        <v>420000</v>
      </c>
      <c r="V51" s="5">
        <v>237000</v>
      </c>
      <c r="W51" s="5">
        <v>-1706000</v>
      </c>
      <c r="X51" s="5">
        <v>0</v>
      </c>
      <c r="Y51" s="5">
        <v>-331968</v>
      </c>
      <c r="Z51" s="5">
        <v>-2922386.82</v>
      </c>
      <c r="AA51" s="5">
        <v>10077000</v>
      </c>
      <c r="AB51" s="5">
        <v>-2405615.5</v>
      </c>
      <c r="AC51" s="5">
        <v>-12715610.979114916</v>
      </c>
      <c r="AD51" s="5">
        <v>-3177837.02</v>
      </c>
      <c r="AE51" s="5">
        <v>-18299063.499114916</v>
      </c>
      <c r="AF51" s="5">
        <v>-206085797.29088506</v>
      </c>
      <c r="AG51" s="5">
        <v>-33163191.75</v>
      </c>
      <c r="AH51" s="5">
        <v>-172922605.54088506</v>
      </c>
      <c r="AI51" s="8">
        <v>1042886.310414882</v>
      </c>
      <c r="AJ51" s="8">
        <v>566393081.8621701</v>
      </c>
      <c r="AK51" s="8">
        <v>-186043</v>
      </c>
      <c r="AL51" s="8">
        <v>-62484</v>
      </c>
      <c r="AM51" s="8">
        <v>-83441</v>
      </c>
      <c r="AN51" s="8">
        <v>1697849.49</v>
      </c>
      <c r="AO51" s="8">
        <v>545687.69999999995</v>
      </c>
      <c r="AP51" s="8">
        <v>412475.39000000013</v>
      </c>
      <c r="AQ51" s="8">
        <v>266374.24</v>
      </c>
      <c r="AR51" s="8">
        <v>10783000</v>
      </c>
      <c r="AS51" s="8">
        <v>343000</v>
      </c>
      <c r="AT51" s="13"/>
      <c r="AU51" s="8">
        <v>628708972.50667095</v>
      </c>
    </row>
    <row r="52" spans="1:49" hidden="1" x14ac:dyDescent="0.35">
      <c r="A52" s="4">
        <v>45323</v>
      </c>
      <c r="B52" s="8">
        <v>1020668.8633641257</v>
      </c>
      <c r="C52" s="8">
        <v>1020668.8633641254</v>
      </c>
      <c r="D52" s="5">
        <v>-33488439.970000003</v>
      </c>
      <c r="E52" s="5">
        <v>-153876543.79506215</v>
      </c>
      <c r="F52" s="5">
        <v>-37215665.530000009</v>
      </c>
      <c r="G52" s="5">
        <v>290747.58999999997</v>
      </c>
      <c r="H52" s="5">
        <v>279767.61</v>
      </c>
      <c r="I52" s="5">
        <v>84826.14</v>
      </c>
      <c r="J52" s="5">
        <v>1545262</v>
      </c>
      <c r="K52" s="5">
        <v>2303388</v>
      </c>
      <c r="L52" s="5">
        <v>1149.5697308812498</v>
      </c>
      <c r="M52" s="5">
        <v>194.74233275670113</v>
      </c>
      <c r="N52" s="5">
        <v>498.02000400405751</v>
      </c>
      <c r="O52" s="5">
        <v>103.85263961222007</v>
      </c>
      <c r="P52" s="5">
        <v>-2758046.4499999997</v>
      </c>
      <c r="Q52" s="5">
        <v>-284072.73</v>
      </c>
      <c r="R52" s="5">
        <v>88469.051821193978</v>
      </c>
      <c r="S52" s="5">
        <v>450738.46760564705</v>
      </c>
      <c r="T52" s="5">
        <v>-13007000</v>
      </c>
      <c r="U52" s="5">
        <v>-2227000</v>
      </c>
      <c r="V52" s="5">
        <v>-1314000</v>
      </c>
      <c r="W52" s="5">
        <v>-485000</v>
      </c>
      <c r="X52" s="5">
        <v>0</v>
      </c>
      <c r="Y52" s="5">
        <v>3848650</v>
      </c>
      <c r="Z52" s="5">
        <v>-3042119.18</v>
      </c>
      <c r="AA52" s="5">
        <v>-17033000</v>
      </c>
      <c r="AB52" s="5">
        <v>-2379292.84</v>
      </c>
      <c r="AC52" s="5">
        <v>-12526837.681966808</v>
      </c>
      <c r="AD52" s="5">
        <v>-3093450.38</v>
      </c>
      <c r="AE52" s="5">
        <v>-17999580.901966807</v>
      </c>
      <c r="AF52" s="5">
        <v>-206581068.40803319</v>
      </c>
      <c r="AG52" s="5">
        <v>-36315260.880000003</v>
      </c>
      <c r="AH52" s="5">
        <v>-170265807.5280332</v>
      </c>
      <c r="AI52" s="8">
        <v>1081422.5725535091</v>
      </c>
      <c r="AJ52" s="8">
        <v>567683317.73750305</v>
      </c>
      <c r="AK52" s="8">
        <v>2148534</v>
      </c>
      <c r="AL52" s="8">
        <v>746390</v>
      </c>
      <c r="AM52" s="8">
        <v>953726</v>
      </c>
      <c r="AN52" s="8">
        <v>1725874.89</v>
      </c>
      <c r="AO52" s="8">
        <v>579652.36</v>
      </c>
      <c r="AP52" s="8">
        <v>452519.19999999984</v>
      </c>
      <c r="AQ52" s="8">
        <v>284072.73</v>
      </c>
      <c r="AR52" s="8">
        <v>-10144000</v>
      </c>
      <c r="AS52" s="8">
        <v>-2863000</v>
      </c>
      <c r="AT52" s="13"/>
      <c r="AU52" s="8">
        <v>629703016.54110062</v>
      </c>
    </row>
    <row r="53" spans="1:49" hidden="1" x14ac:dyDescent="0.35">
      <c r="A53" s="4">
        <v>45352</v>
      </c>
      <c r="B53" s="8">
        <v>1041101.3998260403</v>
      </c>
      <c r="C53" s="8">
        <v>1041101.3998260404</v>
      </c>
      <c r="D53" s="5">
        <v>-34176805.06000001</v>
      </c>
      <c r="E53" s="5">
        <v>-157411094.70592549</v>
      </c>
      <c r="F53" s="5">
        <v>-38119058.029999994</v>
      </c>
      <c r="G53" s="5">
        <v>283573.88000000006</v>
      </c>
      <c r="H53" s="5">
        <v>271672.78000000003</v>
      </c>
      <c r="I53" s="5">
        <v>88912.350000000064</v>
      </c>
      <c r="J53" s="5">
        <v>1607536</v>
      </c>
      <c r="K53" s="5">
        <v>3250012</v>
      </c>
      <c r="L53" s="5">
        <v>1146.1712856033678</v>
      </c>
      <c r="M53" s="5">
        <v>187.8195981701015</v>
      </c>
      <c r="N53" s="5">
        <v>489.44088394621514</v>
      </c>
      <c r="O53" s="5">
        <v>93.16194243875772</v>
      </c>
      <c r="P53" s="5">
        <v>-3040667.6799999997</v>
      </c>
      <c r="Q53" s="5">
        <v>-285029.43000000005</v>
      </c>
      <c r="R53" s="5">
        <v>101916.23121905797</v>
      </c>
      <c r="S53" s="5">
        <v>488734.05692252942</v>
      </c>
      <c r="T53" s="5">
        <v>7459000</v>
      </c>
      <c r="U53" s="5">
        <v>3110000</v>
      </c>
      <c r="V53" s="5">
        <v>599000</v>
      </c>
      <c r="W53" s="5">
        <v>473000</v>
      </c>
      <c r="X53" s="5">
        <v>0</v>
      </c>
      <c r="Y53" s="5">
        <v>4857548</v>
      </c>
      <c r="Z53" s="5">
        <v>-3325697.11</v>
      </c>
      <c r="AA53" s="5">
        <v>11641000</v>
      </c>
      <c r="AB53" s="5">
        <v>-2421747.4</v>
      </c>
      <c r="AC53" s="5">
        <v>-13260981.83</v>
      </c>
      <c r="AD53" s="5">
        <v>-3328170.51</v>
      </c>
      <c r="AE53" s="5">
        <v>-19010899.740000002</v>
      </c>
      <c r="AF53" s="5">
        <v>-210696058.06</v>
      </c>
      <c r="AG53" s="5">
        <v>-36066691.240000002</v>
      </c>
      <c r="AH53" s="5">
        <v>-174629366.81999999</v>
      </c>
      <c r="AI53" s="8">
        <v>1040390.9026424049</v>
      </c>
      <c r="AJ53" s="8">
        <v>578576603.99821079</v>
      </c>
      <c r="AK53" s="8">
        <v>2780716</v>
      </c>
      <c r="AL53" s="8">
        <v>899392</v>
      </c>
      <c r="AM53" s="8">
        <v>1177440</v>
      </c>
      <c r="AN53" s="8">
        <v>1867308.84</v>
      </c>
      <c r="AO53" s="8">
        <v>648694.07999999996</v>
      </c>
      <c r="AP53" s="8">
        <v>524664.75999999966</v>
      </c>
      <c r="AQ53" s="8">
        <v>285029.43000000005</v>
      </c>
      <c r="AR53" s="8">
        <v>3232000</v>
      </c>
      <c r="AS53" s="8">
        <v>4227000</v>
      </c>
      <c r="AT53" s="13"/>
      <c r="AU53" s="8">
        <v>642009894.74210787</v>
      </c>
    </row>
    <row r="54" spans="1:49" hidden="1" x14ac:dyDescent="0.35">
      <c r="A54" s="4">
        <v>45383</v>
      </c>
      <c r="B54" s="8">
        <v>986269.22750672675</v>
      </c>
      <c r="C54" s="8">
        <v>986269.22750672686</v>
      </c>
      <c r="D54" s="5">
        <v>-32497873.809999995</v>
      </c>
      <c r="E54" s="5">
        <v>-148828461.20830536</v>
      </c>
      <c r="F54" s="5">
        <v>-35908882.509999998</v>
      </c>
      <c r="G54" s="5">
        <v>275095.21999999997</v>
      </c>
      <c r="H54" s="5">
        <v>264891.62</v>
      </c>
      <c r="I54" s="5">
        <v>78596.619999999893</v>
      </c>
      <c r="J54" s="5">
        <v>1532357</v>
      </c>
      <c r="K54" s="5">
        <v>2138587</v>
      </c>
      <c r="L54" s="5">
        <v>1118.8713627377292</v>
      </c>
      <c r="M54" s="5">
        <v>183.66069847389375</v>
      </c>
      <c r="N54" s="5">
        <v>480.94394278799575</v>
      </c>
      <c r="O54" s="5">
        <v>94.270906669375208</v>
      </c>
      <c r="P54" s="5">
        <v>-2945603.3000000003</v>
      </c>
      <c r="Q54" s="5">
        <v>-287610.92000000004</v>
      </c>
      <c r="R54" s="5">
        <v>91424.869910459005</v>
      </c>
      <c r="S54" s="5">
        <v>480314.90083043691</v>
      </c>
      <c r="T54" s="5">
        <v>-9608000</v>
      </c>
      <c r="U54" s="5">
        <v>-2092000</v>
      </c>
      <c r="V54" s="5">
        <v>-300000</v>
      </c>
      <c r="W54" s="5">
        <v>1368000</v>
      </c>
      <c r="X54" s="5">
        <v>0</v>
      </c>
      <c r="Y54" s="5">
        <v>3670944</v>
      </c>
      <c r="Z54" s="5">
        <v>-3233214.22</v>
      </c>
      <c r="AA54" s="5">
        <v>-10632000</v>
      </c>
      <c r="AB54" s="5">
        <v>-2412563.9500000002</v>
      </c>
      <c r="AC54" s="5">
        <v>-12680510.109999999</v>
      </c>
      <c r="AD54" s="5">
        <v>-2946594.04</v>
      </c>
      <c r="AE54" s="5">
        <v>-18039668.099999998</v>
      </c>
      <c r="AF54" s="5">
        <v>-199195554.7362965</v>
      </c>
      <c r="AG54" s="5">
        <v>-32964186.920000002</v>
      </c>
      <c r="AH54" s="5">
        <v>-166231367.81629652</v>
      </c>
      <c r="AI54" s="8">
        <v>1020288.9516124665</v>
      </c>
      <c r="AJ54" s="8">
        <v>545136002.70193732</v>
      </c>
      <c r="AK54" s="8">
        <v>2076051</v>
      </c>
      <c r="AL54" s="8">
        <v>702911</v>
      </c>
      <c r="AM54" s="8">
        <v>891982</v>
      </c>
      <c r="AN54" s="8">
        <v>1869812.09</v>
      </c>
      <c r="AO54" s="8">
        <v>604770.28</v>
      </c>
      <c r="AP54" s="8">
        <v>471020.93000000017</v>
      </c>
      <c r="AQ54" s="8">
        <v>287610.92000000004</v>
      </c>
      <c r="AR54" s="8">
        <v>-6782000</v>
      </c>
      <c r="AS54" s="8">
        <v>-2826000</v>
      </c>
      <c r="AT54" s="13"/>
      <c r="AU54" s="8">
        <v>605263255.95876288</v>
      </c>
    </row>
    <row r="55" spans="1:49" hidden="1" x14ac:dyDescent="0.35">
      <c r="A55" s="4">
        <v>45413</v>
      </c>
      <c r="B55" s="8">
        <v>943930</v>
      </c>
      <c r="C55" s="8">
        <v>935358.14845248056</v>
      </c>
      <c r="D55" s="5">
        <v>-31228631.389999997</v>
      </c>
      <c r="E55" s="5">
        <v>-141171626.64252073</v>
      </c>
      <c r="F55" s="5">
        <v>-38215469.629999995</v>
      </c>
      <c r="G55" s="5">
        <v>253835.73999999993</v>
      </c>
      <c r="H55" s="5">
        <v>240544.9</v>
      </c>
      <c r="I55" s="5">
        <v>79079.969999999958</v>
      </c>
      <c r="J55" s="5">
        <v>1686100</v>
      </c>
      <c r="K55" s="5">
        <v>4802966</v>
      </c>
      <c r="L55" s="5">
        <v>1064.9629744605861</v>
      </c>
      <c r="M55" s="5">
        <v>167.53557449353096</v>
      </c>
      <c r="N55" s="5">
        <v>453.2332536560512</v>
      </c>
      <c r="O55" s="5">
        <v>83.172842295898775</v>
      </c>
      <c r="P55" s="5">
        <v>-2908250.1799999997</v>
      </c>
      <c r="Q55" s="5">
        <v>-272627.03999999998</v>
      </c>
      <c r="R55" s="5">
        <v>92513.156692222983</v>
      </c>
      <c r="S55" s="5">
        <v>471976.39135230205</v>
      </c>
      <c r="T55" s="5">
        <v>-4534000</v>
      </c>
      <c r="U55" s="5">
        <v>748000</v>
      </c>
      <c r="V55" s="5">
        <v>219000</v>
      </c>
      <c r="W55" s="5">
        <v>867000</v>
      </c>
      <c r="X55" s="5">
        <v>0</v>
      </c>
      <c r="Y55" s="5">
        <v>6489066</v>
      </c>
      <c r="Z55" s="5">
        <v>-3180877.22</v>
      </c>
      <c r="AA55" s="5">
        <v>-2700000</v>
      </c>
      <c r="AB55" s="5">
        <v>-2435556.11</v>
      </c>
      <c r="AC55" s="5">
        <v>-12375509.960000003</v>
      </c>
      <c r="AD55" s="5">
        <v>-3322093.6599999997</v>
      </c>
      <c r="AE55" s="5">
        <v>-18133159.73</v>
      </c>
      <c r="AF55" s="5">
        <v>-192482568.27000001</v>
      </c>
      <c r="AG55" s="5">
        <v>-31335463</v>
      </c>
      <c r="AH55" s="5">
        <v>-161147105.27000001</v>
      </c>
      <c r="AI55" s="8">
        <v>946035.25589540217</v>
      </c>
      <c r="AJ55" s="8">
        <v>519833555.67843908</v>
      </c>
      <c r="AK55" s="8">
        <v>3720227</v>
      </c>
      <c r="AL55" s="8">
        <v>1226237</v>
      </c>
      <c r="AM55" s="8">
        <v>1542602</v>
      </c>
      <c r="AN55" s="8">
        <v>1816567.26</v>
      </c>
      <c r="AO55" s="8">
        <v>615055.13</v>
      </c>
      <c r="AP55" s="8">
        <v>476627.78999999969</v>
      </c>
      <c r="AQ55" s="8">
        <v>272627.03999999998</v>
      </c>
      <c r="AR55" s="8">
        <v>-5889000</v>
      </c>
      <c r="AS55" s="8">
        <v>1355000</v>
      </c>
      <c r="AT55" s="13"/>
      <c r="AU55" s="8">
        <v>578047803.86839199</v>
      </c>
    </row>
    <row r="56" spans="1:49" hidden="1" x14ac:dyDescent="0.35">
      <c r="A56" s="4">
        <v>45444</v>
      </c>
      <c r="B56" s="8">
        <v>943929.99999999965</v>
      </c>
      <c r="C56" s="8">
        <v>943860.14705685026</v>
      </c>
      <c r="D56" s="5">
        <v>-31186279.690000001</v>
      </c>
      <c r="E56" s="5">
        <v>-128980716.74558282</v>
      </c>
      <c r="F56" s="5">
        <v>-38098810.959999993</v>
      </c>
      <c r="G56" s="5">
        <v>226362.83999999997</v>
      </c>
      <c r="H56" s="5">
        <v>219154.75000000006</v>
      </c>
      <c r="I56" s="5">
        <v>70262.979999999981</v>
      </c>
      <c r="J56" s="5">
        <v>1686113</v>
      </c>
      <c r="K56" s="5">
        <v>731939</v>
      </c>
      <c r="L56" s="5">
        <v>1016.2995999361018</v>
      </c>
      <c r="M56" s="5">
        <v>155.83898940453534</v>
      </c>
      <c r="N56" s="5">
        <v>436.26531233170533</v>
      </c>
      <c r="O56" s="5">
        <v>80.142997540943043</v>
      </c>
      <c r="P56" s="5">
        <v>-2797313.0300000003</v>
      </c>
      <c r="Q56" s="5">
        <v>-272658.91000000003</v>
      </c>
      <c r="R56" s="5">
        <v>81622.023842883995</v>
      </c>
      <c r="S56" s="5">
        <v>444782.38827875489</v>
      </c>
      <c r="T56" s="5">
        <v>-7779000</v>
      </c>
      <c r="U56" s="5">
        <v>-1881000</v>
      </c>
      <c r="V56" s="5">
        <v>66000</v>
      </c>
      <c r="W56" s="5">
        <v>1575000</v>
      </c>
      <c r="X56" s="5">
        <v>0</v>
      </c>
      <c r="Y56" s="5">
        <v>2389859</v>
      </c>
      <c r="Z56" s="5">
        <v>-3069971.9400000004</v>
      </c>
      <c r="AA56" s="5">
        <v>-8019000</v>
      </c>
      <c r="AB56" s="5">
        <v>-2389145.5299999998</v>
      </c>
      <c r="AC56" s="5">
        <v>-9458224.3699999992</v>
      </c>
      <c r="AD56" s="5">
        <v>-2883312.35</v>
      </c>
      <c r="AE56" s="5">
        <v>-14730682.249999998</v>
      </c>
      <c r="AF56" s="5">
        <v>-183535125.12</v>
      </c>
      <c r="AG56" s="5">
        <v>-28276739.399999999</v>
      </c>
      <c r="AH56" s="5">
        <v>-155258385.72</v>
      </c>
      <c r="AI56" s="8">
        <v>949902.04232357047</v>
      </c>
      <c r="AJ56" s="8">
        <v>496207987.84893018</v>
      </c>
      <c r="AK56" s="8">
        <v>1386138</v>
      </c>
      <c r="AL56" s="8">
        <v>462593</v>
      </c>
      <c r="AM56" s="8">
        <v>569321</v>
      </c>
      <c r="AN56" s="8">
        <v>1777639.72</v>
      </c>
      <c r="AO56" s="8">
        <v>585933.88</v>
      </c>
      <c r="AP56" s="8">
        <v>433739.43000000028</v>
      </c>
      <c r="AQ56" s="8">
        <v>272658.91000000003</v>
      </c>
      <c r="AR56" s="8">
        <v>-5307000</v>
      </c>
      <c r="AS56" s="8">
        <v>-2472000</v>
      </c>
      <c r="AT56" s="13"/>
      <c r="AU56" s="8">
        <v>550431489.47643006</v>
      </c>
    </row>
    <row r="57" spans="1:49" hidden="1" x14ac:dyDescent="0.35">
      <c r="A57" s="4">
        <v>45474</v>
      </c>
      <c r="B57" s="8">
        <v>943930.00000000012</v>
      </c>
      <c r="C57" s="8">
        <v>840080.13574581023</v>
      </c>
      <c r="D57" s="5">
        <v>-31176988.160000004</v>
      </c>
      <c r="E57" s="5">
        <v>-137593629.19408363</v>
      </c>
      <c r="F57" s="5">
        <v>-33789693.680000007</v>
      </c>
      <c r="G57" s="5">
        <v>224256.75</v>
      </c>
      <c r="H57" s="5">
        <v>214952.96999999997</v>
      </c>
      <c r="I57" s="5">
        <v>59604.199999999983</v>
      </c>
      <c r="J57" s="5">
        <v>1675396</v>
      </c>
      <c r="K57" s="5">
        <v>4101143</v>
      </c>
      <c r="L57" s="5">
        <v>1006.6133515593084</v>
      </c>
      <c r="M57" s="5">
        <v>153.58392436212986</v>
      </c>
      <c r="N57" s="5">
        <v>430.69866753037729</v>
      </c>
      <c r="O57" s="5">
        <v>77.535932473821063</v>
      </c>
      <c r="P57" s="5">
        <v>-2694060.5699999994</v>
      </c>
      <c r="Q57" s="5">
        <v>-256248.25999999998</v>
      </c>
      <c r="R57" s="5">
        <v>78648.672758530971</v>
      </c>
      <c r="S57" s="5">
        <v>428130.82662581489</v>
      </c>
      <c r="T57" s="5">
        <v>12024000</v>
      </c>
      <c r="U57" s="5">
        <v>1334000</v>
      </c>
      <c r="V57" s="5">
        <v>1047000</v>
      </c>
      <c r="W57" s="5">
        <v>149000</v>
      </c>
      <c r="X57" s="5">
        <v>0</v>
      </c>
      <c r="Y57" s="5">
        <v>5776539</v>
      </c>
      <c r="Z57" s="5">
        <v>-2950308.83</v>
      </c>
      <c r="AA57" s="5">
        <v>14554000</v>
      </c>
      <c r="AB57" s="5">
        <v>-2379743.17</v>
      </c>
      <c r="AC57" s="5">
        <v>-11008731.009999998</v>
      </c>
      <c r="AD57" s="5">
        <v>-2446185.94</v>
      </c>
      <c r="AE57" s="5">
        <v>-15834660.119999997</v>
      </c>
      <c r="AF57" s="5">
        <v>-186725650.91999999</v>
      </c>
      <c r="AG57" s="5">
        <v>-29158533.739999998</v>
      </c>
      <c r="AH57" s="5">
        <v>-157567117.17999998</v>
      </c>
      <c r="AI57" s="8">
        <v>950064.11813283991</v>
      </c>
      <c r="AJ57" s="8">
        <v>513079878.73738617</v>
      </c>
      <c r="AK57" s="8">
        <v>3319069</v>
      </c>
      <c r="AL57" s="8">
        <v>1094312</v>
      </c>
      <c r="AM57" s="8">
        <v>1363158</v>
      </c>
      <c r="AN57" s="8">
        <v>1706465.56</v>
      </c>
      <c r="AO57" s="8">
        <v>569495.43999999994</v>
      </c>
      <c r="AP57" s="8">
        <v>418099.56999999937</v>
      </c>
      <c r="AQ57" s="8">
        <v>256248.25999999998</v>
      </c>
      <c r="AR57" s="8">
        <v>10104000</v>
      </c>
      <c r="AS57" s="8">
        <v>1920000</v>
      </c>
      <c r="AT57" s="13"/>
      <c r="AU57" s="8">
        <v>568595483.52417719</v>
      </c>
    </row>
    <row r="58" spans="1:49" hidden="1" x14ac:dyDescent="0.35">
      <c r="A58" s="4">
        <v>45505</v>
      </c>
      <c r="B58" s="8">
        <v>952811.05402393418</v>
      </c>
      <c r="C58" s="8">
        <v>952811.05402393406</v>
      </c>
      <c r="D58" s="5">
        <v>-31469007.869999997</v>
      </c>
      <c r="E58" s="5">
        <v>-136779488.79751819</v>
      </c>
      <c r="F58" s="5">
        <v>-39946869.509999998</v>
      </c>
      <c r="G58" s="5">
        <v>223345.62999999998</v>
      </c>
      <c r="H58" s="5">
        <v>214976.97999999998</v>
      </c>
      <c r="I58" s="5">
        <v>74792.930000000008</v>
      </c>
      <c r="J58" s="5">
        <v>1634173</v>
      </c>
      <c r="K58" s="5">
        <v>4411805</v>
      </c>
      <c r="L58" s="5">
        <v>992.65926342993532</v>
      </c>
      <c r="M58" s="5">
        <v>154.19611055549231</v>
      </c>
      <c r="N58" s="5">
        <v>425.56655423806581</v>
      </c>
      <c r="O58" s="5">
        <v>78.770761742866114</v>
      </c>
      <c r="P58" s="5">
        <v>-2650899.7999999998</v>
      </c>
      <c r="Q58" s="5">
        <v>-262129.38999999998</v>
      </c>
      <c r="R58" s="5">
        <v>76090.218325634021</v>
      </c>
      <c r="S58" s="5">
        <v>422667.97598663135</v>
      </c>
      <c r="T58" s="5">
        <v>7168000</v>
      </c>
      <c r="U58" s="5">
        <v>-165000</v>
      </c>
      <c r="V58" s="5">
        <v>1034000</v>
      </c>
      <c r="W58" s="5">
        <v>143000</v>
      </c>
      <c r="X58" s="5">
        <v>0</v>
      </c>
      <c r="Y58" s="5">
        <v>6045978</v>
      </c>
      <c r="Z58" s="5">
        <v>-2913029.19</v>
      </c>
      <c r="AA58" s="5">
        <v>8180000</v>
      </c>
      <c r="AB58" s="5">
        <v>-2401422.54</v>
      </c>
      <c r="AC58" s="5">
        <v>-10342245.967499997</v>
      </c>
      <c r="AD58" s="5">
        <v>-3227321.06</v>
      </c>
      <c r="AE58" s="5">
        <v>-15970989.567499997</v>
      </c>
      <c r="AF58" s="5">
        <v>-192224377.09323093</v>
      </c>
      <c r="AG58" s="5">
        <v>-29280810.34</v>
      </c>
      <c r="AH58" s="5">
        <v>-162943566.75323093</v>
      </c>
      <c r="AI58" s="8">
        <v>985315.71827666066</v>
      </c>
      <c r="AJ58" s="8">
        <v>515373590.89822543</v>
      </c>
      <c r="AK58" s="8">
        <v>3433111</v>
      </c>
      <c r="AL58" s="8">
        <v>1154787</v>
      </c>
      <c r="AM58" s="8">
        <v>1458080</v>
      </c>
      <c r="AN58" s="8">
        <v>1689458.2</v>
      </c>
      <c r="AO58" s="8">
        <v>557022.09</v>
      </c>
      <c r="AP58" s="8">
        <v>404419.50999999989</v>
      </c>
      <c r="AQ58" s="8">
        <v>262129.38999999998</v>
      </c>
      <c r="AR58" s="8">
        <v>7379000</v>
      </c>
      <c r="AS58" s="8">
        <v>-211000</v>
      </c>
      <c r="AT58" s="13"/>
      <c r="AU58" s="8">
        <v>571849978.66722703</v>
      </c>
    </row>
    <row r="59" spans="1:49" hidden="1" x14ac:dyDescent="0.35">
      <c r="A59" s="4">
        <v>45536</v>
      </c>
      <c r="B59" s="8">
        <v>951513.83061673911</v>
      </c>
      <c r="C59" s="8">
        <v>951513.830616739</v>
      </c>
      <c r="D59" s="5">
        <v>-31433289.460000001</v>
      </c>
      <c r="E59" s="5">
        <v>-135683558.61047503</v>
      </c>
      <c r="F59" s="5">
        <v>-40092866.820000008</v>
      </c>
      <c r="G59" s="5">
        <v>227596.63999999998</v>
      </c>
      <c r="H59" s="5">
        <v>217815.1</v>
      </c>
      <c r="I59" s="5">
        <v>73817.149999999994</v>
      </c>
      <c r="J59" s="5">
        <v>1622000</v>
      </c>
      <c r="K59" s="5">
        <v>5823463</v>
      </c>
      <c r="L59" s="5">
        <v>1025.125668269297</v>
      </c>
      <c r="M59" s="5">
        <v>155.27858183522315</v>
      </c>
      <c r="N59" s="5">
        <v>440.51999201907336</v>
      </c>
      <c r="O59" s="5">
        <v>81.270949352603125</v>
      </c>
      <c r="P59" s="5">
        <v>-2630571.9599999995</v>
      </c>
      <c r="Q59" s="5">
        <v>-267408.87</v>
      </c>
      <c r="R59" s="5">
        <v>77302.023300163026</v>
      </c>
      <c r="S59" s="5">
        <v>417631.55469878891</v>
      </c>
      <c r="T59" s="5">
        <v>-1968000</v>
      </c>
      <c r="U59" s="5">
        <v>-1142000</v>
      </c>
      <c r="V59" s="5">
        <v>-319000</v>
      </c>
      <c r="W59" s="5">
        <v>-291000</v>
      </c>
      <c r="X59" s="5">
        <v>0</v>
      </c>
      <c r="Y59" s="5">
        <v>7445463</v>
      </c>
      <c r="Z59" s="5">
        <v>-2897980.83</v>
      </c>
      <c r="AA59" s="5">
        <v>-3720000</v>
      </c>
      <c r="AB59" s="5">
        <v>-2403427.4900000002</v>
      </c>
      <c r="AC59" s="5">
        <v>-10019687.25828</v>
      </c>
      <c r="AD59" s="5">
        <v>-3193145.77</v>
      </c>
      <c r="AE59" s="5">
        <v>-15616260.518279999</v>
      </c>
      <c r="AF59" s="5">
        <v>-191593454.36172</v>
      </c>
      <c r="AG59" s="5">
        <v>-30106085.440000001</v>
      </c>
      <c r="AH59" s="5">
        <v>-161487368.92172</v>
      </c>
      <c r="AI59" s="8">
        <v>951433.65880988841</v>
      </c>
      <c r="AJ59" s="8">
        <v>503558993.41357583</v>
      </c>
      <c r="AK59" s="8">
        <v>4275445</v>
      </c>
      <c r="AL59" s="8">
        <v>1407146</v>
      </c>
      <c r="AM59" s="8">
        <v>1762872</v>
      </c>
      <c r="AN59" s="8">
        <v>1661004.02</v>
      </c>
      <c r="AO59" s="8">
        <v>558707.68999999994</v>
      </c>
      <c r="AP59" s="8">
        <v>410860.24999999953</v>
      </c>
      <c r="AQ59" s="8">
        <v>267408.87</v>
      </c>
      <c r="AR59" s="8">
        <v>-306000</v>
      </c>
      <c r="AS59" s="8">
        <v>-1662000</v>
      </c>
      <c r="AT59" s="13"/>
      <c r="AU59" s="8">
        <v>559107268.83338451</v>
      </c>
    </row>
    <row r="60" spans="1:49" hidden="1" x14ac:dyDescent="0.35">
      <c r="A60" s="4">
        <v>45566</v>
      </c>
      <c r="B60" s="8">
        <v>954590.78299628675</v>
      </c>
      <c r="C60" s="8">
        <v>954590.78299628664</v>
      </c>
      <c r="D60" s="5">
        <v>-31529056.020000003</v>
      </c>
      <c r="E60" s="5">
        <v>-140479662.60807809</v>
      </c>
      <c r="F60" s="5">
        <v>-40115682.800000004</v>
      </c>
      <c r="G60" s="5">
        <v>234654.13999999996</v>
      </c>
      <c r="H60" s="5">
        <v>223942.33999999991</v>
      </c>
      <c r="I60" s="5">
        <v>72792.450000000041</v>
      </c>
      <c r="J60" s="5">
        <v>1626062</v>
      </c>
      <c r="K60" s="5">
        <v>4623656</v>
      </c>
      <c r="L60" s="5">
        <v>1033.3535811372808</v>
      </c>
      <c r="M60" s="5">
        <v>158.74172167366024</v>
      </c>
      <c r="N60" s="5">
        <v>441.60321679104169</v>
      </c>
      <c r="O60" s="5">
        <v>81.36421840622576</v>
      </c>
      <c r="P60" s="5">
        <v>-2721608.27</v>
      </c>
      <c r="Q60" s="5">
        <v>-262422.88999999996</v>
      </c>
      <c r="R60" s="5">
        <v>79755.593084007007</v>
      </c>
      <c r="S60" s="5">
        <v>432306.17469977762</v>
      </c>
      <c r="T60" s="5">
        <v>5868000</v>
      </c>
      <c r="U60" s="5">
        <v>1528000</v>
      </c>
      <c r="V60" s="5">
        <v>-71000</v>
      </c>
      <c r="W60" s="5">
        <v>-1014000</v>
      </c>
      <c r="X60" s="5">
        <v>0</v>
      </c>
      <c r="Y60" s="5">
        <v>6249718</v>
      </c>
      <c r="Z60" s="5">
        <v>-2984031.16</v>
      </c>
      <c r="AA60" s="5">
        <v>6311000</v>
      </c>
      <c r="AB60" s="5">
        <v>-2406746.34</v>
      </c>
      <c r="AC60" s="5">
        <v>-10679851.35</v>
      </c>
      <c r="AD60" s="5">
        <v>-3085467.55</v>
      </c>
      <c r="AE60" s="5">
        <v>-16172065.239999998</v>
      </c>
      <c r="AF60" s="5">
        <v>-195952336.17999998</v>
      </c>
      <c r="AG60" s="5">
        <v>-31656919.920000002</v>
      </c>
      <c r="AH60" s="5">
        <v>-164295416.25999999</v>
      </c>
      <c r="AI60" s="8">
        <v>956153.41418581572</v>
      </c>
      <c r="AJ60" s="8">
        <v>523208761.89139903</v>
      </c>
      <c r="AK60" s="8">
        <v>3590331</v>
      </c>
      <c r="AL60" s="8">
        <v>1152238</v>
      </c>
      <c r="AM60" s="8">
        <v>1507149</v>
      </c>
      <c r="AN60" s="8">
        <v>1728739.92</v>
      </c>
      <c r="AO60" s="8">
        <v>568967.37</v>
      </c>
      <c r="AP60" s="8">
        <v>423900.9800000001</v>
      </c>
      <c r="AQ60" s="8">
        <v>262422.88999999996</v>
      </c>
      <c r="AR60" s="8">
        <v>4060000</v>
      </c>
      <c r="AS60" s="8">
        <v>1808000</v>
      </c>
      <c r="AT60" s="13"/>
      <c r="AU60" s="8">
        <v>582214773.48606753</v>
      </c>
    </row>
    <row r="61" spans="1:49" hidden="1" x14ac:dyDescent="0.35">
      <c r="A61" s="4">
        <v>45597</v>
      </c>
      <c r="B61" s="8">
        <v>956917.87604363624</v>
      </c>
      <c r="C61" s="8">
        <v>956917.98769448465</v>
      </c>
      <c r="D61" s="5">
        <v>-31584163.779999994</v>
      </c>
      <c r="E61" s="5">
        <v>-138603808.52119312</v>
      </c>
      <c r="F61" s="5">
        <v>-41422305.780000001</v>
      </c>
      <c r="G61" s="5">
        <v>243114.1</v>
      </c>
      <c r="H61" s="5">
        <v>236536.32000000004</v>
      </c>
      <c r="I61" s="5">
        <v>81948.080000000031</v>
      </c>
      <c r="J61" s="5">
        <v>1620757</v>
      </c>
      <c r="K61" s="5">
        <v>2267604</v>
      </c>
      <c r="L61" s="5">
        <v>1066.5978936287654</v>
      </c>
      <c r="M61" s="5">
        <v>167.18341256090733</v>
      </c>
      <c r="N61" s="5">
        <v>457.70666176507689</v>
      </c>
      <c r="O61" s="5">
        <v>85.756997793447766</v>
      </c>
      <c r="P61" s="5">
        <v>-2727744.7700000005</v>
      </c>
      <c r="Q61" s="5">
        <v>-279433.46999999997</v>
      </c>
      <c r="R61" s="5">
        <v>79847.123067934997</v>
      </c>
      <c r="S61" s="5">
        <v>433369.20195391728</v>
      </c>
      <c r="T61" s="5">
        <v>-11136000</v>
      </c>
      <c r="U61" s="5">
        <v>-1170000</v>
      </c>
      <c r="V61" s="5">
        <v>-1346000</v>
      </c>
      <c r="W61" s="5">
        <v>-1559000</v>
      </c>
      <c r="X61" s="5">
        <v>0</v>
      </c>
      <c r="Y61" s="5">
        <v>3888361</v>
      </c>
      <c r="Z61" s="5">
        <v>-3007178.24</v>
      </c>
      <c r="AA61" s="5">
        <v>-15211000</v>
      </c>
      <c r="AB61" s="5">
        <v>-2392387.2400000002</v>
      </c>
      <c r="AC61" s="5">
        <v>-9953528.9399999995</v>
      </c>
      <c r="AD61" s="5">
        <v>-3315707.45</v>
      </c>
      <c r="AE61" s="5">
        <v>-15661623.629999999</v>
      </c>
      <c r="AF61" s="5">
        <v>-195948654.42000002</v>
      </c>
      <c r="AG61" s="5">
        <v>-31796670.829999998</v>
      </c>
      <c r="AH61" s="5">
        <v>-164151983.59000003</v>
      </c>
      <c r="AI61" s="8">
        <v>967862.61005013902</v>
      </c>
      <c r="AJ61" s="8">
        <v>513429528.56787509</v>
      </c>
      <c r="AK61" s="8">
        <v>2238490</v>
      </c>
      <c r="AL61" s="8">
        <v>720146</v>
      </c>
      <c r="AM61" s="8">
        <v>929725</v>
      </c>
      <c r="AN61" s="8">
        <v>1743741.57</v>
      </c>
      <c r="AO61" s="8">
        <v>559615.74</v>
      </c>
      <c r="AP61" s="8">
        <v>424387.46000000043</v>
      </c>
      <c r="AQ61" s="8">
        <v>279433.46999999997</v>
      </c>
      <c r="AR61" s="8">
        <v>-9346000</v>
      </c>
      <c r="AS61" s="8">
        <v>-1790000</v>
      </c>
      <c r="AT61" s="13"/>
      <c r="AU61" s="8">
        <v>571585092.88453877</v>
      </c>
    </row>
    <row r="62" spans="1:49" hidden="1" x14ac:dyDescent="0.35">
      <c r="A62" s="4">
        <v>45627</v>
      </c>
      <c r="B62" s="8">
        <v>983970.79800191731</v>
      </c>
      <c r="C62" s="8">
        <v>983970.79800191731</v>
      </c>
      <c r="D62" s="5">
        <v>-32437900.289999999</v>
      </c>
      <c r="E62" s="5">
        <v>-143552994.37461776</v>
      </c>
      <c r="F62" s="5">
        <v>-42853959.43</v>
      </c>
      <c r="G62" s="5">
        <v>255705.32999999993</v>
      </c>
      <c r="H62" s="5">
        <v>243018.07</v>
      </c>
      <c r="I62" s="5">
        <v>80419.109999999971</v>
      </c>
      <c r="J62" s="5">
        <v>1665940</v>
      </c>
      <c r="K62" s="5">
        <v>2054157</v>
      </c>
      <c r="L62" s="5">
        <v>1057.5063817998407</v>
      </c>
      <c r="M62" s="5">
        <v>174.04983553013392</v>
      </c>
      <c r="N62" s="5">
        <v>451.53727398938611</v>
      </c>
      <c r="O62" s="5">
        <v>87.081421561527648</v>
      </c>
      <c r="P62" s="5">
        <v>-2834650.98</v>
      </c>
      <c r="Q62" s="5">
        <v>-276059.34000000003</v>
      </c>
      <c r="R62" s="5">
        <v>84157.995871882013</v>
      </c>
      <c r="S62" s="5">
        <v>449172.38642303908</v>
      </c>
      <c r="T62" s="5">
        <v>9543000</v>
      </c>
      <c r="U62" s="5">
        <v>1859000</v>
      </c>
      <c r="V62" s="5">
        <v>247000</v>
      </c>
      <c r="W62" s="5">
        <v>671000</v>
      </c>
      <c r="X62" s="5">
        <v>0</v>
      </c>
      <c r="Y62" s="5">
        <v>3720097</v>
      </c>
      <c r="Z62" s="5">
        <v>-3110710.32</v>
      </c>
      <c r="AA62" s="5">
        <v>12320000</v>
      </c>
      <c r="AB62" s="5">
        <v>-2415423.7400000002</v>
      </c>
      <c r="AC62" s="5">
        <v>-9612776.9499999993</v>
      </c>
      <c r="AD62" s="5">
        <v>-3550970.39</v>
      </c>
      <c r="AE62" s="5">
        <v>-15579171.08</v>
      </c>
      <c r="AF62" s="5">
        <v>-203265683.03</v>
      </c>
      <c r="AG62" s="5">
        <v>-34228681.899999999</v>
      </c>
      <c r="AH62" s="5">
        <v>-169037001.13</v>
      </c>
      <c r="AI62" s="8">
        <v>982975.62227463408</v>
      </c>
      <c r="AJ62" s="8">
        <v>538394267.15153444</v>
      </c>
      <c r="AK62" s="8">
        <v>2117829</v>
      </c>
      <c r="AL62" s="8">
        <v>693785</v>
      </c>
      <c r="AM62" s="8">
        <v>908483</v>
      </c>
      <c r="AN62" s="8">
        <v>1806258.44</v>
      </c>
      <c r="AO62" s="8">
        <v>581092.80000000005</v>
      </c>
      <c r="AP62" s="8">
        <v>447299.74</v>
      </c>
      <c r="AQ62" s="8">
        <v>276059.34000000003</v>
      </c>
      <c r="AR62" s="8">
        <v>7059000</v>
      </c>
      <c r="AS62" s="8">
        <v>2484000</v>
      </c>
      <c r="AT62" s="13"/>
      <c r="AU62" s="8">
        <v>597150591.06170607</v>
      </c>
    </row>
    <row r="63" spans="1:49" x14ac:dyDescent="0.35">
      <c r="A63" s="4">
        <v>45658</v>
      </c>
      <c r="B63" s="8">
        <v>1115199.9999999998</v>
      </c>
      <c r="C63" s="8">
        <v>989472.80472303054</v>
      </c>
      <c r="D63" s="5">
        <v>-34370421.993465744</v>
      </c>
      <c r="E63" s="5">
        <v>-144571647.9660511</v>
      </c>
      <c r="F63" s="5">
        <v>-42722565.349588886</v>
      </c>
      <c r="G63" s="5">
        <v>265289.36</v>
      </c>
      <c r="H63" s="5">
        <v>259357.93999999997</v>
      </c>
      <c r="I63" s="5">
        <v>70976.129999999976</v>
      </c>
      <c r="J63" s="5">
        <v>457584</v>
      </c>
      <c r="K63" s="5">
        <v>-119930</v>
      </c>
      <c r="L63" s="5">
        <v>1085.2857796670251</v>
      </c>
      <c r="M63" s="5">
        <v>180.66892476184711</v>
      </c>
      <c r="N63" s="5">
        <v>464.76974245110239</v>
      </c>
      <c r="O63" s="5">
        <v>92.083072068138762</v>
      </c>
      <c r="P63" s="5">
        <v>-2809380.16</v>
      </c>
      <c r="Q63" s="5">
        <v>-276685.33999999997</v>
      </c>
      <c r="R63" s="5">
        <v>85457.724790508</v>
      </c>
      <c r="S63" s="5">
        <v>443118.03139292065</v>
      </c>
      <c r="T63" s="5">
        <v>1097000</v>
      </c>
      <c r="U63" s="5">
        <v>135000</v>
      </c>
      <c r="V63" s="5">
        <v>4000</v>
      </c>
      <c r="W63" s="5">
        <v>339000</v>
      </c>
      <c r="X63" s="5">
        <v>0</v>
      </c>
      <c r="Y63" s="5">
        <v>337654</v>
      </c>
      <c r="Z63" s="5">
        <v>-3086065.5</v>
      </c>
      <c r="AA63" s="5">
        <v>1575000</v>
      </c>
      <c r="AB63" s="5">
        <v>-1775479.7134657484</v>
      </c>
      <c r="AC63" s="5">
        <v>-6238657.2699999996</v>
      </c>
      <c r="AD63" s="5">
        <v>-3200358.3695888929</v>
      </c>
      <c r="AE63" s="5">
        <v>-11214495.353054641</v>
      </c>
      <c r="AF63" s="5">
        <v>-210450139.95694536</v>
      </c>
      <c r="AG63" s="5">
        <v>-34531402.719999999</v>
      </c>
      <c r="AH63" s="5">
        <v>-175918737.23694536</v>
      </c>
      <c r="AI63" s="8">
        <v>1050939.9492907114</v>
      </c>
      <c r="AJ63" s="8">
        <v>563536442.36513793</v>
      </c>
      <c r="AK63" s="8">
        <v>191949</v>
      </c>
      <c r="AL63" s="8">
        <v>63095</v>
      </c>
      <c r="AM63" s="8">
        <v>82610</v>
      </c>
      <c r="AN63" s="8">
        <v>1774017.7</v>
      </c>
      <c r="AO63" s="8">
        <v>581154.65</v>
      </c>
      <c r="AP63" s="8">
        <v>454207.81000000017</v>
      </c>
      <c r="AQ63" s="8">
        <v>276685.33999999997</v>
      </c>
      <c r="AR63" s="8">
        <v>1068000</v>
      </c>
      <c r="AS63" s="8">
        <v>29000</v>
      </c>
      <c r="AT63" s="13"/>
      <c r="AU63" s="8">
        <v>621917406.31014895</v>
      </c>
      <c r="AW63" s="23">
        <f t="shared" ref="AW63:AW67" si="2">+AQ63+AP63+AO63+AN63+Z63</f>
        <v>0</v>
      </c>
    </row>
    <row r="64" spans="1:49" x14ac:dyDescent="0.35">
      <c r="A64" s="4">
        <v>45689</v>
      </c>
      <c r="B64" s="8">
        <v>1115200.0000000002</v>
      </c>
      <c r="C64" s="8">
        <v>1027620.9769839249</v>
      </c>
      <c r="D64" s="5">
        <v>-34493093.339856334</v>
      </c>
      <c r="E64" s="5">
        <v>-138922076.33900547</v>
      </c>
      <c r="F64" s="5">
        <v>-45032773.930522583</v>
      </c>
      <c r="G64" s="5">
        <v>286139.75999999995</v>
      </c>
      <c r="H64" s="5">
        <v>273917.90000000002</v>
      </c>
      <c r="I64" s="5">
        <v>76606.599999999977</v>
      </c>
      <c r="J64" s="5">
        <v>872640</v>
      </c>
      <c r="K64" s="5">
        <v>3748482</v>
      </c>
      <c r="L64" s="5">
        <v>1138.7158346565043</v>
      </c>
      <c r="M64" s="5">
        <v>192.3231694560894</v>
      </c>
      <c r="N64" s="5">
        <v>490.86789800228814</v>
      </c>
      <c r="O64" s="5">
        <v>101.84388268230266</v>
      </c>
      <c r="P64" s="5">
        <v>-2904487.4400000004</v>
      </c>
      <c r="Q64" s="5">
        <v>-269017.96999999997</v>
      </c>
      <c r="R64" s="5">
        <v>90366.115866672</v>
      </c>
      <c r="S64" s="5">
        <v>456103.77080579242</v>
      </c>
      <c r="T64" s="5">
        <v>-20131000</v>
      </c>
      <c r="U64" s="5">
        <v>-4067000</v>
      </c>
      <c r="V64" s="5">
        <v>-2003000</v>
      </c>
      <c r="W64" s="5">
        <v>-737000</v>
      </c>
      <c r="X64" s="5">
        <v>0</v>
      </c>
      <c r="Y64" s="5">
        <v>4621122</v>
      </c>
      <c r="Z64" s="5">
        <v>-3173505.41</v>
      </c>
      <c r="AA64" s="5">
        <v>-26938000</v>
      </c>
      <c r="AB64" s="5">
        <v>-1904030.4598563374</v>
      </c>
      <c r="AC64" s="5">
        <v>-6056289.290000001</v>
      </c>
      <c r="AD64" s="5">
        <v>-3475458.1305225808</v>
      </c>
      <c r="AE64" s="5">
        <v>-11435777.880378919</v>
      </c>
      <c r="AF64" s="5">
        <v>-207012165.72962108</v>
      </c>
      <c r="AG64" s="5">
        <v>-35860152.619999997</v>
      </c>
      <c r="AH64" s="5">
        <v>-171152013.10962108</v>
      </c>
      <c r="AI64" s="8">
        <v>1094056.4045894414</v>
      </c>
      <c r="AJ64" s="8">
        <v>541881680.34403503</v>
      </c>
      <c r="AK64" s="8">
        <v>2614829</v>
      </c>
      <c r="AL64" s="8">
        <v>884761</v>
      </c>
      <c r="AM64" s="8">
        <v>1121532</v>
      </c>
      <c r="AN64" s="8">
        <v>1824474.3</v>
      </c>
      <c r="AO64" s="8">
        <v>599717.23</v>
      </c>
      <c r="AP64" s="8">
        <v>480295.91000000038</v>
      </c>
      <c r="AQ64" s="8">
        <v>269017.96999999997</v>
      </c>
      <c r="AR64" s="8">
        <v>-15039000</v>
      </c>
      <c r="AS64" s="8">
        <v>-5092000</v>
      </c>
      <c r="AT64" s="13"/>
      <c r="AU64" s="8">
        <v>597690220.12157369</v>
      </c>
      <c r="AW64" s="23">
        <f t="shared" si="2"/>
        <v>0</v>
      </c>
    </row>
    <row r="65" spans="1:49" x14ac:dyDescent="0.35">
      <c r="A65" s="4">
        <v>45717</v>
      </c>
      <c r="B65" s="8">
        <v>1115199.9999999995</v>
      </c>
      <c r="C65" s="8">
        <v>1028370.1481674706</v>
      </c>
      <c r="D65" s="5">
        <v>-34591757.784882851</v>
      </c>
      <c r="E65" s="5">
        <v>-152181391.6482271</v>
      </c>
      <c r="F65" s="5">
        <v>-45309483.34594202</v>
      </c>
      <c r="G65" s="5">
        <v>289207.73000000004</v>
      </c>
      <c r="H65" s="5">
        <v>274863.34000000003</v>
      </c>
      <c r="I65" s="5">
        <v>79890.07000000008</v>
      </c>
      <c r="J65" s="5">
        <v>927647</v>
      </c>
      <c r="K65" s="5">
        <v>4473900</v>
      </c>
      <c r="L65" s="5">
        <v>1136.422135395318</v>
      </c>
      <c r="M65" s="5">
        <v>192.00614397909931</v>
      </c>
      <c r="N65" s="5">
        <v>481.99037346837218</v>
      </c>
      <c r="O65" s="5">
        <v>92.962947117153163</v>
      </c>
      <c r="P65" s="5">
        <v>-3141546.93</v>
      </c>
      <c r="Q65" s="5">
        <v>-263951.39</v>
      </c>
      <c r="R65" s="5">
        <v>99944.929030719009</v>
      </c>
      <c r="S65" s="5">
        <v>481715.30716613168</v>
      </c>
      <c r="T65" s="5">
        <v>20428000</v>
      </c>
      <c r="U65" s="5">
        <v>5096000</v>
      </c>
      <c r="V65" s="5">
        <v>956000</v>
      </c>
      <c r="W65" s="5">
        <v>-1001000</v>
      </c>
      <c r="X65" s="5">
        <v>0</v>
      </c>
      <c r="Y65" s="5">
        <v>5401547</v>
      </c>
      <c r="Z65" s="5">
        <v>-3405498.32</v>
      </c>
      <c r="AA65" s="5">
        <v>25479000</v>
      </c>
      <c r="AB65" s="5">
        <v>-1999187.4748828465</v>
      </c>
      <c r="AC65" s="5">
        <v>-6711171.089999998</v>
      </c>
      <c r="AD65" s="5">
        <v>-3654662.9259420279</v>
      </c>
      <c r="AE65" s="5">
        <v>-12365021.490824873</v>
      </c>
      <c r="AF65" s="5">
        <v>-219717610.984292</v>
      </c>
      <c r="AG65" s="5">
        <v>-38130046.439999998</v>
      </c>
      <c r="AH65" s="5">
        <v>-181587564.544292</v>
      </c>
      <c r="AI65" s="8">
        <v>1079236.1527036279</v>
      </c>
      <c r="AJ65" s="8">
        <v>593668416.42763221</v>
      </c>
      <c r="AK65" s="8">
        <v>3099344</v>
      </c>
      <c r="AL65" s="8">
        <v>990643</v>
      </c>
      <c r="AM65" s="8">
        <v>1311560</v>
      </c>
      <c r="AN65" s="8">
        <v>1943975.45</v>
      </c>
      <c r="AO65" s="8">
        <v>657768.92000000004</v>
      </c>
      <c r="AP65" s="8">
        <v>539802.56000000017</v>
      </c>
      <c r="AQ65" s="8">
        <v>263951.39</v>
      </c>
      <c r="AR65" s="8">
        <v>13821000</v>
      </c>
      <c r="AS65" s="8">
        <v>6607000</v>
      </c>
      <c r="AT65" s="13"/>
      <c r="AU65" s="8">
        <v>655162694.3900125</v>
      </c>
      <c r="AW65" s="23">
        <f t="shared" si="2"/>
        <v>0</v>
      </c>
    </row>
    <row r="66" spans="1:49" x14ac:dyDescent="0.35">
      <c r="A66" s="4">
        <v>45748</v>
      </c>
      <c r="B66" s="8">
        <v>1115200.0000000002</v>
      </c>
      <c r="C66" s="8">
        <v>1015604.358473891</v>
      </c>
      <c r="D66" s="5">
        <v>-34453725.790141486</v>
      </c>
      <c r="E66" s="5">
        <v>-139127148.16732621</v>
      </c>
      <c r="F66" s="5">
        <v>-44625587.838389792</v>
      </c>
      <c r="G66" s="5">
        <v>279705.61000000004</v>
      </c>
      <c r="H66" s="5">
        <v>268898.73</v>
      </c>
      <c r="I66" s="5">
        <v>74243.96000000005</v>
      </c>
      <c r="J66" s="5">
        <v>927487</v>
      </c>
      <c r="K66" s="5">
        <v>3984827</v>
      </c>
      <c r="L66" s="5">
        <v>1115.3324560516448</v>
      </c>
      <c r="M66" s="5">
        <v>186.76568565702786</v>
      </c>
      <c r="N66" s="5">
        <v>478.85325177963807</v>
      </c>
      <c r="O66" s="5">
        <v>97.094711675664541</v>
      </c>
      <c r="P66" s="5">
        <v>-3053064.1999999997</v>
      </c>
      <c r="Q66" s="5">
        <v>-290123.84000000003</v>
      </c>
      <c r="R66" s="5">
        <v>91229.585002113017</v>
      </c>
      <c r="S66" s="5">
        <v>473003.31056758802</v>
      </c>
      <c r="T66" s="5">
        <v>-5781000</v>
      </c>
      <c r="U66" s="5">
        <v>-2271000</v>
      </c>
      <c r="V66" s="5">
        <v>369000</v>
      </c>
      <c r="W66" s="5">
        <v>-53000</v>
      </c>
      <c r="X66" s="5">
        <v>0</v>
      </c>
      <c r="Y66" s="5">
        <v>4912314</v>
      </c>
      <c r="Z66" s="5">
        <v>-3343188.04</v>
      </c>
      <c r="AA66" s="5">
        <v>-7736000</v>
      </c>
      <c r="AB66" s="5">
        <v>-1860509.4701414863</v>
      </c>
      <c r="AC66" s="5">
        <v>-6008100.5800000001</v>
      </c>
      <c r="AD66" s="5">
        <v>-3407709.8183897976</v>
      </c>
      <c r="AE66" s="5">
        <v>-11276319.868531283</v>
      </c>
      <c r="AF66" s="5">
        <v>-206930141.8914687</v>
      </c>
      <c r="AG66" s="5">
        <v>-35358536.310000002</v>
      </c>
      <c r="AH66" s="5">
        <v>-171571605.5814687</v>
      </c>
      <c r="AI66" s="8">
        <v>1017643.2010116235</v>
      </c>
      <c r="AJ66" s="8">
        <v>543344744.28454399</v>
      </c>
      <c r="AK66" s="8">
        <v>2779511</v>
      </c>
      <c r="AL66" s="8">
        <v>939395</v>
      </c>
      <c r="AM66" s="8">
        <v>1193408</v>
      </c>
      <c r="AN66" s="8">
        <v>1939499.02</v>
      </c>
      <c r="AO66" s="8">
        <v>619921.9</v>
      </c>
      <c r="AP66" s="8">
        <v>493643.27999999968</v>
      </c>
      <c r="AQ66" s="8">
        <v>290123.84000000003</v>
      </c>
      <c r="AR66" s="8">
        <v>-2819000</v>
      </c>
      <c r="AS66" s="8">
        <v>-2962000</v>
      </c>
      <c r="AT66" s="13"/>
      <c r="AU66" s="8">
        <v>599692643.70957279</v>
      </c>
      <c r="AW66" s="23">
        <f t="shared" si="2"/>
        <v>0</v>
      </c>
    </row>
    <row r="67" spans="1:49" x14ac:dyDescent="0.35">
      <c r="A67" s="4">
        <v>45778</v>
      </c>
      <c r="B67" s="8">
        <v>1115200</v>
      </c>
      <c r="C67" s="8">
        <v>975460.94007423555</v>
      </c>
      <c r="D67" s="5">
        <v>-34211432.491015531</v>
      </c>
      <c r="E67" s="5">
        <v>-137612077.46802595</v>
      </c>
      <c r="F67" s="5">
        <v>-41087994.752918869</v>
      </c>
      <c r="G67" s="5">
        <v>254716.74999999994</v>
      </c>
      <c r="H67" s="5">
        <v>243721.21999999991</v>
      </c>
      <c r="I67" s="5">
        <v>69609.969999999972</v>
      </c>
      <c r="J67" s="5">
        <v>755827</v>
      </c>
      <c r="K67" s="5">
        <v>145177</v>
      </c>
      <c r="L67" s="5">
        <v>1056.7875213986224</v>
      </c>
      <c r="M67" s="5">
        <v>172.06352073815512</v>
      </c>
      <c r="N67" s="5">
        <v>450.62924597653858</v>
      </c>
      <c r="O67" s="5">
        <v>86.364582175788939</v>
      </c>
      <c r="P67" s="5">
        <v>-3058345.84</v>
      </c>
      <c r="Q67" s="5">
        <v>-262859.74</v>
      </c>
      <c r="R67" s="5">
        <v>95284.309789660998</v>
      </c>
      <c r="S67" s="5">
        <v>469924.6828063181</v>
      </c>
      <c r="T67" s="5">
        <v>1429000</v>
      </c>
      <c r="U67" s="5">
        <v>927000</v>
      </c>
      <c r="V67" s="5">
        <v>967000</v>
      </c>
      <c r="W67" s="5">
        <v>1577000</v>
      </c>
      <c r="X67" s="5">
        <v>0</v>
      </c>
      <c r="Y67" s="5">
        <v>901004</v>
      </c>
      <c r="Z67" s="5">
        <v>-3321205.58</v>
      </c>
      <c r="AA67" s="5">
        <v>4900000</v>
      </c>
      <c r="AB67" s="5">
        <v>-1726238.4610155402</v>
      </c>
      <c r="AC67" s="5">
        <v>-5678651.4099999992</v>
      </c>
      <c r="AD67" s="5">
        <v>-3110508.9229188729</v>
      </c>
      <c r="AE67" s="5">
        <v>-10515398.793934412</v>
      </c>
      <c r="AF67" s="5">
        <v>-202396106.21741572</v>
      </c>
      <c r="AG67" s="5">
        <v>-33188874.379999999</v>
      </c>
      <c r="AH67" s="5">
        <v>-169207231.83741572</v>
      </c>
      <c r="AI67" s="8">
        <v>999408.22870971181</v>
      </c>
      <c r="AJ67" s="8">
        <v>536826910.75935441</v>
      </c>
      <c r="AK67" s="8">
        <v>515181</v>
      </c>
      <c r="AL67" s="8">
        <v>170735</v>
      </c>
      <c r="AM67" s="8">
        <v>215088</v>
      </c>
      <c r="AN67" s="8">
        <v>1900460.93</v>
      </c>
      <c r="AO67" s="8">
        <v>642301.51</v>
      </c>
      <c r="AP67" s="8">
        <v>515583.39999999991</v>
      </c>
      <c r="AQ67" s="8">
        <v>262859.74</v>
      </c>
      <c r="AR67" s="8">
        <v>-112000</v>
      </c>
      <c r="AS67" s="8">
        <v>1541000</v>
      </c>
      <c r="AT67" s="13"/>
      <c r="AU67" s="8">
        <v>591757830.92139757</v>
      </c>
      <c r="AW67" s="23">
        <f t="shared" si="2"/>
        <v>0</v>
      </c>
    </row>
    <row r="68" spans="1:49" x14ac:dyDescent="0.35">
      <c r="A68" s="4">
        <v>45809</v>
      </c>
      <c r="B68" s="8">
        <v>1115200.0000000007</v>
      </c>
      <c r="C68" s="8">
        <v>969414.96516728494</v>
      </c>
      <c r="D68" s="5">
        <v>-34393914.588010028</v>
      </c>
      <c r="E68" s="5">
        <v>-131646842.214766</v>
      </c>
      <c r="F68" s="5">
        <v>-40848848.905536309</v>
      </c>
      <c r="G68" s="5">
        <v>238799.07000000007</v>
      </c>
      <c r="H68" s="5">
        <v>228072.71999999997</v>
      </c>
      <c r="I68" s="5">
        <v>67896.690000000046</v>
      </c>
      <c r="J68" s="5">
        <v>891617</v>
      </c>
      <c r="K68" s="5">
        <v>274490</v>
      </c>
      <c r="L68" s="5">
        <v>1048.5665534280802</v>
      </c>
      <c r="M68" s="5">
        <v>163.48671659210004</v>
      </c>
      <c r="N68" s="5">
        <v>450.47640477014994</v>
      </c>
      <c r="O68" s="5">
        <v>84.624242870209287</v>
      </c>
      <c r="P68" s="5">
        <v>-1656795.3699999996</v>
      </c>
      <c r="Q68" s="5">
        <v>-148279.28</v>
      </c>
      <c r="R68" s="5">
        <v>84887.538997237003</v>
      </c>
      <c r="S68" s="5">
        <v>442922.39628124487</v>
      </c>
      <c r="T68" s="5">
        <v>-5220000</v>
      </c>
      <c r="U68" s="5">
        <v>-1820000</v>
      </c>
      <c r="V68" s="5">
        <v>92000</v>
      </c>
      <c r="W68" s="5">
        <v>521000</v>
      </c>
      <c r="X68" s="5">
        <v>0</v>
      </c>
      <c r="Y68" s="5">
        <v>1166107</v>
      </c>
      <c r="Z68" s="5">
        <v>-1805074.65</v>
      </c>
      <c r="AA68" s="5">
        <v>-6427000</v>
      </c>
      <c r="AB68" s="5">
        <v>-1761207.3580100276</v>
      </c>
      <c r="AC68" s="5">
        <v>-5046389.0199999996</v>
      </c>
      <c r="AD68" s="5">
        <v>-3087202.4355363119</v>
      </c>
      <c r="AE68" s="5">
        <v>-9894798.813546339</v>
      </c>
      <c r="AF68" s="5">
        <v>-196994806.88645366</v>
      </c>
      <c r="AG68" s="5">
        <v>-30873770.899999999</v>
      </c>
      <c r="AH68" s="5">
        <v>-166121035.98645365</v>
      </c>
      <c r="AI68" s="8">
        <v>985398.45375129057</v>
      </c>
      <c r="AJ68" s="8">
        <v>516933737.87893003</v>
      </c>
      <c r="AK68" s="8">
        <v>674306</v>
      </c>
      <c r="AL68" s="8">
        <v>224183</v>
      </c>
      <c r="AM68" s="8">
        <v>267618</v>
      </c>
      <c r="AN68" s="8">
        <v>1044258.6</v>
      </c>
      <c r="AO68" s="8">
        <v>346074.79</v>
      </c>
      <c r="AP68" s="8">
        <v>266461.97999999969</v>
      </c>
      <c r="AQ68" s="8">
        <v>148279.28</v>
      </c>
      <c r="AR68" s="8">
        <v>-2966000</v>
      </c>
      <c r="AS68" s="8">
        <v>-2254000</v>
      </c>
      <c r="AT68" s="13"/>
      <c r="AU68" s="8">
        <v>567100791.82572711</v>
      </c>
      <c r="AW68" s="23">
        <f>+AQ68+AP68+AO68+AN68+Z68</f>
        <v>0</v>
      </c>
    </row>
    <row r="69" spans="1:49" x14ac:dyDescent="0.35">
      <c r="A69" s="4">
        <v>45839</v>
      </c>
      <c r="B69" s="8">
        <v>1115200.0000000007</v>
      </c>
      <c r="C69" s="8">
        <v>926511.36152600206</v>
      </c>
      <c r="D69" s="5">
        <v>-33608898.238341704</v>
      </c>
      <c r="E69" s="5">
        <v>-128548689.357311</v>
      </c>
      <c r="F69" s="5">
        <f>-38.8651759997543*1000000</f>
        <v>-38865175.999754302</v>
      </c>
      <c r="G69" s="5">
        <v>235933.34</v>
      </c>
      <c r="H69" s="5">
        <v>224894.22</v>
      </c>
      <c r="I69" s="5">
        <v>62917.84</v>
      </c>
      <c r="J69" s="5">
        <v>270843</v>
      </c>
      <c r="K69" s="5">
        <v>-5810658</v>
      </c>
      <c r="L69" s="5">
        <v>1040.5243484023256</v>
      </c>
      <c r="M69" s="5">
        <v>163.2670024518961</v>
      </c>
      <c r="N69" s="5">
        <v>444.99913795375113</v>
      </c>
      <c r="O69" s="5">
        <v>81.854802822745896</v>
      </c>
      <c r="P69" s="5">
        <v>-1656223.13</v>
      </c>
      <c r="Q69" s="5">
        <v>-136408.89000000001</v>
      </c>
      <c r="R69" s="5">
        <v>83176.963701797999</v>
      </c>
      <c r="S69" s="5">
        <v>442772.16902904451</v>
      </c>
      <c r="T69" s="5">
        <v>9475000</v>
      </c>
      <c r="U69" s="5">
        <v>1265000</v>
      </c>
      <c r="V69" s="5">
        <v>933000</v>
      </c>
      <c r="W69" s="5">
        <v>-559000</v>
      </c>
      <c r="X69" s="5">
        <v>0</v>
      </c>
      <c r="Y69" s="5">
        <v>-5539815</v>
      </c>
      <c r="Z69" s="5">
        <v>-1792632.02</v>
      </c>
      <c r="AA69" s="5">
        <v>11114000</v>
      </c>
      <c r="AB69" s="5">
        <v>-1597578.8483417199</v>
      </c>
      <c r="AC69" s="5">
        <v>-5608040.4400000004</v>
      </c>
      <c r="AD69" s="5">
        <v>-2775320.5397543302</v>
      </c>
      <c r="AE69" s="5">
        <v>-9980939.8280960508</v>
      </c>
      <c r="AF69" s="5">
        <v>-191041823.76731101</v>
      </c>
      <c r="AG69" s="5">
        <v>-30566484.676238101</v>
      </c>
      <c r="AH69" s="5">
        <v>-160475339.09107301</v>
      </c>
      <c r="AI69" s="8">
        <v>976772.87735171698</v>
      </c>
      <c r="AJ69" s="8">
        <v>526916331.59317237</v>
      </c>
      <c r="AK69" s="8">
        <v>-3226692</v>
      </c>
      <c r="AL69" s="8">
        <v>-1051629</v>
      </c>
      <c r="AM69" s="8">
        <v>-1261494</v>
      </c>
      <c r="AN69" s="8">
        <v>1046401.0800000001</v>
      </c>
      <c r="AO69" s="8">
        <v>347889.25000000023</v>
      </c>
      <c r="AP69" s="8">
        <v>261932.81999999995</v>
      </c>
      <c r="AQ69" s="8">
        <v>136408.87000000005</v>
      </c>
      <c r="AR69" s="8">
        <f>7790*1000</f>
        <v>7790000</v>
      </c>
      <c r="AS69" s="8">
        <f>1685*1000</f>
        <v>1685000</v>
      </c>
      <c r="AT69" s="13"/>
      <c r="AU69" s="8">
        <v>576356336.67794847</v>
      </c>
      <c r="AW69" s="23">
        <f>+AQ69+AP69+AO69+AN69+Z69</f>
        <v>0</v>
      </c>
    </row>
    <row r="70" spans="1:49" x14ac:dyDescent="0.35">
      <c r="A70" s="4"/>
      <c r="B70" s="8"/>
      <c r="C70" s="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13"/>
      <c r="AU70" s="8"/>
    </row>
    <row r="71" spans="1:49" x14ac:dyDescent="0.35">
      <c r="A71" s="4"/>
      <c r="B71" s="8"/>
      <c r="C71" s="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13"/>
      <c r="AU71" s="8"/>
    </row>
    <row r="72" spans="1:49" x14ac:dyDescent="0.35">
      <c r="A72" s="4"/>
      <c r="B72" s="8"/>
      <c r="C72" s="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26"/>
      <c r="AH72" s="2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13"/>
      <c r="AU72" s="8"/>
    </row>
    <row r="73" spans="1:49" x14ac:dyDescent="0.35">
      <c r="A73" s="4"/>
      <c r="B73" s="8"/>
      <c r="C73" s="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26"/>
      <c r="AH73" s="26"/>
      <c r="AI73" s="8"/>
      <c r="AJ73" s="8"/>
      <c r="AK73" s="25"/>
      <c r="AL73" s="25"/>
      <c r="AM73" s="25"/>
      <c r="AN73" s="8"/>
      <c r="AO73" s="8"/>
      <c r="AP73" s="8"/>
      <c r="AQ73" s="8"/>
      <c r="AR73" s="8"/>
      <c r="AS73" s="8"/>
      <c r="AT73" s="13"/>
      <c r="AU73" s="8"/>
    </row>
    <row r="74" spans="1:49" x14ac:dyDescent="0.35">
      <c r="A74" s="4"/>
      <c r="B74" s="8"/>
      <c r="C74" s="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26"/>
      <c r="AH74" s="26"/>
      <c r="AI74" s="8"/>
      <c r="AJ74" s="8"/>
      <c r="AK74" s="25"/>
      <c r="AL74" s="25"/>
      <c r="AM74" s="25"/>
      <c r="AN74" s="8"/>
      <c r="AO74" s="8"/>
      <c r="AP74" s="8"/>
      <c r="AQ74" s="8"/>
      <c r="AR74" s="8"/>
      <c r="AS74" s="8"/>
      <c r="AT74" s="13"/>
      <c r="AU74" s="8"/>
    </row>
    <row r="75" spans="1:49" x14ac:dyDescent="0.35">
      <c r="A75" s="4"/>
      <c r="B75" s="8"/>
      <c r="C75" s="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26"/>
      <c r="AH75" s="26"/>
      <c r="AI75" s="8"/>
      <c r="AJ75" s="8"/>
      <c r="AK75" s="25"/>
      <c r="AL75" s="25"/>
      <c r="AM75" s="25"/>
      <c r="AN75" s="8"/>
      <c r="AO75" s="8"/>
      <c r="AP75" s="8"/>
      <c r="AQ75" s="8"/>
      <c r="AR75" s="8"/>
      <c r="AS75" s="8"/>
      <c r="AT75" s="13"/>
      <c r="AU75" s="8"/>
    </row>
    <row r="76" spans="1:49" x14ac:dyDescent="0.35">
      <c r="A76" s="4"/>
      <c r="B76" s="8"/>
      <c r="C76" s="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6"/>
      <c r="AH76" s="26"/>
      <c r="AI76" s="8"/>
      <c r="AJ76" s="8"/>
      <c r="AK76" s="25"/>
      <c r="AL76" s="25"/>
      <c r="AM76" s="25"/>
      <c r="AN76" s="8"/>
      <c r="AO76" s="8"/>
      <c r="AP76" s="8"/>
      <c r="AQ76" s="8"/>
      <c r="AR76" s="8"/>
      <c r="AS76" s="8"/>
      <c r="AT76" s="13"/>
      <c r="AU76" s="8"/>
    </row>
    <row r="77" spans="1:49" x14ac:dyDescent="0.35">
      <c r="A77" s="4"/>
      <c r="B77" s="8"/>
      <c r="C77" s="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6"/>
      <c r="AH77" s="26"/>
      <c r="AI77" s="8"/>
      <c r="AJ77" s="8"/>
      <c r="AK77" s="25"/>
      <c r="AL77" s="25"/>
      <c r="AM77" s="25"/>
      <c r="AN77" s="8"/>
      <c r="AO77" s="8"/>
      <c r="AP77" s="8"/>
      <c r="AQ77" s="8"/>
      <c r="AR77" s="8"/>
      <c r="AS77" s="8"/>
      <c r="AT77" s="13"/>
      <c r="AU77" s="8"/>
    </row>
    <row r="78" spans="1:49" x14ac:dyDescent="0.35">
      <c r="A78" s="4"/>
      <c r="B78" s="8"/>
      <c r="C78" s="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8"/>
      <c r="AJ78" s="8"/>
      <c r="AK78" s="24"/>
      <c r="AL78" s="24"/>
      <c r="AM78" s="24"/>
      <c r="AN78" s="8"/>
      <c r="AO78" s="8"/>
      <c r="AP78" s="8"/>
      <c r="AQ78" s="8"/>
      <c r="AR78" s="8"/>
      <c r="AS78" s="8"/>
      <c r="AT78" s="13"/>
      <c r="AU78" s="8"/>
    </row>
    <row r="79" spans="1:49" x14ac:dyDescent="0.35">
      <c r="A79" s="4"/>
      <c r="B79" s="8"/>
      <c r="C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13"/>
      <c r="AU79" s="8"/>
    </row>
    <row r="80" spans="1:49" x14ac:dyDescent="0.35">
      <c r="A80" s="4"/>
      <c r="B80" s="8"/>
      <c r="C80" s="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13"/>
      <c r="AU80" s="8"/>
    </row>
    <row r="81" spans="1:47" x14ac:dyDescent="0.35">
      <c r="A81" s="4"/>
      <c r="B81" s="8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13"/>
      <c r="AU81" s="8"/>
    </row>
    <row r="82" spans="1:47" x14ac:dyDescent="0.35">
      <c r="A82" s="4"/>
      <c r="B82" s="8"/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13"/>
      <c r="AU82" s="8"/>
    </row>
    <row r="83" spans="1:47" x14ac:dyDescent="0.35">
      <c r="A83" s="4"/>
      <c r="B83" s="8"/>
      <c r="C83" s="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13"/>
      <c r="AU83" s="8"/>
    </row>
    <row r="84" spans="1:47" x14ac:dyDescent="0.35">
      <c r="A84" s="4"/>
      <c r="B84" s="8"/>
      <c r="C84" s="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13"/>
      <c r="AU84" s="8"/>
    </row>
    <row r="85" spans="1:47" x14ac:dyDescent="0.35">
      <c r="A85" s="4"/>
      <c r="B85" s="8"/>
      <c r="C85" s="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13"/>
      <c r="AU85" s="8"/>
    </row>
    <row r="86" spans="1:47" x14ac:dyDescent="0.35">
      <c r="A86" s="4"/>
      <c r="B86" s="8"/>
      <c r="C86" s="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13"/>
      <c r="AU86" s="8"/>
    </row>
    <row r="87" spans="1:47" x14ac:dyDescent="0.35">
      <c r="A87" s="4"/>
      <c r="B87" s="8"/>
      <c r="C87" s="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13"/>
      <c r="AU87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CDD7-4274-427E-890B-EED73B6C504A}">
  <dimension ref="A2:AS2"/>
  <sheetViews>
    <sheetView workbookViewId="0">
      <selection activeCell="A2" sqref="A2:XFD2"/>
    </sheetView>
  </sheetViews>
  <sheetFormatPr baseColWidth="10" defaultRowHeight="14.5" x14ac:dyDescent="0.35"/>
  <sheetData>
    <row r="2" spans="1:45" s="1" customFormat="1" ht="130.5" x14ac:dyDescent="0.35">
      <c r="A2" s="2" t="s">
        <v>25</v>
      </c>
      <c r="B2" s="3" t="s">
        <v>0</v>
      </c>
      <c r="C2" s="3" t="s">
        <v>1</v>
      </c>
      <c r="D2" s="3" t="s">
        <v>2</v>
      </c>
      <c r="E2" s="3" t="s">
        <v>7</v>
      </c>
      <c r="F2" s="3" t="s">
        <v>3</v>
      </c>
      <c r="G2" s="3" t="s">
        <v>4</v>
      </c>
      <c r="H2" s="3" t="s">
        <v>5</v>
      </c>
      <c r="I2" s="3" t="s">
        <v>6</v>
      </c>
      <c r="J2" s="7" t="s">
        <v>12</v>
      </c>
      <c r="K2" s="7" t="s">
        <v>13</v>
      </c>
      <c r="L2" s="7" t="s">
        <v>8</v>
      </c>
      <c r="M2" s="7" t="s">
        <v>9</v>
      </c>
      <c r="N2" s="7" t="s">
        <v>10</v>
      </c>
      <c r="O2" s="7" t="s">
        <v>11</v>
      </c>
      <c r="P2" s="7" t="s">
        <v>20</v>
      </c>
      <c r="Q2" s="7" t="s">
        <v>19</v>
      </c>
      <c r="R2" s="7" t="s">
        <v>24</v>
      </c>
      <c r="S2" s="7" t="s">
        <v>33</v>
      </c>
      <c r="T2" s="7" t="s">
        <v>15</v>
      </c>
      <c r="U2" s="7" t="s">
        <v>16</v>
      </c>
      <c r="V2" s="7" t="s">
        <v>17</v>
      </c>
      <c r="W2" s="7" t="s">
        <v>18</v>
      </c>
      <c r="X2" s="7" t="s">
        <v>14</v>
      </c>
      <c r="Y2" s="6" t="s">
        <v>21</v>
      </c>
      <c r="Z2" s="6" t="s">
        <v>22</v>
      </c>
      <c r="AA2" s="6" t="s">
        <v>23</v>
      </c>
      <c r="AB2" s="3" t="s">
        <v>26</v>
      </c>
      <c r="AC2" s="3" t="s">
        <v>27</v>
      </c>
      <c r="AD2" s="3" t="s">
        <v>28</v>
      </c>
      <c r="AE2" s="3" t="s">
        <v>29</v>
      </c>
      <c r="AF2" s="9" t="s">
        <v>30</v>
      </c>
      <c r="AG2" s="9" t="s">
        <v>31</v>
      </c>
      <c r="AH2" s="9" t="s">
        <v>32</v>
      </c>
      <c r="AI2" s="10" t="s">
        <v>35</v>
      </c>
      <c r="AJ2" s="10" t="s">
        <v>34</v>
      </c>
      <c r="AK2" s="12" t="s">
        <v>42</v>
      </c>
      <c r="AL2" s="12" t="s">
        <v>43</v>
      </c>
      <c r="AM2" s="12" t="s">
        <v>44</v>
      </c>
      <c r="AN2" s="12" t="s">
        <v>36</v>
      </c>
      <c r="AO2" s="12" t="s">
        <v>37</v>
      </c>
      <c r="AP2" s="12" t="s">
        <v>38</v>
      </c>
      <c r="AQ2" s="12" t="s">
        <v>39</v>
      </c>
      <c r="AR2" s="12" t="s">
        <v>40</v>
      </c>
      <c r="AS2" s="12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3517BBF641984FBF14F6BDBCF711A5" ma:contentTypeVersion="4" ma:contentTypeDescription="Crear nuevo documento." ma:contentTypeScope="" ma:versionID="21d6acfb6e0d14f997f71ce921f4ad2d">
  <xsd:schema xmlns:xsd="http://www.w3.org/2001/XMLSchema" xmlns:xs="http://www.w3.org/2001/XMLSchema" xmlns:p="http://schemas.microsoft.com/office/2006/metadata/properties" xmlns:ns2="88f96bb1-bfa1-4cf5-a0dd-ac71132db6ec" targetNamespace="http://schemas.microsoft.com/office/2006/metadata/properties" ma:root="true" ma:fieldsID="c689c6bafce4092f8b192f7815cc599f" ns2:_="">
    <xsd:import namespace="88f96bb1-bfa1-4cf5-a0dd-ac71132db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f96bb1-bfa1-4cf5-a0dd-ac71132db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7BC648-A6F3-4282-85B1-2485BEFBB8A6}">
  <ds:schemaRefs>
    <ds:schemaRef ds:uri="http://purl.org/dc/dcmitype/"/>
    <ds:schemaRef ds:uri="3248d7f2-d063-4574-962b-6cba1654cbf3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5bd22fd5-6ed3-402f-82af-63817628c44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773FF57-FDD8-43E2-841D-673EB340EA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36A26F-A4E7-44FD-A4E1-0E3914A5CB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T_OtrosConceptos</vt:lpstr>
      <vt:lpstr>Formato 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Carbajal Leon</dc:creator>
  <cp:lastModifiedBy>Anamaría Hidalgo Cárdenas</cp:lastModifiedBy>
  <dcterms:created xsi:type="dcterms:W3CDTF">2023-03-14T15:18:57Z</dcterms:created>
  <dcterms:modified xsi:type="dcterms:W3CDTF">2025-08-08T22:18:17Z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0x0101004B3517BBF641984FBF14F6BDBCF711A5</vt:lpwstr>
  </property>
</Properties>
</file>