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autoStarCombats\table_Info_Sc\"/>
    </mc:Choice>
  </mc:AlternateContent>
  <xr:revisionPtr revIDLastSave="0" documentId="13_ncr:1_{E514A8EC-DD8D-4A45-89D4-A086F8A48DD5}" xr6:coauthVersionLast="46" xr6:coauthVersionMax="46" xr10:uidLastSave="{00000000-0000-0000-0000-000000000000}"/>
  <bookViews>
    <workbookView xWindow="1125" yWindow="1935" windowWidth="24465" windowHeight="12015" xr2:uid="{00000000-000D-0000-FFFF-FFFF00000000}"/>
  </bookViews>
  <sheets>
    <sheet name="Лист1" sheetId="1" r:id="rId1"/>
    <sheet name="Лист2" sheetId="2" r:id="rId2"/>
    <sheet name="Лист3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O36" i="1" l="1"/>
  <c r="C35" i="1"/>
  <c r="B35" i="1"/>
  <c r="O34" i="1"/>
  <c r="O33" i="1"/>
  <c r="O32" i="1"/>
  <c r="O31" i="1"/>
  <c r="O30" i="1"/>
  <c r="O28" i="1"/>
  <c r="O27" i="1"/>
  <c r="O26" i="1"/>
  <c r="O25" i="1"/>
  <c r="D28" i="1" l="1"/>
  <c r="C28" i="1" s="1"/>
  <c r="E41" i="1" s="1"/>
  <c r="N56" i="1"/>
  <c r="C56" i="1" s="1"/>
  <c r="B56" i="1" s="1"/>
  <c r="D32" i="1"/>
  <c r="B32" i="1" s="1"/>
  <c r="N60" i="1"/>
  <c r="C60" i="1" s="1"/>
  <c r="B60" i="1" s="1"/>
  <c r="D31" i="1"/>
  <c r="B31" i="1" s="1"/>
  <c r="N59" i="1"/>
  <c r="C59" i="1" s="1"/>
  <c r="B59" i="1" s="1"/>
  <c r="D27" i="1"/>
  <c r="B27" i="1" s="1"/>
  <c r="N55" i="1"/>
  <c r="C55" i="1" s="1"/>
  <c r="B55" i="1" s="1"/>
  <c r="D26" i="1"/>
  <c r="B26" i="1" s="1"/>
  <c r="N54" i="1"/>
  <c r="C54" i="1" s="1"/>
  <c r="B54" i="1" s="1"/>
  <c r="D36" i="1"/>
  <c r="B36" i="1" s="1"/>
  <c r="N64" i="1"/>
  <c r="B64" i="1" s="1"/>
  <c r="D34" i="1"/>
  <c r="B34" i="1" s="1"/>
  <c r="N62" i="1"/>
  <c r="C62" i="1" s="1"/>
  <c r="B62" i="1" s="1"/>
  <c r="D33" i="1"/>
  <c r="B33" i="1" s="1"/>
  <c r="N61" i="1"/>
  <c r="C61" i="1" s="1"/>
  <c r="B61" i="1" s="1"/>
  <c r="D30" i="1"/>
  <c r="B30" i="1" s="1"/>
  <c r="N58" i="1"/>
  <c r="C58" i="1" s="1"/>
  <c r="B58" i="1" s="1"/>
  <c r="D25" i="1"/>
  <c r="C25" i="1" s="1"/>
  <c r="B48" i="1" s="1"/>
  <c r="N53" i="1"/>
  <c r="C53" i="1" s="1"/>
  <c r="B53" i="1" s="1"/>
  <c r="E43" i="1"/>
  <c r="E48" i="1"/>
  <c r="B28" i="1"/>
  <c r="E45" i="1"/>
  <c r="E39" i="1"/>
  <c r="C27" i="1" l="1"/>
  <c r="D45" i="1" s="1"/>
  <c r="C26" i="1"/>
  <c r="C43" i="1" s="1"/>
  <c r="B39" i="1"/>
  <c r="B45" i="1"/>
  <c r="B25" i="1"/>
  <c r="B43" i="1"/>
  <c r="B41" i="1"/>
  <c r="O4" i="1"/>
  <c r="D4" i="1" s="1"/>
  <c r="D41" i="1" l="1"/>
  <c r="D48" i="1"/>
  <c r="D39" i="1"/>
  <c r="D43" i="1"/>
  <c r="F43" i="1" s="1"/>
  <c r="F44" i="1" s="1"/>
  <c r="C44" i="1" s="1"/>
  <c r="C45" i="1"/>
  <c r="F45" i="1" s="1"/>
  <c r="F46" i="1" s="1"/>
  <c r="C46" i="1" s="1"/>
  <c r="C39" i="1"/>
  <c r="C48" i="1"/>
  <c r="F48" i="1" s="1"/>
  <c r="F49" i="1" s="1"/>
  <c r="D49" i="1" s="1"/>
  <c r="C41" i="1"/>
  <c r="B4" i="1"/>
  <c r="C4" i="1"/>
  <c r="O3" i="1"/>
  <c r="D3" i="1" s="1"/>
  <c r="F39" i="1" l="1"/>
  <c r="F40" i="1" s="1"/>
  <c r="B40" i="1" s="1"/>
  <c r="F41" i="1"/>
  <c r="F42" i="1" s="1"/>
  <c r="D42" i="1" s="1"/>
  <c r="E44" i="1"/>
  <c r="B44" i="1"/>
  <c r="D44" i="1"/>
  <c r="B49" i="1"/>
  <c r="E49" i="1"/>
  <c r="C49" i="1"/>
  <c r="E46" i="1"/>
  <c r="B46" i="1"/>
  <c r="D46" i="1"/>
  <c r="D20" i="1"/>
  <c r="D18" i="1"/>
  <c r="D16" i="1"/>
  <c r="D22" i="1"/>
  <c r="B3" i="1"/>
  <c r="C3" i="1"/>
  <c r="O2" i="1"/>
  <c r="D2" i="1" s="1"/>
  <c r="O13" i="1"/>
  <c r="O11" i="1"/>
  <c r="O10" i="1"/>
  <c r="O9" i="1"/>
  <c r="O8" i="1"/>
  <c r="O7" i="1"/>
  <c r="O5" i="1"/>
  <c r="D5" i="1" s="1"/>
  <c r="E40" i="1" l="1"/>
  <c r="C40" i="1"/>
  <c r="D40" i="1"/>
  <c r="C42" i="1"/>
  <c r="B42" i="1"/>
  <c r="E42" i="1"/>
  <c r="C22" i="1"/>
  <c r="C20" i="1"/>
  <c r="C16" i="1"/>
  <c r="C18" i="1"/>
  <c r="C5" i="1"/>
  <c r="B5" i="1"/>
  <c r="C2" i="1"/>
  <c r="B2" i="1"/>
  <c r="D10" i="1"/>
  <c r="B10" i="1" s="1"/>
  <c r="D9" i="1"/>
  <c r="B9" i="1" s="1"/>
  <c r="D13" i="1"/>
  <c r="B13" i="1" s="1"/>
  <c r="D11" i="1"/>
  <c r="B11" i="1" s="1"/>
  <c r="D8" i="1"/>
  <c r="B8" i="1" s="1"/>
  <c r="D7" i="1"/>
  <c r="B7" i="1" s="1"/>
  <c r="F14" i="1" l="1"/>
  <c r="E18" i="1"/>
  <c r="E22" i="1"/>
  <c r="E20" i="1"/>
  <c r="E16" i="1"/>
  <c r="B22" i="1"/>
  <c r="B20" i="1"/>
  <c r="B18" i="1"/>
  <c r="B16" i="1"/>
  <c r="D14" i="1" l="1"/>
  <c r="C14" i="1"/>
  <c r="E14" i="1"/>
  <c r="B14" i="1"/>
  <c r="F16" i="1"/>
  <c r="F17" i="1" s="1"/>
  <c r="B17" i="1" s="1"/>
  <c r="F20" i="1"/>
  <c r="F21" i="1" s="1"/>
  <c r="B21" i="1" s="1"/>
  <c r="F22" i="1"/>
  <c r="F23" i="1" s="1"/>
  <c r="B23" i="1" s="1"/>
  <c r="F18" i="1"/>
  <c r="F19" i="1" s="1"/>
  <c r="B19" i="1" s="1"/>
  <c r="C17" i="1" l="1"/>
  <c r="E17" i="1"/>
  <c r="D17" i="1"/>
  <c r="D23" i="1"/>
  <c r="E23" i="1"/>
  <c r="C23" i="1"/>
  <c r="D19" i="1"/>
  <c r="E19" i="1"/>
  <c r="C19" i="1"/>
  <c r="E21" i="1"/>
  <c r="C21" i="1"/>
  <c r="D21" i="1"/>
</calcChain>
</file>

<file path=xl/sharedStrings.xml><?xml version="1.0" encoding="utf-8"?>
<sst xmlns="http://schemas.openxmlformats.org/spreadsheetml/2006/main" count="118" uniqueCount="51">
  <si>
    <t>крит</t>
  </si>
  <si>
    <t>уварот</t>
  </si>
  <si>
    <t>аниткрит</t>
  </si>
  <si>
    <t>антиуварот</t>
  </si>
  <si>
    <t>мощность крита</t>
  </si>
  <si>
    <t>защиты</t>
  </si>
  <si>
    <t>контратаки</t>
  </si>
  <si>
    <t>антиброни</t>
  </si>
  <si>
    <t>мощность урона</t>
  </si>
  <si>
    <t>оружие1</t>
  </si>
  <si>
    <t>оружие2</t>
  </si>
  <si>
    <t>наведение</t>
  </si>
  <si>
    <t>радар</t>
  </si>
  <si>
    <t>комп</t>
  </si>
  <si>
    <t>реактор</t>
  </si>
  <si>
    <t>щит</t>
  </si>
  <si>
    <t>двигатель</t>
  </si>
  <si>
    <t>хп</t>
  </si>
  <si>
    <t>до усилков</t>
  </si>
  <si>
    <t>модуль1</t>
  </si>
  <si>
    <t>модуль2</t>
  </si>
  <si>
    <t>модуль3</t>
  </si>
  <si>
    <t>модуль4</t>
  </si>
  <si>
    <t>модуль5</t>
  </si>
  <si>
    <t>модуль6</t>
  </si>
  <si>
    <t>модуль7</t>
  </si>
  <si>
    <t>эсминец</t>
  </si>
  <si>
    <t>ускоритель</t>
  </si>
  <si>
    <t>инжектор</t>
  </si>
  <si>
    <t>мифы модулей</t>
  </si>
  <si>
    <t>антикрит</t>
  </si>
  <si>
    <t>крейсер</t>
  </si>
  <si>
    <t>мифы с жуками</t>
  </si>
  <si>
    <t>соотношение</t>
  </si>
  <si>
    <t>перехватчик</t>
  </si>
  <si>
    <t>корвет</t>
  </si>
  <si>
    <t>сумма Мф.</t>
  </si>
  <si>
    <t>Урон:</t>
  </si>
  <si>
    <t>мин.урон.мод.</t>
  </si>
  <si>
    <t>мак.урон.мод.</t>
  </si>
  <si>
    <t>вип</t>
  </si>
  <si>
    <t>вип + ов</t>
  </si>
  <si>
    <t>без искинов</t>
  </si>
  <si>
    <t xml:space="preserve">старый фуларт </t>
  </si>
  <si>
    <t>вип+игрок</t>
  </si>
  <si>
    <t>лазер</t>
  </si>
  <si>
    <t>модуль1_2</t>
  </si>
  <si>
    <t>модуль1_1</t>
  </si>
  <si>
    <t>модуль МВП</t>
  </si>
  <si>
    <t>модуль3_1</t>
  </si>
  <si>
    <t>модуль3_2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</si>
</sst>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rgb="FFEAFFE0"/>
      <name val="Verdana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5" borderId="4" applyNumberFormat="0" applyAlignment="0" applyProtection="0"/>
    <xf numFmtId="0" fontId="3" fillId="6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5" borderId="6" xfId="2" applyBorder="1" applyAlignment="1">
      <alignment horizontal="center"/>
    </xf>
    <xf numFmtId="0" fontId="4" fillId="5" borderId="7" xfId="2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3" fillId="7" borderId="5" xfId="3" applyFill="1" applyBorder="1" applyAlignment="1">
      <alignment horizontal="center"/>
    </xf>
    <xf numFmtId="0" fontId="3" fillId="3" borderId="5" xfId="3" applyFill="1" applyBorder="1" applyAlignment="1">
      <alignment horizontal="center"/>
    </xf>
    <xf numFmtId="2" fontId="3" fillId="7" borderId="5" xfId="3" applyNumberFormat="1" applyFill="1" applyBorder="1" applyAlignment="1">
      <alignment horizontal="center"/>
    </xf>
    <xf numFmtId="2" fontId="3" fillId="7" borderId="1" xfId="3" applyNumberFormat="1" applyFill="1" applyBorder="1" applyAlignment="1">
      <alignment horizontal="center"/>
    </xf>
    <xf numFmtId="2" fontId="3" fillId="3" borderId="5" xfId="3" applyNumberFormat="1" applyFill="1" applyBorder="1" applyAlignment="1">
      <alignment horizontal="center"/>
    </xf>
    <xf numFmtId="2" fontId="3" fillId="3" borderId="1" xfId="3" applyNumberFormat="1" applyFill="1" applyBorder="1" applyAlignment="1">
      <alignment horizontal="center"/>
    </xf>
    <xf numFmtId="0" fontId="3" fillId="8" borderId="5" xfId="3" applyNumberFormat="1" applyFill="1" applyBorder="1" applyAlignment="1">
      <alignment horizontal="center"/>
    </xf>
    <xf numFmtId="0" fontId="3" fillId="8" borderId="1" xfId="3" applyNumberFormat="1" applyFill="1" applyBorder="1" applyAlignment="1">
      <alignment horizontal="center"/>
    </xf>
    <xf numFmtId="0" fontId="3" fillId="8" borderId="5" xfId="1" applyNumberFormat="1" applyFill="1" applyBorder="1" applyAlignment="1">
      <alignment horizontal="center"/>
    </xf>
    <xf numFmtId="0" fontId="3" fillId="8" borderId="5" xfId="3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1" xfId="0" applyFill="1" applyBorder="1"/>
    <xf numFmtId="0" fontId="0" fillId="8" borderId="3" xfId="0" applyFill="1" applyBorder="1"/>
    <xf numFmtId="0" fontId="0" fillId="0" borderId="2" xfId="0" applyBorder="1" applyAlignment="1">
      <alignment horizontal="center"/>
    </xf>
    <xf numFmtId="2" fontId="0" fillId="0" borderId="0" xfId="0" applyNumberFormat="1"/>
    <xf numFmtId="0" fontId="0" fillId="4" borderId="0" xfId="0" applyFill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8" borderId="5" xfId="0" applyFill="1" applyBorder="1"/>
    <xf numFmtId="0" fontId="0" fillId="10" borderId="5" xfId="0" applyFill="1" applyBorder="1"/>
    <xf numFmtId="0" fontId="0" fillId="9" borderId="5" xfId="0" applyFill="1" applyBorder="1"/>
    <xf numFmtId="0" fontId="0" fillId="2" borderId="0" xfId="0" applyFill="1" applyAlignment="1">
      <alignment horizontal="center" vertical="center"/>
    </xf>
  </cellXfs>
  <cellStyles count="4">
    <cellStyle name="20% — акцент3" xfId="3" builtinId="38"/>
    <cellStyle name="Вывод" xfId="2" builtinId="21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4"/>
  <sheetViews>
    <sheetView tabSelected="1" topLeftCell="A19" zoomScale="80" zoomScaleNormal="80" workbookViewId="0">
      <selection activeCell="G39" sqref="G39"/>
    </sheetView>
  </sheetViews>
  <sheetFormatPr defaultRowHeight="15" x14ac:dyDescent="0.25"/>
  <cols>
    <col min="1" max="1" width="17.28515625" customWidth="1"/>
    <col min="2" max="2" width="13.7109375" customWidth="1"/>
    <col min="3" max="3" width="13.5703125" customWidth="1"/>
    <col min="4" max="4" width="11.85546875" customWidth="1"/>
    <col min="5" max="5" width="12.85546875" customWidth="1"/>
    <col min="6" max="6" width="13.42578125" customWidth="1"/>
    <col min="7" max="7" width="13.85546875" customWidth="1"/>
    <col min="8" max="8" width="10.5703125" customWidth="1"/>
    <col min="9" max="10" width="10.7109375" customWidth="1"/>
    <col min="12" max="12" width="12.42578125" customWidth="1"/>
    <col min="13" max="13" width="11" customWidth="1"/>
    <col min="14" max="14" width="12.140625" customWidth="1"/>
    <col min="15" max="15" width="19" customWidth="1"/>
    <col min="16" max="16" width="12.85546875" customWidth="1"/>
    <col min="17" max="17" width="14" customWidth="1"/>
    <col min="18" max="18" width="16.140625" customWidth="1"/>
    <col min="19" max="19" width="13.42578125" customWidth="1"/>
    <col min="20" max="20" width="13" customWidth="1"/>
    <col min="21" max="21" width="14" customWidth="1"/>
    <col min="22" max="22" width="11.140625" customWidth="1"/>
  </cols>
  <sheetData>
    <row r="1" spans="1:22" x14ac:dyDescent="0.25">
      <c r="B1" s="2" t="s">
        <v>40</v>
      </c>
      <c r="C1" s="3" t="s">
        <v>41</v>
      </c>
      <c r="D1" s="3" t="s">
        <v>18</v>
      </c>
      <c r="E1" s="3" t="s">
        <v>9</v>
      </c>
      <c r="F1" s="3" t="s">
        <v>10</v>
      </c>
      <c r="G1" s="3" t="s">
        <v>11</v>
      </c>
      <c r="H1" s="4" t="s">
        <v>12</v>
      </c>
      <c r="I1" s="4" t="s">
        <v>13</v>
      </c>
      <c r="J1" s="3" t="s">
        <v>14</v>
      </c>
      <c r="K1" s="3" t="s">
        <v>15</v>
      </c>
      <c r="L1" s="3" t="s">
        <v>27</v>
      </c>
      <c r="M1" s="3" t="s">
        <v>28</v>
      </c>
      <c r="N1" s="3" t="s">
        <v>16</v>
      </c>
      <c r="O1" s="3" t="s">
        <v>29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</row>
    <row r="2" spans="1:22" x14ac:dyDescent="0.25">
      <c r="A2" s="7" t="s">
        <v>0</v>
      </c>
      <c r="B2" s="8">
        <f>PRODUCT(D2,1.4)</f>
        <v>51590</v>
      </c>
      <c r="C2" s="9">
        <f>PRODUCT(D2,1.7)</f>
        <v>62645</v>
      </c>
      <c r="D2" s="8">
        <f>SUM(E2:O2)</f>
        <v>36850</v>
      </c>
      <c r="E2" s="8">
        <v>1750</v>
      </c>
      <c r="F2" s="8">
        <v>1750</v>
      </c>
      <c r="G2" s="8">
        <v>3200</v>
      </c>
      <c r="H2" s="8">
        <v>3200</v>
      </c>
      <c r="I2" s="8">
        <v>3200</v>
      </c>
      <c r="J2" s="8">
        <v>3200</v>
      </c>
      <c r="K2" s="8">
        <v>2300</v>
      </c>
      <c r="L2" s="8">
        <v>500</v>
      </c>
      <c r="M2" s="8"/>
      <c r="N2" s="8">
        <v>3650</v>
      </c>
      <c r="O2" s="8">
        <f>SUM(P2,Q2,R2,S2,T2,U2,V2)</f>
        <v>14100</v>
      </c>
      <c r="P2" s="8">
        <v>0</v>
      </c>
      <c r="Q2" s="8">
        <v>0</v>
      </c>
      <c r="R2" s="8">
        <v>0</v>
      </c>
      <c r="S2" s="8">
        <v>3700</v>
      </c>
      <c r="T2" s="8">
        <v>3700</v>
      </c>
      <c r="U2" s="8">
        <v>4500</v>
      </c>
      <c r="V2" s="10">
        <v>2200</v>
      </c>
    </row>
    <row r="3" spans="1:22" x14ac:dyDescent="0.25">
      <c r="A3" s="7" t="s">
        <v>2</v>
      </c>
      <c r="B3" s="8">
        <f>PRODUCT(D3,1.4)</f>
        <v>54110</v>
      </c>
      <c r="C3" s="9">
        <f>PRODUCT(D3,1.7)</f>
        <v>65705</v>
      </c>
      <c r="D3" s="8">
        <f>SUM(E3:O3)</f>
        <v>38650</v>
      </c>
      <c r="E3" s="8">
        <v>1750</v>
      </c>
      <c r="F3" s="8">
        <v>1750</v>
      </c>
      <c r="G3" s="8">
        <v>1850</v>
      </c>
      <c r="H3" s="8">
        <v>1800</v>
      </c>
      <c r="I3" s="8">
        <v>2400</v>
      </c>
      <c r="J3" s="8">
        <v>2400</v>
      </c>
      <c r="K3" s="8">
        <v>2300</v>
      </c>
      <c r="L3" s="8">
        <v>1000</v>
      </c>
      <c r="M3" s="8"/>
      <c r="N3" s="8">
        <v>3200</v>
      </c>
      <c r="O3" s="8">
        <f>SUM(P3,Q3,R3,S3,T3,U3,V3)</f>
        <v>20200</v>
      </c>
      <c r="P3" s="8">
        <v>4500</v>
      </c>
      <c r="Q3" s="8">
        <v>4500</v>
      </c>
      <c r="R3" s="8">
        <v>4500</v>
      </c>
      <c r="S3" s="8">
        <v>0</v>
      </c>
      <c r="T3" s="8">
        <v>0</v>
      </c>
      <c r="U3" s="8">
        <v>4500</v>
      </c>
      <c r="V3" s="10">
        <v>2200</v>
      </c>
    </row>
    <row r="4" spans="1:22" x14ac:dyDescent="0.25">
      <c r="A4" s="7" t="s">
        <v>1</v>
      </c>
      <c r="B4" s="8">
        <f>PRODUCT(D4,1.4)</f>
        <v>48230</v>
      </c>
      <c r="C4" s="9">
        <f>PRODUCT(D4,1.7)</f>
        <v>58565</v>
      </c>
      <c r="D4" s="8">
        <f>SUM(E4:O4)</f>
        <v>34450</v>
      </c>
      <c r="E4" s="8">
        <v>1750</v>
      </c>
      <c r="F4" s="8">
        <v>1750</v>
      </c>
      <c r="G4" s="8">
        <v>3200</v>
      </c>
      <c r="H4" s="8">
        <v>3200</v>
      </c>
      <c r="I4" s="8">
        <v>3200</v>
      </c>
      <c r="J4" s="8">
        <v>3200</v>
      </c>
      <c r="K4" s="8">
        <v>2300</v>
      </c>
      <c r="L4" s="8">
        <v>500</v>
      </c>
      <c r="M4" s="8">
        <v>500</v>
      </c>
      <c r="N4" s="8">
        <v>3650</v>
      </c>
      <c r="O4" s="8">
        <f>SUM(P4,Q4,R4,S4,T4,U4,V4)</f>
        <v>11200</v>
      </c>
      <c r="P4" s="8">
        <v>0</v>
      </c>
      <c r="Q4" s="8">
        <v>4500</v>
      </c>
      <c r="R4" s="8">
        <v>0</v>
      </c>
      <c r="S4" s="8">
        <v>0</v>
      </c>
      <c r="T4" s="8">
        <v>0</v>
      </c>
      <c r="U4" s="8">
        <v>4500</v>
      </c>
      <c r="V4" s="10">
        <v>2200</v>
      </c>
    </row>
    <row r="5" spans="1:22" x14ac:dyDescent="0.25">
      <c r="A5" s="7" t="s">
        <v>3</v>
      </c>
      <c r="B5" s="8">
        <f>PRODUCT(D5,1.4)</f>
        <v>28909.999999999996</v>
      </c>
      <c r="C5" s="9">
        <f>PRODUCT(D5,1.7)</f>
        <v>35105</v>
      </c>
      <c r="D5" s="8">
        <f>SUM(E5:O5)</f>
        <v>20650</v>
      </c>
      <c r="E5" s="8">
        <v>1750</v>
      </c>
      <c r="F5" s="8">
        <v>1750</v>
      </c>
      <c r="G5" s="8">
        <v>1850</v>
      </c>
      <c r="H5" s="8">
        <v>1800</v>
      </c>
      <c r="I5" s="8">
        <v>2400</v>
      </c>
      <c r="J5" s="8">
        <v>2400</v>
      </c>
      <c r="K5" s="8">
        <v>2300</v>
      </c>
      <c r="L5" s="8">
        <v>1000</v>
      </c>
      <c r="M5" s="8"/>
      <c r="N5" s="8">
        <v>3200</v>
      </c>
      <c r="O5" s="8">
        <f>SUM(P5,Q5,R5,S5,T5,U5,V5)</f>
        <v>2200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0">
        <v>2200</v>
      </c>
    </row>
    <row r="6" spans="1:22" x14ac:dyDescent="0.25">
      <c r="A6" s="1"/>
      <c r="V6" s="38"/>
    </row>
    <row r="7" spans="1:22" x14ac:dyDescent="0.25">
      <c r="A7" s="6" t="s">
        <v>4</v>
      </c>
      <c r="B7" s="11">
        <f>SUM(D7,C7)</f>
        <v>21215</v>
      </c>
      <c r="C7" s="11">
        <v>400</v>
      </c>
      <c r="D7" s="11">
        <f>SUM(E7:O7)</f>
        <v>20815</v>
      </c>
      <c r="E7" s="11">
        <v>0</v>
      </c>
      <c r="F7" s="11">
        <v>0</v>
      </c>
      <c r="G7" s="11">
        <v>1680</v>
      </c>
      <c r="H7" s="11">
        <v>1680</v>
      </c>
      <c r="I7" s="11">
        <v>1675</v>
      </c>
      <c r="J7" s="11">
        <v>0</v>
      </c>
      <c r="K7" s="11">
        <v>1680</v>
      </c>
      <c r="L7" s="11"/>
      <c r="M7" s="11"/>
      <c r="N7" s="11">
        <v>0</v>
      </c>
      <c r="O7" s="11">
        <f>SUM(P7,Q7,R7,S7,T7,U7,V7)</f>
        <v>14100</v>
      </c>
      <c r="P7" s="11">
        <v>0</v>
      </c>
      <c r="Q7" s="11">
        <v>0</v>
      </c>
      <c r="R7" s="11">
        <v>0</v>
      </c>
      <c r="S7" s="11">
        <v>3700</v>
      </c>
      <c r="T7" s="11">
        <v>3700</v>
      </c>
      <c r="U7" s="11">
        <v>4500</v>
      </c>
      <c r="V7" s="12">
        <v>2200</v>
      </c>
    </row>
    <row r="8" spans="1:22" x14ac:dyDescent="0.25">
      <c r="A8" s="6" t="s">
        <v>5</v>
      </c>
      <c r="B8" s="11">
        <f>SUM(D8,C8)</f>
        <v>32365</v>
      </c>
      <c r="C8" s="11">
        <v>400</v>
      </c>
      <c r="D8" s="11">
        <f>SUM(E8:O8)</f>
        <v>31965</v>
      </c>
      <c r="E8" s="11">
        <v>0</v>
      </c>
      <c r="F8" s="11">
        <v>0</v>
      </c>
      <c r="G8" s="11">
        <v>1680</v>
      </c>
      <c r="H8" s="11">
        <v>1680</v>
      </c>
      <c r="I8" s="11">
        <v>2225</v>
      </c>
      <c r="J8" s="11">
        <v>2220</v>
      </c>
      <c r="K8" s="11">
        <v>2100</v>
      </c>
      <c r="L8" s="11"/>
      <c r="M8" s="11"/>
      <c r="N8" s="11">
        <v>1860</v>
      </c>
      <c r="O8" s="11">
        <f>SUM(P8,Q8,R8,S8,T8,U8,V8)</f>
        <v>20200</v>
      </c>
      <c r="P8" s="11">
        <v>4500</v>
      </c>
      <c r="Q8" s="11">
        <v>4500</v>
      </c>
      <c r="R8" s="11">
        <v>4500</v>
      </c>
      <c r="S8" s="11">
        <v>0</v>
      </c>
      <c r="T8" s="11">
        <v>0</v>
      </c>
      <c r="U8" s="11">
        <v>4500</v>
      </c>
      <c r="V8" s="12">
        <v>2200</v>
      </c>
    </row>
    <row r="9" spans="1:22" x14ac:dyDescent="0.25">
      <c r="A9" s="6" t="s">
        <v>6</v>
      </c>
      <c r="B9" s="11">
        <f>SUM(D9,C9)</f>
        <v>18815</v>
      </c>
      <c r="C9" s="11">
        <v>400</v>
      </c>
      <c r="D9" s="11">
        <f>SUM(E9:O9)</f>
        <v>18415</v>
      </c>
      <c r="E9" s="11">
        <v>0</v>
      </c>
      <c r="F9" s="11">
        <v>0</v>
      </c>
      <c r="G9" s="11">
        <v>1680</v>
      </c>
      <c r="H9" s="11">
        <v>1680</v>
      </c>
      <c r="I9" s="11">
        <v>1675</v>
      </c>
      <c r="J9" s="11">
        <v>0</v>
      </c>
      <c r="K9" s="11">
        <v>1680</v>
      </c>
      <c r="L9" s="11"/>
      <c r="M9" s="11">
        <v>500</v>
      </c>
      <c r="N9" s="11">
        <v>0</v>
      </c>
      <c r="O9" s="11">
        <f>SUM(P9,Q9,R9,S9,T9,U9,V9)</f>
        <v>11200</v>
      </c>
      <c r="P9" s="11">
        <v>0</v>
      </c>
      <c r="Q9" s="11">
        <v>4500</v>
      </c>
      <c r="R9" s="11">
        <v>0</v>
      </c>
      <c r="S9" s="11">
        <v>0</v>
      </c>
      <c r="T9" s="11">
        <v>0</v>
      </c>
      <c r="U9" s="11">
        <v>4500</v>
      </c>
      <c r="V9" s="12">
        <v>2200</v>
      </c>
    </row>
    <row r="10" spans="1:22" x14ac:dyDescent="0.25">
      <c r="A10" s="6" t="s">
        <v>7</v>
      </c>
      <c r="B10" s="11">
        <f>SUM(D10,C10)</f>
        <v>38135</v>
      </c>
      <c r="C10" s="11">
        <v>400</v>
      </c>
      <c r="D10" s="11">
        <f>SUM(E10:O10)</f>
        <v>37735</v>
      </c>
      <c r="E10" s="11">
        <v>1620</v>
      </c>
      <c r="F10" s="11">
        <v>1620</v>
      </c>
      <c r="G10" s="11">
        <v>1680</v>
      </c>
      <c r="H10" s="11">
        <v>1860</v>
      </c>
      <c r="I10" s="11">
        <v>1675</v>
      </c>
      <c r="J10" s="11">
        <v>2220</v>
      </c>
      <c r="K10" s="11">
        <v>2100</v>
      </c>
      <c r="L10" s="11"/>
      <c r="M10" s="11"/>
      <c r="N10" s="11">
        <v>1860</v>
      </c>
      <c r="O10" s="11">
        <f>SUM(P10,Q10,R10,S10,T10,U10,V10)</f>
        <v>23100</v>
      </c>
      <c r="P10" s="11">
        <v>4500</v>
      </c>
      <c r="Q10" s="11">
        <v>0</v>
      </c>
      <c r="R10" s="11">
        <v>4500</v>
      </c>
      <c r="S10" s="11">
        <v>3700</v>
      </c>
      <c r="T10" s="11">
        <v>3700</v>
      </c>
      <c r="U10" s="11">
        <v>4500</v>
      </c>
      <c r="V10" s="12">
        <v>2200</v>
      </c>
    </row>
    <row r="11" spans="1:22" x14ac:dyDescent="0.25">
      <c r="A11" s="6" t="s">
        <v>8</v>
      </c>
      <c r="B11" s="11">
        <f>SUM(D11,C11)</f>
        <v>45400</v>
      </c>
      <c r="C11" s="11"/>
      <c r="D11" s="11">
        <f>SUM(E11:O11)</f>
        <v>45400</v>
      </c>
      <c r="E11" s="11">
        <v>0</v>
      </c>
      <c r="F11" s="11">
        <v>0</v>
      </c>
      <c r="G11" s="11">
        <v>600</v>
      </c>
      <c r="H11" s="11">
        <v>600</v>
      </c>
      <c r="I11" s="11">
        <v>600</v>
      </c>
      <c r="J11" s="11">
        <v>600</v>
      </c>
      <c r="K11" s="11">
        <v>600</v>
      </c>
      <c r="L11" s="11"/>
      <c r="M11" s="11"/>
      <c r="N11" s="11">
        <v>600</v>
      </c>
      <c r="O11" s="11">
        <f>SUM(P11,Q11,R11,S11,T11,U11,V11)</f>
        <v>41800</v>
      </c>
      <c r="P11" s="11">
        <v>9000</v>
      </c>
      <c r="Q11" s="11">
        <v>0</v>
      </c>
      <c r="R11" s="11">
        <v>9000</v>
      </c>
      <c r="S11" s="11">
        <v>7400</v>
      </c>
      <c r="T11" s="11">
        <v>7400</v>
      </c>
      <c r="U11" s="11">
        <v>4500</v>
      </c>
      <c r="V11" s="12">
        <v>4500</v>
      </c>
    </row>
    <row r="12" spans="1:22" x14ac:dyDescent="0.25">
      <c r="A12" s="28" t="s">
        <v>37</v>
      </c>
      <c r="B12" s="29">
        <f>((E12+O14+((E12+O14)*0.4))*2)</f>
        <v>20160</v>
      </c>
      <c r="C12" s="30">
        <f>(2*(F12+O15)*1.4)</f>
        <v>33880</v>
      </c>
      <c r="E12" s="31">
        <v>2700</v>
      </c>
      <c r="F12" s="31">
        <v>3100</v>
      </c>
    </row>
    <row r="13" spans="1:22" x14ac:dyDescent="0.25">
      <c r="A13" s="5" t="s">
        <v>17</v>
      </c>
      <c r="B13" s="13">
        <f>SUM(D13)</f>
        <v>238900</v>
      </c>
      <c r="C13" s="13"/>
      <c r="D13" s="13">
        <f>SUM(E13:O13)</f>
        <v>238900</v>
      </c>
      <c r="E13" s="13">
        <v>17100</v>
      </c>
      <c r="F13" s="13">
        <v>17100</v>
      </c>
      <c r="G13" s="13">
        <v>8100</v>
      </c>
      <c r="H13" s="13">
        <v>5100</v>
      </c>
      <c r="I13" s="13">
        <v>5000</v>
      </c>
      <c r="J13" s="13">
        <v>13500</v>
      </c>
      <c r="K13" s="13">
        <v>9000</v>
      </c>
      <c r="L13" s="13">
        <v>5000</v>
      </c>
      <c r="M13" s="13"/>
      <c r="N13" s="13">
        <v>9000</v>
      </c>
      <c r="O13" s="13">
        <f>SUM(P13,Q13,R13,S13,T13,U13,V13)</f>
        <v>150000</v>
      </c>
      <c r="P13" s="13">
        <v>26000</v>
      </c>
      <c r="Q13" s="13">
        <v>14000</v>
      </c>
      <c r="R13" s="13">
        <v>26000</v>
      </c>
      <c r="S13" s="13">
        <v>18000</v>
      </c>
      <c r="T13" s="13">
        <v>18000</v>
      </c>
      <c r="U13" s="13">
        <v>28000</v>
      </c>
      <c r="V13" s="14">
        <v>20000</v>
      </c>
    </row>
    <row r="14" spans="1:22" x14ac:dyDescent="0.25">
      <c r="B14" s="3">
        <f>QUOTIENT(C2,F14)</f>
        <v>28</v>
      </c>
      <c r="C14" s="3">
        <f>QUOTIENT(C3,F14)</f>
        <v>29</v>
      </c>
      <c r="D14" s="33">
        <f>QUOTIENT(C4,F14)</f>
        <v>26</v>
      </c>
      <c r="E14" s="3">
        <f>QUOTIENT(C5,F14)</f>
        <v>15</v>
      </c>
      <c r="F14" s="34">
        <f>QUOTIENT( SUM(C2:C5),100)</f>
        <v>2220</v>
      </c>
      <c r="N14" t="s">
        <v>38</v>
      </c>
      <c r="O14" s="3">
        <v>4500</v>
      </c>
      <c r="V14" s="33"/>
    </row>
    <row r="15" spans="1:22" x14ac:dyDescent="0.25">
      <c r="A15" s="15" t="s">
        <v>32</v>
      </c>
      <c r="B15" s="15" t="s">
        <v>0</v>
      </c>
      <c r="C15" s="15" t="s">
        <v>30</v>
      </c>
      <c r="D15" s="15" t="s">
        <v>1</v>
      </c>
      <c r="E15" s="16" t="s">
        <v>3</v>
      </c>
      <c r="F15" s="17" t="s">
        <v>36</v>
      </c>
      <c r="N15" t="s">
        <v>39</v>
      </c>
      <c r="O15" s="3">
        <v>9000</v>
      </c>
    </row>
    <row r="16" spans="1:22" x14ac:dyDescent="0.25">
      <c r="A16" s="18" t="s">
        <v>26</v>
      </c>
      <c r="B16" s="20">
        <f>(C2)+PRODUCT(C2,0.45)</f>
        <v>90835.25</v>
      </c>
      <c r="C16" s="20">
        <f>SUM(C3)</f>
        <v>65705</v>
      </c>
      <c r="D16" s="20">
        <f>SUM(C4+PRODUCT(C4,0.45))</f>
        <v>84919.25</v>
      </c>
      <c r="E16" s="21">
        <f>SUM(C5)</f>
        <v>35105</v>
      </c>
      <c r="F16" s="17">
        <f>SUM(B16,C16,D16,E16)</f>
        <v>276564.5</v>
      </c>
    </row>
    <row r="17" spans="1:22" x14ac:dyDescent="0.25">
      <c r="A17" s="27" t="s">
        <v>33</v>
      </c>
      <c r="B17" s="26">
        <f>QUOTIENT(B16,F17)</f>
        <v>32</v>
      </c>
      <c r="C17" s="24">
        <f>QUOTIENT(C16,F17)</f>
        <v>23</v>
      </c>
      <c r="D17" s="24">
        <f>QUOTIENT(D16,F17)</f>
        <v>30</v>
      </c>
      <c r="E17" s="25">
        <f>QUOTIENT(E16,F17)</f>
        <v>12</v>
      </c>
      <c r="F17" s="17">
        <f>QUOTIENT(F16,100)</f>
        <v>2765</v>
      </c>
    </row>
    <row r="18" spans="1:22" x14ac:dyDescent="0.25">
      <c r="A18" s="19" t="s">
        <v>34</v>
      </c>
      <c r="B18" s="22">
        <f>(C2)+PRODUCT(C2,0.45)</f>
        <v>90835.25</v>
      </c>
      <c r="C18" s="22">
        <f>SUM(C3)</f>
        <v>65705</v>
      </c>
      <c r="D18" s="22">
        <f>SUM(C4)</f>
        <v>58565</v>
      </c>
      <c r="E18" s="23">
        <f>SUM(C5+PRODUCT(C5,0.45))</f>
        <v>50902.25</v>
      </c>
      <c r="F18" s="17">
        <f>SUM(B18,C18,D18,E18)</f>
        <v>266007.5</v>
      </c>
    </row>
    <row r="19" spans="1:22" x14ac:dyDescent="0.25">
      <c r="A19" s="27" t="s">
        <v>33</v>
      </c>
      <c r="B19" s="24">
        <f>QUOTIENT(B18,F19)</f>
        <v>34</v>
      </c>
      <c r="C19" s="24">
        <f>QUOTIENT(C18,F19)</f>
        <v>24</v>
      </c>
      <c r="D19" s="24">
        <f>QUOTIENT(D18,F19)</f>
        <v>22</v>
      </c>
      <c r="E19" s="25">
        <f>QUOTIENT(E18,F19)</f>
        <v>19</v>
      </c>
      <c r="F19" s="17">
        <f>QUOTIENT(F18,100)</f>
        <v>2660</v>
      </c>
    </row>
    <row r="20" spans="1:22" x14ac:dyDescent="0.25">
      <c r="A20" s="18" t="s">
        <v>35</v>
      </c>
      <c r="B20" s="20">
        <f>C2</f>
        <v>62645</v>
      </c>
      <c r="C20" s="20">
        <f>(C3+PRODUCT(C3,0.45))</f>
        <v>95272.25</v>
      </c>
      <c r="D20" s="20">
        <f>(C4+PRODUCT(C4,0.45))</f>
        <v>84919.25</v>
      </c>
      <c r="E20" s="21">
        <f>C5</f>
        <v>35105</v>
      </c>
      <c r="F20" s="17">
        <f>SUM(B20:E20)</f>
        <v>277941.5</v>
      </c>
    </row>
    <row r="21" spans="1:22" x14ac:dyDescent="0.25">
      <c r="A21" s="27" t="s">
        <v>33</v>
      </c>
      <c r="B21" s="24">
        <f>QUOTIENT(B20,F21)</f>
        <v>22</v>
      </c>
      <c r="C21" s="24">
        <f>QUOTIENT(C20,F21)</f>
        <v>34</v>
      </c>
      <c r="D21" s="24">
        <f>QUOTIENT(D20,F21)</f>
        <v>30</v>
      </c>
      <c r="E21" s="25">
        <f>QUOTIENT(E20,F21)</f>
        <v>12</v>
      </c>
      <c r="F21" s="17">
        <f>QUOTIENT(F20,100)</f>
        <v>2779</v>
      </c>
    </row>
    <row r="22" spans="1:22" x14ac:dyDescent="0.25">
      <c r="A22" s="19" t="s">
        <v>31</v>
      </c>
      <c r="B22" s="22">
        <f>C2</f>
        <v>62645</v>
      </c>
      <c r="C22" s="22">
        <f>(C3+PRODUCT(C3,0.45))</f>
        <v>95272.25</v>
      </c>
      <c r="D22" s="22">
        <f>C4</f>
        <v>58565</v>
      </c>
      <c r="E22" s="23">
        <f>(C5+PRODUCT(C5,0.45))</f>
        <v>50902.25</v>
      </c>
      <c r="F22" s="17">
        <f>SUM(B22:E22)</f>
        <v>267384.5</v>
      </c>
    </row>
    <row r="23" spans="1:22" x14ac:dyDescent="0.25">
      <c r="A23" s="27" t="s">
        <v>33</v>
      </c>
      <c r="B23" s="24">
        <f>QUOTIENT(B22,F23)</f>
        <v>23</v>
      </c>
      <c r="C23" s="24">
        <f>QUOTIENT(C22,F23)</f>
        <v>35</v>
      </c>
      <c r="D23" s="24">
        <f>QUOTIENT(D22,F23)</f>
        <v>21</v>
      </c>
      <c r="E23" s="25">
        <f>QUOTIENT(E22,F23)</f>
        <v>19</v>
      </c>
      <c r="F23" s="17">
        <f>(F22/100)</f>
        <v>2673.8449999999998</v>
      </c>
    </row>
    <row r="24" spans="1:22" x14ac:dyDescent="0.25">
      <c r="B24" s="2" t="s">
        <v>40</v>
      </c>
      <c r="C24" s="3" t="s">
        <v>41</v>
      </c>
      <c r="D24" s="3" t="s">
        <v>18</v>
      </c>
      <c r="E24" s="3" t="s">
        <v>9</v>
      </c>
      <c r="F24" s="3" t="s">
        <v>10</v>
      </c>
      <c r="G24" s="3" t="s">
        <v>11</v>
      </c>
      <c r="H24" s="4" t="s">
        <v>12</v>
      </c>
      <c r="I24" s="4" t="s">
        <v>13</v>
      </c>
      <c r="J24" s="3" t="s">
        <v>14</v>
      </c>
      <c r="K24" s="3" t="s">
        <v>15</v>
      </c>
      <c r="L24" s="3" t="s">
        <v>27</v>
      </c>
      <c r="M24" s="3" t="s">
        <v>28</v>
      </c>
      <c r="N24" s="3" t="s">
        <v>16</v>
      </c>
      <c r="O24" s="3" t="s">
        <v>29</v>
      </c>
      <c r="P24" s="3" t="s">
        <v>50</v>
      </c>
      <c r="Q24" s="3" t="s">
        <v>49</v>
      </c>
      <c r="R24" s="3">
        <v>0</v>
      </c>
      <c r="S24" s="3">
        <v>0</v>
      </c>
      <c r="T24" s="3" t="s">
        <v>48</v>
      </c>
      <c r="U24" s="3" t="s">
        <v>46</v>
      </c>
      <c r="V24" s="3" t="s">
        <v>47</v>
      </c>
    </row>
    <row r="25" spans="1:22" x14ac:dyDescent="0.25">
      <c r="A25" s="7" t="s">
        <v>0</v>
      </c>
      <c r="B25" s="8">
        <f>PRODUCT(D25,1.4)</f>
        <v>69874</v>
      </c>
      <c r="C25" s="9">
        <f>PRODUCT(D25,1.7)</f>
        <v>84847</v>
      </c>
      <c r="D25" s="8">
        <f>SUM(E25:O25)</f>
        <v>49910</v>
      </c>
      <c r="E25" s="8">
        <v>2100</v>
      </c>
      <c r="F25" s="8">
        <v>2100</v>
      </c>
      <c r="G25" s="8">
        <v>3650</v>
      </c>
      <c r="H25" s="8">
        <v>3650</v>
      </c>
      <c r="I25" s="8">
        <v>3600</v>
      </c>
      <c r="J25" s="8">
        <v>3650</v>
      </c>
      <c r="K25" s="8">
        <v>2600</v>
      </c>
      <c r="L25" s="8">
        <v>500</v>
      </c>
      <c r="M25" s="8"/>
      <c r="N25" s="8">
        <v>4160</v>
      </c>
      <c r="O25" s="8">
        <f>SUM(P25,Q25,R25,S25,T25,U25,V25)</f>
        <v>23900</v>
      </c>
      <c r="P25" s="8">
        <v>0</v>
      </c>
      <c r="Q25" s="8">
        <v>0</v>
      </c>
      <c r="R25" s="8">
        <v>3200</v>
      </c>
      <c r="S25" s="8">
        <v>0</v>
      </c>
      <c r="T25" s="8">
        <v>12000</v>
      </c>
      <c r="U25" s="8">
        <v>5500</v>
      </c>
      <c r="V25" s="10">
        <v>3200</v>
      </c>
    </row>
    <row r="26" spans="1:22" x14ac:dyDescent="0.25">
      <c r="A26" s="7" t="s">
        <v>2</v>
      </c>
      <c r="B26" s="8">
        <f>PRODUCT(D26,1.4)</f>
        <v>69300</v>
      </c>
      <c r="C26" s="9">
        <f>PRODUCT(D26,1.7)</f>
        <v>84150</v>
      </c>
      <c r="D26" s="8">
        <f>SUM(E26:O26)</f>
        <v>49500</v>
      </c>
      <c r="E26" s="8">
        <v>2100</v>
      </c>
      <c r="F26" s="8">
        <v>2100</v>
      </c>
      <c r="G26" s="8">
        <v>2100</v>
      </c>
      <c r="H26" s="8">
        <v>2100</v>
      </c>
      <c r="I26" s="8">
        <v>2700</v>
      </c>
      <c r="J26" s="8">
        <v>2750</v>
      </c>
      <c r="K26" s="8">
        <v>2600</v>
      </c>
      <c r="L26" s="8">
        <v>1000</v>
      </c>
      <c r="M26" s="8"/>
      <c r="N26" s="8">
        <v>3650</v>
      </c>
      <c r="O26" s="8">
        <f>SUM(P26,Q26,R26,S26,T26,U26,V26)</f>
        <v>28400</v>
      </c>
      <c r="P26" s="8">
        <v>5500</v>
      </c>
      <c r="Q26" s="8">
        <v>5500</v>
      </c>
      <c r="R26" s="8">
        <v>3200</v>
      </c>
      <c r="S26" s="8">
        <v>0</v>
      </c>
      <c r="T26" s="8">
        <v>5500</v>
      </c>
      <c r="U26" s="8">
        <v>5500</v>
      </c>
      <c r="V26" s="10">
        <v>3200</v>
      </c>
    </row>
    <row r="27" spans="1:22" x14ac:dyDescent="0.25">
      <c r="A27" s="7" t="s">
        <v>1</v>
      </c>
      <c r="B27" s="8">
        <f>PRODUCT(D27,1.4)</f>
        <v>60773.999999999993</v>
      </c>
      <c r="C27" s="9">
        <f>PRODUCT(D27,1.7)</f>
        <v>73797</v>
      </c>
      <c r="D27" s="8">
        <f>SUM(E27:O27)</f>
        <v>43410</v>
      </c>
      <c r="E27" s="8">
        <v>2100</v>
      </c>
      <c r="F27" s="8">
        <v>2100</v>
      </c>
      <c r="G27" s="8">
        <v>3650</v>
      </c>
      <c r="H27" s="8">
        <v>3650</v>
      </c>
      <c r="I27" s="8">
        <v>3600</v>
      </c>
      <c r="J27" s="8">
        <v>3650</v>
      </c>
      <c r="K27" s="8">
        <v>2600</v>
      </c>
      <c r="L27" s="8">
        <v>500</v>
      </c>
      <c r="M27" s="8">
        <v>0</v>
      </c>
      <c r="N27" s="8">
        <v>4160</v>
      </c>
      <c r="O27" s="8">
        <f>SUM(P27,Q27,R27,S27,T27,U27,V27)</f>
        <v>17400</v>
      </c>
      <c r="P27" s="8">
        <v>0</v>
      </c>
      <c r="Q27" s="8">
        <v>5500</v>
      </c>
      <c r="R27" s="8">
        <v>3200</v>
      </c>
      <c r="S27" s="8">
        <v>0</v>
      </c>
      <c r="T27" s="8">
        <v>0</v>
      </c>
      <c r="U27" s="8">
        <v>5500</v>
      </c>
      <c r="V27" s="10">
        <v>3200</v>
      </c>
    </row>
    <row r="28" spans="1:22" x14ac:dyDescent="0.25">
      <c r="A28" s="7" t="s">
        <v>3</v>
      </c>
      <c r="B28" s="8">
        <f>PRODUCT(D28,1.4)</f>
        <v>38500</v>
      </c>
      <c r="C28" s="9">
        <f>PRODUCT(D28,1.7)</f>
        <v>46750</v>
      </c>
      <c r="D28" s="8">
        <f>SUM(E28:O28)</f>
        <v>27500</v>
      </c>
      <c r="E28" s="8">
        <v>2100</v>
      </c>
      <c r="F28" s="8">
        <v>2100</v>
      </c>
      <c r="G28" s="8">
        <v>2100</v>
      </c>
      <c r="H28" s="8">
        <v>2100</v>
      </c>
      <c r="I28" s="8">
        <v>2700</v>
      </c>
      <c r="J28" s="8">
        <v>2750</v>
      </c>
      <c r="K28" s="8">
        <v>2600</v>
      </c>
      <c r="L28" s="8">
        <v>1000</v>
      </c>
      <c r="M28" s="8"/>
      <c r="N28" s="8">
        <v>3650</v>
      </c>
      <c r="O28" s="8">
        <f>SUM(P28,Q28,R28,S28,T28,U28,V28)</f>
        <v>6400</v>
      </c>
      <c r="P28" s="8">
        <v>0</v>
      </c>
      <c r="Q28" s="8">
        <v>0</v>
      </c>
      <c r="R28" s="8">
        <v>3200</v>
      </c>
      <c r="S28" s="8">
        <v>0</v>
      </c>
      <c r="T28" s="8">
        <v>0</v>
      </c>
      <c r="U28" s="8">
        <v>0</v>
      </c>
      <c r="V28" s="10">
        <v>3200</v>
      </c>
    </row>
    <row r="29" spans="1:22" x14ac:dyDescent="0.25">
      <c r="A29" s="1"/>
    </row>
    <row r="30" spans="1:22" x14ac:dyDescent="0.25">
      <c r="A30" s="6" t="s">
        <v>4</v>
      </c>
      <c r="B30" s="11">
        <f>SUM(D30,C30)</f>
        <v>32130</v>
      </c>
      <c r="C30" s="11">
        <v>400</v>
      </c>
      <c r="D30" s="11">
        <f>SUM(E30:O30)</f>
        <v>31730</v>
      </c>
      <c r="E30" s="11">
        <v>0</v>
      </c>
      <c r="F30" s="11">
        <v>0</v>
      </c>
      <c r="G30" s="11">
        <v>1920</v>
      </c>
      <c r="H30" s="11">
        <v>1925</v>
      </c>
      <c r="I30" s="11">
        <v>1925</v>
      </c>
      <c r="J30" s="11">
        <v>0</v>
      </c>
      <c r="K30" s="11">
        <v>1860</v>
      </c>
      <c r="L30" s="11"/>
      <c r="M30" s="11">
        <v>200</v>
      </c>
      <c r="N30" s="11">
        <v>0</v>
      </c>
      <c r="O30" s="11">
        <f>SUM(P30,Q30,R30,S30,T30,U30,V30)</f>
        <v>23900</v>
      </c>
      <c r="P30" s="11">
        <v>0</v>
      </c>
      <c r="Q30" s="11">
        <v>0</v>
      </c>
      <c r="R30" s="11">
        <v>3200</v>
      </c>
      <c r="S30" s="11">
        <v>0</v>
      </c>
      <c r="T30" s="11">
        <v>12000</v>
      </c>
      <c r="U30" s="11">
        <v>5500</v>
      </c>
      <c r="V30" s="12">
        <v>3200</v>
      </c>
    </row>
    <row r="31" spans="1:22" x14ac:dyDescent="0.25">
      <c r="A31" s="6" t="s">
        <v>5</v>
      </c>
      <c r="B31" s="11">
        <f>SUM(D31,C31)</f>
        <v>42450</v>
      </c>
      <c r="C31" s="11">
        <v>400</v>
      </c>
      <c r="D31" s="11">
        <f>SUM(E31:O31)</f>
        <v>42050</v>
      </c>
      <c r="E31" s="11">
        <v>0</v>
      </c>
      <c r="F31" s="11">
        <v>0</v>
      </c>
      <c r="G31" s="11">
        <v>1920</v>
      </c>
      <c r="H31" s="11">
        <v>1925</v>
      </c>
      <c r="I31" s="11">
        <v>2525</v>
      </c>
      <c r="J31" s="11">
        <v>2520</v>
      </c>
      <c r="K31" s="11">
        <v>2400</v>
      </c>
      <c r="L31" s="11"/>
      <c r="M31" s="11">
        <v>200</v>
      </c>
      <c r="N31" s="11">
        <v>2160</v>
      </c>
      <c r="O31" s="11">
        <f>SUM(P31,Q31,R31,S31,T31,U31,V31)</f>
        <v>28400</v>
      </c>
      <c r="P31" s="11">
        <v>5500</v>
      </c>
      <c r="Q31" s="11">
        <v>5500</v>
      </c>
      <c r="R31" s="11">
        <v>3200</v>
      </c>
      <c r="S31" s="11">
        <v>0</v>
      </c>
      <c r="T31" s="11">
        <v>5500</v>
      </c>
      <c r="U31" s="11">
        <v>5500</v>
      </c>
      <c r="V31" s="12">
        <v>3200</v>
      </c>
    </row>
    <row r="32" spans="1:22" x14ac:dyDescent="0.25">
      <c r="A32" s="6" t="s">
        <v>6</v>
      </c>
      <c r="B32" s="11">
        <f>SUM(D32,C32)</f>
        <v>25630</v>
      </c>
      <c r="C32" s="11">
        <v>400</v>
      </c>
      <c r="D32" s="11">
        <f>SUM(E32:O32)</f>
        <v>25230</v>
      </c>
      <c r="E32" s="11">
        <v>0</v>
      </c>
      <c r="F32" s="11">
        <v>0</v>
      </c>
      <c r="G32" s="11">
        <v>1920</v>
      </c>
      <c r="H32" s="11">
        <v>1925</v>
      </c>
      <c r="I32" s="11">
        <v>1925</v>
      </c>
      <c r="J32" s="11">
        <v>0</v>
      </c>
      <c r="K32" s="11">
        <v>1860</v>
      </c>
      <c r="L32" s="11"/>
      <c r="M32" s="11">
        <v>200</v>
      </c>
      <c r="N32" s="11">
        <v>0</v>
      </c>
      <c r="O32" s="11">
        <f>SUM(P32,Q32,R32,S32,T32,U32,V32)</f>
        <v>17400</v>
      </c>
      <c r="P32" s="11">
        <v>0</v>
      </c>
      <c r="Q32" s="11">
        <v>5500</v>
      </c>
      <c r="R32" s="11">
        <v>3200</v>
      </c>
      <c r="S32" s="11">
        <v>0</v>
      </c>
      <c r="T32" s="11">
        <v>0</v>
      </c>
      <c r="U32" s="11">
        <v>5500</v>
      </c>
      <c r="V32" s="12">
        <v>3200</v>
      </c>
    </row>
    <row r="33" spans="1:22" x14ac:dyDescent="0.25">
      <c r="A33" s="6" t="s">
        <v>7</v>
      </c>
      <c r="B33" s="11">
        <f>SUM(D33,C33)</f>
        <v>52440</v>
      </c>
      <c r="C33" s="11">
        <v>400</v>
      </c>
      <c r="D33" s="11">
        <f>SUM(E33:O33)</f>
        <v>52040</v>
      </c>
      <c r="E33" s="11">
        <v>1920</v>
      </c>
      <c r="F33" s="11">
        <v>1920</v>
      </c>
      <c r="G33" s="11">
        <v>1920</v>
      </c>
      <c r="H33" s="11">
        <v>2175</v>
      </c>
      <c r="I33" s="11">
        <v>1925</v>
      </c>
      <c r="J33" s="11">
        <v>2520</v>
      </c>
      <c r="K33" s="11">
        <v>2400</v>
      </c>
      <c r="L33" s="11"/>
      <c r="M33" s="11">
        <v>200</v>
      </c>
      <c r="N33" s="11">
        <v>2160</v>
      </c>
      <c r="O33" s="11">
        <f>SUM(P33,Q33,R33,S33,T33,U33,V33)</f>
        <v>34900</v>
      </c>
      <c r="P33" s="11">
        <v>5500</v>
      </c>
      <c r="Q33" s="11">
        <v>0</v>
      </c>
      <c r="R33" s="11">
        <v>3200</v>
      </c>
      <c r="S33" s="11">
        <v>0</v>
      </c>
      <c r="T33" s="11">
        <v>17500</v>
      </c>
      <c r="U33" s="11">
        <v>5500</v>
      </c>
      <c r="V33" s="12">
        <v>3200</v>
      </c>
    </row>
    <row r="34" spans="1:22" x14ac:dyDescent="0.25">
      <c r="A34" s="6" t="s">
        <v>8</v>
      </c>
      <c r="B34" s="11">
        <f>SUM(D34,C34)</f>
        <v>69640</v>
      </c>
      <c r="C34" s="11"/>
      <c r="D34" s="11">
        <f>SUM(E34:O34)</f>
        <v>69640</v>
      </c>
      <c r="E34" s="11">
        <v>0</v>
      </c>
      <c r="F34" s="11">
        <v>0</v>
      </c>
      <c r="G34" s="11">
        <v>660</v>
      </c>
      <c r="H34" s="11">
        <v>650</v>
      </c>
      <c r="I34" s="11">
        <v>650</v>
      </c>
      <c r="J34" s="11">
        <v>660</v>
      </c>
      <c r="K34" s="11">
        <v>660</v>
      </c>
      <c r="L34" s="11"/>
      <c r="M34" s="11">
        <v>200</v>
      </c>
      <c r="N34" s="11">
        <v>660</v>
      </c>
      <c r="O34" s="11">
        <f>SUM(P34,Q34,R34,S34,T34,U34,V34)</f>
        <v>65500</v>
      </c>
      <c r="P34" s="11">
        <v>11000</v>
      </c>
      <c r="Q34" s="11">
        <v>0</v>
      </c>
      <c r="R34" s="11">
        <v>7000</v>
      </c>
      <c r="S34" s="11">
        <v>0</v>
      </c>
      <c r="T34" s="11">
        <v>35000</v>
      </c>
      <c r="U34" s="11">
        <v>5500</v>
      </c>
      <c r="V34" s="12">
        <v>7000</v>
      </c>
    </row>
    <row r="35" spans="1:22" x14ac:dyDescent="0.25">
      <c r="A35" s="28" t="s">
        <v>37</v>
      </c>
      <c r="B35" s="29">
        <f>((E35+O37+((E35+O37)*0.4))*2)</f>
        <v>25480</v>
      </c>
      <c r="C35" s="30">
        <f>(2*(F35+O38)*1.4)</f>
        <v>46200</v>
      </c>
      <c r="E35" s="31">
        <v>3100</v>
      </c>
      <c r="F35" s="31">
        <v>3500</v>
      </c>
    </row>
    <row r="36" spans="1:22" x14ac:dyDescent="0.25">
      <c r="A36" s="5" t="s">
        <v>17</v>
      </c>
      <c r="B36" s="13">
        <f>SUM(D36)</f>
        <v>369340</v>
      </c>
      <c r="C36" s="13"/>
      <c r="D36" s="13">
        <f>SUM(E36:O36)</f>
        <v>369340</v>
      </c>
      <c r="E36" s="13">
        <v>19800</v>
      </c>
      <c r="F36" s="13">
        <v>19800</v>
      </c>
      <c r="G36" s="13">
        <v>9000</v>
      </c>
      <c r="H36" s="13">
        <v>6000</v>
      </c>
      <c r="I36" s="13">
        <v>5800</v>
      </c>
      <c r="J36" s="13">
        <v>15000</v>
      </c>
      <c r="K36" s="13">
        <v>10500</v>
      </c>
      <c r="L36" s="13">
        <v>5000</v>
      </c>
      <c r="M36" s="13"/>
      <c r="N36" s="13">
        <v>10440</v>
      </c>
      <c r="O36" s="13">
        <f>SUM(P36,Q36,R36,S36,T36,U36,V36)</f>
        <v>268000</v>
      </c>
      <c r="P36" s="13">
        <v>30000</v>
      </c>
      <c r="Q36" s="13">
        <v>16000</v>
      </c>
      <c r="R36" s="13">
        <v>30000</v>
      </c>
      <c r="S36" s="13">
        <v>0</v>
      </c>
      <c r="T36" s="13">
        <v>130000</v>
      </c>
      <c r="U36" s="13">
        <v>32000</v>
      </c>
      <c r="V36" s="14">
        <v>30000</v>
      </c>
    </row>
    <row r="37" spans="1:22" x14ac:dyDescent="0.25">
      <c r="N37" t="s">
        <v>38</v>
      </c>
      <c r="O37" s="3">
        <v>6000</v>
      </c>
    </row>
    <row r="38" spans="1:22" x14ac:dyDescent="0.25">
      <c r="A38" s="15" t="s">
        <v>32</v>
      </c>
      <c r="B38" s="15" t="s">
        <v>0</v>
      </c>
      <c r="C38" s="15" t="s">
        <v>30</v>
      </c>
      <c r="D38" s="15" t="s">
        <v>1</v>
      </c>
      <c r="E38" s="16" t="s">
        <v>3</v>
      </c>
      <c r="F38" s="17" t="s">
        <v>36</v>
      </c>
      <c r="N38" t="s">
        <v>39</v>
      </c>
      <c r="O38" s="3">
        <v>13000</v>
      </c>
    </row>
    <row r="39" spans="1:22" x14ac:dyDescent="0.25">
      <c r="A39" s="18" t="s">
        <v>26</v>
      </c>
      <c r="B39" s="20">
        <f>(C25)+PRODUCT(C25,0.45)</f>
        <v>123028.15</v>
      </c>
      <c r="C39" s="20">
        <f>SUM(C26)</f>
        <v>84150</v>
      </c>
      <c r="D39" s="20">
        <f>SUM(C27+PRODUCT(C27,0.45))</f>
        <v>107005.65</v>
      </c>
      <c r="E39" s="21">
        <f>SUM(C28)</f>
        <v>46750</v>
      </c>
      <c r="F39" s="17">
        <f>SUM(B39,C39,D39,E39)</f>
        <v>360933.8</v>
      </c>
    </row>
    <row r="40" spans="1:22" x14ac:dyDescent="0.25">
      <c r="A40" s="27" t="s">
        <v>33</v>
      </c>
      <c r="B40" s="26">
        <f>QUOTIENT(B39,F40)</f>
        <v>34</v>
      </c>
      <c r="C40" s="24">
        <f>QUOTIENT(C39,F40)</f>
        <v>23</v>
      </c>
      <c r="D40" s="24">
        <f>QUOTIENT(D39,F40)</f>
        <v>29</v>
      </c>
      <c r="E40" s="25">
        <f>QUOTIENT(E39,F40)</f>
        <v>12</v>
      </c>
      <c r="F40" s="17">
        <f>QUOTIENT(F39,100)</f>
        <v>3609</v>
      </c>
    </row>
    <row r="41" spans="1:22" x14ac:dyDescent="0.25">
      <c r="A41" s="19" t="s">
        <v>34</v>
      </c>
      <c r="B41" s="22">
        <f>(C25)+PRODUCT(C25,0.45)</f>
        <v>123028.15</v>
      </c>
      <c r="C41" s="22">
        <f>SUM(C26)</f>
        <v>84150</v>
      </c>
      <c r="D41" s="22">
        <f>SUM(C27)</f>
        <v>73797</v>
      </c>
      <c r="E41" s="23">
        <f>SUM(C28+PRODUCT(C28,0.45))</f>
        <v>67787.5</v>
      </c>
      <c r="F41" s="17">
        <f>SUM(B41,C41,D41,E41)</f>
        <v>348762.65</v>
      </c>
    </row>
    <row r="42" spans="1:22" x14ac:dyDescent="0.25">
      <c r="A42" s="27" t="s">
        <v>33</v>
      </c>
      <c r="B42" s="24">
        <f>QUOTIENT(B41,F42)</f>
        <v>35</v>
      </c>
      <c r="C42" s="24">
        <f>QUOTIENT(C41,F42)</f>
        <v>24</v>
      </c>
      <c r="D42" s="24">
        <f>QUOTIENT(D41,F42)</f>
        <v>21</v>
      </c>
      <c r="E42" s="25">
        <f>QUOTIENT(E41,F42)</f>
        <v>19</v>
      </c>
      <c r="F42" s="17">
        <f>QUOTIENT(F41,100)</f>
        <v>3487</v>
      </c>
    </row>
    <row r="43" spans="1:22" x14ac:dyDescent="0.25">
      <c r="A43" s="18" t="s">
        <v>35</v>
      </c>
      <c r="B43" s="20">
        <f>C25</f>
        <v>84847</v>
      </c>
      <c r="C43" s="20">
        <f>(C26+PRODUCT(C26,0.45))</f>
        <v>122017.5</v>
      </c>
      <c r="D43" s="20">
        <f>(C27+PRODUCT(C27,0.45))</f>
        <v>107005.65</v>
      </c>
      <c r="E43" s="21">
        <f>C28</f>
        <v>46750</v>
      </c>
      <c r="F43" s="17">
        <f>SUM(B43:E43)</f>
        <v>360620.15</v>
      </c>
    </row>
    <row r="44" spans="1:22" x14ac:dyDescent="0.25">
      <c r="A44" s="27" t="s">
        <v>33</v>
      </c>
      <c r="B44" s="24">
        <f>QUOTIENT(B43,F44)</f>
        <v>23</v>
      </c>
      <c r="C44" s="24">
        <f>QUOTIENT(C43,F44)</f>
        <v>33</v>
      </c>
      <c r="D44" s="24">
        <f>QUOTIENT(D43,F44)</f>
        <v>29</v>
      </c>
      <c r="E44" s="25">
        <f>QUOTIENT(E43,F44)</f>
        <v>12</v>
      </c>
      <c r="F44" s="17">
        <f>QUOTIENT(F43,100)</f>
        <v>3606</v>
      </c>
    </row>
    <row r="45" spans="1:22" x14ac:dyDescent="0.25">
      <c r="A45" s="19" t="s">
        <v>31</v>
      </c>
      <c r="B45" s="22">
        <f>C25</f>
        <v>84847</v>
      </c>
      <c r="C45" s="22">
        <f>(C26+PRODUCT(C26,0.45))</f>
        <v>122017.5</v>
      </c>
      <c r="D45" s="22">
        <f>C27</f>
        <v>73797</v>
      </c>
      <c r="E45" s="23">
        <f>(C28+PRODUCT(C28,0.45))</f>
        <v>67787.5</v>
      </c>
      <c r="F45" s="17">
        <f>SUM(B45:E45)</f>
        <v>348449</v>
      </c>
    </row>
    <row r="46" spans="1:22" x14ac:dyDescent="0.25">
      <c r="A46" s="27" t="s">
        <v>33</v>
      </c>
      <c r="B46" s="24">
        <f>QUOTIENT(B45,F46)</f>
        <v>24</v>
      </c>
      <c r="C46" s="24">
        <f>QUOTIENT(C45,F46)</f>
        <v>35</v>
      </c>
      <c r="D46" s="24">
        <f>QUOTIENT(D45,F46)</f>
        <v>21</v>
      </c>
      <c r="E46" s="25">
        <f>QUOTIENT(E45,F46)</f>
        <v>19</v>
      </c>
      <c r="F46" s="17">
        <f>(F45/100)</f>
        <v>3484.49</v>
      </c>
    </row>
    <row r="48" spans="1:22" x14ac:dyDescent="0.25">
      <c r="A48" t="s">
        <v>42</v>
      </c>
      <c r="B48" s="32">
        <f>C25</f>
        <v>84847</v>
      </c>
      <c r="C48" s="32">
        <f>C26</f>
        <v>84150</v>
      </c>
      <c r="D48" s="32">
        <f>C27</f>
        <v>73797</v>
      </c>
      <c r="E48" s="32">
        <f>C28</f>
        <v>46750</v>
      </c>
      <c r="F48" s="32">
        <f>SUM(B48:E48)</f>
        <v>289544</v>
      </c>
    </row>
    <row r="49" spans="1:14" x14ac:dyDescent="0.25">
      <c r="B49" s="24">
        <f>QUOTIENT(B48,F49)</f>
        <v>29</v>
      </c>
      <c r="C49" s="24">
        <f>QUOTIENT(C48,F49)</f>
        <v>29</v>
      </c>
      <c r="D49" s="24">
        <f>QUOTIENT(D48,F49)</f>
        <v>25</v>
      </c>
      <c r="E49" s="25">
        <f>QUOTIENT(E48,F49)</f>
        <v>16</v>
      </c>
      <c r="F49">
        <f>QUOTIENT(F48,100)</f>
        <v>2895</v>
      </c>
    </row>
    <row r="52" spans="1:14" x14ac:dyDescent="0.25">
      <c r="A52" t="s">
        <v>43</v>
      </c>
      <c r="B52" t="s">
        <v>44</v>
      </c>
      <c r="C52" t="s">
        <v>18</v>
      </c>
      <c r="D52" t="s">
        <v>45</v>
      </c>
      <c r="E52" t="s">
        <v>45</v>
      </c>
      <c r="F52" t="s">
        <v>11</v>
      </c>
      <c r="G52" t="s">
        <v>12</v>
      </c>
      <c r="H52" t="s">
        <v>13</v>
      </c>
      <c r="I52" t="s">
        <v>14</v>
      </c>
      <c r="J52" t="s">
        <v>16</v>
      </c>
      <c r="K52" t="s">
        <v>15</v>
      </c>
      <c r="L52" t="s">
        <v>27</v>
      </c>
      <c r="M52" t="s">
        <v>28</v>
      </c>
    </row>
    <row r="53" spans="1:14" x14ac:dyDescent="0.25">
      <c r="A53" s="36" t="s">
        <v>0</v>
      </c>
      <c r="B53" s="36">
        <f>PRODUCT(C53,1.7)</f>
        <v>75973</v>
      </c>
      <c r="C53" s="36">
        <f>SUM(D53:N53)</f>
        <v>44690</v>
      </c>
      <c r="D53" s="36">
        <v>2100</v>
      </c>
      <c r="E53" s="36">
        <v>2100</v>
      </c>
      <c r="F53" s="36">
        <v>3510</v>
      </c>
      <c r="G53" s="36">
        <v>3500</v>
      </c>
      <c r="H53" s="36">
        <v>1800</v>
      </c>
      <c r="I53" s="36">
        <v>3510</v>
      </c>
      <c r="J53" s="36">
        <v>1885</v>
      </c>
      <c r="K53" s="36">
        <v>1885</v>
      </c>
      <c r="L53" s="36">
        <v>500</v>
      </c>
      <c r="M53" s="36"/>
      <c r="N53" s="36">
        <f>O25</f>
        <v>23900</v>
      </c>
    </row>
    <row r="54" spans="1:14" x14ac:dyDescent="0.25">
      <c r="A54" s="36" t="s">
        <v>30</v>
      </c>
      <c r="B54" s="36">
        <f>PRODUCT(C54,1.7)</f>
        <v>83640</v>
      </c>
      <c r="C54" s="36">
        <f>SUM(D54:N54)</f>
        <v>49200</v>
      </c>
      <c r="D54" s="36">
        <v>2100</v>
      </c>
      <c r="E54" s="36">
        <v>2100</v>
      </c>
      <c r="F54" s="36">
        <v>1820</v>
      </c>
      <c r="G54" s="36">
        <v>3000</v>
      </c>
      <c r="H54" s="36">
        <v>3500</v>
      </c>
      <c r="I54" s="36">
        <v>1885</v>
      </c>
      <c r="J54" s="36">
        <v>3510</v>
      </c>
      <c r="K54" s="36">
        <v>1885</v>
      </c>
      <c r="L54" s="36">
        <v>1000</v>
      </c>
      <c r="M54" s="36"/>
      <c r="N54" s="36">
        <f>O26</f>
        <v>28400</v>
      </c>
    </row>
    <row r="55" spans="1:14" x14ac:dyDescent="0.25">
      <c r="A55" s="36" t="s">
        <v>1</v>
      </c>
      <c r="B55" s="36">
        <f>PRODUCT(C55,1.7)</f>
        <v>66257.5</v>
      </c>
      <c r="C55" s="36">
        <f>SUM(D55:N55)</f>
        <v>38975</v>
      </c>
      <c r="D55" s="36">
        <v>2100</v>
      </c>
      <c r="E55" s="36">
        <v>2100</v>
      </c>
      <c r="F55" s="36">
        <v>3510</v>
      </c>
      <c r="G55" s="36">
        <v>1900</v>
      </c>
      <c r="H55" s="36">
        <v>1800</v>
      </c>
      <c r="I55" s="36">
        <v>1885</v>
      </c>
      <c r="J55" s="36">
        <v>3770</v>
      </c>
      <c r="K55" s="36">
        <v>3510</v>
      </c>
      <c r="L55" s="36">
        <v>500</v>
      </c>
      <c r="M55" s="36">
        <v>500</v>
      </c>
      <c r="N55" s="36">
        <f>O27</f>
        <v>17400</v>
      </c>
    </row>
    <row r="56" spans="1:14" x14ac:dyDescent="0.25">
      <c r="A56" s="36" t="s">
        <v>3</v>
      </c>
      <c r="B56" s="36">
        <f>PRODUCT(C56,1.7)</f>
        <v>42746.5</v>
      </c>
      <c r="C56" s="36">
        <f>SUM(D56:N56)</f>
        <v>25145</v>
      </c>
      <c r="D56" s="36">
        <v>2100</v>
      </c>
      <c r="E56" s="36">
        <v>2100</v>
      </c>
      <c r="F56" s="36">
        <v>1820</v>
      </c>
      <c r="G56" s="36">
        <v>1900</v>
      </c>
      <c r="H56" s="36">
        <v>2700</v>
      </c>
      <c r="I56" s="36">
        <v>1730</v>
      </c>
      <c r="J56" s="36">
        <v>1885</v>
      </c>
      <c r="K56" s="36">
        <v>3510</v>
      </c>
      <c r="L56" s="36">
        <v>1000</v>
      </c>
      <c r="M56" s="36"/>
      <c r="N56" s="36">
        <f>O28</f>
        <v>6400</v>
      </c>
    </row>
    <row r="58" spans="1:14" x14ac:dyDescent="0.25">
      <c r="A58" s="35" t="s">
        <v>4</v>
      </c>
      <c r="B58" s="35">
        <f>C58+400</f>
        <v>31930</v>
      </c>
      <c r="C58" s="35">
        <f>SUM(D58:N58)</f>
        <v>31530</v>
      </c>
      <c r="D58" s="35"/>
      <c r="E58" s="35"/>
      <c r="F58" s="35">
        <v>1680</v>
      </c>
      <c r="G58" s="35">
        <v>1740</v>
      </c>
      <c r="H58" s="35">
        <v>1690</v>
      </c>
      <c r="I58" s="35">
        <v>2520</v>
      </c>
      <c r="J58" s="35">
        <v>0</v>
      </c>
      <c r="K58" s="35">
        <v>0</v>
      </c>
      <c r="L58" s="35"/>
      <c r="M58" s="35"/>
      <c r="N58" s="35">
        <f>O30</f>
        <v>23900</v>
      </c>
    </row>
    <row r="59" spans="1:14" x14ac:dyDescent="0.25">
      <c r="A59" s="35" t="s">
        <v>5</v>
      </c>
      <c r="B59" s="35">
        <f>C59+400</f>
        <v>36540</v>
      </c>
      <c r="C59" s="35">
        <f>SUM(D59:N59)</f>
        <v>36140</v>
      </c>
      <c r="D59" s="35"/>
      <c r="E59" s="35"/>
      <c r="F59" s="35">
        <v>2100</v>
      </c>
      <c r="G59" s="35">
        <v>0</v>
      </c>
      <c r="H59" s="35">
        <v>2220</v>
      </c>
      <c r="I59" s="35">
        <v>0</v>
      </c>
      <c r="J59" s="35">
        <v>1680</v>
      </c>
      <c r="K59" s="35">
        <v>1740</v>
      </c>
      <c r="L59" s="35"/>
      <c r="M59" s="35"/>
      <c r="N59" s="35">
        <f>O31</f>
        <v>28400</v>
      </c>
    </row>
    <row r="60" spans="1:14" x14ac:dyDescent="0.25">
      <c r="A60" s="35" t="s">
        <v>6</v>
      </c>
      <c r="B60" s="35">
        <f>C60+400</f>
        <v>25510</v>
      </c>
      <c r="C60" s="35">
        <f>SUM(D60:N60)</f>
        <v>25110</v>
      </c>
      <c r="D60" s="35"/>
      <c r="E60" s="35"/>
      <c r="F60" s="35">
        <v>1680</v>
      </c>
      <c r="G60" s="35">
        <v>0</v>
      </c>
      <c r="H60" s="35">
        <v>1690</v>
      </c>
      <c r="I60" s="35">
        <v>0</v>
      </c>
      <c r="J60" s="35">
        <v>2100</v>
      </c>
      <c r="K60" s="35">
        <v>1740</v>
      </c>
      <c r="L60" s="35"/>
      <c r="M60" s="35">
        <v>500</v>
      </c>
      <c r="N60" s="35">
        <f>O32</f>
        <v>17400</v>
      </c>
    </row>
    <row r="61" spans="1:14" x14ac:dyDescent="0.25">
      <c r="A61" s="35" t="s">
        <v>7</v>
      </c>
      <c r="B61" s="35">
        <f>C61+400</f>
        <v>40880</v>
      </c>
      <c r="C61" s="35">
        <f>SUM(D61:N61)</f>
        <v>40480</v>
      </c>
      <c r="D61" s="35">
        <v>1920</v>
      </c>
      <c r="E61" s="35">
        <v>1920</v>
      </c>
      <c r="F61" s="35">
        <v>0</v>
      </c>
      <c r="G61" s="35">
        <v>1740</v>
      </c>
      <c r="H61" s="35">
        <v>0</v>
      </c>
      <c r="I61" s="35">
        <v>0</v>
      </c>
      <c r="J61" s="35">
        <v>0</v>
      </c>
      <c r="K61" s="35">
        <v>0</v>
      </c>
      <c r="L61" s="35"/>
      <c r="M61" s="35"/>
      <c r="N61" s="35">
        <f>O33</f>
        <v>34900</v>
      </c>
    </row>
    <row r="62" spans="1:14" x14ac:dyDescent="0.25">
      <c r="A62" s="35" t="s">
        <v>8</v>
      </c>
      <c r="B62" s="35">
        <f>C62</f>
        <v>69820</v>
      </c>
      <c r="C62" s="35">
        <f>SUM(D62:N62)</f>
        <v>69820</v>
      </c>
      <c r="D62" s="35"/>
      <c r="E62" s="35"/>
      <c r="F62" s="35">
        <v>720</v>
      </c>
      <c r="G62" s="35">
        <v>720</v>
      </c>
      <c r="H62" s="35">
        <v>720</v>
      </c>
      <c r="I62" s="35">
        <v>720</v>
      </c>
      <c r="J62" s="35">
        <v>720</v>
      </c>
      <c r="K62" s="35">
        <v>720</v>
      </c>
      <c r="L62" s="35"/>
      <c r="M62" s="35"/>
      <c r="N62" s="35">
        <f>O34</f>
        <v>65500</v>
      </c>
    </row>
    <row r="64" spans="1:14" x14ac:dyDescent="0.25">
      <c r="A64" s="37" t="s">
        <v>17</v>
      </c>
      <c r="B64" s="37">
        <f>SUM(C64:N64)</f>
        <v>362500</v>
      </c>
      <c r="C64" s="37"/>
      <c r="D64" s="37">
        <v>19800</v>
      </c>
      <c r="E64" s="37">
        <v>19800</v>
      </c>
      <c r="F64" s="37">
        <v>9180</v>
      </c>
      <c r="G64" s="37">
        <v>9180</v>
      </c>
      <c r="H64" s="37">
        <v>9180</v>
      </c>
      <c r="I64" s="37">
        <v>9180</v>
      </c>
      <c r="J64" s="37">
        <v>9180</v>
      </c>
      <c r="K64" s="37">
        <v>9000</v>
      </c>
      <c r="L64" s="37"/>
      <c r="M64" s="37"/>
      <c r="N64" s="37">
        <f>O36</f>
        <v>268000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HIPER</cp:lastModifiedBy>
  <dcterms:created xsi:type="dcterms:W3CDTF">2021-06-23T17:00:39Z</dcterms:created>
  <dcterms:modified xsi:type="dcterms:W3CDTF">2025-02-19T22:05:26Z</dcterms:modified>
</cp:coreProperties>
</file>