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.toshkin\Desktop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_FilterDatabase" localSheetId="0" hidden="1">Лист1!$A$2:$T$2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I9" i="1" s="1"/>
  <c r="K9" i="1" s="1"/>
  <c r="L10" i="1"/>
  <c r="L11" i="1"/>
  <c r="L12" i="1"/>
  <c r="M12" i="1" s="1"/>
  <c r="L13" i="1"/>
  <c r="L14" i="1"/>
  <c r="L3" i="1"/>
  <c r="I3" i="1" s="1"/>
  <c r="H4" i="1"/>
  <c r="H5" i="1"/>
  <c r="H6" i="1"/>
  <c r="H7" i="1"/>
  <c r="H8" i="1"/>
  <c r="H9" i="1"/>
  <c r="H10" i="1"/>
  <c r="H11" i="1"/>
  <c r="H12" i="1"/>
  <c r="H13" i="1"/>
  <c r="H14" i="1"/>
  <c r="H3" i="1"/>
  <c r="H2" i="1"/>
  <c r="J13" i="1"/>
  <c r="J10" i="1"/>
  <c r="J3" i="1"/>
  <c r="J14" i="1"/>
  <c r="I13" i="1"/>
  <c r="I10" i="1"/>
  <c r="I14" i="1"/>
  <c r="Q13" i="1"/>
  <c r="Q10" i="1"/>
  <c r="Q3" i="1"/>
  <c r="Q14" i="1"/>
  <c r="Q8" i="1"/>
  <c r="Q12" i="1"/>
  <c r="Q6" i="1"/>
  <c r="Q11" i="1"/>
  <c r="Q4" i="1"/>
  <c r="Q5" i="1"/>
  <c r="Q7" i="1"/>
  <c r="Q9" i="1"/>
  <c r="J8" i="1"/>
  <c r="J12" i="1"/>
  <c r="J6" i="1"/>
  <c r="J11" i="1"/>
  <c r="J4" i="1"/>
  <c r="J5" i="1"/>
  <c r="J7" i="1"/>
  <c r="J9" i="1"/>
  <c r="M8" i="1"/>
  <c r="I6" i="1"/>
  <c r="M11" i="1"/>
  <c r="I4" i="1"/>
  <c r="I5" i="1"/>
  <c r="M7" i="1"/>
  <c r="I8" i="1" l="1"/>
  <c r="K8" i="1" s="1"/>
  <c r="K3" i="1"/>
  <c r="K13" i="1"/>
  <c r="M14" i="1"/>
  <c r="M3" i="1"/>
  <c r="K10" i="1"/>
  <c r="M13" i="1"/>
  <c r="K14" i="1"/>
  <c r="M10" i="1"/>
  <c r="I7" i="1"/>
  <c r="K7" i="1" s="1"/>
  <c r="I11" i="1"/>
  <c r="K11" i="1" s="1"/>
  <c r="M9" i="1"/>
  <c r="K5" i="1"/>
  <c r="M5" i="1"/>
  <c r="K6" i="1"/>
  <c r="M4" i="1"/>
  <c r="M6" i="1"/>
  <c r="I12" i="1"/>
  <c r="K12" i="1" s="1"/>
  <c r="K4" i="1"/>
  <c r="W2" i="1" l="1"/>
  <c r="R13" i="1" s="1"/>
  <c r="S13" i="1" s="1"/>
  <c r="T13" i="1" s="1"/>
  <c r="R3" i="1" l="1"/>
  <c r="S3" i="1" s="1"/>
  <c r="T3" i="1" s="1"/>
  <c r="R12" i="1"/>
  <c r="S12" i="1" s="1"/>
  <c r="T12" i="1" s="1"/>
  <c r="R14" i="1"/>
  <c r="S14" i="1" s="1"/>
  <c r="T14" i="1" s="1"/>
  <c r="R7" i="1"/>
  <c r="S7" i="1" s="1"/>
  <c r="T7" i="1" s="1"/>
  <c r="R5" i="1"/>
  <c r="S5" i="1" s="1"/>
  <c r="T5" i="1" s="1"/>
  <c r="R10" i="1"/>
  <c r="S10" i="1" s="1"/>
  <c r="T10" i="1" s="1"/>
  <c r="R8" i="1"/>
  <c r="S8" i="1" s="1"/>
  <c r="T8" i="1" s="1"/>
  <c r="R6" i="1"/>
  <c r="S6" i="1" s="1"/>
  <c r="T6" i="1" s="1"/>
  <c r="R9" i="1"/>
  <c r="S9" i="1" s="1"/>
  <c r="T9" i="1" s="1"/>
  <c r="R11" i="1"/>
  <c r="S11" i="1" s="1"/>
  <c r="T11" i="1" s="1"/>
  <c r="R4" i="1"/>
  <c r="S4" i="1" s="1"/>
  <c r="T4" i="1" s="1"/>
</calcChain>
</file>

<file path=xl/comments1.xml><?xml version="1.0" encoding="utf-8"?>
<comments xmlns="http://schemas.openxmlformats.org/spreadsheetml/2006/main">
  <authors>
    <author>Тошкин Михаил Андреевич</author>
  </authors>
  <commentList>
    <comment ref="K3" authorId="0" shapeId="0">
      <text>
        <r>
          <rPr>
            <b/>
            <sz val="9"/>
            <color indexed="81"/>
            <rFont val="Tahoma"/>
            <family val="2"/>
            <charset val="204"/>
          </rPr>
          <t>Тошкин Михаил Андреевич:</t>
        </r>
        <r>
          <rPr>
            <sz val="9"/>
            <color indexed="81"/>
            <rFont val="Tahoma"/>
            <family val="2"/>
            <charset val="204"/>
          </rPr>
          <t xml:space="preserve">
Почему 3 моталка 3 ролик так выделяется?
</t>
        </r>
      </text>
    </comment>
  </commentList>
</comments>
</file>

<file path=xl/sharedStrings.xml><?xml version="1.0" encoding="utf-8"?>
<sst xmlns="http://schemas.openxmlformats.org/spreadsheetml/2006/main" count="33" uniqueCount="29">
  <si>
    <t>Задание</t>
  </si>
  <si>
    <t>Угловая скорость до</t>
  </si>
  <si>
    <t>Угловая скорость после</t>
  </si>
  <si>
    <t>115.2 после</t>
  </si>
  <si>
    <t>115,2 
до</t>
  </si>
  <si>
    <t>Формирующий ролик №4.1</t>
  </si>
  <si>
    <t>Формирующий ролик №4.2</t>
  </si>
  <si>
    <t>Формирующий ролик №4.3</t>
  </si>
  <si>
    <t>Формирующий ролик №4.4</t>
  </si>
  <si>
    <t>Формирующий ролик №3.1</t>
  </si>
  <si>
    <t>Формирующий ролик №3.2</t>
  </si>
  <si>
    <t>Формирующий ролик №3.3</t>
  </si>
  <si>
    <t>Формирующий ролик №3.4</t>
  </si>
  <si>
    <t>Записываем задание</t>
  </si>
  <si>
    <t>Запрашиваем угловую скорость (до)</t>
  </si>
  <si>
    <t>Шаг изменения 115.2 (расчетный)</t>
  </si>
  <si>
    <t>Разница 115.2 до и после</t>
  </si>
  <si>
    <t xml:space="preserve">Автоматический расчет направления и значения для изменения угловой скорости </t>
  </si>
  <si>
    <t>Автоматический расчет направления и шага для изменения 115.2</t>
  </si>
  <si>
    <t>Расчетное значение 115.2 (после)</t>
  </si>
  <si>
    <t>Угловая скорость по заданию по скорости 10 м/с</t>
  </si>
  <si>
    <t>Разница U (после) с U (расчетной при 10 м/с)</t>
  </si>
  <si>
    <t>Разница U (до) с U (расчетной при 10 м/с)</t>
  </si>
  <si>
    <t>Шаг изменения 115.2 ср. ариф.</t>
  </si>
  <si>
    <t>Реализация программы</t>
  </si>
  <si>
    <t>Ручной ввод</t>
  </si>
  <si>
    <t>Расчет шага изменения 115.2 для программы</t>
  </si>
  <si>
    <t>Точность: разница 115.2 между расчетным и слепым методом</t>
  </si>
  <si>
    <t>Скорость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</si>
</sst>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/>
    <xf numFmtId="1" fontId="0" fillId="0" borderId="0" xfId="0" applyNumberFormat="1" applyBorder="1"/>
    <xf numFmtId="2" fontId="0" fillId="0" borderId="0" xfId="0" applyNumberFormat="1" applyBorder="1"/>
    <xf numFmtId="0" fontId="0" fillId="2" borderId="0" xfId="0" applyFill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Font="1"/>
    <xf numFmtId="2" fontId="0" fillId="0" borderId="0" xfId="0" applyNumberFormat="1" applyFon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E3" sqref="E3"/>
    </sheetView>
  </sheetViews>
  <sheetFormatPr defaultRowHeight="15" x14ac:dyDescent="0.25"/>
  <cols>
    <col min="1" max="1" width="26.5703125" bestFit="1" customWidth="1"/>
    <col min="12" max="12" width="12.5703125" customWidth="1"/>
    <col min="16" max="16" width="10.7109375" customWidth="1"/>
    <col min="17" max="17" width="12.140625" customWidth="1"/>
    <col min="19" max="19" width="10.140625" bestFit="1" customWidth="1"/>
  </cols>
  <sheetData>
    <row r="1" spans="1:23" ht="84" customHeight="1" x14ac:dyDescent="0.25">
      <c r="B1" s="12" t="s">
        <v>25</v>
      </c>
      <c r="C1" s="12"/>
      <c r="D1" s="12"/>
      <c r="E1" s="12"/>
      <c r="F1" s="12"/>
      <c r="H1" s="12" t="s">
        <v>26</v>
      </c>
      <c r="I1" s="12"/>
      <c r="J1" s="12"/>
      <c r="K1" s="12"/>
      <c r="L1" s="12"/>
      <c r="M1" s="12"/>
      <c r="O1" s="12" t="s">
        <v>24</v>
      </c>
      <c r="P1" s="12"/>
      <c r="Q1" s="12"/>
      <c r="R1" s="12"/>
      <c r="S1" s="12"/>
      <c r="T1" s="12"/>
    </row>
    <row r="2" spans="1:23" ht="78.75" x14ac:dyDescent="0.25">
      <c r="B2" s="4" t="s">
        <v>0</v>
      </c>
      <c r="C2" s="4" t="s">
        <v>1</v>
      </c>
      <c r="D2" s="4" t="s">
        <v>4</v>
      </c>
      <c r="E2" s="4" t="s">
        <v>2</v>
      </c>
      <c r="F2" s="4" t="s">
        <v>3</v>
      </c>
      <c r="G2" s="4" t="s">
        <v>28</v>
      </c>
      <c r="H2" s="4" t="str">
        <f>C2</f>
        <v>Угловая скорость до</v>
      </c>
      <c r="I2" s="4" t="s">
        <v>22</v>
      </c>
      <c r="J2" s="4" t="s">
        <v>16</v>
      </c>
      <c r="K2" s="4" t="s">
        <v>15</v>
      </c>
      <c r="L2" s="4" t="s">
        <v>20</v>
      </c>
      <c r="M2" s="4" t="s">
        <v>21</v>
      </c>
      <c r="N2" s="4"/>
      <c r="O2" s="4" t="s">
        <v>13</v>
      </c>
      <c r="P2" s="4" t="s">
        <v>14</v>
      </c>
      <c r="Q2" s="4" t="s">
        <v>17</v>
      </c>
      <c r="R2" s="4" t="s">
        <v>18</v>
      </c>
      <c r="S2" s="4" t="s">
        <v>19</v>
      </c>
      <c r="T2" s="4" t="s">
        <v>27</v>
      </c>
      <c r="V2" s="10" t="s">
        <v>23</v>
      </c>
      <c r="W2" s="11">
        <f>AVERAGE(K3:K14)</f>
        <v>0.20789464838072735</v>
      </c>
    </row>
    <row r="3" spans="1:23" x14ac:dyDescent="0.25">
      <c r="A3" s="9" t="s">
        <v>11</v>
      </c>
      <c r="B3" s="5">
        <v>53.19</v>
      </c>
      <c r="C3" s="5">
        <v>461</v>
      </c>
      <c r="D3" s="5">
        <v>52.72</v>
      </c>
      <c r="E3" s="5">
        <v>533</v>
      </c>
      <c r="F3" s="6">
        <v>95.45</v>
      </c>
      <c r="G3" s="15">
        <v>10</v>
      </c>
      <c r="H3" s="5">
        <f>C3</f>
        <v>461</v>
      </c>
      <c r="I3" s="7">
        <f>L3-C3</f>
        <v>70.899999999999977</v>
      </c>
      <c r="J3" s="5">
        <f>F3-D3</f>
        <v>42.730000000000004</v>
      </c>
      <c r="K3" s="8">
        <f>J3/I3</f>
        <v>0.60267983074753195</v>
      </c>
      <c r="L3" s="7">
        <f>B3*G3</f>
        <v>531.9</v>
      </c>
      <c r="M3" s="7">
        <f>E3-L3</f>
        <v>1.1000000000000227</v>
      </c>
      <c r="N3" s="5"/>
      <c r="O3" s="5">
        <v>53.19</v>
      </c>
      <c r="P3" s="5">
        <v>461</v>
      </c>
      <c r="Q3" s="7">
        <f>O3*10-P3</f>
        <v>70.899999999999977</v>
      </c>
      <c r="R3">
        <f>Q3*$W$2</f>
        <v>14.739730570193565</v>
      </c>
      <c r="S3" s="14">
        <f>D3+R3</f>
        <v>67.459730570193557</v>
      </c>
      <c r="T3" s="8">
        <f>F3-S3</f>
        <v>27.990269429806446</v>
      </c>
    </row>
    <row r="4" spans="1:23" x14ac:dyDescent="0.25">
      <c r="A4" t="s">
        <v>6</v>
      </c>
      <c r="B4">
        <v>52.39</v>
      </c>
      <c r="C4">
        <v>536</v>
      </c>
      <c r="D4">
        <v>54.65</v>
      </c>
      <c r="E4">
        <v>524</v>
      </c>
      <c r="F4" s="3">
        <v>53.6</v>
      </c>
      <c r="G4" s="15">
        <v>10</v>
      </c>
      <c r="H4" s="5">
        <f t="shared" ref="H4:H14" si="0">C4</f>
        <v>536</v>
      </c>
      <c r="I4" s="2">
        <f>L4-C4</f>
        <v>-12.100000000000023</v>
      </c>
      <c r="J4">
        <f>F4-D4</f>
        <v>-1.0499999999999972</v>
      </c>
      <c r="K4" s="1">
        <f>J4/I4</f>
        <v>8.6776859504131831E-2</v>
      </c>
      <c r="L4" s="7">
        <f t="shared" ref="L4:L14" si="1">B4*G4</f>
        <v>523.9</v>
      </c>
      <c r="M4" s="2">
        <f>E4-L4</f>
        <v>0.10000000000002274</v>
      </c>
      <c r="O4">
        <v>52.39</v>
      </c>
      <c r="P4">
        <v>536</v>
      </c>
      <c r="Q4" s="2">
        <f>O4*10-P4</f>
        <v>-12.100000000000023</v>
      </c>
      <c r="R4">
        <f>Q4*$W$2</f>
        <v>-2.5155252454068058</v>
      </c>
      <c r="S4" s="13">
        <f>D4+R4</f>
        <v>52.134474754593192</v>
      </c>
      <c r="T4" s="1">
        <f>F4-S4</f>
        <v>1.4655252454068091</v>
      </c>
    </row>
    <row r="5" spans="1:23" x14ac:dyDescent="0.25">
      <c r="A5" t="s">
        <v>7</v>
      </c>
      <c r="B5">
        <v>53.39</v>
      </c>
      <c r="C5">
        <v>542</v>
      </c>
      <c r="D5">
        <v>113.19</v>
      </c>
      <c r="E5">
        <v>536</v>
      </c>
      <c r="F5" s="3">
        <v>112</v>
      </c>
      <c r="G5" s="15">
        <v>10</v>
      </c>
      <c r="H5" s="5">
        <f t="shared" si="0"/>
        <v>542</v>
      </c>
      <c r="I5" s="2">
        <f>L5-C5</f>
        <v>-8.1000000000000227</v>
      </c>
      <c r="J5">
        <f>F5-D5</f>
        <v>-1.1899999999999977</v>
      </c>
      <c r="K5" s="1">
        <f>J5/I5</f>
        <v>0.14691358024691289</v>
      </c>
      <c r="L5" s="7">
        <f t="shared" si="1"/>
        <v>533.9</v>
      </c>
      <c r="M5" s="2">
        <f>E5-L5</f>
        <v>2.1000000000000227</v>
      </c>
      <c r="O5">
        <v>53.39</v>
      </c>
      <c r="P5">
        <v>542</v>
      </c>
      <c r="Q5" s="2">
        <f>O5*10-P5</f>
        <v>-8.1000000000000227</v>
      </c>
      <c r="R5">
        <f>Q5*$W$2</f>
        <v>-1.6839466518838964</v>
      </c>
      <c r="S5" s="13">
        <f>D5+R5</f>
        <v>111.5060533481161</v>
      </c>
      <c r="T5" s="1">
        <f>F5-S5</f>
        <v>0.49394665188390263</v>
      </c>
    </row>
    <row r="6" spans="1:23" x14ac:dyDescent="0.25">
      <c r="A6" t="s">
        <v>8</v>
      </c>
      <c r="B6">
        <v>55.19</v>
      </c>
      <c r="C6">
        <v>560</v>
      </c>
      <c r="D6">
        <v>109</v>
      </c>
      <c r="E6">
        <v>553</v>
      </c>
      <c r="F6" s="3">
        <v>107.5</v>
      </c>
      <c r="G6" s="15">
        <v>10</v>
      </c>
      <c r="H6" s="5">
        <f t="shared" si="0"/>
        <v>560</v>
      </c>
      <c r="I6" s="2">
        <f>L6-C6</f>
        <v>-8.1000000000000227</v>
      </c>
      <c r="J6">
        <f>F6-D6</f>
        <v>-1.5</v>
      </c>
      <c r="K6" s="1">
        <f>J6/I6</f>
        <v>0.18518518518518468</v>
      </c>
      <c r="L6" s="7">
        <f t="shared" si="1"/>
        <v>551.9</v>
      </c>
      <c r="M6" s="2">
        <f>E6-L6</f>
        <v>1.1000000000000227</v>
      </c>
      <c r="O6">
        <v>55.19</v>
      </c>
      <c r="P6">
        <v>560</v>
      </c>
      <c r="Q6" s="2">
        <f>O6*10-P6</f>
        <v>-8.1000000000000227</v>
      </c>
      <c r="R6">
        <f>Q6*$W$2</f>
        <v>-1.6839466518838964</v>
      </c>
      <c r="S6" s="13">
        <f>D6+R6</f>
        <v>107.3160533481161</v>
      </c>
      <c r="T6" s="1">
        <f>F6-S6</f>
        <v>0.18394665188390036</v>
      </c>
    </row>
    <row r="7" spans="1:23" x14ac:dyDescent="0.25">
      <c r="A7" t="s">
        <v>8</v>
      </c>
      <c r="B7">
        <v>55.39</v>
      </c>
      <c r="C7">
        <v>560</v>
      </c>
      <c r="D7">
        <v>110.17</v>
      </c>
      <c r="E7">
        <v>554</v>
      </c>
      <c r="F7" s="3">
        <v>109</v>
      </c>
      <c r="G7" s="15">
        <v>10</v>
      </c>
      <c r="H7" s="5">
        <f t="shared" si="0"/>
        <v>560</v>
      </c>
      <c r="I7" s="2">
        <f>L7-C7</f>
        <v>-6.1000000000000227</v>
      </c>
      <c r="J7">
        <f>F7-D7</f>
        <v>-1.1700000000000017</v>
      </c>
      <c r="K7" s="1">
        <f>J7/I7</f>
        <v>0.19180327868852415</v>
      </c>
      <c r="L7" s="7">
        <f t="shared" si="1"/>
        <v>553.9</v>
      </c>
      <c r="M7" s="2">
        <f>E7-L7</f>
        <v>0.10000000000002274</v>
      </c>
      <c r="O7">
        <v>55.39</v>
      </c>
      <c r="P7">
        <v>560</v>
      </c>
      <c r="Q7" s="2">
        <f>O7*10-P7</f>
        <v>-6.1000000000000227</v>
      </c>
      <c r="R7">
        <f>Q7*$W$2</f>
        <v>-1.2681573551224417</v>
      </c>
      <c r="S7" s="13">
        <f>D7+R7</f>
        <v>108.90184264487756</v>
      </c>
      <c r="T7" s="1">
        <f>F7-S7</f>
        <v>9.8157355122438616E-2</v>
      </c>
    </row>
    <row r="8" spans="1:23" x14ac:dyDescent="0.25">
      <c r="A8" t="s">
        <v>6</v>
      </c>
      <c r="B8">
        <v>52.19</v>
      </c>
      <c r="C8">
        <v>522</v>
      </c>
      <c r="D8">
        <v>53.5</v>
      </c>
      <c r="E8">
        <v>522</v>
      </c>
      <c r="F8" s="3">
        <v>53.5</v>
      </c>
      <c r="G8" s="15">
        <v>10</v>
      </c>
      <c r="H8" s="5">
        <f t="shared" si="0"/>
        <v>522</v>
      </c>
      <c r="I8" s="2">
        <f>L8-C8</f>
        <v>-0.10000000000002274</v>
      </c>
      <c r="J8">
        <f>F8-D8</f>
        <v>0</v>
      </c>
      <c r="K8" s="1">
        <f>J8/I8</f>
        <v>0</v>
      </c>
      <c r="L8" s="7">
        <f t="shared" si="1"/>
        <v>521.9</v>
      </c>
      <c r="M8" s="2">
        <f>E8-L8</f>
        <v>0.10000000000002274</v>
      </c>
      <c r="O8">
        <v>52.19</v>
      </c>
      <c r="P8">
        <v>522</v>
      </c>
      <c r="Q8" s="2">
        <f>O8*10-P8</f>
        <v>-0.10000000000002274</v>
      </c>
      <c r="R8">
        <f>Q8*$W$2</f>
        <v>-2.0789464838077462E-2</v>
      </c>
      <c r="S8" s="13">
        <f>D8+R8</f>
        <v>53.479210535161926</v>
      </c>
      <c r="T8" s="1">
        <f>F8-S8</f>
        <v>2.0789464838074423E-2</v>
      </c>
    </row>
    <row r="9" spans="1:23" x14ac:dyDescent="0.25">
      <c r="A9" t="s">
        <v>5</v>
      </c>
      <c r="B9">
        <v>50.19</v>
      </c>
      <c r="C9">
        <v>496</v>
      </c>
      <c r="D9">
        <v>117.8</v>
      </c>
      <c r="E9">
        <v>501</v>
      </c>
      <c r="F9" s="3">
        <v>119</v>
      </c>
      <c r="G9" s="15">
        <v>10</v>
      </c>
      <c r="H9" s="5">
        <f t="shared" si="0"/>
        <v>496</v>
      </c>
      <c r="I9" s="2">
        <f>L9-C9</f>
        <v>5.8999999999999773</v>
      </c>
      <c r="J9">
        <f>F9-D9</f>
        <v>1.2000000000000028</v>
      </c>
      <c r="K9" s="1">
        <f>J9/I9</f>
        <v>0.20338983050847584</v>
      </c>
      <c r="L9" s="7">
        <f t="shared" si="1"/>
        <v>501.9</v>
      </c>
      <c r="M9" s="2">
        <f>E9-L9</f>
        <v>-0.89999999999997726</v>
      </c>
      <c r="O9">
        <v>50.19</v>
      </c>
      <c r="P9">
        <v>496</v>
      </c>
      <c r="Q9" s="2">
        <f>O9*10-P9</f>
        <v>5.8999999999999773</v>
      </c>
      <c r="R9">
        <f>Q9*$W$2</f>
        <v>1.2265784254462866</v>
      </c>
      <c r="S9" s="13">
        <f>D9+R9</f>
        <v>119.02657842544629</v>
      </c>
      <c r="T9" s="1">
        <f>F9-S9</f>
        <v>-2.6578425446288634E-2</v>
      </c>
    </row>
    <row r="10" spans="1:23" x14ac:dyDescent="0.25">
      <c r="A10" t="s">
        <v>10</v>
      </c>
      <c r="B10">
        <v>52.19</v>
      </c>
      <c r="C10">
        <v>490</v>
      </c>
      <c r="D10">
        <v>102.7</v>
      </c>
      <c r="E10">
        <v>522</v>
      </c>
      <c r="F10" s="3">
        <v>109.2</v>
      </c>
      <c r="G10" s="15">
        <v>10</v>
      </c>
      <c r="H10" s="5">
        <f t="shared" si="0"/>
        <v>490</v>
      </c>
      <c r="I10" s="2">
        <f>L10-C10</f>
        <v>31.899999999999977</v>
      </c>
      <c r="J10">
        <f>F10-D10</f>
        <v>6.5</v>
      </c>
      <c r="K10" s="1">
        <f>J10/I10</f>
        <v>0.20376175548589356</v>
      </c>
      <c r="L10" s="7">
        <f t="shared" si="1"/>
        <v>521.9</v>
      </c>
      <c r="M10" s="2">
        <f>E10-L10</f>
        <v>0.10000000000002274</v>
      </c>
      <c r="O10">
        <v>52.19</v>
      </c>
      <c r="P10">
        <v>490</v>
      </c>
      <c r="Q10" s="2">
        <f>O10*10-P10</f>
        <v>31.899999999999977</v>
      </c>
      <c r="R10">
        <f>Q10*$W$2</f>
        <v>6.6318392833451982</v>
      </c>
      <c r="S10" s="13">
        <f>D10+R10</f>
        <v>109.3318392833452</v>
      </c>
      <c r="T10" s="1">
        <f>F10-S10</f>
        <v>-0.1318392833452009</v>
      </c>
    </row>
    <row r="11" spans="1:23" x14ac:dyDescent="0.25">
      <c r="A11" t="s">
        <v>5</v>
      </c>
      <c r="B11">
        <v>50.39</v>
      </c>
      <c r="C11">
        <v>511</v>
      </c>
      <c r="D11">
        <v>119.47</v>
      </c>
      <c r="E11">
        <v>503</v>
      </c>
      <c r="F11" s="3">
        <v>117.8</v>
      </c>
      <c r="G11" s="15">
        <v>10</v>
      </c>
      <c r="H11" s="5">
        <f t="shared" si="0"/>
        <v>511</v>
      </c>
      <c r="I11" s="2">
        <f>L11-C11</f>
        <v>-7.1000000000000227</v>
      </c>
      <c r="J11">
        <f>F11-D11</f>
        <v>-1.6700000000000017</v>
      </c>
      <c r="K11" s="1">
        <f>J11/I11</f>
        <v>0.2352112676056333</v>
      </c>
      <c r="L11" s="7">
        <f t="shared" si="1"/>
        <v>503.9</v>
      </c>
      <c r="M11" s="2">
        <f>E11-L11</f>
        <v>-0.89999999999997726</v>
      </c>
      <c r="O11">
        <v>50.39</v>
      </c>
      <c r="P11">
        <v>511</v>
      </c>
      <c r="Q11" s="2">
        <f>O11*10-P11</f>
        <v>-7.1000000000000227</v>
      </c>
      <c r="R11">
        <f>Q11*$W$2</f>
        <v>-1.476052003503169</v>
      </c>
      <c r="S11" s="13">
        <f>D11+R11</f>
        <v>117.99394799649683</v>
      </c>
      <c r="T11" s="1">
        <f>F11-S11</f>
        <v>-0.19394799649683137</v>
      </c>
    </row>
    <row r="12" spans="1:23" x14ac:dyDescent="0.25">
      <c r="A12" t="s">
        <v>7</v>
      </c>
      <c r="B12">
        <v>53.19</v>
      </c>
      <c r="C12">
        <v>539</v>
      </c>
      <c r="D12">
        <v>112</v>
      </c>
      <c r="E12">
        <v>531</v>
      </c>
      <c r="F12" s="3">
        <v>110.15</v>
      </c>
      <c r="G12" s="15">
        <v>10</v>
      </c>
      <c r="H12" s="5">
        <f t="shared" si="0"/>
        <v>539</v>
      </c>
      <c r="I12" s="2">
        <f>L12-C12</f>
        <v>-7.1000000000000227</v>
      </c>
      <c r="J12">
        <f>F12-D12</f>
        <v>-1.8499999999999943</v>
      </c>
      <c r="K12" s="1">
        <f>J12/I12</f>
        <v>0.26056338028168852</v>
      </c>
      <c r="L12" s="7">
        <f t="shared" si="1"/>
        <v>531.9</v>
      </c>
      <c r="M12" s="2">
        <f>E12-L12</f>
        <v>-0.89999999999997726</v>
      </c>
      <c r="O12">
        <v>53.19</v>
      </c>
      <c r="P12">
        <v>539</v>
      </c>
      <c r="Q12" s="2">
        <f>O12*10-P12</f>
        <v>-7.1000000000000227</v>
      </c>
      <c r="R12">
        <f>Q12*$W$2</f>
        <v>-1.476052003503169</v>
      </c>
      <c r="S12" s="13">
        <f>D12+R12</f>
        <v>110.52394799649683</v>
      </c>
      <c r="T12" s="1">
        <f>F12-S12</f>
        <v>-0.37394799649682398</v>
      </c>
    </row>
    <row r="13" spans="1:23" s="5" customFormat="1" x14ac:dyDescent="0.25">
      <c r="A13" t="s">
        <v>9</v>
      </c>
      <c r="B13">
        <v>50.19</v>
      </c>
      <c r="C13">
        <v>428</v>
      </c>
      <c r="D13">
        <v>91.45</v>
      </c>
      <c r="E13">
        <v>501</v>
      </c>
      <c r="F13" s="3">
        <v>106</v>
      </c>
      <c r="G13" s="15">
        <v>10</v>
      </c>
      <c r="H13" s="5">
        <f t="shared" si="0"/>
        <v>428</v>
      </c>
      <c r="I13" s="2">
        <f>L13-C13</f>
        <v>73.899999999999977</v>
      </c>
      <c r="J13">
        <f>F13-D13</f>
        <v>14.549999999999997</v>
      </c>
      <c r="K13" s="1">
        <f>J13/I13</f>
        <v>0.1968876860622463</v>
      </c>
      <c r="L13" s="7">
        <f t="shared" si="1"/>
        <v>501.9</v>
      </c>
      <c r="M13" s="2">
        <f>E13-L13</f>
        <v>-0.89999999999997726</v>
      </c>
      <c r="N13"/>
      <c r="O13">
        <v>50.19</v>
      </c>
      <c r="P13">
        <v>428</v>
      </c>
      <c r="Q13" s="2">
        <f>O13*10-P13</f>
        <v>73.899999999999977</v>
      </c>
      <c r="R13">
        <f>Q13*$W$2</f>
        <v>15.363414515335746</v>
      </c>
      <c r="S13" s="13">
        <f>D13+R13</f>
        <v>106.81341451533575</v>
      </c>
      <c r="T13" s="1">
        <f>F13-S13</f>
        <v>-0.81341451533575082</v>
      </c>
      <c r="U13"/>
      <c r="V13"/>
      <c r="W13"/>
    </row>
    <row r="14" spans="1:23" x14ac:dyDescent="0.25">
      <c r="A14" t="s">
        <v>12</v>
      </c>
      <c r="B14">
        <v>55.19</v>
      </c>
      <c r="C14">
        <v>502</v>
      </c>
      <c r="D14">
        <v>96.48</v>
      </c>
      <c r="E14">
        <v>552</v>
      </c>
      <c r="F14" s="3">
        <v>105.54</v>
      </c>
      <c r="G14" s="15">
        <v>10</v>
      </c>
      <c r="H14" s="5">
        <f t="shared" si="0"/>
        <v>502</v>
      </c>
      <c r="I14" s="2">
        <f>L14-C14</f>
        <v>49.899999999999977</v>
      </c>
      <c r="J14">
        <f>F14-D14</f>
        <v>9.0600000000000023</v>
      </c>
      <c r="K14" s="1">
        <f>J14/I14</f>
        <v>0.18156312625250515</v>
      </c>
      <c r="L14" s="7">
        <f t="shared" si="1"/>
        <v>551.9</v>
      </c>
      <c r="M14" s="2">
        <f>E14-L14</f>
        <v>0.10000000000002274</v>
      </c>
      <c r="O14">
        <v>55.19</v>
      </c>
      <c r="P14">
        <v>502</v>
      </c>
      <c r="Q14" s="2">
        <f>O14*10-P14</f>
        <v>49.899999999999977</v>
      </c>
      <c r="R14">
        <f>Q14*$W$2</f>
        <v>10.37394295419829</v>
      </c>
      <c r="S14" s="13">
        <f>D14+R14</f>
        <v>106.85394295419829</v>
      </c>
      <c r="T14" s="1">
        <f>F14-S14</f>
        <v>-1.3139429541982821</v>
      </c>
      <c r="U14" s="5"/>
      <c r="V14" s="5"/>
      <c r="W14" s="5"/>
    </row>
  </sheetData>
  <autoFilter ref="A2:T2">
    <sortState ref="A3:T14">
      <sortCondition descending="1" ref="T2"/>
    </sortState>
  </autoFilter>
  <mergeCells count="3">
    <mergeCell ref="O1:T1"/>
    <mergeCell ref="B1:F1"/>
    <mergeCell ref="H1:M1"/>
  </mergeCells>
  <conditionalFormatting sqref="K3:K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Severstal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Тошкин Михаил Андреевич</dc:creator>
  <cp:lastModifiedBy>Тошкин Михаил Андреевич</cp:lastModifiedBy>
  <dcterms:created xsi:type="dcterms:W3CDTF">2022-12-01T11:17:10Z</dcterms:created>
  <dcterms:modified xsi:type="dcterms:W3CDTF">2022-12-01T12:57:15Z</dcterms:modified>
</cp:coreProperties>
</file>